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 activeTab="4"/>
  </bookViews>
  <sheets>
    <sheet name="Flight Input" sheetId="5" r:id="rId1"/>
    <sheet name="Input Diagram" sheetId="12" r:id="rId2"/>
    <sheet name="Analysis" sheetId="6" r:id="rId3"/>
    <sheet name="Diagramm8" sheetId="16" r:id="rId4"/>
    <sheet name="Calculation" sheetId="4" r:id="rId5"/>
    <sheet name="Diagramm6" sheetId="14" r:id="rId6"/>
  </sheets>
  <functionGroups builtInGroupCount="18"/>
  <definedNames>
    <definedName name="BagOut_220411_Flight2_1" localSheetId="0">'Flight Input'!$A$1:$K$1124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4" l="1"/>
  <c r="AA1" i="4" s="1"/>
  <c r="V1" i="4"/>
  <c r="W1" i="4" s="1"/>
  <c r="S1" i="4"/>
  <c r="R1" i="4"/>
  <c r="B22" i="6" l="1"/>
  <c r="B23" i="6"/>
  <c r="B8" i="6"/>
  <c r="B31" i="6"/>
  <c r="B32" i="6"/>
  <c r="B29" i="6"/>
  <c r="C260" i="4"/>
  <c r="C268" i="4"/>
  <c r="C276" i="4"/>
  <c r="C284" i="4"/>
  <c r="C292" i="4"/>
  <c r="C300" i="4"/>
  <c r="C308" i="4"/>
  <c r="C316" i="4"/>
  <c r="C324" i="4"/>
  <c r="C332" i="4"/>
  <c r="C340" i="4"/>
  <c r="C348" i="4"/>
  <c r="C356" i="4"/>
  <c r="C364" i="4"/>
  <c r="C372" i="4"/>
  <c r="C380" i="4"/>
  <c r="C388" i="4"/>
  <c r="C396" i="4"/>
  <c r="C404" i="4"/>
  <c r="C412" i="4"/>
  <c r="C420" i="4"/>
  <c r="C428" i="4"/>
  <c r="C436" i="4"/>
  <c r="C444" i="4"/>
  <c r="C452" i="4"/>
  <c r="C460" i="4"/>
  <c r="C468" i="4"/>
  <c r="C476" i="4"/>
  <c r="C484" i="4"/>
  <c r="C492" i="4"/>
  <c r="C500" i="4"/>
  <c r="C508" i="4"/>
  <c r="C516" i="4"/>
  <c r="C524" i="4"/>
  <c r="C532" i="4"/>
  <c r="C540" i="4"/>
  <c r="C548" i="4"/>
  <c r="C556" i="4"/>
  <c r="C564" i="4"/>
  <c r="C572" i="4"/>
  <c r="C580" i="4"/>
  <c r="C588" i="4"/>
  <c r="C596" i="4"/>
  <c r="C604" i="4"/>
  <c r="C612" i="4"/>
  <c r="C620" i="4"/>
  <c r="C628" i="4"/>
  <c r="C636" i="4"/>
  <c r="C644" i="4"/>
  <c r="C652" i="4"/>
  <c r="C660" i="4"/>
  <c r="C668" i="4"/>
  <c r="C676" i="4"/>
  <c r="C684" i="4"/>
  <c r="C692" i="4"/>
  <c r="C700" i="4"/>
  <c r="C708" i="4"/>
  <c r="C716" i="4"/>
  <c r="C724" i="4"/>
  <c r="C732" i="4"/>
  <c r="C740" i="4"/>
  <c r="C748" i="4"/>
  <c r="C756" i="4"/>
  <c r="C764" i="4"/>
  <c r="C772" i="4"/>
  <c r="C780" i="4"/>
  <c r="C788" i="4"/>
  <c r="C796" i="4"/>
  <c r="C804" i="4"/>
  <c r="C812" i="4"/>
  <c r="C820" i="4"/>
  <c r="C828" i="4"/>
  <c r="C836" i="4"/>
  <c r="C844" i="4"/>
  <c r="C852" i="4"/>
  <c r="C860" i="4"/>
  <c r="C868" i="4"/>
  <c r="C876" i="4"/>
  <c r="C884" i="4"/>
  <c r="C892" i="4"/>
  <c r="C900" i="4"/>
  <c r="C908" i="4"/>
  <c r="C916" i="4"/>
  <c r="C924" i="4"/>
  <c r="C932" i="4"/>
  <c r="C940" i="4"/>
  <c r="C948" i="4"/>
  <c r="C956" i="4"/>
  <c r="C964" i="4"/>
  <c r="C972" i="4"/>
  <c r="C980" i="4"/>
  <c r="C988" i="4"/>
  <c r="C996" i="4"/>
  <c r="C1004" i="4"/>
  <c r="C1012" i="4"/>
  <c r="C1020" i="4"/>
  <c r="C1028" i="4"/>
  <c r="C1036" i="4"/>
  <c r="C1044" i="4"/>
  <c r="C1052" i="4"/>
  <c r="C1060" i="4"/>
  <c r="C1068" i="4"/>
  <c r="C1076" i="4"/>
  <c r="C1084" i="4"/>
  <c r="C1092" i="4"/>
  <c r="C1100" i="4"/>
  <c r="C1116" i="4"/>
  <c r="C981" i="4"/>
  <c r="C1005" i="4"/>
  <c r="C1021" i="4"/>
  <c r="C1045" i="4"/>
  <c r="C1061" i="4"/>
  <c r="C1085" i="4"/>
  <c r="C1101" i="4"/>
  <c r="C1014" i="4"/>
  <c r="C1046" i="4"/>
  <c r="C1078" i="4"/>
  <c r="C1110" i="4"/>
  <c r="C1063" i="4"/>
  <c r="C1095" i="4"/>
  <c r="C261" i="4"/>
  <c r="C269" i="4"/>
  <c r="C277" i="4"/>
  <c r="C285" i="4"/>
  <c r="C293" i="4"/>
  <c r="C301" i="4"/>
  <c r="C309" i="4"/>
  <c r="C317" i="4"/>
  <c r="C325" i="4"/>
  <c r="C333" i="4"/>
  <c r="C341" i="4"/>
  <c r="C349" i="4"/>
  <c r="C357" i="4"/>
  <c r="C365" i="4"/>
  <c r="C373" i="4"/>
  <c r="C381" i="4"/>
  <c r="C389" i="4"/>
  <c r="C397" i="4"/>
  <c r="C405" i="4"/>
  <c r="C413" i="4"/>
  <c r="C421" i="4"/>
  <c r="C429" i="4"/>
  <c r="C437" i="4"/>
  <c r="C445" i="4"/>
  <c r="C453" i="4"/>
  <c r="C461" i="4"/>
  <c r="C469" i="4"/>
  <c r="C477" i="4"/>
  <c r="C485" i="4"/>
  <c r="C493" i="4"/>
  <c r="C501" i="4"/>
  <c r="C509" i="4"/>
  <c r="C517" i="4"/>
  <c r="C525" i="4"/>
  <c r="C533" i="4"/>
  <c r="C541" i="4"/>
  <c r="C549" i="4"/>
  <c r="C557" i="4"/>
  <c r="C565" i="4"/>
  <c r="C573" i="4"/>
  <c r="C581" i="4"/>
  <c r="C589" i="4"/>
  <c r="C597" i="4"/>
  <c r="C605" i="4"/>
  <c r="C613" i="4"/>
  <c r="C621" i="4"/>
  <c r="C629" i="4"/>
  <c r="C637" i="4"/>
  <c r="C645" i="4"/>
  <c r="C653" i="4"/>
  <c r="C661" i="4"/>
  <c r="C669" i="4"/>
  <c r="C677" i="4"/>
  <c r="C685" i="4"/>
  <c r="C693" i="4"/>
  <c r="C701" i="4"/>
  <c r="C709" i="4"/>
  <c r="C717" i="4"/>
  <c r="C725" i="4"/>
  <c r="C733" i="4"/>
  <c r="C741" i="4"/>
  <c r="C749" i="4"/>
  <c r="C757" i="4"/>
  <c r="C765" i="4"/>
  <c r="C773" i="4"/>
  <c r="C781" i="4"/>
  <c r="C789" i="4"/>
  <c r="C797" i="4"/>
  <c r="C805" i="4"/>
  <c r="C813" i="4"/>
  <c r="C821" i="4"/>
  <c r="C829" i="4"/>
  <c r="C837" i="4"/>
  <c r="C845" i="4"/>
  <c r="C853" i="4"/>
  <c r="C861" i="4"/>
  <c r="C869" i="4"/>
  <c r="C877" i="4"/>
  <c r="C885" i="4"/>
  <c r="C893" i="4"/>
  <c r="C901" i="4"/>
  <c r="C909" i="4"/>
  <c r="C917" i="4"/>
  <c r="C925" i="4"/>
  <c r="C933" i="4"/>
  <c r="C941" i="4"/>
  <c r="C949" i="4"/>
  <c r="C957" i="4"/>
  <c r="C973" i="4"/>
  <c r="C989" i="4"/>
  <c r="C1013" i="4"/>
  <c r="C1037" i="4"/>
  <c r="C1069" i="4"/>
  <c r="C1093" i="4"/>
  <c r="C1117" i="4"/>
  <c r="C1022" i="4"/>
  <c r="C1054" i="4"/>
  <c r="C1086" i="4"/>
  <c r="C1118" i="4"/>
  <c r="C1071" i="4"/>
  <c r="C1103" i="4"/>
  <c r="C262" i="4"/>
  <c r="C270" i="4"/>
  <c r="C278" i="4"/>
  <c r="C286" i="4"/>
  <c r="C294" i="4"/>
  <c r="C302" i="4"/>
  <c r="C310" i="4"/>
  <c r="C318" i="4"/>
  <c r="C326" i="4"/>
  <c r="C334" i="4"/>
  <c r="C342" i="4"/>
  <c r="C350" i="4"/>
  <c r="C358" i="4"/>
  <c r="C366" i="4"/>
  <c r="C374" i="4"/>
  <c r="C382" i="4"/>
  <c r="C390" i="4"/>
  <c r="C398" i="4"/>
  <c r="C406" i="4"/>
  <c r="C414" i="4"/>
  <c r="C422" i="4"/>
  <c r="C430" i="4"/>
  <c r="C438" i="4"/>
  <c r="C446" i="4"/>
  <c r="C454" i="4"/>
  <c r="C462" i="4"/>
  <c r="C470" i="4"/>
  <c r="C478" i="4"/>
  <c r="C486" i="4"/>
  <c r="C494" i="4"/>
  <c r="C502" i="4"/>
  <c r="C510" i="4"/>
  <c r="C518" i="4"/>
  <c r="C526" i="4"/>
  <c r="C534" i="4"/>
  <c r="C542" i="4"/>
  <c r="C550" i="4"/>
  <c r="C558" i="4"/>
  <c r="C566" i="4"/>
  <c r="C574" i="4"/>
  <c r="C582" i="4"/>
  <c r="C590" i="4"/>
  <c r="C598" i="4"/>
  <c r="C606" i="4"/>
  <c r="C614" i="4"/>
  <c r="C622" i="4"/>
  <c r="C630" i="4"/>
  <c r="C638" i="4"/>
  <c r="C646" i="4"/>
  <c r="C654" i="4"/>
  <c r="C662" i="4"/>
  <c r="C670" i="4"/>
  <c r="C678" i="4"/>
  <c r="C686" i="4"/>
  <c r="C694" i="4"/>
  <c r="C702" i="4"/>
  <c r="C710" i="4"/>
  <c r="C718" i="4"/>
  <c r="C726" i="4"/>
  <c r="C734" i="4"/>
  <c r="C742" i="4"/>
  <c r="C750" i="4"/>
  <c r="C758" i="4"/>
  <c r="C766" i="4"/>
  <c r="C774" i="4"/>
  <c r="C782" i="4"/>
  <c r="C790" i="4"/>
  <c r="C798" i="4"/>
  <c r="C806" i="4"/>
  <c r="C814" i="4"/>
  <c r="C822" i="4"/>
  <c r="C830" i="4"/>
  <c r="C838" i="4"/>
  <c r="C846" i="4"/>
  <c r="C854" i="4"/>
  <c r="C862" i="4"/>
  <c r="C870" i="4"/>
  <c r="C878" i="4"/>
  <c r="C886" i="4"/>
  <c r="C894" i="4"/>
  <c r="C902" i="4"/>
  <c r="C910" i="4"/>
  <c r="C918" i="4"/>
  <c r="C926" i="4"/>
  <c r="C934" i="4"/>
  <c r="C942" i="4"/>
  <c r="C950" i="4"/>
  <c r="C958" i="4"/>
  <c r="C966" i="4"/>
  <c r="C974" i="4"/>
  <c r="C982" i="4"/>
  <c r="C990" i="4"/>
  <c r="C1006" i="4"/>
  <c r="C1030" i="4"/>
  <c r="C1062" i="4"/>
  <c r="C1094" i="4"/>
  <c r="C1087" i="4"/>
  <c r="C1119" i="4"/>
  <c r="C263" i="4"/>
  <c r="C271" i="4"/>
  <c r="C279" i="4"/>
  <c r="C287" i="4"/>
  <c r="C295" i="4"/>
  <c r="C303" i="4"/>
  <c r="C311" i="4"/>
  <c r="C319" i="4"/>
  <c r="C327" i="4"/>
  <c r="C335" i="4"/>
  <c r="C343" i="4"/>
  <c r="C351" i="4"/>
  <c r="C359" i="4"/>
  <c r="C367" i="4"/>
  <c r="C375" i="4"/>
  <c r="C383" i="4"/>
  <c r="C391" i="4"/>
  <c r="C399" i="4"/>
  <c r="C407" i="4"/>
  <c r="C415" i="4"/>
  <c r="C423" i="4"/>
  <c r="C431" i="4"/>
  <c r="C439" i="4"/>
  <c r="C447" i="4"/>
  <c r="C455" i="4"/>
  <c r="C463" i="4"/>
  <c r="C471" i="4"/>
  <c r="C479" i="4"/>
  <c r="C487" i="4"/>
  <c r="C495" i="4"/>
  <c r="C503" i="4"/>
  <c r="C511" i="4"/>
  <c r="C519" i="4"/>
  <c r="C527" i="4"/>
  <c r="C535" i="4"/>
  <c r="C543" i="4"/>
  <c r="C551" i="4"/>
  <c r="C559" i="4"/>
  <c r="C567" i="4"/>
  <c r="C575" i="4"/>
  <c r="C583" i="4"/>
  <c r="C591" i="4"/>
  <c r="C599" i="4"/>
  <c r="C607" i="4"/>
  <c r="C615" i="4"/>
  <c r="C623" i="4"/>
  <c r="C631" i="4"/>
  <c r="C639" i="4"/>
  <c r="C647" i="4"/>
  <c r="C655" i="4"/>
  <c r="C663" i="4"/>
  <c r="C671" i="4"/>
  <c r="C679" i="4"/>
  <c r="C687" i="4"/>
  <c r="C695" i="4"/>
  <c r="C703" i="4"/>
  <c r="C711" i="4"/>
  <c r="C719" i="4"/>
  <c r="C727" i="4"/>
  <c r="C735" i="4"/>
  <c r="C743" i="4"/>
  <c r="C751" i="4"/>
  <c r="C759" i="4"/>
  <c r="C767" i="4"/>
  <c r="C775" i="4"/>
  <c r="C783" i="4"/>
  <c r="C791" i="4"/>
  <c r="C799" i="4"/>
  <c r="C807" i="4"/>
  <c r="C815" i="4"/>
  <c r="C823" i="4"/>
  <c r="C831" i="4"/>
  <c r="C839" i="4"/>
  <c r="C847" i="4"/>
  <c r="C855" i="4"/>
  <c r="C863" i="4"/>
  <c r="C871" i="4"/>
  <c r="C879" i="4"/>
  <c r="C887" i="4"/>
  <c r="C895" i="4"/>
  <c r="C903" i="4"/>
  <c r="C911" i="4"/>
  <c r="C919" i="4"/>
  <c r="C927" i="4"/>
  <c r="C935" i="4"/>
  <c r="C943" i="4"/>
  <c r="C951" i="4"/>
  <c r="C959" i="4"/>
  <c r="C967" i="4"/>
  <c r="C975" i="4"/>
  <c r="C983" i="4"/>
  <c r="C991" i="4"/>
  <c r="C999" i="4"/>
  <c r="C1007" i="4"/>
  <c r="C1015" i="4"/>
  <c r="C1023" i="4"/>
  <c r="C1031" i="4"/>
  <c r="C1039" i="4"/>
  <c r="C1047" i="4"/>
  <c r="C1079" i="4"/>
  <c r="C1111" i="4"/>
  <c r="C264" i="4"/>
  <c r="C272" i="4"/>
  <c r="C280" i="4"/>
  <c r="C288" i="4"/>
  <c r="C296" i="4"/>
  <c r="C304" i="4"/>
  <c r="C312" i="4"/>
  <c r="C320" i="4"/>
  <c r="C328" i="4"/>
  <c r="C336" i="4"/>
  <c r="C344" i="4"/>
  <c r="C352" i="4"/>
  <c r="C360" i="4"/>
  <c r="C368" i="4"/>
  <c r="C376" i="4"/>
  <c r="C384" i="4"/>
  <c r="C392" i="4"/>
  <c r="C400" i="4"/>
  <c r="C408" i="4"/>
  <c r="C416" i="4"/>
  <c r="C424" i="4"/>
  <c r="C432" i="4"/>
  <c r="C440" i="4"/>
  <c r="C448" i="4"/>
  <c r="C456" i="4"/>
  <c r="C464" i="4"/>
  <c r="C472" i="4"/>
  <c r="C480" i="4"/>
  <c r="C488" i="4"/>
  <c r="C496" i="4"/>
  <c r="C504" i="4"/>
  <c r="C512" i="4"/>
  <c r="C520" i="4"/>
  <c r="C528" i="4"/>
  <c r="C536" i="4"/>
  <c r="C544" i="4"/>
  <c r="C552" i="4"/>
  <c r="C560" i="4"/>
  <c r="C568" i="4"/>
  <c r="C576" i="4"/>
  <c r="C584" i="4"/>
  <c r="C592" i="4"/>
  <c r="C600" i="4"/>
  <c r="C608" i="4"/>
  <c r="C616" i="4"/>
  <c r="C624" i="4"/>
  <c r="C632" i="4"/>
  <c r="C640" i="4"/>
  <c r="C648" i="4"/>
  <c r="C656" i="4"/>
  <c r="C664" i="4"/>
  <c r="C672" i="4"/>
  <c r="C680" i="4"/>
  <c r="C688" i="4"/>
  <c r="C696" i="4"/>
  <c r="C704" i="4"/>
  <c r="C712" i="4"/>
  <c r="C720" i="4"/>
  <c r="C728" i="4"/>
  <c r="C736" i="4"/>
  <c r="C744" i="4"/>
  <c r="C752" i="4"/>
  <c r="C760" i="4"/>
  <c r="C768" i="4"/>
  <c r="C776" i="4"/>
  <c r="C784" i="4"/>
  <c r="C792" i="4"/>
  <c r="C800" i="4"/>
  <c r="C808" i="4"/>
  <c r="C816" i="4"/>
  <c r="C824" i="4"/>
  <c r="C832" i="4"/>
  <c r="C840" i="4"/>
  <c r="C848" i="4"/>
  <c r="C856" i="4"/>
  <c r="C864" i="4"/>
  <c r="C872" i="4"/>
  <c r="C880" i="4"/>
  <c r="C888" i="4"/>
  <c r="C896" i="4"/>
  <c r="C904" i="4"/>
  <c r="C912" i="4"/>
  <c r="C920" i="4"/>
  <c r="C928" i="4"/>
  <c r="C936" i="4"/>
  <c r="C944" i="4"/>
  <c r="C952" i="4"/>
  <c r="C960" i="4"/>
  <c r="C968" i="4"/>
  <c r="C976" i="4"/>
  <c r="C984" i="4"/>
  <c r="C992" i="4"/>
  <c r="C1000" i="4"/>
  <c r="C1008" i="4"/>
  <c r="C1016" i="4"/>
  <c r="C1024" i="4"/>
  <c r="C1032" i="4"/>
  <c r="C1040" i="4"/>
  <c r="C1048" i="4"/>
  <c r="C1056" i="4"/>
  <c r="C1064" i="4"/>
  <c r="C1072" i="4"/>
  <c r="C1080" i="4"/>
  <c r="C1088" i="4"/>
  <c r="C1096" i="4"/>
  <c r="C1104" i="4"/>
  <c r="C1112" i="4"/>
  <c r="C1120" i="4"/>
  <c r="C1025" i="4"/>
  <c r="C1049" i="4"/>
  <c r="C1065" i="4"/>
  <c r="C1081" i="4"/>
  <c r="C1097" i="4"/>
  <c r="C1113" i="4"/>
  <c r="C265" i="4"/>
  <c r="C273" i="4"/>
  <c r="C281" i="4"/>
  <c r="C289" i="4"/>
  <c r="C297" i="4"/>
  <c r="C305" i="4"/>
  <c r="C313" i="4"/>
  <c r="C321" i="4"/>
  <c r="C329" i="4"/>
  <c r="C337" i="4"/>
  <c r="C345" i="4"/>
  <c r="C353" i="4"/>
  <c r="C361" i="4"/>
  <c r="C369" i="4"/>
  <c r="C377" i="4"/>
  <c r="C385" i="4"/>
  <c r="C393" i="4"/>
  <c r="C401" i="4"/>
  <c r="C409" i="4"/>
  <c r="C417" i="4"/>
  <c r="C425" i="4"/>
  <c r="C433" i="4"/>
  <c r="C441" i="4"/>
  <c r="C449" i="4"/>
  <c r="C457" i="4"/>
  <c r="C465" i="4"/>
  <c r="C473" i="4"/>
  <c r="C481" i="4"/>
  <c r="C489" i="4"/>
  <c r="C497" i="4"/>
  <c r="C505" i="4"/>
  <c r="C513" i="4"/>
  <c r="C521" i="4"/>
  <c r="C529" i="4"/>
  <c r="C537" i="4"/>
  <c r="C545" i="4"/>
  <c r="C553" i="4"/>
  <c r="C561" i="4"/>
  <c r="C569" i="4"/>
  <c r="C577" i="4"/>
  <c r="C585" i="4"/>
  <c r="C593" i="4"/>
  <c r="C601" i="4"/>
  <c r="C609" i="4"/>
  <c r="C617" i="4"/>
  <c r="C625" i="4"/>
  <c r="C633" i="4"/>
  <c r="C641" i="4"/>
  <c r="C649" i="4"/>
  <c r="C657" i="4"/>
  <c r="C665" i="4"/>
  <c r="C673" i="4"/>
  <c r="C681" i="4"/>
  <c r="C689" i="4"/>
  <c r="C697" i="4"/>
  <c r="C705" i="4"/>
  <c r="C713" i="4"/>
  <c r="C721" i="4"/>
  <c r="C729" i="4"/>
  <c r="C737" i="4"/>
  <c r="C745" i="4"/>
  <c r="C753" i="4"/>
  <c r="C761" i="4"/>
  <c r="C769" i="4"/>
  <c r="C777" i="4"/>
  <c r="C785" i="4"/>
  <c r="C793" i="4"/>
  <c r="C801" i="4"/>
  <c r="C809" i="4"/>
  <c r="C817" i="4"/>
  <c r="C825" i="4"/>
  <c r="C833" i="4"/>
  <c r="C841" i="4"/>
  <c r="C849" i="4"/>
  <c r="C857" i="4"/>
  <c r="C865" i="4"/>
  <c r="C873" i="4"/>
  <c r="C881" i="4"/>
  <c r="C889" i="4"/>
  <c r="C897" i="4"/>
  <c r="C905" i="4"/>
  <c r="C913" i="4"/>
  <c r="C921" i="4"/>
  <c r="C929" i="4"/>
  <c r="C937" i="4"/>
  <c r="C945" i="4"/>
  <c r="C953" i="4"/>
  <c r="C961" i="4"/>
  <c r="C969" i="4"/>
  <c r="C977" i="4"/>
  <c r="C985" i="4"/>
  <c r="C993" i="4"/>
  <c r="C1001" i="4"/>
  <c r="C1009" i="4"/>
  <c r="C1017" i="4"/>
  <c r="C1033" i="4"/>
  <c r="C1041" i="4"/>
  <c r="C1057" i="4"/>
  <c r="C1073" i="4"/>
  <c r="C1089" i="4"/>
  <c r="C1105" i="4"/>
  <c r="C1121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387" i="4"/>
  <c r="C395" i="4"/>
  <c r="C403" i="4"/>
  <c r="C411" i="4"/>
  <c r="C419" i="4"/>
  <c r="C427" i="4"/>
  <c r="C435" i="4"/>
  <c r="C443" i="4"/>
  <c r="C451" i="4"/>
  <c r="C459" i="4"/>
  <c r="C467" i="4"/>
  <c r="C475" i="4"/>
  <c r="C483" i="4"/>
  <c r="C491" i="4"/>
  <c r="C499" i="4"/>
  <c r="C507" i="4"/>
  <c r="C515" i="4"/>
  <c r="C523" i="4"/>
  <c r="C531" i="4"/>
  <c r="C539" i="4"/>
  <c r="C547" i="4"/>
  <c r="C555" i="4"/>
  <c r="C563" i="4"/>
  <c r="C571" i="4"/>
  <c r="C579" i="4"/>
  <c r="C587" i="4"/>
  <c r="C595" i="4"/>
  <c r="C603" i="4"/>
  <c r="C611" i="4"/>
  <c r="C619" i="4"/>
  <c r="C627" i="4"/>
  <c r="C635" i="4"/>
  <c r="C643" i="4"/>
  <c r="C651" i="4"/>
  <c r="C659" i="4"/>
  <c r="C667" i="4"/>
  <c r="C675" i="4"/>
  <c r="C683" i="4"/>
  <c r="C691" i="4"/>
  <c r="C699" i="4"/>
  <c r="C707" i="4"/>
  <c r="C715" i="4"/>
  <c r="C723" i="4"/>
  <c r="C731" i="4"/>
  <c r="C739" i="4"/>
  <c r="C747" i="4"/>
  <c r="C755" i="4"/>
  <c r="C763" i="4"/>
  <c r="C771" i="4"/>
  <c r="C779" i="4"/>
  <c r="C787" i="4"/>
  <c r="C795" i="4"/>
  <c r="C803" i="4"/>
  <c r="C811" i="4"/>
  <c r="C819" i="4"/>
  <c r="C827" i="4"/>
  <c r="C835" i="4"/>
  <c r="C843" i="4"/>
  <c r="C851" i="4"/>
  <c r="C859" i="4"/>
  <c r="C867" i="4"/>
  <c r="C875" i="4"/>
  <c r="C883" i="4"/>
  <c r="C891" i="4"/>
  <c r="C899" i="4"/>
  <c r="C907" i="4"/>
  <c r="C915" i="4"/>
  <c r="C923" i="4"/>
  <c r="C931" i="4"/>
  <c r="C939" i="4"/>
  <c r="C947" i="4"/>
  <c r="C955" i="4"/>
  <c r="C963" i="4"/>
  <c r="C971" i="4"/>
  <c r="C979" i="4"/>
  <c r="C987" i="4"/>
  <c r="C995" i="4"/>
  <c r="C1003" i="4"/>
  <c r="C1011" i="4"/>
  <c r="C1019" i="4"/>
  <c r="C1027" i="4"/>
  <c r="C1035" i="4"/>
  <c r="C1043" i="4"/>
  <c r="C1051" i="4"/>
  <c r="C1059" i="4"/>
  <c r="C1067" i="4"/>
  <c r="C1075" i="4"/>
  <c r="C1083" i="4"/>
  <c r="C1091" i="4"/>
  <c r="C1099" i="4"/>
  <c r="C1107" i="4"/>
  <c r="C1115" i="4"/>
  <c r="C1123" i="4"/>
  <c r="C1108" i="4"/>
  <c r="C1124" i="4"/>
  <c r="C965" i="4"/>
  <c r="C997" i="4"/>
  <c r="C1029" i="4"/>
  <c r="C1053" i="4"/>
  <c r="C1077" i="4"/>
  <c r="C1109" i="4"/>
  <c r="C998" i="4"/>
  <c r="C1038" i="4"/>
  <c r="C1070" i="4"/>
  <c r="C1102" i="4"/>
  <c r="C1055" i="4"/>
  <c r="C1106" i="4"/>
  <c r="C1114" i="4"/>
  <c r="C290" i="4"/>
  <c r="C354" i="4"/>
  <c r="C418" i="4"/>
  <c r="C482" i="4"/>
  <c r="C546" i="4"/>
  <c r="C610" i="4"/>
  <c r="C674" i="4"/>
  <c r="C738" i="4"/>
  <c r="C802" i="4"/>
  <c r="C866" i="4"/>
  <c r="C930" i="4"/>
  <c r="C994" i="4"/>
  <c r="C1058" i="4"/>
  <c r="C1122" i="4"/>
  <c r="C298" i="4"/>
  <c r="C362" i="4"/>
  <c r="C426" i="4"/>
  <c r="C490" i="4"/>
  <c r="C554" i="4"/>
  <c r="C618" i="4"/>
  <c r="C682" i="4"/>
  <c r="C746" i="4"/>
  <c r="C810" i="4"/>
  <c r="C874" i="4"/>
  <c r="C938" i="4"/>
  <c r="C1002" i="4"/>
  <c r="C1066" i="4"/>
  <c r="C1098" i="4"/>
  <c r="C338" i="4"/>
  <c r="C594" i="4"/>
  <c r="C850" i="4"/>
  <c r="C1042" i="4"/>
  <c r="C410" i="4"/>
  <c r="C602" i="4"/>
  <c r="C794" i="4"/>
  <c r="C986" i="4"/>
  <c r="C306" i="4"/>
  <c r="C370" i="4"/>
  <c r="C434" i="4"/>
  <c r="C498" i="4"/>
  <c r="C562" i="4"/>
  <c r="C626" i="4"/>
  <c r="C690" i="4"/>
  <c r="C754" i="4"/>
  <c r="C818" i="4"/>
  <c r="C882" i="4"/>
  <c r="C946" i="4"/>
  <c r="C1010" i="4"/>
  <c r="C1074" i="4"/>
  <c r="C386" i="4"/>
  <c r="C450" i="4"/>
  <c r="C642" i="4"/>
  <c r="C770" i="4"/>
  <c r="C898" i="4"/>
  <c r="C1026" i="4"/>
  <c r="C330" i="4"/>
  <c r="C458" i="4"/>
  <c r="C522" i="4"/>
  <c r="C650" i="4"/>
  <c r="C778" i="4"/>
  <c r="C906" i="4"/>
  <c r="C1034" i="4"/>
  <c r="C274" i="4"/>
  <c r="C466" i="4"/>
  <c r="C658" i="4"/>
  <c r="C786" i="4"/>
  <c r="C978" i="4"/>
  <c r="C282" i="4"/>
  <c r="C474" i="4"/>
  <c r="C666" i="4"/>
  <c r="C858" i="4"/>
  <c r="C1050" i="4"/>
  <c r="C314" i="4"/>
  <c r="C378" i="4"/>
  <c r="C442" i="4"/>
  <c r="C506" i="4"/>
  <c r="C570" i="4"/>
  <c r="C634" i="4"/>
  <c r="C698" i="4"/>
  <c r="C762" i="4"/>
  <c r="C826" i="4"/>
  <c r="C890" i="4"/>
  <c r="C954" i="4"/>
  <c r="C1018" i="4"/>
  <c r="C1082" i="4"/>
  <c r="C322" i="4"/>
  <c r="C514" i="4"/>
  <c r="C578" i="4"/>
  <c r="C706" i="4"/>
  <c r="C834" i="4"/>
  <c r="C962" i="4"/>
  <c r="C1090" i="4"/>
  <c r="C266" i="4"/>
  <c r="C394" i="4"/>
  <c r="C586" i="4"/>
  <c r="C714" i="4"/>
  <c r="C842" i="4"/>
  <c r="C970" i="4"/>
  <c r="C402" i="4"/>
  <c r="C530" i="4"/>
  <c r="C722" i="4"/>
  <c r="C914" i="4"/>
  <c r="C346" i="4"/>
  <c r="C538" i="4"/>
  <c r="C730" i="4"/>
  <c r="C922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C203" i="4"/>
  <c r="C211" i="4"/>
  <c r="C219" i="4"/>
  <c r="C227" i="4"/>
  <c r="C235" i="4"/>
  <c r="C243" i="4"/>
  <c r="C251" i="4"/>
  <c r="C259" i="4"/>
  <c r="C84" i="4"/>
  <c r="C108" i="4"/>
  <c r="C124" i="4"/>
  <c r="C140" i="4"/>
  <c r="C156" i="4"/>
  <c r="C172" i="4"/>
  <c r="C188" i="4"/>
  <c r="C196" i="4"/>
  <c r="C212" i="4"/>
  <c r="C228" i="4"/>
  <c r="C244" i="4"/>
  <c r="C181" i="4"/>
  <c r="C205" i="4"/>
  <c r="C229" i="4"/>
  <c r="C214" i="4"/>
  <c r="C4" i="4"/>
  <c r="C12" i="4"/>
  <c r="C20" i="4"/>
  <c r="C28" i="4"/>
  <c r="C36" i="4"/>
  <c r="C44" i="4"/>
  <c r="C52" i="4"/>
  <c r="C60" i="4"/>
  <c r="C68" i="4"/>
  <c r="C76" i="4"/>
  <c r="C92" i="4"/>
  <c r="C100" i="4"/>
  <c r="C116" i="4"/>
  <c r="C132" i="4"/>
  <c r="C148" i="4"/>
  <c r="C164" i="4"/>
  <c r="C180" i="4"/>
  <c r="C204" i="4"/>
  <c r="C220" i="4"/>
  <c r="C236" i="4"/>
  <c r="C252" i="4"/>
  <c r="C189" i="4"/>
  <c r="C221" i="4"/>
  <c r="C245" i="4"/>
  <c r="C238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97" i="4"/>
  <c r="C213" i="4"/>
  <c r="C23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C206" i="4"/>
  <c r="C222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C207" i="4"/>
  <c r="C215" i="4"/>
  <c r="C223" i="4"/>
  <c r="C231" i="4"/>
  <c r="C239" i="4"/>
  <c r="C247" i="4"/>
  <c r="C255" i="4"/>
  <c r="C88" i="4"/>
  <c r="C104" i="4"/>
  <c r="C120" i="4"/>
  <c r="C136" i="4"/>
  <c r="C152" i="4"/>
  <c r="C168" i="4"/>
  <c r="C184" i="4"/>
  <c r="C200" i="4"/>
  <c r="C216" i="4"/>
  <c r="C232" i="4"/>
  <c r="C248" i="4"/>
  <c r="C256" i="4"/>
  <c r="C250" i="4"/>
  <c r="C230" i="4"/>
  <c r="C8" i="4"/>
  <c r="C16" i="4"/>
  <c r="C24" i="4"/>
  <c r="C32" i="4"/>
  <c r="C40" i="4"/>
  <c r="C48" i="4"/>
  <c r="C56" i="4"/>
  <c r="C64" i="4"/>
  <c r="C72" i="4"/>
  <c r="C80" i="4"/>
  <c r="C96" i="4"/>
  <c r="C112" i="4"/>
  <c r="C128" i="4"/>
  <c r="C144" i="4"/>
  <c r="C160" i="4"/>
  <c r="C176" i="4"/>
  <c r="C192" i="4"/>
  <c r="C208" i="4"/>
  <c r="C224" i="4"/>
  <c r="C240" i="4"/>
  <c r="C234" i="4"/>
  <c r="C254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C201" i="4"/>
  <c r="C209" i="4"/>
  <c r="C217" i="4"/>
  <c r="C225" i="4"/>
  <c r="C233" i="4"/>
  <c r="C241" i="4"/>
  <c r="C249" i="4"/>
  <c r="C257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C210" i="4"/>
  <c r="C218" i="4"/>
  <c r="C226" i="4"/>
  <c r="C242" i="4"/>
  <c r="C258" i="4"/>
  <c r="C253" i="4"/>
  <c r="C246" i="4"/>
  <c r="C2" i="4"/>
  <c r="B13" i="6" a="1"/>
  <c r="N246" i="4" l="1"/>
  <c r="N253" i="4"/>
  <c r="N258" i="4"/>
  <c r="N242" i="4"/>
  <c r="N226" i="4"/>
  <c r="N218" i="4"/>
  <c r="N210" i="4"/>
  <c r="N202" i="4"/>
  <c r="N194" i="4"/>
  <c r="N186" i="4"/>
  <c r="N178" i="4"/>
  <c r="N170" i="4"/>
  <c r="N162" i="4"/>
  <c r="N154" i="4"/>
  <c r="N146" i="4"/>
  <c r="N138" i="4"/>
  <c r="N130" i="4"/>
  <c r="N122" i="4"/>
  <c r="N114" i="4"/>
  <c r="N106" i="4"/>
  <c r="N98" i="4"/>
  <c r="N90" i="4"/>
  <c r="N82" i="4"/>
  <c r="N74" i="4"/>
  <c r="N66" i="4"/>
  <c r="N58" i="4"/>
  <c r="N50" i="4"/>
  <c r="N42" i="4"/>
  <c r="N34" i="4"/>
  <c r="N26" i="4"/>
  <c r="N18" i="4"/>
  <c r="N10" i="4"/>
  <c r="N257" i="4"/>
  <c r="N249" i="4"/>
  <c r="N241" i="4"/>
  <c r="N233" i="4"/>
  <c r="N225" i="4"/>
  <c r="N217" i="4"/>
  <c r="N209" i="4"/>
  <c r="N201" i="4"/>
  <c r="N193" i="4"/>
  <c r="N185" i="4"/>
  <c r="N177" i="4"/>
  <c r="N169" i="4"/>
  <c r="N161" i="4"/>
  <c r="N153" i="4"/>
  <c r="N145" i="4"/>
  <c r="N137" i="4"/>
  <c r="N129" i="4"/>
  <c r="N121" i="4"/>
  <c r="N113" i="4"/>
  <c r="N105" i="4"/>
  <c r="N97" i="4"/>
  <c r="N89" i="4"/>
  <c r="N81" i="4"/>
  <c r="N73" i="4"/>
  <c r="N65" i="4"/>
  <c r="N57" i="4"/>
  <c r="N49" i="4"/>
  <c r="N41" i="4"/>
  <c r="N33" i="4"/>
  <c r="N25" i="4"/>
  <c r="N17" i="4"/>
  <c r="N9" i="4"/>
  <c r="N254" i="4"/>
  <c r="N234" i="4"/>
  <c r="N240" i="4"/>
  <c r="N224" i="4"/>
  <c r="N208" i="4"/>
  <c r="N192" i="4"/>
  <c r="N176" i="4"/>
  <c r="N160" i="4"/>
  <c r="N144" i="4"/>
  <c r="N128" i="4"/>
  <c r="N112" i="4"/>
  <c r="N96" i="4"/>
  <c r="N80" i="4"/>
  <c r="N72" i="4"/>
  <c r="N64" i="4"/>
  <c r="N56" i="4"/>
  <c r="N48" i="4"/>
  <c r="N40" i="4"/>
  <c r="N32" i="4"/>
  <c r="N24" i="4"/>
  <c r="N16" i="4"/>
  <c r="N8" i="4"/>
  <c r="N230" i="4"/>
  <c r="N250" i="4"/>
  <c r="N256" i="4"/>
  <c r="N248" i="4"/>
  <c r="N232" i="4"/>
  <c r="N216" i="4"/>
  <c r="N200" i="4"/>
  <c r="N184" i="4"/>
  <c r="N168" i="4"/>
  <c r="N152" i="4"/>
  <c r="N136" i="4"/>
  <c r="N120" i="4"/>
  <c r="N104" i="4"/>
  <c r="N88" i="4"/>
  <c r="N255" i="4"/>
  <c r="N247" i="4"/>
  <c r="N239" i="4"/>
  <c r="N231" i="4"/>
  <c r="N223" i="4"/>
  <c r="N215" i="4"/>
  <c r="N207" i="4"/>
  <c r="N199" i="4"/>
  <c r="N191" i="4"/>
  <c r="N183" i="4"/>
  <c r="N175" i="4"/>
  <c r="N167" i="4"/>
  <c r="N159" i="4"/>
  <c r="N151" i="4"/>
  <c r="N143" i="4"/>
  <c r="N135" i="4"/>
  <c r="N127" i="4"/>
  <c r="N119" i="4"/>
  <c r="N111" i="4"/>
  <c r="N103" i="4"/>
  <c r="N95" i="4"/>
  <c r="N87" i="4"/>
  <c r="N79" i="4"/>
  <c r="N71" i="4"/>
  <c r="N63" i="4"/>
  <c r="N55" i="4"/>
  <c r="N47" i="4"/>
  <c r="N39" i="4"/>
  <c r="N31" i="4"/>
  <c r="N23" i="4"/>
  <c r="N15" i="4"/>
  <c r="N7" i="4"/>
  <c r="N222" i="4"/>
  <c r="N206" i="4"/>
  <c r="N198" i="4"/>
  <c r="N190" i="4"/>
  <c r="N182" i="4"/>
  <c r="N174" i="4"/>
  <c r="N166" i="4"/>
  <c r="N158" i="4"/>
  <c r="N150" i="4"/>
  <c r="N142" i="4"/>
  <c r="N134" i="4"/>
  <c r="N126" i="4"/>
  <c r="N118" i="4"/>
  <c r="N110" i="4"/>
  <c r="N102" i="4"/>
  <c r="N94" i="4"/>
  <c r="N86" i="4"/>
  <c r="N78" i="4"/>
  <c r="N70" i="4"/>
  <c r="N62" i="4"/>
  <c r="N54" i="4"/>
  <c r="N46" i="4"/>
  <c r="N38" i="4"/>
  <c r="N30" i="4"/>
  <c r="N22" i="4"/>
  <c r="N14" i="4"/>
  <c r="N6" i="4"/>
  <c r="N237" i="4"/>
  <c r="N213" i="4"/>
  <c r="N197" i="4"/>
  <c r="N173" i="4"/>
  <c r="N165" i="4"/>
  <c r="N157" i="4"/>
  <c r="N149" i="4"/>
  <c r="N141" i="4"/>
  <c r="N133" i="4"/>
  <c r="N125" i="4"/>
  <c r="N117" i="4"/>
  <c r="N109" i="4"/>
  <c r="N101" i="4"/>
  <c r="N93" i="4"/>
  <c r="N85" i="4"/>
  <c r="N77" i="4"/>
  <c r="N69" i="4"/>
  <c r="N61" i="4"/>
  <c r="N53" i="4"/>
  <c r="N45" i="4"/>
  <c r="N37" i="4"/>
  <c r="N29" i="4"/>
  <c r="N21" i="4"/>
  <c r="N13" i="4"/>
  <c r="N5" i="4"/>
  <c r="N238" i="4"/>
  <c r="N245" i="4"/>
  <c r="N221" i="4"/>
  <c r="N189" i="4"/>
  <c r="N252" i="4"/>
  <c r="N236" i="4"/>
  <c r="N220" i="4"/>
  <c r="N204" i="4"/>
  <c r="N180" i="4"/>
  <c r="N164" i="4"/>
  <c r="N148" i="4"/>
  <c r="N132" i="4"/>
  <c r="N116" i="4"/>
  <c r="N100" i="4"/>
  <c r="N92" i="4"/>
  <c r="N76" i="4"/>
  <c r="N68" i="4"/>
  <c r="N60" i="4"/>
  <c r="N52" i="4"/>
  <c r="N44" i="4"/>
  <c r="N36" i="4"/>
  <c r="N28" i="4"/>
  <c r="N20" i="4"/>
  <c r="N12" i="4"/>
  <c r="N4" i="4"/>
  <c r="N214" i="4"/>
  <c r="N229" i="4"/>
  <c r="N205" i="4"/>
  <c r="N181" i="4"/>
  <c r="N244" i="4"/>
  <c r="N228" i="4"/>
  <c r="N212" i="4"/>
  <c r="N196" i="4"/>
  <c r="N188" i="4"/>
  <c r="N172" i="4"/>
  <c r="N156" i="4"/>
  <c r="N140" i="4"/>
  <c r="N124" i="4"/>
  <c r="N108" i="4"/>
  <c r="N84" i="4"/>
  <c r="N259" i="4"/>
  <c r="N251" i="4"/>
  <c r="N243" i="4"/>
  <c r="N235" i="4"/>
  <c r="N227" i="4"/>
  <c r="N219" i="4"/>
  <c r="N211" i="4"/>
  <c r="N203" i="4"/>
  <c r="N195" i="4"/>
  <c r="N187" i="4"/>
  <c r="N179" i="4"/>
  <c r="N171" i="4"/>
  <c r="N163" i="4"/>
  <c r="N155" i="4"/>
  <c r="N147" i="4"/>
  <c r="N139" i="4"/>
  <c r="N131" i="4"/>
  <c r="N123" i="4"/>
  <c r="N115" i="4"/>
  <c r="N107" i="4"/>
  <c r="N99" i="4"/>
  <c r="N91" i="4"/>
  <c r="N83" i="4"/>
  <c r="N75" i="4"/>
  <c r="N67" i="4"/>
  <c r="N59" i="4"/>
  <c r="N51" i="4"/>
  <c r="N43" i="4"/>
  <c r="N35" i="4"/>
  <c r="N27" i="4"/>
  <c r="N19" i="4"/>
  <c r="N11" i="4"/>
  <c r="N922" i="4"/>
  <c r="N730" i="4"/>
  <c r="N538" i="4"/>
  <c r="N346" i="4"/>
  <c r="N914" i="4"/>
  <c r="N722" i="4"/>
  <c r="N530" i="4"/>
  <c r="N402" i="4"/>
  <c r="N970" i="4"/>
  <c r="N842" i="4"/>
  <c r="N714" i="4"/>
  <c r="N586" i="4"/>
  <c r="N394" i="4"/>
  <c r="N266" i="4"/>
  <c r="N1090" i="4"/>
  <c r="N962" i="4"/>
  <c r="N834" i="4"/>
  <c r="N706" i="4"/>
  <c r="N578" i="4"/>
  <c r="N514" i="4"/>
  <c r="N322" i="4"/>
  <c r="N1082" i="4"/>
  <c r="N1018" i="4"/>
  <c r="N954" i="4"/>
  <c r="N890" i="4"/>
  <c r="N826" i="4"/>
  <c r="N762" i="4"/>
  <c r="N698" i="4"/>
  <c r="N634" i="4"/>
  <c r="N570" i="4"/>
  <c r="N506" i="4"/>
  <c r="N442" i="4"/>
  <c r="N378" i="4"/>
  <c r="N314" i="4"/>
  <c r="N1050" i="4"/>
  <c r="N858" i="4"/>
  <c r="N666" i="4"/>
  <c r="N474" i="4"/>
  <c r="N282" i="4"/>
  <c r="N978" i="4"/>
  <c r="N786" i="4"/>
  <c r="N658" i="4"/>
  <c r="N466" i="4"/>
  <c r="N274" i="4"/>
  <c r="N1034" i="4"/>
  <c r="N906" i="4"/>
  <c r="N778" i="4"/>
  <c r="N650" i="4"/>
  <c r="N522" i="4"/>
  <c r="N458" i="4"/>
  <c r="N330" i="4"/>
  <c r="N1026" i="4"/>
  <c r="N898" i="4"/>
  <c r="N770" i="4"/>
  <c r="N642" i="4"/>
  <c r="N450" i="4"/>
  <c r="N386" i="4"/>
  <c r="N1074" i="4"/>
  <c r="N1010" i="4"/>
  <c r="N946" i="4"/>
  <c r="N882" i="4"/>
  <c r="N818" i="4"/>
  <c r="N754" i="4"/>
  <c r="N690" i="4"/>
  <c r="N626" i="4"/>
  <c r="N562" i="4"/>
  <c r="N498" i="4"/>
  <c r="N434" i="4"/>
  <c r="N370" i="4"/>
  <c r="N306" i="4"/>
  <c r="N986" i="4"/>
  <c r="N794" i="4"/>
  <c r="N602" i="4"/>
  <c r="N410" i="4"/>
  <c r="N1042" i="4"/>
  <c r="N850" i="4"/>
  <c r="N594" i="4"/>
  <c r="N338" i="4"/>
  <c r="N1098" i="4"/>
  <c r="N1066" i="4"/>
  <c r="N1002" i="4"/>
  <c r="N938" i="4"/>
  <c r="N874" i="4"/>
  <c r="N810" i="4"/>
  <c r="N746" i="4"/>
  <c r="N682" i="4"/>
  <c r="N618" i="4"/>
  <c r="N554" i="4"/>
  <c r="N490" i="4"/>
  <c r="N426" i="4"/>
  <c r="N362" i="4"/>
  <c r="N298" i="4"/>
  <c r="N1122" i="4"/>
  <c r="N1058" i="4"/>
  <c r="N994" i="4"/>
  <c r="N930" i="4"/>
  <c r="N866" i="4"/>
  <c r="N802" i="4"/>
  <c r="N738" i="4"/>
  <c r="N674" i="4"/>
  <c r="N610" i="4"/>
  <c r="N546" i="4"/>
  <c r="N482" i="4"/>
  <c r="N418" i="4"/>
  <c r="N354" i="4"/>
  <c r="N290" i="4"/>
  <c r="N1114" i="4"/>
  <c r="N1106" i="4"/>
  <c r="N1055" i="4"/>
  <c r="N1102" i="4"/>
  <c r="N1070" i="4"/>
  <c r="N1038" i="4"/>
  <c r="N998" i="4"/>
  <c r="N1109" i="4"/>
  <c r="N1077" i="4"/>
  <c r="N1053" i="4"/>
  <c r="N1029" i="4"/>
  <c r="N997" i="4"/>
  <c r="N965" i="4"/>
  <c r="N1124" i="4"/>
  <c r="N1108" i="4"/>
  <c r="N1123" i="4"/>
  <c r="N1115" i="4"/>
  <c r="N1107" i="4"/>
  <c r="N1099" i="4"/>
  <c r="N1091" i="4"/>
  <c r="N1083" i="4"/>
  <c r="N1075" i="4"/>
  <c r="N1067" i="4"/>
  <c r="N1059" i="4"/>
  <c r="N1051" i="4"/>
  <c r="N1043" i="4"/>
  <c r="N1035" i="4"/>
  <c r="N1027" i="4"/>
  <c r="N1019" i="4"/>
  <c r="N1011" i="4"/>
  <c r="N1003" i="4"/>
  <c r="N995" i="4"/>
  <c r="N987" i="4"/>
  <c r="N979" i="4"/>
  <c r="N971" i="4"/>
  <c r="N963" i="4"/>
  <c r="N955" i="4"/>
  <c r="N947" i="4"/>
  <c r="N939" i="4"/>
  <c r="N931" i="4"/>
  <c r="N923" i="4"/>
  <c r="N915" i="4"/>
  <c r="N907" i="4"/>
  <c r="N899" i="4"/>
  <c r="N891" i="4"/>
  <c r="N883" i="4"/>
  <c r="N875" i="4"/>
  <c r="N867" i="4"/>
  <c r="N859" i="4"/>
  <c r="N851" i="4"/>
  <c r="N843" i="4"/>
  <c r="N835" i="4"/>
  <c r="N827" i="4"/>
  <c r="N819" i="4"/>
  <c r="N811" i="4"/>
  <c r="N803" i="4"/>
  <c r="N795" i="4"/>
  <c r="N787" i="4"/>
  <c r="N779" i="4"/>
  <c r="N771" i="4"/>
  <c r="N763" i="4"/>
  <c r="N755" i="4"/>
  <c r="N747" i="4"/>
  <c r="N739" i="4"/>
  <c r="N731" i="4"/>
  <c r="N723" i="4"/>
  <c r="N715" i="4"/>
  <c r="N707" i="4"/>
  <c r="N699" i="4"/>
  <c r="N691" i="4"/>
  <c r="N683" i="4"/>
  <c r="N675" i="4"/>
  <c r="N667" i="4"/>
  <c r="N659" i="4"/>
  <c r="N651" i="4"/>
  <c r="N643" i="4"/>
  <c r="N635" i="4"/>
  <c r="N627" i="4"/>
  <c r="N619" i="4"/>
  <c r="N611" i="4"/>
  <c r="N603" i="4"/>
  <c r="N595" i="4"/>
  <c r="N587" i="4"/>
  <c r="N579" i="4"/>
  <c r="N571" i="4"/>
  <c r="N563" i="4"/>
  <c r="N555" i="4"/>
  <c r="N547" i="4"/>
  <c r="N539" i="4"/>
  <c r="N531" i="4"/>
  <c r="N523" i="4"/>
  <c r="N515" i="4"/>
  <c r="N507" i="4"/>
  <c r="N499" i="4"/>
  <c r="N491" i="4"/>
  <c r="N483" i="4"/>
  <c r="N475" i="4"/>
  <c r="N467" i="4"/>
  <c r="N459" i="4"/>
  <c r="N451" i="4"/>
  <c r="N443" i="4"/>
  <c r="N435" i="4"/>
  <c r="N427" i="4"/>
  <c r="N419" i="4"/>
  <c r="N411" i="4"/>
  <c r="N403" i="4"/>
  <c r="N395" i="4"/>
  <c r="N387" i="4"/>
  <c r="N379" i="4"/>
  <c r="N371" i="4"/>
  <c r="N363" i="4"/>
  <c r="N355" i="4"/>
  <c r="N347" i="4"/>
  <c r="N339" i="4"/>
  <c r="N331" i="4"/>
  <c r="N323" i="4"/>
  <c r="N315" i="4"/>
  <c r="N307" i="4"/>
  <c r="N299" i="4"/>
  <c r="N291" i="4"/>
  <c r="N283" i="4"/>
  <c r="N275" i="4"/>
  <c r="N267" i="4"/>
  <c r="N1121" i="4"/>
  <c r="N1105" i="4"/>
  <c r="N1089" i="4"/>
  <c r="N1073" i="4"/>
  <c r="N1057" i="4"/>
  <c r="N1041" i="4"/>
  <c r="N1033" i="4"/>
  <c r="N1017" i="4"/>
  <c r="N1009" i="4"/>
  <c r="N1001" i="4"/>
  <c r="N993" i="4"/>
  <c r="N985" i="4"/>
  <c r="N977" i="4"/>
  <c r="N969" i="4"/>
  <c r="N961" i="4"/>
  <c r="N953" i="4"/>
  <c r="N945" i="4"/>
  <c r="N937" i="4"/>
  <c r="N929" i="4"/>
  <c r="N921" i="4"/>
  <c r="N913" i="4"/>
  <c r="N905" i="4"/>
  <c r="N897" i="4"/>
  <c r="N889" i="4"/>
  <c r="N881" i="4"/>
  <c r="N873" i="4"/>
  <c r="N865" i="4"/>
  <c r="N857" i="4"/>
  <c r="N849" i="4"/>
  <c r="N841" i="4"/>
  <c r="N833" i="4"/>
  <c r="N825" i="4"/>
  <c r="N817" i="4"/>
  <c r="N809" i="4"/>
  <c r="N801" i="4"/>
  <c r="N793" i="4"/>
  <c r="N785" i="4"/>
  <c r="N777" i="4"/>
  <c r="N769" i="4"/>
  <c r="N761" i="4"/>
  <c r="N753" i="4"/>
  <c r="N745" i="4"/>
  <c r="N737" i="4"/>
  <c r="N729" i="4"/>
  <c r="N721" i="4"/>
  <c r="N713" i="4"/>
  <c r="N705" i="4"/>
  <c r="N697" i="4"/>
  <c r="N689" i="4"/>
  <c r="N681" i="4"/>
  <c r="N673" i="4"/>
  <c r="N665" i="4"/>
  <c r="N657" i="4"/>
  <c r="N649" i="4"/>
  <c r="N641" i="4"/>
  <c r="N633" i="4"/>
  <c r="N625" i="4"/>
  <c r="N617" i="4"/>
  <c r="N609" i="4"/>
  <c r="N601" i="4"/>
  <c r="N593" i="4"/>
  <c r="N585" i="4"/>
  <c r="N577" i="4"/>
  <c r="N569" i="4"/>
  <c r="N561" i="4"/>
  <c r="N553" i="4"/>
  <c r="N545" i="4"/>
  <c r="N537" i="4"/>
  <c r="N529" i="4"/>
  <c r="N521" i="4"/>
  <c r="N513" i="4"/>
  <c r="N505" i="4"/>
  <c r="N497" i="4"/>
  <c r="N489" i="4"/>
  <c r="N481" i="4"/>
  <c r="N473" i="4"/>
  <c r="N465" i="4"/>
  <c r="N457" i="4"/>
  <c r="N449" i="4"/>
  <c r="N441" i="4"/>
  <c r="N433" i="4"/>
  <c r="N425" i="4"/>
  <c r="N417" i="4"/>
  <c r="N409" i="4"/>
  <c r="N401" i="4"/>
  <c r="N393" i="4"/>
  <c r="N385" i="4"/>
  <c r="N377" i="4"/>
  <c r="N369" i="4"/>
  <c r="N361" i="4"/>
  <c r="N353" i="4"/>
  <c r="N345" i="4"/>
  <c r="N337" i="4"/>
  <c r="N329" i="4"/>
  <c r="N321" i="4"/>
  <c r="N313" i="4"/>
  <c r="N305" i="4"/>
  <c r="N297" i="4"/>
  <c r="N289" i="4"/>
  <c r="N281" i="4"/>
  <c r="N273" i="4"/>
  <c r="N265" i="4"/>
  <c r="N1113" i="4"/>
  <c r="N1097" i="4"/>
  <c r="N1081" i="4"/>
  <c r="N1065" i="4"/>
  <c r="N1049" i="4"/>
  <c r="N1025" i="4"/>
  <c r="N1120" i="4"/>
  <c r="N1112" i="4"/>
  <c r="N1104" i="4"/>
  <c r="N1096" i="4"/>
  <c r="N1088" i="4"/>
  <c r="N1080" i="4"/>
  <c r="N1072" i="4"/>
  <c r="N1064" i="4"/>
  <c r="N1056" i="4"/>
  <c r="N1048" i="4"/>
  <c r="N1040" i="4"/>
  <c r="N1032" i="4"/>
  <c r="N1024" i="4"/>
  <c r="N1016" i="4"/>
  <c r="N1008" i="4"/>
  <c r="N1000" i="4"/>
  <c r="N992" i="4"/>
  <c r="N984" i="4"/>
  <c r="N976" i="4"/>
  <c r="N968" i="4"/>
  <c r="N960" i="4"/>
  <c r="N952" i="4"/>
  <c r="N944" i="4"/>
  <c r="N936" i="4"/>
  <c r="N928" i="4"/>
  <c r="N920" i="4"/>
  <c r="N912" i="4"/>
  <c r="N904" i="4"/>
  <c r="N896" i="4"/>
  <c r="N888" i="4"/>
  <c r="N880" i="4"/>
  <c r="N872" i="4"/>
  <c r="N864" i="4"/>
  <c r="N856" i="4"/>
  <c r="N848" i="4"/>
  <c r="N840" i="4"/>
  <c r="N832" i="4"/>
  <c r="N824" i="4"/>
  <c r="N816" i="4"/>
  <c r="N808" i="4"/>
  <c r="N800" i="4"/>
  <c r="N792" i="4"/>
  <c r="N784" i="4"/>
  <c r="N776" i="4"/>
  <c r="N768" i="4"/>
  <c r="N760" i="4"/>
  <c r="N752" i="4"/>
  <c r="N744" i="4"/>
  <c r="N736" i="4"/>
  <c r="N728" i="4"/>
  <c r="N720" i="4"/>
  <c r="N712" i="4"/>
  <c r="N704" i="4"/>
  <c r="N696" i="4"/>
  <c r="N688" i="4"/>
  <c r="N680" i="4"/>
  <c r="N672" i="4"/>
  <c r="N664" i="4"/>
  <c r="N656" i="4"/>
  <c r="N648" i="4"/>
  <c r="N640" i="4"/>
  <c r="N632" i="4"/>
  <c r="N624" i="4"/>
  <c r="N616" i="4"/>
  <c r="N608" i="4"/>
  <c r="N600" i="4"/>
  <c r="N592" i="4"/>
  <c r="N584" i="4"/>
  <c r="N576" i="4"/>
  <c r="N568" i="4"/>
  <c r="N560" i="4"/>
  <c r="N552" i="4"/>
  <c r="N544" i="4"/>
  <c r="N536" i="4"/>
  <c r="N528" i="4"/>
  <c r="N520" i="4"/>
  <c r="N512" i="4"/>
  <c r="N504" i="4"/>
  <c r="N496" i="4"/>
  <c r="N488" i="4"/>
  <c r="N480" i="4"/>
  <c r="N472" i="4"/>
  <c r="N464" i="4"/>
  <c r="N456" i="4"/>
  <c r="N448" i="4"/>
  <c r="N440" i="4"/>
  <c r="N432" i="4"/>
  <c r="N424" i="4"/>
  <c r="N416" i="4"/>
  <c r="N408" i="4"/>
  <c r="N400" i="4"/>
  <c r="N392" i="4"/>
  <c r="N384" i="4"/>
  <c r="N376" i="4"/>
  <c r="N368" i="4"/>
  <c r="N360" i="4"/>
  <c r="N352" i="4"/>
  <c r="N344" i="4"/>
  <c r="N336" i="4"/>
  <c r="N328" i="4"/>
  <c r="N320" i="4"/>
  <c r="N312" i="4"/>
  <c r="N304" i="4"/>
  <c r="N296" i="4"/>
  <c r="N288" i="4"/>
  <c r="N280" i="4"/>
  <c r="N272" i="4"/>
  <c r="N264" i="4"/>
  <c r="N1111" i="4"/>
  <c r="N1079" i="4"/>
  <c r="N1047" i="4"/>
  <c r="N1039" i="4"/>
  <c r="N1031" i="4"/>
  <c r="N1023" i="4"/>
  <c r="N1015" i="4"/>
  <c r="N1007" i="4"/>
  <c r="N999" i="4"/>
  <c r="N991" i="4"/>
  <c r="N983" i="4"/>
  <c r="N975" i="4"/>
  <c r="N967" i="4"/>
  <c r="N959" i="4"/>
  <c r="N951" i="4"/>
  <c r="N943" i="4"/>
  <c r="N935" i="4"/>
  <c r="N927" i="4"/>
  <c r="N919" i="4"/>
  <c r="N911" i="4"/>
  <c r="N903" i="4"/>
  <c r="N895" i="4"/>
  <c r="N887" i="4"/>
  <c r="N879" i="4"/>
  <c r="N871" i="4"/>
  <c r="N863" i="4"/>
  <c r="N855" i="4"/>
  <c r="N847" i="4"/>
  <c r="N839" i="4"/>
  <c r="N831" i="4"/>
  <c r="N823" i="4"/>
  <c r="N815" i="4"/>
  <c r="N807" i="4"/>
  <c r="N799" i="4"/>
  <c r="N791" i="4"/>
  <c r="N783" i="4"/>
  <c r="N775" i="4"/>
  <c r="N767" i="4"/>
  <c r="N759" i="4"/>
  <c r="N751" i="4"/>
  <c r="N743" i="4"/>
  <c r="N735" i="4"/>
  <c r="N727" i="4"/>
  <c r="N719" i="4"/>
  <c r="N711" i="4"/>
  <c r="N703" i="4"/>
  <c r="N695" i="4"/>
  <c r="N687" i="4"/>
  <c r="N679" i="4"/>
  <c r="N671" i="4"/>
  <c r="N663" i="4"/>
  <c r="N655" i="4"/>
  <c r="N647" i="4"/>
  <c r="N639" i="4"/>
  <c r="N631" i="4"/>
  <c r="N623" i="4"/>
  <c r="N615" i="4"/>
  <c r="N607" i="4"/>
  <c r="N599" i="4"/>
  <c r="N591" i="4"/>
  <c r="N583" i="4"/>
  <c r="N575" i="4"/>
  <c r="N567" i="4"/>
  <c r="N559" i="4"/>
  <c r="N551" i="4"/>
  <c r="N543" i="4"/>
  <c r="N535" i="4"/>
  <c r="N527" i="4"/>
  <c r="N519" i="4"/>
  <c r="N511" i="4"/>
  <c r="N503" i="4"/>
  <c r="N495" i="4"/>
  <c r="N487" i="4"/>
  <c r="N479" i="4"/>
  <c r="N471" i="4"/>
  <c r="N463" i="4"/>
  <c r="N455" i="4"/>
  <c r="N447" i="4"/>
  <c r="N439" i="4"/>
  <c r="N431" i="4"/>
  <c r="N423" i="4"/>
  <c r="N415" i="4"/>
  <c r="N407" i="4"/>
  <c r="N399" i="4"/>
  <c r="N391" i="4"/>
  <c r="N383" i="4"/>
  <c r="N375" i="4"/>
  <c r="N367" i="4"/>
  <c r="N359" i="4"/>
  <c r="N351" i="4"/>
  <c r="N343" i="4"/>
  <c r="N335" i="4"/>
  <c r="N327" i="4"/>
  <c r="N319" i="4"/>
  <c r="N311" i="4"/>
  <c r="N303" i="4"/>
  <c r="N295" i="4"/>
  <c r="N287" i="4"/>
  <c r="N279" i="4"/>
  <c r="N271" i="4"/>
  <c r="N263" i="4"/>
  <c r="N1119" i="4"/>
  <c r="N1087" i="4"/>
  <c r="N1094" i="4"/>
  <c r="N1062" i="4"/>
  <c r="N1030" i="4"/>
  <c r="N1006" i="4"/>
  <c r="N990" i="4"/>
  <c r="N982" i="4"/>
  <c r="N974" i="4"/>
  <c r="N966" i="4"/>
  <c r="N958" i="4"/>
  <c r="N950" i="4"/>
  <c r="N942" i="4"/>
  <c r="N934" i="4"/>
  <c r="N926" i="4"/>
  <c r="N918" i="4"/>
  <c r="N910" i="4"/>
  <c r="N902" i="4"/>
  <c r="N894" i="4"/>
  <c r="N886" i="4"/>
  <c r="N878" i="4"/>
  <c r="N870" i="4"/>
  <c r="N862" i="4"/>
  <c r="N854" i="4"/>
  <c r="N846" i="4"/>
  <c r="N838" i="4"/>
  <c r="N830" i="4"/>
  <c r="N822" i="4"/>
  <c r="N814" i="4"/>
  <c r="N806" i="4"/>
  <c r="N798" i="4"/>
  <c r="N790" i="4"/>
  <c r="N782" i="4"/>
  <c r="N774" i="4"/>
  <c r="N766" i="4"/>
  <c r="N758" i="4"/>
  <c r="N750" i="4"/>
  <c r="N742" i="4"/>
  <c r="N734" i="4"/>
  <c r="N726" i="4"/>
  <c r="N718" i="4"/>
  <c r="N710" i="4"/>
  <c r="N702" i="4"/>
  <c r="N694" i="4"/>
  <c r="N686" i="4"/>
  <c r="N678" i="4"/>
  <c r="N670" i="4"/>
  <c r="N662" i="4"/>
  <c r="N654" i="4"/>
  <c r="N646" i="4"/>
  <c r="N638" i="4"/>
  <c r="N630" i="4"/>
  <c r="N622" i="4"/>
  <c r="N614" i="4"/>
  <c r="N606" i="4"/>
  <c r="N598" i="4"/>
  <c r="N590" i="4"/>
  <c r="N582" i="4"/>
  <c r="N574" i="4"/>
  <c r="N566" i="4"/>
  <c r="N558" i="4"/>
  <c r="N550" i="4"/>
  <c r="N542" i="4"/>
  <c r="N534" i="4"/>
  <c r="N526" i="4"/>
  <c r="N518" i="4"/>
  <c r="N510" i="4"/>
  <c r="N502" i="4"/>
  <c r="N494" i="4"/>
  <c r="N486" i="4"/>
  <c r="N478" i="4"/>
  <c r="N470" i="4"/>
  <c r="N462" i="4"/>
  <c r="N454" i="4"/>
  <c r="N446" i="4"/>
  <c r="N438" i="4"/>
  <c r="N430" i="4"/>
  <c r="N422" i="4"/>
  <c r="N414" i="4"/>
  <c r="N406" i="4"/>
  <c r="N398" i="4"/>
  <c r="N390" i="4"/>
  <c r="N382" i="4"/>
  <c r="N374" i="4"/>
  <c r="N366" i="4"/>
  <c r="N358" i="4"/>
  <c r="N350" i="4"/>
  <c r="N342" i="4"/>
  <c r="N334" i="4"/>
  <c r="N326" i="4"/>
  <c r="N318" i="4"/>
  <c r="N310" i="4"/>
  <c r="N302" i="4"/>
  <c r="N294" i="4"/>
  <c r="N286" i="4"/>
  <c r="N278" i="4"/>
  <c r="N270" i="4"/>
  <c r="N262" i="4"/>
  <c r="N1103" i="4"/>
  <c r="N1071" i="4"/>
  <c r="N1118" i="4"/>
  <c r="N1086" i="4"/>
  <c r="N1054" i="4"/>
  <c r="N1022" i="4"/>
  <c r="N1117" i="4"/>
  <c r="N1093" i="4"/>
  <c r="N1069" i="4"/>
  <c r="N1037" i="4"/>
  <c r="N1013" i="4"/>
  <c r="N989" i="4"/>
  <c r="N973" i="4"/>
  <c r="N957" i="4"/>
  <c r="N949" i="4"/>
  <c r="N941" i="4"/>
  <c r="N933" i="4"/>
  <c r="N925" i="4"/>
  <c r="N917" i="4"/>
  <c r="N909" i="4"/>
  <c r="N901" i="4"/>
  <c r="N893" i="4"/>
  <c r="N885" i="4"/>
  <c r="N877" i="4"/>
  <c r="N869" i="4"/>
  <c r="N861" i="4"/>
  <c r="N853" i="4"/>
  <c r="N845" i="4"/>
  <c r="N837" i="4"/>
  <c r="N829" i="4"/>
  <c r="N821" i="4"/>
  <c r="N813" i="4"/>
  <c r="N805" i="4"/>
  <c r="N797" i="4"/>
  <c r="N789" i="4"/>
  <c r="N781" i="4"/>
  <c r="N773" i="4"/>
  <c r="N765" i="4"/>
  <c r="N757" i="4"/>
  <c r="N749" i="4"/>
  <c r="N741" i="4"/>
  <c r="N733" i="4"/>
  <c r="N725" i="4"/>
  <c r="N717" i="4"/>
  <c r="N709" i="4"/>
  <c r="N701" i="4"/>
  <c r="N693" i="4"/>
  <c r="N685" i="4"/>
  <c r="N677" i="4"/>
  <c r="N669" i="4"/>
  <c r="N661" i="4"/>
  <c r="N653" i="4"/>
  <c r="N645" i="4"/>
  <c r="N637" i="4"/>
  <c r="N629" i="4"/>
  <c r="N621" i="4"/>
  <c r="N613" i="4"/>
  <c r="N605" i="4"/>
  <c r="N597" i="4"/>
  <c r="N589" i="4"/>
  <c r="N581" i="4"/>
  <c r="N573" i="4"/>
  <c r="N565" i="4"/>
  <c r="N557" i="4"/>
  <c r="N549" i="4"/>
  <c r="N541" i="4"/>
  <c r="N533" i="4"/>
  <c r="N525" i="4"/>
  <c r="N517" i="4"/>
  <c r="N509" i="4"/>
  <c r="N501" i="4"/>
  <c r="N493" i="4"/>
  <c r="N485" i="4"/>
  <c r="N477" i="4"/>
  <c r="N469" i="4"/>
  <c r="N461" i="4"/>
  <c r="N453" i="4"/>
  <c r="N445" i="4"/>
  <c r="N437" i="4"/>
  <c r="N429" i="4"/>
  <c r="N421" i="4"/>
  <c r="N413" i="4"/>
  <c r="N405" i="4"/>
  <c r="N397" i="4"/>
  <c r="N389" i="4"/>
  <c r="N381" i="4"/>
  <c r="N373" i="4"/>
  <c r="N365" i="4"/>
  <c r="N357" i="4"/>
  <c r="N349" i="4"/>
  <c r="N341" i="4"/>
  <c r="N333" i="4"/>
  <c r="N325" i="4"/>
  <c r="N317" i="4"/>
  <c r="N309" i="4"/>
  <c r="N301" i="4"/>
  <c r="N293" i="4"/>
  <c r="N285" i="4"/>
  <c r="N277" i="4"/>
  <c r="N269" i="4"/>
  <c r="N261" i="4"/>
  <c r="N1095" i="4"/>
  <c r="N1063" i="4"/>
  <c r="N1110" i="4"/>
  <c r="N1078" i="4"/>
  <c r="N1046" i="4"/>
  <c r="N1014" i="4"/>
  <c r="N1101" i="4"/>
  <c r="N1085" i="4"/>
  <c r="N1061" i="4"/>
  <c r="N1045" i="4"/>
  <c r="N1021" i="4"/>
  <c r="N1005" i="4"/>
  <c r="N981" i="4"/>
  <c r="N1116" i="4"/>
  <c r="N1100" i="4"/>
  <c r="N1092" i="4"/>
  <c r="N1084" i="4"/>
  <c r="N1076" i="4"/>
  <c r="N1068" i="4"/>
  <c r="N1060" i="4"/>
  <c r="N1052" i="4"/>
  <c r="N1044" i="4"/>
  <c r="N1036" i="4"/>
  <c r="N1028" i="4"/>
  <c r="N1020" i="4"/>
  <c r="N1012" i="4"/>
  <c r="N1004" i="4"/>
  <c r="N996" i="4"/>
  <c r="N988" i="4"/>
  <c r="N980" i="4"/>
  <c r="N972" i="4"/>
  <c r="N964" i="4"/>
  <c r="N956" i="4"/>
  <c r="N948" i="4"/>
  <c r="N940" i="4"/>
  <c r="N932" i="4"/>
  <c r="N924" i="4"/>
  <c r="N916" i="4"/>
  <c r="N908" i="4"/>
  <c r="N900" i="4"/>
  <c r="N892" i="4"/>
  <c r="N884" i="4"/>
  <c r="N876" i="4"/>
  <c r="N868" i="4"/>
  <c r="N860" i="4"/>
  <c r="N852" i="4"/>
  <c r="N844" i="4"/>
  <c r="N836" i="4"/>
  <c r="N828" i="4"/>
  <c r="N820" i="4"/>
  <c r="N812" i="4"/>
  <c r="N804" i="4"/>
  <c r="N796" i="4"/>
  <c r="N788" i="4"/>
  <c r="N780" i="4"/>
  <c r="N772" i="4"/>
  <c r="N764" i="4"/>
  <c r="N756" i="4"/>
  <c r="N748" i="4"/>
  <c r="N740" i="4"/>
  <c r="N732" i="4"/>
  <c r="N724" i="4"/>
  <c r="N716" i="4"/>
  <c r="N708" i="4"/>
  <c r="N700" i="4"/>
  <c r="N692" i="4"/>
  <c r="N684" i="4"/>
  <c r="N676" i="4"/>
  <c r="N668" i="4"/>
  <c r="N660" i="4"/>
  <c r="N652" i="4"/>
  <c r="N644" i="4"/>
  <c r="N636" i="4"/>
  <c r="N628" i="4"/>
  <c r="N620" i="4"/>
  <c r="N612" i="4"/>
  <c r="N604" i="4"/>
  <c r="N596" i="4"/>
  <c r="N588" i="4"/>
  <c r="N580" i="4"/>
  <c r="N572" i="4"/>
  <c r="N564" i="4"/>
  <c r="N556" i="4"/>
  <c r="N548" i="4"/>
  <c r="N540" i="4"/>
  <c r="N532" i="4"/>
  <c r="N524" i="4"/>
  <c r="N516" i="4"/>
  <c r="N508" i="4"/>
  <c r="N500" i="4"/>
  <c r="N492" i="4"/>
  <c r="N484" i="4"/>
  <c r="N476" i="4"/>
  <c r="N468" i="4"/>
  <c r="N460" i="4"/>
  <c r="N452" i="4"/>
  <c r="N444" i="4"/>
  <c r="N436" i="4"/>
  <c r="N428" i="4"/>
  <c r="N420" i="4"/>
  <c r="N412" i="4"/>
  <c r="N404" i="4"/>
  <c r="N396" i="4"/>
  <c r="N388" i="4"/>
  <c r="N380" i="4"/>
  <c r="N372" i="4"/>
  <c r="N364" i="4"/>
  <c r="N356" i="4"/>
  <c r="N348" i="4"/>
  <c r="N340" i="4"/>
  <c r="N332" i="4"/>
  <c r="N324" i="4"/>
  <c r="N316" i="4"/>
  <c r="N308" i="4"/>
  <c r="N300" i="4"/>
  <c r="N292" i="4"/>
  <c r="N284" i="4"/>
  <c r="N276" i="4"/>
  <c r="N268" i="4"/>
  <c r="N260" i="4"/>
  <c r="N3" i="4"/>
  <c r="B13" i="6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941" i="4"/>
  <c r="AM942" i="4"/>
  <c r="AM943" i="4"/>
  <c r="AM944" i="4"/>
  <c r="AM945" i="4"/>
  <c r="AM946" i="4"/>
  <c r="AM947" i="4"/>
  <c r="AM948" i="4"/>
  <c r="AM949" i="4"/>
  <c r="AM950" i="4"/>
  <c r="AM951" i="4"/>
  <c r="AM952" i="4"/>
  <c r="AM953" i="4"/>
  <c r="AM954" i="4"/>
  <c r="AM955" i="4"/>
  <c r="AM956" i="4"/>
  <c r="AM957" i="4"/>
  <c r="AM958" i="4"/>
  <c r="AM959" i="4"/>
  <c r="AM960" i="4"/>
  <c r="AM961" i="4"/>
  <c r="AM962" i="4"/>
  <c r="AM963" i="4"/>
  <c r="AM964" i="4"/>
  <c r="AM965" i="4"/>
  <c r="AM966" i="4"/>
  <c r="AM967" i="4"/>
  <c r="AM968" i="4"/>
  <c r="AM969" i="4"/>
  <c r="AM970" i="4"/>
  <c r="AM971" i="4"/>
  <c r="AM972" i="4"/>
  <c r="AM973" i="4"/>
  <c r="AM974" i="4"/>
  <c r="AM975" i="4"/>
  <c r="AM976" i="4"/>
  <c r="AM977" i="4"/>
  <c r="AM978" i="4"/>
  <c r="AM979" i="4"/>
  <c r="AM980" i="4"/>
  <c r="AM981" i="4"/>
  <c r="AM982" i="4"/>
  <c r="AM983" i="4"/>
  <c r="AM984" i="4"/>
  <c r="AM985" i="4"/>
  <c r="AM986" i="4"/>
  <c r="AM987" i="4"/>
  <c r="AM988" i="4"/>
  <c r="AM989" i="4"/>
  <c r="AM990" i="4"/>
  <c r="AM991" i="4"/>
  <c r="AM992" i="4"/>
  <c r="AM993" i="4"/>
  <c r="AM994" i="4"/>
  <c r="AM995" i="4"/>
  <c r="AM996" i="4"/>
  <c r="AM997" i="4"/>
  <c r="AM998" i="4"/>
  <c r="AM999" i="4"/>
  <c r="AM1000" i="4"/>
  <c r="AM1001" i="4"/>
  <c r="AM1002" i="4"/>
  <c r="AM1003" i="4"/>
  <c r="AM1004" i="4"/>
  <c r="AM1005" i="4"/>
  <c r="AM1006" i="4"/>
  <c r="AM1007" i="4"/>
  <c r="AM1008" i="4"/>
  <c r="AM1009" i="4"/>
  <c r="AM1010" i="4"/>
  <c r="AM1011" i="4"/>
  <c r="AM1012" i="4"/>
  <c r="AM1013" i="4"/>
  <c r="AM1014" i="4"/>
  <c r="AM1015" i="4"/>
  <c r="AM1016" i="4"/>
  <c r="AM1017" i="4"/>
  <c r="AM1018" i="4"/>
  <c r="AM1019" i="4"/>
  <c r="AM1020" i="4"/>
  <c r="AM1021" i="4"/>
  <c r="AM1022" i="4"/>
  <c r="AM1023" i="4"/>
  <c r="AM1024" i="4"/>
  <c r="AM1025" i="4"/>
  <c r="AM1026" i="4"/>
  <c r="AM1027" i="4"/>
  <c r="AM1028" i="4"/>
  <c r="AM1029" i="4"/>
  <c r="AM1030" i="4"/>
  <c r="AM1031" i="4"/>
  <c r="AM1032" i="4"/>
  <c r="AM1033" i="4"/>
  <c r="AM1034" i="4"/>
  <c r="AM1035" i="4"/>
  <c r="AM1036" i="4"/>
  <c r="AM1037" i="4"/>
  <c r="AM1038" i="4"/>
  <c r="AM1039" i="4"/>
  <c r="AM1040" i="4"/>
  <c r="AM1041" i="4"/>
  <c r="AM1042" i="4"/>
  <c r="AM1043" i="4"/>
  <c r="AM1044" i="4"/>
  <c r="AM1045" i="4"/>
  <c r="AM1046" i="4"/>
  <c r="AM1047" i="4"/>
  <c r="AM1048" i="4"/>
  <c r="AM1049" i="4"/>
  <c r="AM1050" i="4"/>
  <c r="AM1051" i="4"/>
  <c r="AM1052" i="4"/>
  <c r="AM1053" i="4"/>
  <c r="AM1054" i="4"/>
  <c r="AM1055" i="4"/>
  <c r="AM1056" i="4"/>
  <c r="AM1057" i="4"/>
  <c r="AM1058" i="4"/>
  <c r="AM1059" i="4"/>
  <c r="AM1060" i="4"/>
  <c r="AM1061" i="4"/>
  <c r="AM1062" i="4"/>
  <c r="AM1063" i="4"/>
  <c r="AM1064" i="4"/>
  <c r="AM1065" i="4"/>
  <c r="AM1066" i="4"/>
  <c r="AM1067" i="4"/>
  <c r="AM1068" i="4"/>
  <c r="AM1069" i="4"/>
  <c r="AM1070" i="4"/>
  <c r="AM1071" i="4"/>
  <c r="AM1072" i="4"/>
  <c r="AM1073" i="4"/>
  <c r="AM1074" i="4"/>
  <c r="AM1075" i="4"/>
  <c r="AM1076" i="4"/>
  <c r="AM1077" i="4"/>
  <c r="AM1078" i="4"/>
  <c r="AM1079" i="4"/>
  <c r="AM1080" i="4"/>
  <c r="AM1081" i="4"/>
  <c r="AM1082" i="4"/>
  <c r="AM1083" i="4"/>
  <c r="AM1084" i="4"/>
  <c r="AM1085" i="4"/>
  <c r="AM1086" i="4"/>
  <c r="AM1087" i="4"/>
  <c r="AM1088" i="4"/>
  <c r="AM1089" i="4"/>
  <c r="AM1090" i="4"/>
  <c r="AM1091" i="4"/>
  <c r="AM1092" i="4"/>
  <c r="AM1093" i="4"/>
  <c r="AM1094" i="4"/>
  <c r="AM1095" i="4"/>
  <c r="AM1096" i="4"/>
  <c r="AM1097" i="4"/>
  <c r="AM1098" i="4"/>
  <c r="AM1099" i="4"/>
  <c r="AM1100" i="4"/>
  <c r="AM1101" i="4"/>
  <c r="AM1102" i="4"/>
  <c r="AM1103" i="4"/>
  <c r="AM1104" i="4"/>
  <c r="AM1105" i="4"/>
  <c r="AM1106" i="4"/>
  <c r="AM1107" i="4"/>
  <c r="AM1108" i="4"/>
  <c r="AM1109" i="4"/>
  <c r="AM1110" i="4"/>
  <c r="AM1111" i="4"/>
  <c r="AM1112" i="4"/>
  <c r="AM1113" i="4"/>
  <c r="AM1114" i="4"/>
  <c r="AM1115" i="4"/>
  <c r="AM1116" i="4"/>
  <c r="AM1117" i="4"/>
  <c r="AM1118" i="4"/>
  <c r="AM1119" i="4"/>
  <c r="AM1120" i="4"/>
  <c r="AM1121" i="4"/>
  <c r="AM1122" i="4"/>
  <c r="AM1123" i="4"/>
  <c r="AM112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3" i="4"/>
  <c r="AM4" i="4"/>
  <c r="AM2" i="4"/>
  <c r="AO2" i="4" s="1"/>
  <c r="O3" i="5" l="1"/>
  <c r="P3" i="5"/>
  <c r="Q3" i="5"/>
  <c r="O4" i="5"/>
  <c r="P4" i="5"/>
  <c r="Q4" i="5"/>
  <c r="O5" i="5"/>
  <c r="P5" i="5"/>
  <c r="Q5" i="5"/>
  <c r="O6" i="5"/>
  <c r="P6" i="5"/>
  <c r="Q6" i="5"/>
  <c r="O7" i="5"/>
  <c r="P7" i="5"/>
  <c r="Q7" i="5"/>
  <c r="O8" i="5"/>
  <c r="P8" i="5"/>
  <c r="Q8" i="5"/>
  <c r="O9" i="5"/>
  <c r="P9" i="5"/>
  <c r="Q9" i="5"/>
  <c r="O10" i="5"/>
  <c r="P10" i="5"/>
  <c r="Q10" i="5"/>
  <c r="O11" i="5"/>
  <c r="P11" i="5"/>
  <c r="Q11" i="5"/>
  <c r="O12" i="5"/>
  <c r="P12" i="5"/>
  <c r="Q12" i="5"/>
  <c r="O13" i="5"/>
  <c r="P13" i="5"/>
  <c r="Q13" i="5"/>
  <c r="O14" i="5"/>
  <c r="P14" i="5"/>
  <c r="Q14" i="5"/>
  <c r="O15" i="5"/>
  <c r="P15" i="5"/>
  <c r="Q15" i="5"/>
  <c r="O16" i="5"/>
  <c r="P16" i="5"/>
  <c r="Q16" i="5"/>
  <c r="O17" i="5"/>
  <c r="P17" i="5"/>
  <c r="Q17" i="5"/>
  <c r="O18" i="5"/>
  <c r="P18" i="5"/>
  <c r="Q18" i="5"/>
  <c r="O19" i="5"/>
  <c r="P19" i="5"/>
  <c r="Q19" i="5"/>
  <c r="O20" i="5"/>
  <c r="P20" i="5"/>
  <c r="Q20" i="5"/>
  <c r="O21" i="5"/>
  <c r="P21" i="5"/>
  <c r="Q21" i="5"/>
  <c r="O22" i="5"/>
  <c r="P22" i="5"/>
  <c r="Q22" i="5"/>
  <c r="O23" i="5"/>
  <c r="P23" i="5"/>
  <c r="Q23" i="5"/>
  <c r="O24" i="5"/>
  <c r="P24" i="5"/>
  <c r="Q24" i="5"/>
  <c r="O25" i="5"/>
  <c r="P25" i="5"/>
  <c r="Q25" i="5"/>
  <c r="O26" i="5"/>
  <c r="P26" i="5"/>
  <c r="Q26" i="5"/>
  <c r="O27" i="5"/>
  <c r="P27" i="5"/>
  <c r="Q27" i="5"/>
  <c r="O28" i="5"/>
  <c r="P28" i="5"/>
  <c r="Q28" i="5"/>
  <c r="O29" i="5"/>
  <c r="P29" i="5"/>
  <c r="Q29" i="5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O118" i="5"/>
  <c r="P118" i="5"/>
  <c r="Q118" i="5"/>
  <c r="O119" i="5"/>
  <c r="P119" i="5"/>
  <c r="Q119" i="5"/>
  <c r="O120" i="5"/>
  <c r="P120" i="5"/>
  <c r="Q120" i="5"/>
  <c r="O121" i="5"/>
  <c r="P121" i="5"/>
  <c r="Q121" i="5"/>
  <c r="O122" i="5"/>
  <c r="P122" i="5"/>
  <c r="Q122" i="5"/>
  <c r="O123" i="5"/>
  <c r="P123" i="5"/>
  <c r="Q123" i="5"/>
  <c r="O124" i="5"/>
  <c r="P124" i="5"/>
  <c r="Q124" i="5"/>
  <c r="O125" i="5"/>
  <c r="P125" i="5"/>
  <c r="Q125" i="5"/>
  <c r="O126" i="5"/>
  <c r="P126" i="5"/>
  <c r="Q126" i="5"/>
  <c r="O127" i="5"/>
  <c r="P127" i="5"/>
  <c r="Q127" i="5"/>
  <c r="O128" i="5"/>
  <c r="P128" i="5"/>
  <c r="Q128" i="5"/>
  <c r="O129" i="5"/>
  <c r="P129" i="5"/>
  <c r="Q129" i="5"/>
  <c r="O130" i="5"/>
  <c r="P130" i="5"/>
  <c r="Q130" i="5"/>
  <c r="O131" i="5"/>
  <c r="P131" i="5"/>
  <c r="Q131" i="5"/>
  <c r="O132" i="5"/>
  <c r="P132" i="5"/>
  <c r="Q132" i="5"/>
  <c r="O133" i="5"/>
  <c r="P133" i="5"/>
  <c r="Q133" i="5"/>
  <c r="O134" i="5"/>
  <c r="P134" i="5"/>
  <c r="Q134" i="5"/>
  <c r="O135" i="5"/>
  <c r="P135" i="5"/>
  <c r="Q135" i="5"/>
  <c r="O136" i="5"/>
  <c r="P136" i="5"/>
  <c r="Q136" i="5"/>
  <c r="O137" i="5"/>
  <c r="P137" i="5"/>
  <c r="Q137" i="5"/>
  <c r="O138" i="5"/>
  <c r="P138" i="5"/>
  <c r="Q138" i="5"/>
  <c r="O139" i="5"/>
  <c r="P139" i="5"/>
  <c r="Q139" i="5"/>
  <c r="O140" i="5"/>
  <c r="P140" i="5"/>
  <c r="Q140" i="5"/>
  <c r="O141" i="5"/>
  <c r="P141" i="5"/>
  <c r="Q141" i="5"/>
  <c r="O142" i="5"/>
  <c r="P142" i="5"/>
  <c r="Q142" i="5"/>
  <c r="O143" i="5"/>
  <c r="P143" i="5"/>
  <c r="Q143" i="5"/>
  <c r="O144" i="5"/>
  <c r="P144" i="5"/>
  <c r="Q144" i="5"/>
  <c r="O145" i="5"/>
  <c r="P145" i="5"/>
  <c r="Q145" i="5"/>
  <c r="O146" i="5"/>
  <c r="P146" i="5"/>
  <c r="Q146" i="5"/>
  <c r="O147" i="5"/>
  <c r="P147" i="5"/>
  <c r="Q147" i="5"/>
  <c r="O148" i="5"/>
  <c r="P148" i="5"/>
  <c r="Q148" i="5"/>
  <c r="O149" i="5"/>
  <c r="P149" i="5"/>
  <c r="Q149" i="5"/>
  <c r="O150" i="5"/>
  <c r="P150" i="5"/>
  <c r="Q150" i="5"/>
  <c r="O151" i="5"/>
  <c r="P151" i="5"/>
  <c r="Q151" i="5"/>
  <c r="O152" i="5"/>
  <c r="P152" i="5"/>
  <c r="Q152" i="5"/>
  <c r="O153" i="5"/>
  <c r="P153" i="5"/>
  <c r="Q153" i="5"/>
  <c r="O154" i="5"/>
  <c r="P154" i="5"/>
  <c r="Q154" i="5"/>
  <c r="O155" i="5"/>
  <c r="P155" i="5"/>
  <c r="Q155" i="5"/>
  <c r="O156" i="5"/>
  <c r="P156" i="5"/>
  <c r="Q156" i="5"/>
  <c r="O157" i="5"/>
  <c r="P157" i="5"/>
  <c r="Q157" i="5"/>
  <c r="O158" i="5"/>
  <c r="P158" i="5"/>
  <c r="Q158" i="5"/>
  <c r="O159" i="5"/>
  <c r="P159" i="5"/>
  <c r="Q159" i="5"/>
  <c r="O160" i="5"/>
  <c r="P160" i="5"/>
  <c r="Q160" i="5"/>
  <c r="O161" i="5"/>
  <c r="P161" i="5"/>
  <c r="Q161" i="5"/>
  <c r="O162" i="5"/>
  <c r="P162" i="5"/>
  <c r="Q162" i="5"/>
  <c r="O163" i="5"/>
  <c r="P163" i="5"/>
  <c r="Q163" i="5"/>
  <c r="O164" i="5"/>
  <c r="P164" i="5"/>
  <c r="Q164" i="5"/>
  <c r="O165" i="5"/>
  <c r="P165" i="5"/>
  <c r="Q165" i="5"/>
  <c r="O166" i="5"/>
  <c r="P166" i="5"/>
  <c r="Q166" i="5"/>
  <c r="O167" i="5"/>
  <c r="P167" i="5"/>
  <c r="Q167" i="5"/>
  <c r="O168" i="5"/>
  <c r="P168" i="5"/>
  <c r="Q168" i="5"/>
  <c r="O169" i="5"/>
  <c r="P169" i="5"/>
  <c r="Q169" i="5"/>
  <c r="O170" i="5"/>
  <c r="P170" i="5"/>
  <c r="Q170" i="5"/>
  <c r="O171" i="5"/>
  <c r="P171" i="5"/>
  <c r="Q171" i="5"/>
  <c r="O172" i="5"/>
  <c r="P172" i="5"/>
  <c r="Q172" i="5"/>
  <c r="O173" i="5"/>
  <c r="P173" i="5"/>
  <c r="Q173" i="5"/>
  <c r="O174" i="5"/>
  <c r="P174" i="5"/>
  <c r="Q174" i="5"/>
  <c r="O175" i="5"/>
  <c r="P175" i="5"/>
  <c r="Q175" i="5"/>
  <c r="O176" i="5"/>
  <c r="P176" i="5"/>
  <c r="Q176" i="5"/>
  <c r="O177" i="5"/>
  <c r="P177" i="5"/>
  <c r="Q177" i="5"/>
  <c r="O178" i="5"/>
  <c r="P178" i="5"/>
  <c r="Q178" i="5"/>
  <c r="O179" i="5"/>
  <c r="P179" i="5"/>
  <c r="Q179" i="5"/>
  <c r="O180" i="5"/>
  <c r="P180" i="5"/>
  <c r="Q180" i="5"/>
  <c r="O181" i="5"/>
  <c r="P181" i="5"/>
  <c r="Q181" i="5"/>
  <c r="O182" i="5"/>
  <c r="P182" i="5"/>
  <c r="Q182" i="5"/>
  <c r="O183" i="5"/>
  <c r="P183" i="5"/>
  <c r="Q183" i="5"/>
  <c r="O184" i="5"/>
  <c r="P184" i="5"/>
  <c r="Q184" i="5"/>
  <c r="O185" i="5"/>
  <c r="P185" i="5"/>
  <c r="Q185" i="5"/>
  <c r="O186" i="5"/>
  <c r="P186" i="5"/>
  <c r="Q186" i="5"/>
  <c r="O187" i="5"/>
  <c r="P187" i="5"/>
  <c r="Q187" i="5"/>
  <c r="O188" i="5"/>
  <c r="P188" i="5"/>
  <c r="Q188" i="5"/>
  <c r="O189" i="5"/>
  <c r="P189" i="5"/>
  <c r="Q189" i="5"/>
  <c r="O190" i="5"/>
  <c r="P190" i="5"/>
  <c r="Q190" i="5"/>
  <c r="O191" i="5"/>
  <c r="P191" i="5"/>
  <c r="Q191" i="5"/>
  <c r="O192" i="5"/>
  <c r="P192" i="5"/>
  <c r="Q192" i="5"/>
  <c r="O193" i="5"/>
  <c r="P193" i="5"/>
  <c r="Q193" i="5"/>
  <c r="O194" i="5"/>
  <c r="P194" i="5"/>
  <c r="Q194" i="5"/>
  <c r="O195" i="5"/>
  <c r="P195" i="5"/>
  <c r="Q195" i="5"/>
  <c r="O196" i="5"/>
  <c r="P196" i="5"/>
  <c r="Q196" i="5"/>
  <c r="O197" i="5"/>
  <c r="P197" i="5"/>
  <c r="Q197" i="5"/>
  <c r="O198" i="5"/>
  <c r="P198" i="5"/>
  <c r="Q198" i="5"/>
  <c r="O199" i="5"/>
  <c r="P199" i="5"/>
  <c r="Q199" i="5"/>
  <c r="O200" i="5"/>
  <c r="P200" i="5"/>
  <c r="Q200" i="5"/>
  <c r="O201" i="5"/>
  <c r="P201" i="5"/>
  <c r="Q201" i="5"/>
  <c r="O202" i="5"/>
  <c r="P202" i="5"/>
  <c r="Q202" i="5"/>
  <c r="O203" i="5"/>
  <c r="P203" i="5"/>
  <c r="Q203" i="5"/>
  <c r="O204" i="5"/>
  <c r="P204" i="5"/>
  <c r="Q204" i="5"/>
  <c r="O205" i="5"/>
  <c r="P205" i="5"/>
  <c r="Q205" i="5"/>
  <c r="O206" i="5"/>
  <c r="P206" i="5"/>
  <c r="Q206" i="5"/>
  <c r="O207" i="5"/>
  <c r="P207" i="5"/>
  <c r="Q207" i="5"/>
  <c r="O208" i="5"/>
  <c r="P208" i="5"/>
  <c r="Q208" i="5"/>
  <c r="O209" i="5"/>
  <c r="P209" i="5"/>
  <c r="Q209" i="5"/>
  <c r="O210" i="5"/>
  <c r="P210" i="5"/>
  <c r="Q210" i="5"/>
  <c r="O211" i="5"/>
  <c r="P211" i="5"/>
  <c r="Q211" i="5"/>
  <c r="O212" i="5"/>
  <c r="P212" i="5"/>
  <c r="Q212" i="5"/>
  <c r="O213" i="5"/>
  <c r="P213" i="5"/>
  <c r="Q213" i="5"/>
  <c r="O214" i="5"/>
  <c r="P214" i="5"/>
  <c r="Q214" i="5"/>
  <c r="O215" i="5"/>
  <c r="P215" i="5"/>
  <c r="Q215" i="5"/>
  <c r="O216" i="5"/>
  <c r="P216" i="5"/>
  <c r="Q216" i="5"/>
  <c r="O217" i="5"/>
  <c r="P217" i="5"/>
  <c r="Q217" i="5"/>
  <c r="O218" i="5"/>
  <c r="P218" i="5"/>
  <c r="Q218" i="5"/>
  <c r="O219" i="5"/>
  <c r="P219" i="5"/>
  <c r="Q219" i="5"/>
  <c r="O220" i="5"/>
  <c r="P220" i="5"/>
  <c r="Q220" i="5"/>
  <c r="O221" i="5"/>
  <c r="P221" i="5"/>
  <c r="Q221" i="5"/>
  <c r="O222" i="5"/>
  <c r="P222" i="5"/>
  <c r="Q222" i="5"/>
  <c r="O223" i="5"/>
  <c r="P223" i="5"/>
  <c r="Q223" i="5"/>
  <c r="O224" i="5"/>
  <c r="P224" i="5"/>
  <c r="Q224" i="5"/>
  <c r="O225" i="5"/>
  <c r="P225" i="5"/>
  <c r="Q225" i="5"/>
  <c r="O226" i="5"/>
  <c r="P226" i="5"/>
  <c r="Q226" i="5"/>
  <c r="O227" i="5"/>
  <c r="P227" i="5"/>
  <c r="Q227" i="5"/>
  <c r="O228" i="5"/>
  <c r="P228" i="5"/>
  <c r="Q228" i="5"/>
  <c r="O229" i="5"/>
  <c r="P229" i="5"/>
  <c r="Q229" i="5"/>
  <c r="O230" i="5"/>
  <c r="P230" i="5"/>
  <c r="Q230" i="5"/>
  <c r="O231" i="5"/>
  <c r="P231" i="5"/>
  <c r="Q231" i="5"/>
  <c r="O232" i="5"/>
  <c r="P232" i="5"/>
  <c r="Q232" i="5"/>
  <c r="O233" i="5"/>
  <c r="P233" i="5"/>
  <c r="Q233" i="5"/>
  <c r="O234" i="5"/>
  <c r="P234" i="5"/>
  <c r="Q234" i="5"/>
  <c r="O235" i="5"/>
  <c r="P235" i="5"/>
  <c r="Q235" i="5"/>
  <c r="O236" i="5"/>
  <c r="P236" i="5"/>
  <c r="Q236" i="5"/>
  <c r="O237" i="5"/>
  <c r="P237" i="5"/>
  <c r="Q237" i="5"/>
  <c r="O238" i="5"/>
  <c r="P238" i="5"/>
  <c r="Q238" i="5"/>
  <c r="O239" i="5"/>
  <c r="P239" i="5"/>
  <c r="Q239" i="5"/>
  <c r="O240" i="5"/>
  <c r="P240" i="5"/>
  <c r="Q240" i="5"/>
  <c r="O241" i="5"/>
  <c r="P241" i="5"/>
  <c r="Q241" i="5"/>
  <c r="O242" i="5"/>
  <c r="P242" i="5"/>
  <c r="Q242" i="5"/>
  <c r="O243" i="5"/>
  <c r="P243" i="5"/>
  <c r="Q243" i="5"/>
  <c r="O244" i="5"/>
  <c r="P244" i="5"/>
  <c r="Q244" i="5"/>
  <c r="O245" i="5"/>
  <c r="P245" i="5"/>
  <c r="Q245" i="5"/>
  <c r="O246" i="5"/>
  <c r="P246" i="5"/>
  <c r="Q246" i="5"/>
  <c r="O247" i="5"/>
  <c r="P247" i="5"/>
  <c r="Q247" i="5"/>
  <c r="O248" i="5"/>
  <c r="P248" i="5"/>
  <c r="Q248" i="5"/>
  <c r="O249" i="5"/>
  <c r="P249" i="5"/>
  <c r="Q249" i="5"/>
  <c r="O250" i="5"/>
  <c r="P250" i="5"/>
  <c r="Q250" i="5"/>
  <c r="O251" i="5"/>
  <c r="P251" i="5"/>
  <c r="Q251" i="5"/>
  <c r="O252" i="5"/>
  <c r="P252" i="5"/>
  <c r="Q252" i="5"/>
  <c r="O253" i="5"/>
  <c r="P253" i="5"/>
  <c r="Q253" i="5"/>
  <c r="O254" i="5"/>
  <c r="P254" i="5"/>
  <c r="Q254" i="5"/>
  <c r="O255" i="5"/>
  <c r="P255" i="5"/>
  <c r="Q255" i="5"/>
  <c r="O256" i="5"/>
  <c r="P256" i="5"/>
  <c r="Q256" i="5"/>
  <c r="O257" i="5"/>
  <c r="P257" i="5"/>
  <c r="Q257" i="5"/>
  <c r="O258" i="5"/>
  <c r="P258" i="5"/>
  <c r="Q258" i="5"/>
  <c r="O259" i="5"/>
  <c r="P259" i="5"/>
  <c r="Q259" i="5"/>
  <c r="O260" i="5"/>
  <c r="P260" i="5"/>
  <c r="Q260" i="5"/>
  <c r="O261" i="5"/>
  <c r="P261" i="5"/>
  <c r="Q261" i="5"/>
  <c r="O262" i="5"/>
  <c r="P262" i="5"/>
  <c r="Q262" i="5"/>
  <c r="O263" i="5"/>
  <c r="P263" i="5"/>
  <c r="Q263" i="5"/>
  <c r="O264" i="5"/>
  <c r="P264" i="5"/>
  <c r="Q264" i="5"/>
  <c r="O265" i="5"/>
  <c r="P265" i="5"/>
  <c r="Q265" i="5"/>
  <c r="O266" i="5"/>
  <c r="P266" i="5"/>
  <c r="Q266" i="5"/>
  <c r="O267" i="5"/>
  <c r="P267" i="5"/>
  <c r="Q267" i="5"/>
  <c r="O268" i="5"/>
  <c r="P268" i="5"/>
  <c r="Q268" i="5"/>
  <c r="O269" i="5"/>
  <c r="P269" i="5"/>
  <c r="Q269" i="5"/>
  <c r="O270" i="5"/>
  <c r="P270" i="5"/>
  <c r="Q270" i="5"/>
  <c r="O271" i="5"/>
  <c r="P271" i="5"/>
  <c r="Q271" i="5"/>
  <c r="O272" i="5"/>
  <c r="P272" i="5"/>
  <c r="Q272" i="5"/>
  <c r="O273" i="5"/>
  <c r="P273" i="5"/>
  <c r="Q273" i="5"/>
  <c r="O274" i="5"/>
  <c r="P274" i="5"/>
  <c r="Q274" i="5"/>
  <c r="O275" i="5"/>
  <c r="P275" i="5"/>
  <c r="Q275" i="5"/>
  <c r="O276" i="5"/>
  <c r="P276" i="5"/>
  <c r="Q276" i="5"/>
  <c r="O277" i="5"/>
  <c r="P277" i="5"/>
  <c r="Q277" i="5"/>
  <c r="O278" i="5"/>
  <c r="P278" i="5"/>
  <c r="Q278" i="5"/>
  <c r="O279" i="5"/>
  <c r="P279" i="5"/>
  <c r="Q279" i="5"/>
  <c r="O280" i="5"/>
  <c r="P280" i="5"/>
  <c r="Q280" i="5"/>
  <c r="O281" i="5"/>
  <c r="P281" i="5"/>
  <c r="Q281" i="5"/>
  <c r="O282" i="5"/>
  <c r="P282" i="5"/>
  <c r="Q282" i="5"/>
  <c r="O283" i="5"/>
  <c r="P283" i="5"/>
  <c r="Q283" i="5"/>
  <c r="O284" i="5"/>
  <c r="P284" i="5"/>
  <c r="Q284" i="5"/>
  <c r="O285" i="5"/>
  <c r="P285" i="5"/>
  <c r="Q285" i="5"/>
  <c r="O286" i="5"/>
  <c r="P286" i="5"/>
  <c r="Q286" i="5"/>
  <c r="O287" i="5"/>
  <c r="P287" i="5"/>
  <c r="Q287" i="5"/>
  <c r="O288" i="5"/>
  <c r="P288" i="5"/>
  <c r="Q288" i="5"/>
  <c r="O289" i="5"/>
  <c r="P289" i="5"/>
  <c r="Q289" i="5"/>
  <c r="O290" i="5"/>
  <c r="P290" i="5"/>
  <c r="Q290" i="5"/>
  <c r="O291" i="5"/>
  <c r="P291" i="5"/>
  <c r="Q291" i="5"/>
  <c r="O292" i="5"/>
  <c r="P292" i="5"/>
  <c r="Q292" i="5"/>
  <c r="O293" i="5"/>
  <c r="P293" i="5"/>
  <c r="Q293" i="5"/>
  <c r="O294" i="5"/>
  <c r="P294" i="5"/>
  <c r="Q294" i="5"/>
  <c r="O295" i="5"/>
  <c r="P295" i="5"/>
  <c r="Q295" i="5"/>
  <c r="O296" i="5"/>
  <c r="P296" i="5"/>
  <c r="Q296" i="5"/>
  <c r="O297" i="5"/>
  <c r="P297" i="5"/>
  <c r="Q297" i="5"/>
  <c r="O298" i="5"/>
  <c r="P298" i="5"/>
  <c r="Q298" i="5"/>
  <c r="O299" i="5"/>
  <c r="P299" i="5"/>
  <c r="Q299" i="5"/>
  <c r="O300" i="5"/>
  <c r="P300" i="5"/>
  <c r="Q300" i="5"/>
  <c r="O301" i="5"/>
  <c r="P301" i="5"/>
  <c r="Q301" i="5"/>
  <c r="O302" i="5"/>
  <c r="P302" i="5"/>
  <c r="Q302" i="5"/>
  <c r="O303" i="5"/>
  <c r="P303" i="5"/>
  <c r="Q303" i="5"/>
  <c r="O304" i="5"/>
  <c r="P304" i="5"/>
  <c r="Q304" i="5"/>
  <c r="O305" i="5"/>
  <c r="P305" i="5"/>
  <c r="Q305" i="5"/>
  <c r="O306" i="5"/>
  <c r="P306" i="5"/>
  <c r="Q306" i="5"/>
  <c r="O307" i="5"/>
  <c r="P307" i="5"/>
  <c r="Q307" i="5"/>
  <c r="O308" i="5"/>
  <c r="P308" i="5"/>
  <c r="Q308" i="5"/>
  <c r="O309" i="5"/>
  <c r="P309" i="5"/>
  <c r="Q309" i="5"/>
  <c r="O310" i="5"/>
  <c r="P310" i="5"/>
  <c r="Q310" i="5"/>
  <c r="O311" i="5"/>
  <c r="P311" i="5"/>
  <c r="Q311" i="5"/>
  <c r="O312" i="5"/>
  <c r="P312" i="5"/>
  <c r="Q312" i="5"/>
  <c r="O313" i="5"/>
  <c r="P313" i="5"/>
  <c r="Q313" i="5"/>
  <c r="O314" i="5"/>
  <c r="P314" i="5"/>
  <c r="Q314" i="5"/>
  <c r="O315" i="5"/>
  <c r="P315" i="5"/>
  <c r="Q315" i="5"/>
  <c r="O316" i="5"/>
  <c r="P316" i="5"/>
  <c r="Q316" i="5"/>
  <c r="O317" i="5"/>
  <c r="P317" i="5"/>
  <c r="Q317" i="5"/>
  <c r="O318" i="5"/>
  <c r="P318" i="5"/>
  <c r="Q318" i="5"/>
  <c r="O319" i="5"/>
  <c r="P319" i="5"/>
  <c r="Q319" i="5"/>
  <c r="O320" i="5"/>
  <c r="P320" i="5"/>
  <c r="Q320" i="5"/>
  <c r="O321" i="5"/>
  <c r="P321" i="5"/>
  <c r="Q321" i="5"/>
  <c r="O322" i="5"/>
  <c r="P322" i="5"/>
  <c r="Q322" i="5"/>
  <c r="O323" i="5"/>
  <c r="P323" i="5"/>
  <c r="Q323" i="5"/>
  <c r="O324" i="5"/>
  <c r="P324" i="5"/>
  <c r="Q324" i="5"/>
  <c r="O325" i="5"/>
  <c r="P325" i="5"/>
  <c r="Q325" i="5"/>
  <c r="O326" i="5"/>
  <c r="P326" i="5"/>
  <c r="Q326" i="5"/>
  <c r="O327" i="5"/>
  <c r="P327" i="5"/>
  <c r="Q327" i="5"/>
  <c r="O328" i="5"/>
  <c r="P328" i="5"/>
  <c r="Q328" i="5"/>
  <c r="O329" i="5"/>
  <c r="P329" i="5"/>
  <c r="Q329" i="5"/>
  <c r="O330" i="5"/>
  <c r="P330" i="5"/>
  <c r="Q330" i="5"/>
  <c r="O331" i="5"/>
  <c r="P331" i="5"/>
  <c r="Q331" i="5"/>
  <c r="O332" i="5"/>
  <c r="P332" i="5"/>
  <c r="Q332" i="5"/>
  <c r="O333" i="5"/>
  <c r="P333" i="5"/>
  <c r="Q333" i="5"/>
  <c r="O334" i="5"/>
  <c r="P334" i="5"/>
  <c r="Q334" i="5"/>
  <c r="O335" i="5"/>
  <c r="P335" i="5"/>
  <c r="Q335" i="5"/>
  <c r="O336" i="5"/>
  <c r="P336" i="5"/>
  <c r="Q336" i="5"/>
  <c r="O337" i="5"/>
  <c r="P337" i="5"/>
  <c r="Q337" i="5"/>
  <c r="O338" i="5"/>
  <c r="P338" i="5"/>
  <c r="Q338" i="5"/>
  <c r="O339" i="5"/>
  <c r="P339" i="5"/>
  <c r="Q339" i="5"/>
  <c r="O340" i="5"/>
  <c r="P340" i="5"/>
  <c r="Q340" i="5"/>
  <c r="O341" i="5"/>
  <c r="P341" i="5"/>
  <c r="Q341" i="5"/>
  <c r="O342" i="5"/>
  <c r="P342" i="5"/>
  <c r="Q342" i="5"/>
  <c r="O343" i="5"/>
  <c r="P343" i="5"/>
  <c r="Q343" i="5"/>
  <c r="O344" i="5"/>
  <c r="P344" i="5"/>
  <c r="Q344" i="5"/>
  <c r="O345" i="5"/>
  <c r="P345" i="5"/>
  <c r="Q345" i="5"/>
  <c r="O346" i="5"/>
  <c r="P346" i="5"/>
  <c r="Q346" i="5"/>
  <c r="O347" i="5"/>
  <c r="P347" i="5"/>
  <c r="Q347" i="5"/>
  <c r="O348" i="5"/>
  <c r="P348" i="5"/>
  <c r="Q348" i="5"/>
  <c r="O349" i="5"/>
  <c r="P349" i="5"/>
  <c r="Q349" i="5"/>
  <c r="O350" i="5"/>
  <c r="P350" i="5"/>
  <c r="Q350" i="5"/>
  <c r="O351" i="5"/>
  <c r="P351" i="5"/>
  <c r="Q351" i="5"/>
  <c r="O352" i="5"/>
  <c r="P352" i="5"/>
  <c r="Q352" i="5"/>
  <c r="O353" i="5"/>
  <c r="P353" i="5"/>
  <c r="Q353" i="5"/>
  <c r="O354" i="5"/>
  <c r="P354" i="5"/>
  <c r="Q354" i="5"/>
  <c r="O355" i="5"/>
  <c r="P355" i="5"/>
  <c r="Q355" i="5"/>
  <c r="O356" i="5"/>
  <c r="P356" i="5"/>
  <c r="Q356" i="5"/>
  <c r="O357" i="5"/>
  <c r="P357" i="5"/>
  <c r="Q357" i="5"/>
  <c r="O358" i="5"/>
  <c r="P358" i="5"/>
  <c r="Q358" i="5"/>
  <c r="O359" i="5"/>
  <c r="P359" i="5"/>
  <c r="Q359" i="5"/>
  <c r="O360" i="5"/>
  <c r="P360" i="5"/>
  <c r="Q360" i="5"/>
  <c r="O361" i="5"/>
  <c r="P361" i="5"/>
  <c r="Q361" i="5"/>
  <c r="O362" i="5"/>
  <c r="P362" i="5"/>
  <c r="Q362" i="5"/>
  <c r="O363" i="5"/>
  <c r="P363" i="5"/>
  <c r="Q363" i="5"/>
  <c r="O364" i="5"/>
  <c r="P364" i="5"/>
  <c r="Q364" i="5"/>
  <c r="O365" i="5"/>
  <c r="P365" i="5"/>
  <c r="Q365" i="5"/>
  <c r="O366" i="5"/>
  <c r="P366" i="5"/>
  <c r="Q366" i="5"/>
  <c r="O367" i="5"/>
  <c r="P367" i="5"/>
  <c r="Q367" i="5"/>
  <c r="O368" i="5"/>
  <c r="P368" i="5"/>
  <c r="Q368" i="5"/>
  <c r="O369" i="5"/>
  <c r="P369" i="5"/>
  <c r="Q369" i="5"/>
  <c r="O370" i="5"/>
  <c r="P370" i="5"/>
  <c r="Q370" i="5"/>
  <c r="O371" i="5"/>
  <c r="P371" i="5"/>
  <c r="Q371" i="5"/>
  <c r="O372" i="5"/>
  <c r="P372" i="5"/>
  <c r="Q372" i="5"/>
  <c r="O373" i="5"/>
  <c r="P373" i="5"/>
  <c r="Q373" i="5"/>
  <c r="O374" i="5"/>
  <c r="P374" i="5"/>
  <c r="Q374" i="5"/>
  <c r="O375" i="5"/>
  <c r="P375" i="5"/>
  <c r="Q375" i="5"/>
  <c r="O376" i="5"/>
  <c r="P376" i="5"/>
  <c r="Q376" i="5"/>
  <c r="O377" i="5"/>
  <c r="P377" i="5"/>
  <c r="Q377" i="5"/>
  <c r="O378" i="5"/>
  <c r="P378" i="5"/>
  <c r="Q378" i="5"/>
  <c r="O379" i="5"/>
  <c r="P379" i="5"/>
  <c r="Q379" i="5"/>
  <c r="O380" i="5"/>
  <c r="P380" i="5"/>
  <c r="Q380" i="5"/>
  <c r="O381" i="5"/>
  <c r="P381" i="5"/>
  <c r="Q381" i="5"/>
  <c r="O382" i="5"/>
  <c r="P382" i="5"/>
  <c r="Q382" i="5"/>
  <c r="O383" i="5"/>
  <c r="P383" i="5"/>
  <c r="Q383" i="5"/>
  <c r="O384" i="5"/>
  <c r="P384" i="5"/>
  <c r="Q384" i="5"/>
  <c r="O385" i="5"/>
  <c r="P385" i="5"/>
  <c r="Q385" i="5"/>
  <c r="O386" i="5"/>
  <c r="P386" i="5"/>
  <c r="Q386" i="5"/>
  <c r="O387" i="5"/>
  <c r="P387" i="5"/>
  <c r="Q387" i="5"/>
  <c r="O388" i="5"/>
  <c r="P388" i="5"/>
  <c r="Q388" i="5"/>
  <c r="O389" i="5"/>
  <c r="P389" i="5"/>
  <c r="Q389" i="5"/>
  <c r="O390" i="5"/>
  <c r="P390" i="5"/>
  <c r="Q390" i="5"/>
  <c r="O391" i="5"/>
  <c r="P391" i="5"/>
  <c r="Q391" i="5"/>
  <c r="O392" i="5"/>
  <c r="P392" i="5"/>
  <c r="Q392" i="5"/>
  <c r="O393" i="5"/>
  <c r="P393" i="5"/>
  <c r="Q393" i="5"/>
  <c r="O394" i="5"/>
  <c r="P394" i="5"/>
  <c r="Q394" i="5"/>
  <c r="O395" i="5"/>
  <c r="P395" i="5"/>
  <c r="Q395" i="5"/>
  <c r="O396" i="5"/>
  <c r="P396" i="5"/>
  <c r="Q396" i="5"/>
  <c r="O397" i="5"/>
  <c r="P397" i="5"/>
  <c r="Q397" i="5"/>
  <c r="O398" i="5"/>
  <c r="P398" i="5"/>
  <c r="Q398" i="5"/>
  <c r="O399" i="5"/>
  <c r="P399" i="5"/>
  <c r="Q399" i="5"/>
  <c r="O400" i="5"/>
  <c r="P400" i="5"/>
  <c r="Q400" i="5"/>
  <c r="O401" i="5"/>
  <c r="P401" i="5"/>
  <c r="Q401" i="5"/>
  <c r="O402" i="5"/>
  <c r="P402" i="5"/>
  <c r="Q402" i="5"/>
  <c r="O403" i="5"/>
  <c r="P403" i="5"/>
  <c r="Q403" i="5"/>
  <c r="O404" i="5"/>
  <c r="P404" i="5"/>
  <c r="Q404" i="5"/>
  <c r="O405" i="5"/>
  <c r="P405" i="5"/>
  <c r="Q405" i="5"/>
  <c r="O406" i="5"/>
  <c r="P406" i="5"/>
  <c r="Q406" i="5"/>
  <c r="O407" i="5"/>
  <c r="P407" i="5"/>
  <c r="Q407" i="5"/>
  <c r="O408" i="5"/>
  <c r="P408" i="5"/>
  <c r="Q408" i="5"/>
  <c r="O409" i="5"/>
  <c r="P409" i="5"/>
  <c r="Q409" i="5"/>
  <c r="O410" i="5"/>
  <c r="P410" i="5"/>
  <c r="Q410" i="5"/>
  <c r="O411" i="5"/>
  <c r="P411" i="5"/>
  <c r="Q411" i="5"/>
  <c r="O412" i="5"/>
  <c r="P412" i="5"/>
  <c r="Q412" i="5"/>
  <c r="O413" i="5"/>
  <c r="P413" i="5"/>
  <c r="Q413" i="5"/>
  <c r="O414" i="5"/>
  <c r="P414" i="5"/>
  <c r="Q414" i="5"/>
  <c r="O415" i="5"/>
  <c r="P415" i="5"/>
  <c r="Q415" i="5"/>
  <c r="O416" i="5"/>
  <c r="P416" i="5"/>
  <c r="Q416" i="5"/>
  <c r="O417" i="5"/>
  <c r="P417" i="5"/>
  <c r="Q417" i="5"/>
  <c r="O418" i="5"/>
  <c r="P418" i="5"/>
  <c r="Q418" i="5"/>
  <c r="O419" i="5"/>
  <c r="P419" i="5"/>
  <c r="Q419" i="5"/>
  <c r="O420" i="5"/>
  <c r="P420" i="5"/>
  <c r="Q420" i="5"/>
  <c r="O421" i="5"/>
  <c r="P421" i="5"/>
  <c r="Q421" i="5"/>
  <c r="O422" i="5"/>
  <c r="P422" i="5"/>
  <c r="Q422" i="5"/>
  <c r="O423" i="5"/>
  <c r="P423" i="5"/>
  <c r="Q423" i="5"/>
  <c r="O424" i="5"/>
  <c r="P424" i="5"/>
  <c r="Q424" i="5"/>
  <c r="O425" i="5"/>
  <c r="P425" i="5"/>
  <c r="Q425" i="5"/>
  <c r="O426" i="5"/>
  <c r="P426" i="5"/>
  <c r="Q426" i="5"/>
  <c r="O427" i="5"/>
  <c r="P427" i="5"/>
  <c r="Q427" i="5"/>
  <c r="O428" i="5"/>
  <c r="P428" i="5"/>
  <c r="Q428" i="5"/>
  <c r="O429" i="5"/>
  <c r="P429" i="5"/>
  <c r="Q429" i="5"/>
  <c r="O430" i="5"/>
  <c r="P430" i="5"/>
  <c r="Q430" i="5"/>
  <c r="O431" i="5"/>
  <c r="P431" i="5"/>
  <c r="Q431" i="5"/>
  <c r="O432" i="5"/>
  <c r="P432" i="5"/>
  <c r="Q432" i="5"/>
  <c r="O433" i="5"/>
  <c r="P433" i="5"/>
  <c r="Q433" i="5"/>
  <c r="O434" i="5"/>
  <c r="P434" i="5"/>
  <c r="Q434" i="5"/>
  <c r="O435" i="5"/>
  <c r="P435" i="5"/>
  <c r="Q435" i="5"/>
  <c r="O436" i="5"/>
  <c r="P436" i="5"/>
  <c r="Q436" i="5"/>
  <c r="O437" i="5"/>
  <c r="P437" i="5"/>
  <c r="Q437" i="5"/>
  <c r="O438" i="5"/>
  <c r="P438" i="5"/>
  <c r="Q438" i="5"/>
  <c r="O439" i="5"/>
  <c r="P439" i="5"/>
  <c r="Q439" i="5"/>
  <c r="O440" i="5"/>
  <c r="P440" i="5"/>
  <c r="Q440" i="5"/>
  <c r="O441" i="5"/>
  <c r="P441" i="5"/>
  <c r="Q441" i="5"/>
  <c r="O442" i="5"/>
  <c r="P442" i="5"/>
  <c r="Q442" i="5"/>
  <c r="O443" i="5"/>
  <c r="P443" i="5"/>
  <c r="Q443" i="5"/>
  <c r="O444" i="5"/>
  <c r="P444" i="5"/>
  <c r="Q444" i="5"/>
  <c r="O445" i="5"/>
  <c r="P445" i="5"/>
  <c r="Q445" i="5"/>
  <c r="O446" i="5"/>
  <c r="P446" i="5"/>
  <c r="Q446" i="5"/>
  <c r="O447" i="5"/>
  <c r="P447" i="5"/>
  <c r="Q447" i="5"/>
  <c r="O448" i="5"/>
  <c r="P448" i="5"/>
  <c r="Q448" i="5"/>
  <c r="O449" i="5"/>
  <c r="P449" i="5"/>
  <c r="Q449" i="5"/>
  <c r="O450" i="5"/>
  <c r="P450" i="5"/>
  <c r="Q450" i="5"/>
  <c r="O451" i="5"/>
  <c r="P451" i="5"/>
  <c r="Q451" i="5"/>
  <c r="O452" i="5"/>
  <c r="P452" i="5"/>
  <c r="Q452" i="5"/>
  <c r="O453" i="5"/>
  <c r="P453" i="5"/>
  <c r="Q453" i="5"/>
  <c r="O454" i="5"/>
  <c r="P454" i="5"/>
  <c r="Q454" i="5"/>
  <c r="O455" i="5"/>
  <c r="P455" i="5"/>
  <c r="Q455" i="5"/>
  <c r="O456" i="5"/>
  <c r="P456" i="5"/>
  <c r="Q456" i="5"/>
  <c r="O457" i="5"/>
  <c r="P457" i="5"/>
  <c r="Q457" i="5"/>
  <c r="O458" i="5"/>
  <c r="P458" i="5"/>
  <c r="Q458" i="5"/>
  <c r="O459" i="5"/>
  <c r="P459" i="5"/>
  <c r="Q459" i="5"/>
  <c r="O460" i="5"/>
  <c r="P460" i="5"/>
  <c r="Q460" i="5"/>
  <c r="O461" i="5"/>
  <c r="P461" i="5"/>
  <c r="Q461" i="5"/>
  <c r="O462" i="5"/>
  <c r="P462" i="5"/>
  <c r="Q462" i="5"/>
  <c r="O463" i="5"/>
  <c r="P463" i="5"/>
  <c r="Q463" i="5"/>
  <c r="O464" i="5"/>
  <c r="P464" i="5"/>
  <c r="Q464" i="5"/>
  <c r="O465" i="5"/>
  <c r="P465" i="5"/>
  <c r="Q465" i="5"/>
  <c r="O466" i="5"/>
  <c r="P466" i="5"/>
  <c r="Q466" i="5"/>
  <c r="O467" i="5"/>
  <c r="P467" i="5"/>
  <c r="Q467" i="5"/>
  <c r="O468" i="5"/>
  <c r="P468" i="5"/>
  <c r="Q468" i="5"/>
  <c r="O469" i="5"/>
  <c r="P469" i="5"/>
  <c r="Q469" i="5"/>
  <c r="O470" i="5"/>
  <c r="P470" i="5"/>
  <c r="Q470" i="5"/>
  <c r="O471" i="5"/>
  <c r="P471" i="5"/>
  <c r="Q471" i="5"/>
  <c r="O472" i="5"/>
  <c r="P472" i="5"/>
  <c r="Q472" i="5"/>
  <c r="O473" i="5"/>
  <c r="P473" i="5"/>
  <c r="Q473" i="5"/>
  <c r="O474" i="5"/>
  <c r="P474" i="5"/>
  <c r="Q474" i="5"/>
  <c r="O475" i="5"/>
  <c r="P475" i="5"/>
  <c r="Q475" i="5"/>
  <c r="O476" i="5"/>
  <c r="P476" i="5"/>
  <c r="Q476" i="5"/>
  <c r="O477" i="5"/>
  <c r="P477" i="5"/>
  <c r="Q477" i="5"/>
  <c r="O478" i="5"/>
  <c r="P478" i="5"/>
  <c r="Q478" i="5"/>
  <c r="O479" i="5"/>
  <c r="P479" i="5"/>
  <c r="Q479" i="5"/>
  <c r="O480" i="5"/>
  <c r="P480" i="5"/>
  <c r="Q480" i="5"/>
  <c r="O481" i="5"/>
  <c r="P481" i="5"/>
  <c r="Q481" i="5"/>
  <c r="O482" i="5"/>
  <c r="P482" i="5"/>
  <c r="Q482" i="5"/>
  <c r="O483" i="5"/>
  <c r="P483" i="5"/>
  <c r="Q483" i="5"/>
  <c r="O484" i="5"/>
  <c r="P484" i="5"/>
  <c r="Q484" i="5"/>
  <c r="O485" i="5"/>
  <c r="P485" i="5"/>
  <c r="Q485" i="5"/>
  <c r="O486" i="5"/>
  <c r="P486" i="5"/>
  <c r="Q486" i="5"/>
  <c r="O487" i="5"/>
  <c r="P487" i="5"/>
  <c r="Q487" i="5"/>
  <c r="O488" i="5"/>
  <c r="P488" i="5"/>
  <c r="Q488" i="5"/>
  <c r="O489" i="5"/>
  <c r="P489" i="5"/>
  <c r="Q489" i="5"/>
  <c r="O490" i="5"/>
  <c r="P490" i="5"/>
  <c r="Q490" i="5"/>
  <c r="O491" i="5"/>
  <c r="P491" i="5"/>
  <c r="Q491" i="5"/>
  <c r="O492" i="5"/>
  <c r="P492" i="5"/>
  <c r="Q492" i="5"/>
  <c r="O493" i="5"/>
  <c r="P493" i="5"/>
  <c r="Q493" i="5"/>
  <c r="O494" i="5"/>
  <c r="P494" i="5"/>
  <c r="Q494" i="5"/>
  <c r="O495" i="5"/>
  <c r="P495" i="5"/>
  <c r="Q495" i="5"/>
  <c r="O496" i="5"/>
  <c r="P496" i="5"/>
  <c r="Q496" i="5"/>
  <c r="O497" i="5"/>
  <c r="P497" i="5"/>
  <c r="Q497" i="5"/>
  <c r="O498" i="5"/>
  <c r="P498" i="5"/>
  <c r="Q498" i="5"/>
  <c r="O499" i="5"/>
  <c r="P499" i="5"/>
  <c r="Q499" i="5"/>
  <c r="O500" i="5"/>
  <c r="P500" i="5"/>
  <c r="Q500" i="5"/>
  <c r="O501" i="5"/>
  <c r="P501" i="5"/>
  <c r="Q501" i="5"/>
  <c r="O502" i="5"/>
  <c r="P502" i="5"/>
  <c r="Q502" i="5"/>
  <c r="O503" i="5"/>
  <c r="P503" i="5"/>
  <c r="Q503" i="5"/>
  <c r="O504" i="5"/>
  <c r="P504" i="5"/>
  <c r="Q504" i="5"/>
  <c r="O505" i="5"/>
  <c r="P505" i="5"/>
  <c r="Q505" i="5"/>
  <c r="O506" i="5"/>
  <c r="P506" i="5"/>
  <c r="Q506" i="5"/>
  <c r="O507" i="5"/>
  <c r="P507" i="5"/>
  <c r="Q507" i="5"/>
  <c r="O508" i="5"/>
  <c r="P508" i="5"/>
  <c r="Q508" i="5"/>
  <c r="O509" i="5"/>
  <c r="P509" i="5"/>
  <c r="Q509" i="5"/>
  <c r="O510" i="5"/>
  <c r="P510" i="5"/>
  <c r="Q510" i="5"/>
  <c r="O511" i="5"/>
  <c r="P511" i="5"/>
  <c r="Q511" i="5"/>
  <c r="O512" i="5"/>
  <c r="P512" i="5"/>
  <c r="Q512" i="5"/>
  <c r="O513" i="5"/>
  <c r="P513" i="5"/>
  <c r="Q513" i="5"/>
  <c r="O514" i="5"/>
  <c r="P514" i="5"/>
  <c r="Q514" i="5"/>
  <c r="O515" i="5"/>
  <c r="P515" i="5"/>
  <c r="Q515" i="5"/>
  <c r="O516" i="5"/>
  <c r="P516" i="5"/>
  <c r="Q516" i="5"/>
  <c r="O517" i="5"/>
  <c r="P517" i="5"/>
  <c r="Q517" i="5"/>
  <c r="O518" i="5"/>
  <c r="P518" i="5"/>
  <c r="Q518" i="5"/>
  <c r="O519" i="5"/>
  <c r="P519" i="5"/>
  <c r="Q519" i="5"/>
  <c r="O520" i="5"/>
  <c r="P520" i="5"/>
  <c r="Q520" i="5"/>
  <c r="O521" i="5"/>
  <c r="P521" i="5"/>
  <c r="Q521" i="5"/>
  <c r="O522" i="5"/>
  <c r="P522" i="5"/>
  <c r="Q522" i="5"/>
  <c r="O523" i="5"/>
  <c r="P523" i="5"/>
  <c r="Q523" i="5"/>
  <c r="O524" i="5"/>
  <c r="P524" i="5"/>
  <c r="Q524" i="5"/>
  <c r="O525" i="5"/>
  <c r="P525" i="5"/>
  <c r="Q525" i="5"/>
  <c r="O526" i="5"/>
  <c r="P526" i="5"/>
  <c r="Q526" i="5"/>
  <c r="O527" i="5"/>
  <c r="P527" i="5"/>
  <c r="Q527" i="5"/>
  <c r="O528" i="5"/>
  <c r="P528" i="5"/>
  <c r="Q528" i="5"/>
  <c r="O529" i="5"/>
  <c r="P529" i="5"/>
  <c r="Q529" i="5"/>
  <c r="O530" i="5"/>
  <c r="P530" i="5"/>
  <c r="Q530" i="5"/>
  <c r="O531" i="5"/>
  <c r="P531" i="5"/>
  <c r="Q531" i="5"/>
  <c r="O532" i="5"/>
  <c r="P532" i="5"/>
  <c r="Q532" i="5"/>
  <c r="O533" i="5"/>
  <c r="P533" i="5"/>
  <c r="Q533" i="5"/>
  <c r="O534" i="5"/>
  <c r="P534" i="5"/>
  <c r="Q534" i="5"/>
  <c r="O535" i="5"/>
  <c r="P535" i="5"/>
  <c r="Q535" i="5"/>
  <c r="O536" i="5"/>
  <c r="P536" i="5"/>
  <c r="Q536" i="5"/>
  <c r="O537" i="5"/>
  <c r="P537" i="5"/>
  <c r="Q537" i="5"/>
  <c r="O538" i="5"/>
  <c r="P538" i="5"/>
  <c r="Q538" i="5"/>
  <c r="O539" i="5"/>
  <c r="P539" i="5"/>
  <c r="Q539" i="5"/>
  <c r="O540" i="5"/>
  <c r="P540" i="5"/>
  <c r="Q540" i="5"/>
  <c r="O541" i="5"/>
  <c r="P541" i="5"/>
  <c r="Q541" i="5"/>
  <c r="O542" i="5"/>
  <c r="P542" i="5"/>
  <c r="Q542" i="5"/>
  <c r="O543" i="5"/>
  <c r="P543" i="5"/>
  <c r="Q543" i="5"/>
  <c r="O544" i="5"/>
  <c r="P544" i="5"/>
  <c r="Q544" i="5"/>
  <c r="O545" i="5"/>
  <c r="P545" i="5"/>
  <c r="Q545" i="5"/>
  <c r="O546" i="5"/>
  <c r="P546" i="5"/>
  <c r="Q546" i="5"/>
  <c r="O547" i="5"/>
  <c r="P547" i="5"/>
  <c r="Q547" i="5"/>
  <c r="O548" i="5"/>
  <c r="P548" i="5"/>
  <c r="Q548" i="5"/>
  <c r="O549" i="5"/>
  <c r="P549" i="5"/>
  <c r="Q549" i="5"/>
  <c r="O550" i="5"/>
  <c r="P550" i="5"/>
  <c r="Q550" i="5"/>
  <c r="O551" i="5"/>
  <c r="P551" i="5"/>
  <c r="Q551" i="5"/>
  <c r="O552" i="5"/>
  <c r="P552" i="5"/>
  <c r="Q552" i="5"/>
  <c r="O553" i="5"/>
  <c r="P553" i="5"/>
  <c r="Q553" i="5"/>
  <c r="O554" i="5"/>
  <c r="P554" i="5"/>
  <c r="Q554" i="5"/>
  <c r="O555" i="5"/>
  <c r="P555" i="5"/>
  <c r="Q555" i="5"/>
  <c r="O556" i="5"/>
  <c r="P556" i="5"/>
  <c r="Q556" i="5"/>
  <c r="O557" i="5"/>
  <c r="P557" i="5"/>
  <c r="Q557" i="5"/>
  <c r="O558" i="5"/>
  <c r="P558" i="5"/>
  <c r="Q558" i="5"/>
  <c r="O559" i="5"/>
  <c r="P559" i="5"/>
  <c r="Q559" i="5"/>
  <c r="O560" i="5"/>
  <c r="P560" i="5"/>
  <c r="Q560" i="5"/>
  <c r="O561" i="5"/>
  <c r="P561" i="5"/>
  <c r="Q561" i="5"/>
  <c r="O562" i="5"/>
  <c r="P562" i="5"/>
  <c r="Q562" i="5"/>
  <c r="O563" i="5"/>
  <c r="P563" i="5"/>
  <c r="Q563" i="5"/>
  <c r="O564" i="5"/>
  <c r="P564" i="5"/>
  <c r="Q564" i="5"/>
  <c r="O565" i="5"/>
  <c r="P565" i="5"/>
  <c r="Q565" i="5"/>
  <c r="O566" i="5"/>
  <c r="P566" i="5"/>
  <c r="Q566" i="5"/>
  <c r="O567" i="5"/>
  <c r="P567" i="5"/>
  <c r="Q567" i="5"/>
  <c r="O568" i="5"/>
  <c r="P568" i="5"/>
  <c r="Q568" i="5"/>
  <c r="O569" i="5"/>
  <c r="P569" i="5"/>
  <c r="Q569" i="5"/>
  <c r="O570" i="5"/>
  <c r="P570" i="5"/>
  <c r="Q570" i="5"/>
  <c r="O571" i="5"/>
  <c r="P571" i="5"/>
  <c r="Q571" i="5"/>
  <c r="O572" i="5"/>
  <c r="P572" i="5"/>
  <c r="Q572" i="5"/>
  <c r="O573" i="5"/>
  <c r="P573" i="5"/>
  <c r="Q573" i="5"/>
  <c r="O574" i="5"/>
  <c r="P574" i="5"/>
  <c r="Q574" i="5"/>
  <c r="O575" i="5"/>
  <c r="P575" i="5"/>
  <c r="Q575" i="5"/>
  <c r="O576" i="5"/>
  <c r="P576" i="5"/>
  <c r="Q576" i="5"/>
  <c r="O577" i="5"/>
  <c r="P577" i="5"/>
  <c r="Q577" i="5"/>
  <c r="O578" i="5"/>
  <c r="P578" i="5"/>
  <c r="Q578" i="5"/>
  <c r="O579" i="5"/>
  <c r="P579" i="5"/>
  <c r="Q579" i="5"/>
  <c r="O580" i="5"/>
  <c r="P580" i="5"/>
  <c r="Q580" i="5"/>
  <c r="O581" i="5"/>
  <c r="P581" i="5"/>
  <c r="Q581" i="5"/>
  <c r="O582" i="5"/>
  <c r="P582" i="5"/>
  <c r="Q582" i="5"/>
  <c r="O583" i="5"/>
  <c r="P583" i="5"/>
  <c r="Q583" i="5"/>
  <c r="O584" i="5"/>
  <c r="P584" i="5"/>
  <c r="Q584" i="5"/>
  <c r="O585" i="5"/>
  <c r="P585" i="5"/>
  <c r="Q585" i="5"/>
  <c r="O586" i="5"/>
  <c r="P586" i="5"/>
  <c r="Q586" i="5"/>
  <c r="O587" i="5"/>
  <c r="P587" i="5"/>
  <c r="Q587" i="5"/>
  <c r="O588" i="5"/>
  <c r="P588" i="5"/>
  <c r="Q588" i="5"/>
  <c r="O589" i="5"/>
  <c r="P589" i="5"/>
  <c r="Q589" i="5"/>
  <c r="O590" i="5"/>
  <c r="P590" i="5"/>
  <c r="Q590" i="5"/>
  <c r="O591" i="5"/>
  <c r="P591" i="5"/>
  <c r="Q591" i="5"/>
  <c r="O592" i="5"/>
  <c r="P592" i="5"/>
  <c r="Q592" i="5"/>
  <c r="O593" i="5"/>
  <c r="P593" i="5"/>
  <c r="Q593" i="5"/>
  <c r="O594" i="5"/>
  <c r="P594" i="5"/>
  <c r="Q594" i="5"/>
  <c r="O595" i="5"/>
  <c r="P595" i="5"/>
  <c r="Q595" i="5"/>
  <c r="O596" i="5"/>
  <c r="P596" i="5"/>
  <c r="Q596" i="5"/>
  <c r="O597" i="5"/>
  <c r="P597" i="5"/>
  <c r="Q597" i="5"/>
  <c r="O598" i="5"/>
  <c r="P598" i="5"/>
  <c r="Q598" i="5"/>
  <c r="O599" i="5"/>
  <c r="P599" i="5"/>
  <c r="Q599" i="5"/>
  <c r="O600" i="5"/>
  <c r="P600" i="5"/>
  <c r="Q600" i="5"/>
  <c r="O601" i="5"/>
  <c r="P601" i="5"/>
  <c r="Q601" i="5"/>
  <c r="O602" i="5"/>
  <c r="P602" i="5"/>
  <c r="Q602" i="5"/>
  <c r="O603" i="5"/>
  <c r="P603" i="5"/>
  <c r="Q603" i="5"/>
  <c r="O604" i="5"/>
  <c r="P604" i="5"/>
  <c r="Q604" i="5"/>
  <c r="O605" i="5"/>
  <c r="P605" i="5"/>
  <c r="Q605" i="5"/>
  <c r="O606" i="5"/>
  <c r="P606" i="5"/>
  <c r="Q606" i="5"/>
  <c r="O607" i="5"/>
  <c r="P607" i="5"/>
  <c r="Q607" i="5"/>
  <c r="O608" i="5"/>
  <c r="P608" i="5"/>
  <c r="Q608" i="5"/>
  <c r="O609" i="5"/>
  <c r="P609" i="5"/>
  <c r="Q609" i="5"/>
  <c r="O610" i="5"/>
  <c r="P610" i="5"/>
  <c r="Q610" i="5"/>
  <c r="O611" i="5"/>
  <c r="P611" i="5"/>
  <c r="Q611" i="5"/>
  <c r="O612" i="5"/>
  <c r="P612" i="5"/>
  <c r="Q612" i="5"/>
  <c r="O613" i="5"/>
  <c r="P613" i="5"/>
  <c r="Q613" i="5"/>
  <c r="O614" i="5"/>
  <c r="P614" i="5"/>
  <c r="Q614" i="5"/>
  <c r="O615" i="5"/>
  <c r="P615" i="5"/>
  <c r="Q615" i="5"/>
  <c r="O616" i="5"/>
  <c r="P616" i="5"/>
  <c r="Q616" i="5"/>
  <c r="O617" i="5"/>
  <c r="P617" i="5"/>
  <c r="Q617" i="5"/>
  <c r="O618" i="5"/>
  <c r="P618" i="5"/>
  <c r="Q618" i="5"/>
  <c r="O619" i="5"/>
  <c r="P619" i="5"/>
  <c r="Q619" i="5"/>
  <c r="O620" i="5"/>
  <c r="P620" i="5"/>
  <c r="Q620" i="5"/>
  <c r="O621" i="5"/>
  <c r="P621" i="5"/>
  <c r="Q621" i="5"/>
  <c r="O622" i="5"/>
  <c r="P622" i="5"/>
  <c r="Q622" i="5"/>
  <c r="O623" i="5"/>
  <c r="P623" i="5"/>
  <c r="Q623" i="5"/>
  <c r="O624" i="5"/>
  <c r="P624" i="5"/>
  <c r="Q624" i="5"/>
  <c r="O625" i="5"/>
  <c r="P625" i="5"/>
  <c r="Q625" i="5"/>
  <c r="O626" i="5"/>
  <c r="P626" i="5"/>
  <c r="Q626" i="5"/>
  <c r="O627" i="5"/>
  <c r="P627" i="5"/>
  <c r="Q627" i="5"/>
  <c r="O628" i="5"/>
  <c r="P628" i="5"/>
  <c r="Q628" i="5"/>
  <c r="O629" i="5"/>
  <c r="P629" i="5"/>
  <c r="Q629" i="5"/>
  <c r="O630" i="5"/>
  <c r="P630" i="5"/>
  <c r="Q630" i="5"/>
  <c r="O631" i="5"/>
  <c r="P631" i="5"/>
  <c r="Q631" i="5"/>
  <c r="O632" i="5"/>
  <c r="P632" i="5"/>
  <c r="Q632" i="5"/>
  <c r="O633" i="5"/>
  <c r="P633" i="5"/>
  <c r="Q633" i="5"/>
  <c r="O634" i="5"/>
  <c r="P634" i="5"/>
  <c r="Q634" i="5"/>
  <c r="O635" i="5"/>
  <c r="P635" i="5"/>
  <c r="Q635" i="5"/>
  <c r="O636" i="5"/>
  <c r="P636" i="5"/>
  <c r="Q636" i="5"/>
  <c r="O637" i="5"/>
  <c r="P637" i="5"/>
  <c r="Q637" i="5"/>
  <c r="O638" i="5"/>
  <c r="P638" i="5"/>
  <c r="Q638" i="5"/>
  <c r="O639" i="5"/>
  <c r="P639" i="5"/>
  <c r="Q639" i="5"/>
  <c r="O640" i="5"/>
  <c r="P640" i="5"/>
  <c r="Q640" i="5"/>
  <c r="O641" i="5"/>
  <c r="P641" i="5"/>
  <c r="Q641" i="5"/>
  <c r="O642" i="5"/>
  <c r="P642" i="5"/>
  <c r="Q642" i="5"/>
  <c r="O643" i="5"/>
  <c r="P643" i="5"/>
  <c r="Q643" i="5"/>
  <c r="O644" i="5"/>
  <c r="P644" i="5"/>
  <c r="Q644" i="5"/>
  <c r="O645" i="5"/>
  <c r="P645" i="5"/>
  <c r="Q645" i="5"/>
  <c r="O646" i="5"/>
  <c r="P646" i="5"/>
  <c r="Q646" i="5"/>
  <c r="O647" i="5"/>
  <c r="P647" i="5"/>
  <c r="Q647" i="5"/>
  <c r="O648" i="5"/>
  <c r="P648" i="5"/>
  <c r="Q648" i="5"/>
  <c r="O649" i="5"/>
  <c r="P649" i="5"/>
  <c r="Q649" i="5"/>
  <c r="O650" i="5"/>
  <c r="P650" i="5"/>
  <c r="Q650" i="5"/>
  <c r="O651" i="5"/>
  <c r="P651" i="5"/>
  <c r="Q651" i="5"/>
  <c r="O652" i="5"/>
  <c r="P652" i="5"/>
  <c r="Q652" i="5"/>
  <c r="O653" i="5"/>
  <c r="P653" i="5"/>
  <c r="Q653" i="5"/>
  <c r="O654" i="5"/>
  <c r="P654" i="5"/>
  <c r="Q654" i="5"/>
  <c r="O655" i="5"/>
  <c r="P655" i="5"/>
  <c r="Q655" i="5"/>
  <c r="O656" i="5"/>
  <c r="P656" i="5"/>
  <c r="Q656" i="5"/>
  <c r="O657" i="5"/>
  <c r="P657" i="5"/>
  <c r="Q657" i="5"/>
  <c r="O658" i="5"/>
  <c r="P658" i="5"/>
  <c r="Q658" i="5"/>
  <c r="O659" i="5"/>
  <c r="P659" i="5"/>
  <c r="Q659" i="5"/>
  <c r="O660" i="5"/>
  <c r="P660" i="5"/>
  <c r="Q660" i="5"/>
  <c r="O661" i="5"/>
  <c r="P661" i="5"/>
  <c r="Q661" i="5"/>
  <c r="O662" i="5"/>
  <c r="P662" i="5"/>
  <c r="Q662" i="5"/>
  <c r="O663" i="5"/>
  <c r="P663" i="5"/>
  <c r="Q663" i="5"/>
  <c r="O664" i="5"/>
  <c r="P664" i="5"/>
  <c r="Q664" i="5"/>
  <c r="O665" i="5"/>
  <c r="P665" i="5"/>
  <c r="Q665" i="5"/>
  <c r="O666" i="5"/>
  <c r="P666" i="5"/>
  <c r="Q666" i="5"/>
  <c r="O667" i="5"/>
  <c r="P667" i="5"/>
  <c r="Q667" i="5"/>
  <c r="O668" i="5"/>
  <c r="P668" i="5"/>
  <c r="Q668" i="5"/>
  <c r="O669" i="5"/>
  <c r="P669" i="5"/>
  <c r="Q669" i="5"/>
  <c r="O670" i="5"/>
  <c r="P670" i="5"/>
  <c r="Q670" i="5"/>
  <c r="O671" i="5"/>
  <c r="P671" i="5"/>
  <c r="Q671" i="5"/>
  <c r="O672" i="5"/>
  <c r="P672" i="5"/>
  <c r="Q672" i="5"/>
  <c r="O673" i="5"/>
  <c r="P673" i="5"/>
  <c r="Q673" i="5"/>
  <c r="O674" i="5"/>
  <c r="P674" i="5"/>
  <c r="Q674" i="5"/>
  <c r="O675" i="5"/>
  <c r="P675" i="5"/>
  <c r="Q675" i="5"/>
  <c r="O676" i="5"/>
  <c r="P676" i="5"/>
  <c r="Q676" i="5"/>
  <c r="O677" i="5"/>
  <c r="P677" i="5"/>
  <c r="Q677" i="5"/>
  <c r="O678" i="5"/>
  <c r="P678" i="5"/>
  <c r="Q678" i="5"/>
  <c r="O679" i="5"/>
  <c r="P679" i="5"/>
  <c r="Q679" i="5"/>
  <c r="O680" i="5"/>
  <c r="P680" i="5"/>
  <c r="Q680" i="5"/>
  <c r="O681" i="5"/>
  <c r="P681" i="5"/>
  <c r="Q681" i="5"/>
  <c r="O682" i="5"/>
  <c r="P682" i="5"/>
  <c r="Q682" i="5"/>
  <c r="O683" i="5"/>
  <c r="P683" i="5"/>
  <c r="Q683" i="5"/>
  <c r="O684" i="5"/>
  <c r="P684" i="5"/>
  <c r="Q684" i="5"/>
  <c r="O685" i="5"/>
  <c r="P685" i="5"/>
  <c r="Q685" i="5"/>
  <c r="O686" i="5"/>
  <c r="P686" i="5"/>
  <c r="Q686" i="5"/>
  <c r="O687" i="5"/>
  <c r="P687" i="5"/>
  <c r="Q687" i="5"/>
  <c r="O688" i="5"/>
  <c r="P688" i="5"/>
  <c r="Q688" i="5"/>
  <c r="O689" i="5"/>
  <c r="P689" i="5"/>
  <c r="Q689" i="5"/>
  <c r="O690" i="5"/>
  <c r="P690" i="5"/>
  <c r="Q690" i="5"/>
  <c r="O691" i="5"/>
  <c r="P691" i="5"/>
  <c r="Q691" i="5"/>
  <c r="O692" i="5"/>
  <c r="P692" i="5"/>
  <c r="Q692" i="5"/>
  <c r="O693" i="5"/>
  <c r="P693" i="5"/>
  <c r="Q693" i="5"/>
  <c r="O694" i="5"/>
  <c r="P694" i="5"/>
  <c r="Q694" i="5"/>
  <c r="O695" i="5"/>
  <c r="P695" i="5"/>
  <c r="Q695" i="5"/>
  <c r="O696" i="5"/>
  <c r="P696" i="5"/>
  <c r="Q696" i="5"/>
  <c r="O697" i="5"/>
  <c r="P697" i="5"/>
  <c r="Q697" i="5"/>
  <c r="O698" i="5"/>
  <c r="P698" i="5"/>
  <c r="Q698" i="5"/>
  <c r="O699" i="5"/>
  <c r="P699" i="5"/>
  <c r="Q699" i="5"/>
  <c r="O700" i="5"/>
  <c r="P700" i="5"/>
  <c r="Q700" i="5"/>
  <c r="O701" i="5"/>
  <c r="P701" i="5"/>
  <c r="Q701" i="5"/>
  <c r="O702" i="5"/>
  <c r="P702" i="5"/>
  <c r="Q702" i="5"/>
  <c r="O703" i="5"/>
  <c r="P703" i="5"/>
  <c r="Q703" i="5"/>
  <c r="O704" i="5"/>
  <c r="P704" i="5"/>
  <c r="Q704" i="5"/>
  <c r="O705" i="5"/>
  <c r="P705" i="5"/>
  <c r="Q705" i="5"/>
  <c r="O706" i="5"/>
  <c r="P706" i="5"/>
  <c r="Q706" i="5"/>
  <c r="O707" i="5"/>
  <c r="P707" i="5"/>
  <c r="Q707" i="5"/>
  <c r="O708" i="5"/>
  <c r="P708" i="5"/>
  <c r="Q708" i="5"/>
  <c r="O709" i="5"/>
  <c r="P709" i="5"/>
  <c r="Q709" i="5"/>
  <c r="O710" i="5"/>
  <c r="P710" i="5"/>
  <c r="Q710" i="5"/>
  <c r="O711" i="5"/>
  <c r="P711" i="5"/>
  <c r="Q711" i="5"/>
  <c r="O712" i="5"/>
  <c r="P712" i="5"/>
  <c r="Q712" i="5"/>
  <c r="O713" i="5"/>
  <c r="P713" i="5"/>
  <c r="Q713" i="5"/>
  <c r="O714" i="5"/>
  <c r="P714" i="5"/>
  <c r="Q714" i="5"/>
  <c r="O715" i="5"/>
  <c r="P715" i="5"/>
  <c r="Q715" i="5"/>
  <c r="O716" i="5"/>
  <c r="P716" i="5"/>
  <c r="Q716" i="5"/>
  <c r="O717" i="5"/>
  <c r="P717" i="5"/>
  <c r="Q717" i="5"/>
  <c r="O718" i="5"/>
  <c r="P718" i="5"/>
  <c r="Q718" i="5"/>
  <c r="O719" i="5"/>
  <c r="P719" i="5"/>
  <c r="Q719" i="5"/>
  <c r="O720" i="5"/>
  <c r="P720" i="5"/>
  <c r="Q720" i="5"/>
  <c r="O721" i="5"/>
  <c r="P721" i="5"/>
  <c r="Q721" i="5"/>
  <c r="O722" i="5"/>
  <c r="P722" i="5"/>
  <c r="Q722" i="5"/>
  <c r="O723" i="5"/>
  <c r="P723" i="5"/>
  <c r="Q723" i="5"/>
  <c r="O724" i="5"/>
  <c r="P724" i="5"/>
  <c r="Q724" i="5"/>
  <c r="O725" i="5"/>
  <c r="P725" i="5"/>
  <c r="Q725" i="5"/>
  <c r="O726" i="5"/>
  <c r="P726" i="5"/>
  <c r="Q726" i="5"/>
  <c r="O727" i="5"/>
  <c r="P727" i="5"/>
  <c r="Q727" i="5"/>
  <c r="O728" i="5"/>
  <c r="P728" i="5"/>
  <c r="Q728" i="5"/>
  <c r="O729" i="5"/>
  <c r="P729" i="5"/>
  <c r="Q729" i="5"/>
  <c r="O730" i="5"/>
  <c r="P730" i="5"/>
  <c r="Q730" i="5"/>
  <c r="O731" i="5"/>
  <c r="P731" i="5"/>
  <c r="Q731" i="5"/>
  <c r="O732" i="5"/>
  <c r="P732" i="5"/>
  <c r="Q732" i="5"/>
  <c r="O733" i="5"/>
  <c r="P733" i="5"/>
  <c r="Q733" i="5"/>
  <c r="O734" i="5"/>
  <c r="P734" i="5"/>
  <c r="Q734" i="5"/>
  <c r="O735" i="5"/>
  <c r="P735" i="5"/>
  <c r="Q735" i="5"/>
  <c r="O736" i="5"/>
  <c r="P736" i="5"/>
  <c r="Q736" i="5"/>
  <c r="O737" i="5"/>
  <c r="P737" i="5"/>
  <c r="Q737" i="5"/>
  <c r="O738" i="5"/>
  <c r="P738" i="5"/>
  <c r="Q738" i="5"/>
  <c r="O739" i="5"/>
  <c r="P739" i="5"/>
  <c r="Q739" i="5"/>
  <c r="O740" i="5"/>
  <c r="P740" i="5"/>
  <c r="Q740" i="5"/>
  <c r="O741" i="5"/>
  <c r="P741" i="5"/>
  <c r="Q741" i="5"/>
  <c r="O742" i="5"/>
  <c r="P742" i="5"/>
  <c r="Q742" i="5"/>
  <c r="O743" i="5"/>
  <c r="P743" i="5"/>
  <c r="Q743" i="5"/>
  <c r="O744" i="5"/>
  <c r="P744" i="5"/>
  <c r="Q744" i="5"/>
  <c r="O745" i="5"/>
  <c r="P745" i="5"/>
  <c r="Q745" i="5"/>
  <c r="O746" i="5"/>
  <c r="P746" i="5"/>
  <c r="Q746" i="5"/>
  <c r="O747" i="5"/>
  <c r="P747" i="5"/>
  <c r="Q747" i="5"/>
  <c r="O748" i="5"/>
  <c r="P748" i="5"/>
  <c r="Q748" i="5"/>
  <c r="O749" i="5"/>
  <c r="P749" i="5"/>
  <c r="Q749" i="5"/>
  <c r="O750" i="5"/>
  <c r="P750" i="5"/>
  <c r="Q750" i="5"/>
  <c r="O751" i="5"/>
  <c r="P751" i="5"/>
  <c r="Q751" i="5"/>
  <c r="O752" i="5"/>
  <c r="P752" i="5"/>
  <c r="Q752" i="5"/>
  <c r="O753" i="5"/>
  <c r="P753" i="5"/>
  <c r="Q753" i="5"/>
  <c r="O754" i="5"/>
  <c r="P754" i="5"/>
  <c r="Q754" i="5"/>
  <c r="O755" i="5"/>
  <c r="P755" i="5"/>
  <c r="Q755" i="5"/>
  <c r="O756" i="5"/>
  <c r="P756" i="5"/>
  <c r="Q756" i="5"/>
  <c r="O757" i="5"/>
  <c r="P757" i="5"/>
  <c r="Q757" i="5"/>
  <c r="O758" i="5"/>
  <c r="P758" i="5"/>
  <c r="Q758" i="5"/>
  <c r="O759" i="5"/>
  <c r="P759" i="5"/>
  <c r="Q759" i="5"/>
  <c r="O760" i="5"/>
  <c r="P760" i="5"/>
  <c r="Q760" i="5"/>
  <c r="O761" i="5"/>
  <c r="P761" i="5"/>
  <c r="Q761" i="5"/>
  <c r="O762" i="5"/>
  <c r="P762" i="5"/>
  <c r="Q762" i="5"/>
  <c r="O763" i="5"/>
  <c r="P763" i="5"/>
  <c r="Q763" i="5"/>
  <c r="O764" i="5"/>
  <c r="P764" i="5"/>
  <c r="Q764" i="5"/>
  <c r="O765" i="5"/>
  <c r="P765" i="5"/>
  <c r="Q765" i="5"/>
  <c r="O766" i="5"/>
  <c r="P766" i="5"/>
  <c r="Q766" i="5"/>
  <c r="O767" i="5"/>
  <c r="P767" i="5"/>
  <c r="Q767" i="5"/>
  <c r="O768" i="5"/>
  <c r="P768" i="5"/>
  <c r="Q768" i="5"/>
  <c r="O769" i="5"/>
  <c r="P769" i="5"/>
  <c r="Q769" i="5"/>
  <c r="O770" i="5"/>
  <c r="P770" i="5"/>
  <c r="Q770" i="5"/>
  <c r="O771" i="5"/>
  <c r="P771" i="5"/>
  <c r="Q771" i="5"/>
  <c r="O772" i="5"/>
  <c r="P772" i="5"/>
  <c r="Q772" i="5"/>
  <c r="O773" i="5"/>
  <c r="P773" i="5"/>
  <c r="Q773" i="5"/>
  <c r="O774" i="5"/>
  <c r="P774" i="5"/>
  <c r="Q774" i="5"/>
  <c r="O775" i="5"/>
  <c r="P775" i="5"/>
  <c r="Q775" i="5"/>
  <c r="O776" i="5"/>
  <c r="P776" i="5"/>
  <c r="Q776" i="5"/>
  <c r="O777" i="5"/>
  <c r="P777" i="5"/>
  <c r="Q777" i="5"/>
  <c r="O778" i="5"/>
  <c r="P778" i="5"/>
  <c r="Q778" i="5"/>
  <c r="O779" i="5"/>
  <c r="P779" i="5"/>
  <c r="Q779" i="5"/>
  <c r="O780" i="5"/>
  <c r="P780" i="5"/>
  <c r="Q780" i="5"/>
  <c r="O781" i="5"/>
  <c r="P781" i="5"/>
  <c r="Q781" i="5"/>
  <c r="O782" i="5"/>
  <c r="P782" i="5"/>
  <c r="Q782" i="5"/>
  <c r="O783" i="5"/>
  <c r="P783" i="5"/>
  <c r="Q783" i="5"/>
  <c r="O784" i="5"/>
  <c r="P784" i="5"/>
  <c r="Q784" i="5"/>
  <c r="O785" i="5"/>
  <c r="P785" i="5"/>
  <c r="Q785" i="5"/>
  <c r="O786" i="5"/>
  <c r="P786" i="5"/>
  <c r="Q786" i="5"/>
  <c r="O787" i="5"/>
  <c r="P787" i="5"/>
  <c r="Q787" i="5"/>
  <c r="O788" i="5"/>
  <c r="P788" i="5"/>
  <c r="Q788" i="5"/>
  <c r="O789" i="5"/>
  <c r="P789" i="5"/>
  <c r="Q789" i="5"/>
  <c r="O790" i="5"/>
  <c r="P790" i="5"/>
  <c r="Q790" i="5"/>
  <c r="O791" i="5"/>
  <c r="P791" i="5"/>
  <c r="Q791" i="5"/>
  <c r="O792" i="5"/>
  <c r="P792" i="5"/>
  <c r="Q792" i="5"/>
  <c r="O793" i="5"/>
  <c r="P793" i="5"/>
  <c r="Q793" i="5"/>
  <c r="O794" i="5"/>
  <c r="P794" i="5"/>
  <c r="Q794" i="5"/>
  <c r="O795" i="5"/>
  <c r="P795" i="5"/>
  <c r="Q795" i="5"/>
  <c r="O796" i="5"/>
  <c r="P796" i="5"/>
  <c r="Q796" i="5"/>
  <c r="O797" i="5"/>
  <c r="P797" i="5"/>
  <c r="Q797" i="5"/>
  <c r="O798" i="5"/>
  <c r="P798" i="5"/>
  <c r="Q798" i="5"/>
  <c r="O799" i="5"/>
  <c r="P799" i="5"/>
  <c r="Q799" i="5"/>
  <c r="O800" i="5"/>
  <c r="P800" i="5"/>
  <c r="Q800" i="5"/>
  <c r="O801" i="5"/>
  <c r="P801" i="5"/>
  <c r="Q801" i="5"/>
  <c r="O802" i="5"/>
  <c r="P802" i="5"/>
  <c r="Q802" i="5"/>
  <c r="O803" i="5"/>
  <c r="P803" i="5"/>
  <c r="Q803" i="5"/>
  <c r="O804" i="5"/>
  <c r="P804" i="5"/>
  <c r="Q804" i="5"/>
  <c r="O805" i="5"/>
  <c r="P805" i="5"/>
  <c r="Q805" i="5"/>
  <c r="O806" i="5"/>
  <c r="P806" i="5"/>
  <c r="Q806" i="5"/>
  <c r="O807" i="5"/>
  <c r="P807" i="5"/>
  <c r="Q807" i="5"/>
  <c r="O808" i="5"/>
  <c r="P808" i="5"/>
  <c r="Q808" i="5"/>
  <c r="O809" i="5"/>
  <c r="P809" i="5"/>
  <c r="Q809" i="5"/>
  <c r="O810" i="5"/>
  <c r="P810" i="5"/>
  <c r="Q810" i="5"/>
  <c r="O811" i="5"/>
  <c r="P811" i="5"/>
  <c r="Q811" i="5"/>
  <c r="O812" i="5"/>
  <c r="P812" i="5"/>
  <c r="Q812" i="5"/>
  <c r="O813" i="5"/>
  <c r="P813" i="5"/>
  <c r="Q813" i="5"/>
  <c r="O814" i="5"/>
  <c r="P814" i="5"/>
  <c r="Q814" i="5"/>
  <c r="O815" i="5"/>
  <c r="P815" i="5"/>
  <c r="Q815" i="5"/>
  <c r="O816" i="5"/>
  <c r="P816" i="5"/>
  <c r="Q816" i="5"/>
  <c r="O817" i="5"/>
  <c r="P817" i="5"/>
  <c r="Q817" i="5"/>
  <c r="O818" i="5"/>
  <c r="P818" i="5"/>
  <c r="Q818" i="5"/>
  <c r="O819" i="5"/>
  <c r="P819" i="5"/>
  <c r="Q819" i="5"/>
  <c r="O820" i="5"/>
  <c r="P820" i="5"/>
  <c r="Q820" i="5"/>
  <c r="O821" i="5"/>
  <c r="P821" i="5"/>
  <c r="Q821" i="5"/>
  <c r="O822" i="5"/>
  <c r="P822" i="5"/>
  <c r="Q822" i="5"/>
  <c r="O823" i="5"/>
  <c r="P823" i="5"/>
  <c r="Q823" i="5"/>
  <c r="O824" i="5"/>
  <c r="P824" i="5"/>
  <c r="Q824" i="5"/>
  <c r="O825" i="5"/>
  <c r="P825" i="5"/>
  <c r="Q825" i="5"/>
  <c r="O826" i="5"/>
  <c r="P826" i="5"/>
  <c r="Q826" i="5"/>
  <c r="O827" i="5"/>
  <c r="P827" i="5"/>
  <c r="Q827" i="5"/>
  <c r="O828" i="5"/>
  <c r="P828" i="5"/>
  <c r="Q828" i="5"/>
  <c r="O829" i="5"/>
  <c r="P829" i="5"/>
  <c r="Q829" i="5"/>
  <c r="O830" i="5"/>
  <c r="P830" i="5"/>
  <c r="Q830" i="5"/>
  <c r="O831" i="5"/>
  <c r="P831" i="5"/>
  <c r="Q831" i="5"/>
  <c r="O832" i="5"/>
  <c r="P832" i="5"/>
  <c r="Q832" i="5"/>
  <c r="O833" i="5"/>
  <c r="P833" i="5"/>
  <c r="Q833" i="5"/>
  <c r="O834" i="5"/>
  <c r="P834" i="5"/>
  <c r="Q834" i="5"/>
  <c r="O835" i="5"/>
  <c r="P835" i="5"/>
  <c r="Q835" i="5"/>
  <c r="O836" i="5"/>
  <c r="P836" i="5"/>
  <c r="Q836" i="5"/>
  <c r="O837" i="5"/>
  <c r="P837" i="5"/>
  <c r="Q837" i="5"/>
  <c r="O838" i="5"/>
  <c r="P838" i="5"/>
  <c r="Q838" i="5"/>
  <c r="O839" i="5"/>
  <c r="P839" i="5"/>
  <c r="Q839" i="5"/>
  <c r="O840" i="5"/>
  <c r="P840" i="5"/>
  <c r="Q840" i="5"/>
  <c r="O841" i="5"/>
  <c r="P841" i="5"/>
  <c r="Q841" i="5"/>
  <c r="O842" i="5"/>
  <c r="P842" i="5"/>
  <c r="Q842" i="5"/>
  <c r="O843" i="5"/>
  <c r="P843" i="5"/>
  <c r="Q843" i="5"/>
  <c r="O844" i="5"/>
  <c r="P844" i="5"/>
  <c r="Q844" i="5"/>
  <c r="O845" i="5"/>
  <c r="P845" i="5"/>
  <c r="Q845" i="5"/>
  <c r="O846" i="5"/>
  <c r="P846" i="5"/>
  <c r="Q846" i="5"/>
  <c r="O847" i="5"/>
  <c r="P847" i="5"/>
  <c r="Q847" i="5"/>
  <c r="O848" i="5"/>
  <c r="P848" i="5"/>
  <c r="Q848" i="5"/>
  <c r="O849" i="5"/>
  <c r="P849" i="5"/>
  <c r="Q849" i="5"/>
  <c r="O850" i="5"/>
  <c r="P850" i="5"/>
  <c r="Q850" i="5"/>
  <c r="O851" i="5"/>
  <c r="P851" i="5"/>
  <c r="Q851" i="5"/>
  <c r="O852" i="5"/>
  <c r="P852" i="5"/>
  <c r="Q852" i="5"/>
  <c r="O853" i="5"/>
  <c r="P853" i="5"/>
  <c r="Q853" i="5"/>
  <c r="O854" i="5"/>
  <c r="P854" i="5"/>
  <c r="Q854" i="5"/>
  <c r="O855" i="5"/>
  <c r="P855" i="5"/>
  <c r="Q855" i="5"/>
  <c r="O856" i="5"/>
  <c r="P856" i="5"/>
  <c r="Q856" i="5"/>
  <c r="O857" i="5"/>
  <c r="P857" i="5"/>
  <c r="Q857" i="5"/>
  <c r="O858" i="5"/>
  <c r="P858" i="5"/>
  <c r="Q858" i="5"/>
  <c r="O859" i="5"/>
  <c r="P859" i="5"/>
  <c r="Q859" i="5"/>
  <c r="O860" i="5"/>
  <c r="P860" i="5"/>
  <c r="Q860" i="5"/>
  <c r="O861" i="5"/>
  <c r="P861" i="5"/>
  <c r="Q861" i="5"/>
  <c r="O862" i="5"/>
  <c r="P862" i="5"/>
  <c r="Q862" i="5"/>
  <c r="O863" i="5"/>
  <c r="P863" i="5"/>
  <c r="Q863" i="5"/>
  <c r="O864" i="5"/>
  <c r="P864" i="5"/>
  <c r="Q864" i="5"/>
  <c r="O865" i="5"/>
  <c r="P865" i="5"/>
  <c r="Q865" i="5"/>
  <c r="O866" i="5"/>
  <c r="P866" i="5"/>
  <c r="Q866" i="5"/>
  <c r="O867" i="5"/>
  <c r="P867" i="5"/>
  <c r="Q867" i="5"/>
  <c r="O868" i="5"/>
  <c r="P868" i="5"/>
  <c r="Q868" i="5"/>
  <c r="O869" i="5"/>
  <c r="P869" i="5"/>
  <c r="Q869" i="5"/>
  <c r="O870" i="5"/>
  <c r="P870" i="5"/>
  <c r="Q870" i="5"/>
  <c r="O871" i="5"/>
  <c r="P871" i="5"/>
  <c r="Q871" i="5"/>
  <c r="O872" i="5"/>
  <c r="P872" i="5"/>
  <c r="Q872" i="5"/>
  <c r="O873" i="5"/>
  <c r="P873" i="5"/>
  <c r="Q873" i="5"/>
  <c r="O874" i="5"/>
  <c r="P874" i="5"/>
  <c r="Q874" i="5"/>
  <c r="O875" i="5"/>
  <c r="P875" i="5"/>
  <c r="Q875" i="5"/>
  <c r="O876" i="5"/>
  <c r="P876" i="5"/>
  <c r="Q876" i="5"/>
  <c r="O877" i="5"/>
  <c r="P877" i="5"/>
  <c r="Q877" i="5"/>
  <c r="O878" i="5"/>
  <c r="P878" i="5"/>
  <c r="Q878" i="5"/>
  <c r="O879" i="5"/>
  <c r="P879" i="5"/>
  <c r="Q879" i="5"/>
  <c r="O880" i="5"/>
  <c r="P880" i="5"/>
  <c r="Q880" i="5"/>
  <c r="O881" i="5"/>
  <c r="P881" i="5"/>
  <c r="Q881" i="5"/>
  <c r="O882" i="5"/>
  <c r="P882" i="5"/>
  <c r="Q882" i="5"/>
  <c r="O883" i="5"/>
  <c r="P883" i="5"/>
  <c r="Q883" i="5"/>
  <c r="O884" i="5"/>
  <c r="P884" i="5"/>
  <c r="Q884" i="5"/>
  <c r="O885" i="5"/>
  <c r="P885" i="5"/>
  <c r="Q885" i="5"/>
  <c r="O886" i="5"/>
  <c r="P886" i="5"/>
  <c r="Q886" i="5"/>
  <c r="O887" i="5"/>
  <c r="P887" i="5"/>
  <c r="Q887" i="5"/>
  <c r="O888" i="5"/>
  <c r="P888" i="5"/>
  <c r="Q888" i="5"/>
  <c r="O889" i="5"/>
  <c r="P889" i="5"/>
  <c r="Q889" i="5"/>
  <c r="O890" i="5"/>
  <c r="P890" i="5"/>
  <c r="Q890" i="5"/>
  <c r="O891" i="5"/>
  <c r="P891" i="5"/>
  <c r="Q891" i="5"/>
  <c r="O892" i="5"/>
  <c r="P892" i="5"/>
  <c r="Q892" i="5"/>
  <c r="O893" i="5"/>
  <c r="P893" i="5"/>
  <c r="Q893" i="5"/>
  <c r="O894" i="5"/>
  <c r="P894" i="5"/>
  <c r="Q894" i="5"/>
  <c r="O895" i="5"/>
  <c r="P895" i="5"/>
  <c r="Q895" i="5"/>
  <c r="O896" i="5"/>
  <c r="P896" i="5"/>
  <c r="Q896" i="5"/>
  <c r="O897" i="5"/>
  <c r="P897" i="5"/>
  <c r="Q897" i="5"/>
  <c r="O898" i="5"/>
  <c r="P898" i="5"/>
  <c r="Q898" i="5"/>
  <c r="O899" i="5"/>
  <c r="P899" i="5"/>
  <c r="Q899" i="5"/>
  <c r="O900" i="5"/>
  <c r="P900" i="5"/>
  <c r="Q900" i="5"/>
  <c r="O901" i="5"/>
  <c r="P901" i="5"/>
  <c r="Q901" i="5"/>
  <c r="O902" i="5"/>
  <c r="P902" i="5"/>
  <c r="Q902" i="5"/>
  <c r="O903" i="5"/>
  <c r="P903" i="5"/>
  <c r="Q903" i="5"/>
  <c r="O904" i="5"/>
  <c r="P904" i="5"/>
  <c r="Q904" i="5"/>
  <c r="O905" i="5"/>
  <c r="P905" i="5"/>
  <c r="Q905" i="5"/>
  <c r="O906" i="5"/>
  <c r="P906" i="5"/>
  <c r="Q906" i="5"/>
  <c r="O907" i="5"/>
  <c r="P907" i="5"/>
  <c r="Q907" i="5"/>
  <c r="O908" i="5"/>
  <c r="P908" i="5"/>
  <c r="Q908" i="5"/>
  <c r="O909" i="5"/>
  <c r="P909" i="5"/>
  <c r="Q909" i="5"/>
  <c r="O910" i="5"/>
  <c r="P910" i="5"/>
  <c r="Q910" i="5"/>
  <c r="O911" i="5"/>
  <c r="P911" i="5"/>
  <c r="Q911" i="5"/>
  <c r="O912" i="5"/>
  <c r="P912" i="5"/>
  <c r="Q912" i="5"/>
  <c r="O913" i="5"/>
  <c r="P913" i="5"/>
  <c r="Q913" i="5"/>
  <c r="O914" i="5"/>
  <c r="P914" i="5"/>
  <c r="Q914" i="5"/>
  <c r="O915" i="5"/>
  <c r="P915" i="5"/>
  <c r="Q915" i="5"/>
  <c r="O916" i="5"/>
  <c r="P916" i="5"/>
  <c r="Q916" i="5"/>
  <c r="O917" i="5"/>
  <c r="P917" i="5"/>
  <c r="Q917" i="5"/>
  <c r="O918" i="5"/>
  <c r="P918" i="5"/>
  <c r="Q918" i="5"/>
  <c r="O919" i="5"/>
  <c r="P919" i="5"/>
  <c r="Q919" i="5"/>
  <c r="O920" i="5"/>
  <c r="P920" i="5"/>
  <c r="Q920" i="5"/>
  <c r="O921" i="5"/>
  <c r="P921" i="5"/>
  <c r="Q921" i="5"/>
  <c r="O922" i="5"/>
  <c r="P922" i="5"/>
  <c r="Q922" i="5"/>
  <c r="O923" i="5"/>
  <c r="P923" i="5"/>
  <c r="Q923" i="5"/>
  <c r="O924" i="5"/>
  <c r="P924" i="5"/>
  <c r="Q924" i="5"/>
  <c r="O925" i="5"/>
  <c r="P925" i="5"/>
  <c r="Q925" i="5"/>
  <c r="O926" i="5"/>
  <c r="P926" i="5"/>
  <c r="Q926" i="5"/>
  <c r="O927" i="5"/>
  <c r="P927" i="5"/>
  <c r="Q927" i="5"/>
  <c r="O928" i="5"/>
  <c r="P928" i="5"/>
  <c r="Q928" i="5"/>
  <c r="O929" i="5"/>
  <c r="P929" i="5"/>
  <c r="Q929" i="5"/>
  <c r="O930" i="5"/>
  <c r="P930" i="5"/>
  <c r="Q930" i="5"/>
  <c r="O931" i="5"/>
  <c r="P931" i="5"/>
  <c r="Q931" i="5"/>
  <c r="O932" i="5"/>
  <c r="P932" i="5"/>
  <c r="Q932" i="5"/>
  <c r="O933" i="5"/>
  <c r="P933" i="5"/>
  <c r="Q933" i="5"/>
  <c r="O934" i="5"/>
  <c r="P934" i="5"/>
  <c r="Q934" i="5"/>
  <c r="O935" i="5"/>
  <c r="P935" i="5"/>
  <c r="Q935" i="5"/>
  <c r="O936" i="5"/>
  <c r="P936" i="5"/>
  <c r="Q936" i="5"/>
  <c r="O937" i="5"/>
  <c r="P937" i="5"/>
  <c r="Q937" i="5"/>
  <c r="O938" i="5"/>
  <c r="P938" i="5"/>
  <c r="Q938" i="5"/>
  <c r="O939" i="5"/>
  <c r="P939" i="5"/>
  <c r="Q939" i="5"/>
  <c r="O940" i="5"/>
  <c r="P940" i="5"/>
  <c r="Q940" i="5"/>
  <c r="O941" i="5"/>
  <c r="P941" i="5"/>
  <c r="Q941" i="5"/>
  <c r="O942" i="5"/>
  <c r="P942" i="5"/>
  <c r="Q942" i="5"/>
  <c r="O943" i="5"/>
  <c r="P943" i="5"/>
  <c r="Q943" i="5"/>
  <c r="O944" i="5"/>
  <c r="P944" i="5"/>
  <c r="Q944" i="5"/>
  <c r="O945" i="5"/>
  <c r="P945" i="5"/>
  <c r="Q945" i="5"/>
  <c r="O946" i="5"/>
  <c r="P946" i="5"/>
  <c r="Q946" i="5"/>
  <c r="O947" i="5"/>
  <c r="P947" i="5"/>
  <c r="Q947" i="5"/>
  <c r="O948" i="5"/>
  <c r="P948" i="5"/>
  <c r="Q948" i="5"/>
  <c r="O949" i="5"/>
  <c r="P949" i="5"/>
  <c r="Q949" i="5"/>
  <c r="O950" i="5"/>
  <c r="P950" i="5"/>
  <c r="Q950" i="5"/>
  <c r="O951" i="5"/>
  <c r="P951" i="5"/>
  <c r="Q951" i="5"/>
  <c r="O952" i="5"/>
  <c r="P952" i="5"/>
  <c r="Q952" i="5"/>
  <c r="O953" i="5"/>
  <c r="P953" i="5"/>
  <c r="Q953" i="5"/>
  <c r="O954" i="5"/>
  <c r="P954" i="5"/>
  <c r="Q954" i="5"/>
  <c r="O955" i="5"/>
  <c r="P955" i="5"/>
  <c r="Q955" i="5"/>
  <c r="O956" i="5"/>
  <c r="P956" i="5"/>
  <c r="Q956" i="5"/>
  <c r="O957" i="5"/>
  <c r="P957" i="5"/>
  <c r="Q957" i="5"/>
  <c r="O958" i="5"/>
  <c r="P958" i="5"/>
  <c r="Q958" i="5"/>
  <c r="O959" i="5"/>
  <c r="P959" i="5"/>
  <c r="Q959" i="5"/>
  <c r="O960" i="5"/>
  <c r="P960" i="5"/>
  <c r="Q960" i="5"/>
  <c r="O961" i="5"/>
  <c r="P961" i="5"/>
  <c r="Q961" i="5"/>
  <c r="O962" i="5"/>
  <c r="P962" i="5"/>
  <c r="Q962" i="5"/>
  <c r="O963" i="5"/>
  <c r="P963" i="5"/>
  <c r="Q963" i="5"/>
  <c r="O964" i="5"/>
  <c r="P964" i="5"/>
  <c r="Q964" i="5"/>
  <c r="O965" i="5"/>
  <c r="P965" i="5"/>
  <c r="Q965" i="5"/>
  <c r="O966" i="5"/>
  <c r="P966" i="5"/>
  <c r="Q966" i="5"/>
  <c r="O967" i="5"/>
  <c r="P967" i="5"/>
  <c r="Q967" i="5"/>
  <c r="O968" i="5"/>
  <c r="P968" i="5"/>
  <c r="Q968" i="5"/>
  <c r="O969" i="5"/>
  <c r="P969" i="5"/>
  <c r="Q969" i="5"/>
  <c r="O970" i="5"/>
  <c r="P970" i="5"/>
  <c r="Q970" i="5"/>
  <c r="O971" i="5"/>
  <c r="P971" i="5"/>
  <c r="Q971" i="5"/>
  <c r="O972" i="5"/>
  <c r="P972" i="5"/>
  <c r="Q972" i="5"/>
  <c r="O973" i="5"/>
  <c r="P973" i="5"/>
  <c r="Q973" i="5"/>
  <c r="O974" i="5"/>
  <c r="P974" i="5"/>
  <c r="Q974" i="5"/>
  <c r="O975" i="5"/>
  <c r="P975" i="5"/>
  <c r="Q975" i="5"/>
  <c r="O976" i="5"/>
  <c r="P976" i="5"/>
  <c r="Q976" i="5"/>
  <c r="O977" i="5"/>
  <c r="P977" i="5"/>
  <c r="Q977" i="5"/>
  <c r="O978" i="5"/>
  <c r="P978" i="5"/>
  <c r="Q978" i="5"/>
  <c r="O979" i="5"/>
  <c r="P979" i="5"/>
  <c r="Q979" i="5"/>
  <c r="O980" i="5"/>
  <c r="P980" i="5"/>
  <c r="Q980" i="5"/>
  <c r="O981" i="5"/>
  <c r="P981" i="5"/>
  <c r="Q981" i="5"/>
  <c r="O982" i="5"/>
  <c r="P982" i="5"/>
  <c r="Q982" i="5"/>
  <c r="O983" i="5"/>
  <c r="P983" i="5"/>
  <c r="Q983" i="5"/>
  <c r="O984" i="5"/>
  <c r="P984" i="5"/>
  <c r="Q984" i="5"/>
  <c r="O985" i="5"/>
  <c r="P985" i="5"/>
  <c r="Q985" i="5"/>
  <c r="O986" i="5"/>
  <c r="P986" i="5"/>
  <c r="Q986" i="5"/>
  <c r="O987" i="5"/>
  <c r="P987" i="5"/>
  <c r="Q987" i="5"/>
  <c r="O988" i="5"/>
  <c r="P988" i="5"/>
  <c r="Q988" i="5"/>
  <c r="O989" i="5"/>
  <c r="P989" i="5"/>
  <c r="Q989" i="5"/>
  <c r="O990" i="5"/>
  <c r="P990" i="5"/>
  <c r="Q990" i="5"/>
  <c r="O991" i="5"/>
  <c r="P991" i="5"/>
  <c r="Q991" i="5"/>
  <c r="O992" i="5"/>
  <c r="P992" i="5"/>
  <c r="Q992" i="5"/>
  <c r="O993" i="5"/>
  <c r="P993" i="5"/>
  <c r="Q993" i="5"/>
  <c r="O994" i="5"/>
  <c r="P994" i="5"/>
  <c r="Q994" i="5"/>
  <c r="O995" i="5"/>
  <c r="P995" i="5"/>
  <c r="Q995" i="5"/>
  <c r="O996" i="5"/>
  <c r="P996" i="5"/>
  <c r="Q996" i="5"/>
  <c r="O997" i="5"/>
  <c r="P997" i="5"/>
  <c r="Q997" i="5"/>
  <c r="O998" i="5"/>
  <c r="P998" i="5"/>
  <c r="Q998" i="5"/>
  <c r="O999" i="5"/>
  <c r="P999" i="5"/>
  <c r="Q999" i="5"/>
  <c r="O1000" i="5"/>
  <c r="P1000" i="5"/>
  <c r="Q1000" i="5"/>
  <c r="O1001" i="5"/>
  <c r="P1001" i="5"/>
  <c r="Q1001" i="5"/>
  <c r="O1002" i="5"/>
  <c r="P1002" i="5"/>
  <c r="Q1002" i="5"/>
  <c r="O1003" i="5"/>
  <c r="P1003" i="5"/>
  <c r="Q1003" i="5"/>
  <c r="O1004" i="5"/>
  <c r="P1004" i="5"/>
  <c r="Q1004" i="5"/>
  <c r="O1005" i="5"/>
  <c r="P1005" i="5"/>
  <c r="Q1005" i="5"/>
  <c r="O1006" i="5"/>
  <c r="P1006" i="5"/>
  <c r="Q1006" i="5"/>
  <c r="O1007" i="5"/>
  <c r="P1007" i="5"/>
  <c r="Q1007" i="5"/>
  <c r="O1008" i="5"/>
  <c r="P1008" i="5"/>
  <c r="Q1008" i="5"/>
  <c r="O1009" i="5"/>
  <c r="P1009" i="5"/>
  <c r="Q1009" i="5"/>
  <c r="O1010" i="5"/>
  <c r="P1010" i="5"/>
  <c r="Q1010" i="5"/>
  <c r="O1011" i="5"/>
  <c r="P1011" i="5"/>
  <c r="Q1011" i="5"/>
  <c r="O1012" i="5"/>
  <c r="P1012" i="5"/>
  <c r="Q1012" i="5"/>
  <c r="O1013" i="5"/>
  <c r="P1013" i="5"/>
  <c r="Q1013" i="5"/>
  <c r="O1014" i="5"/>
  <c r="P1014" i="5"/>
  <c r="Q1014" i="5"/>
  <c r="O1015" i="5"/>
  <c r="P1015" i="5"/>
  <c r="Q1015" i="5"/>
  <c r="O1016" i="5"/>
  <c r="P1016" i="5"/>
  <c r="Q1016" i="5"/>
  <c r="O1017" i="5"/>
  <c r="P1017" i="5"/>
  <c r="Q1017" i="5"/>
  <c r="O1018" i="5"/>
  <c r="P1018" i="5"/>
  <c r="Q1018" i="5"/>
  <c r="O1019" i="5"/>
  <c r="P1019" i="5"/>
  <c r="Q1019" i="5"/>
  <c r="O1020" i="5"/>
  <c r="P1020" i="5"/>
  <c r="Q1020" i="5"/>
  <c r="O1021" i="5"/>
  <c r="P1021" i="5"/>
  <c r="Q1021" i="5"/>
  <c r="O1022" i="5"/>
  <c r="P1022" i="5"/>
  <c r="Q1022" i="5"/>
  <c r="O1023" i="5"/>
  <c r="P1023" i="5"/>
  <c r="Q1023" i="5"/>
  <c r="O1024" i="5"/>
  <c r="P1024" i="5"/>
  <c r="Q1024" i="5"/>
  <c r="O1025" i="5"/>
  <c r="P1025" i="5"/>
  <c r="Q1025" i="5"/>
  <c r="O1026" i="5"/>
  <c r="P1026" i="5"/>
  <c r="Q1026" i="5"/>
  <c r="O1027" i="5"/>
  <c r="P1027" i="5"/>
  <c r="Q1027" i="5"/>
  <c r="O1028" i="5"/>
  <c r="P1028" i="5"/>
  <c r="Q1028" i="5"/>
  <c r="O1029" i="5"/>
  <c r="P1029" i="5"/>
  <c r="Q1029" i="5"/>
  <c r="O1030" i="5"/>
  <c r="P1030" i="5"/>
  <c r="Q1030" i="5"/>
  <c r="O1031" i="5"/>
  <c r="P1031" i="5"/>
  <c r="Q1031" i="5"/>
  <c r="O1032" i="5"/>
  <c r="P1032" i="5"/>
  <c r="Q1032" i="5"/>
  <c r="O1033" i="5"/>
  <c r="P1033" i="5"/>
  <c r="Q1033" i="5"/>
  <c r="O1034" i="5"/>
  <c r="P1034" i="5"/>
  <c r="Q1034" i="5"/>
  <c r="O1035" i="5"/>
  <c r="P1035" i="5"/>
  <c r="Q1035" i="5"/>
  <c r="O1036" i="5"/>
  <c r="P1036" i="5"/>
  <c r="Q1036" i="5"/>
  <c r="O1037" i="5"/>
  <c r="P1037" i="5"/>
  <c r="Q1037" i="5"/>
  <c r="O1038" i="5"/>
  <c r="P1038" i="5"/>
  <c r="Q1038" i="5"/>
  <c r="O1039" i="5"/>
  <c r="P1039" i="5"/>
  <c r="Q1039" i="5"/>
  <c r="O1040" i="5"/>
  <c r="P1040" i="5"/>
  <c r="Q1040" i="5"/>
  <c r="O1041" i="5"/>
  <c r="P1041" i="5"/>
  <c r="Q1041" i="5"/>
  <c r="O1042" i="5"/>
  <c r="P1042" i="5"/>
  <c r="Q1042" i="5"/>
  <c r="O1043" i="5"/>
  <c r="P1043" i="5"/>
  <c r="Q1043" i="5"/>
  <c r="O1044" i="5"/>
  <c r="P1044" i="5"/>
  <c r="Q1044" i="5"/>
  <c r="O1045" i="5"/>
  <c r="P1045" i="5"/>
  <c r="Q1045" i="5"/>
  <c r="O1046" i="5"/>
  <c r="P1046" i="5"/>
  <c r="Q1046" i="5"/>
  <c r="O1047" i="5"/>
  <c r="P1047" i="5"/>
  <c r="Q1047" i="5"/>
  <c r="O1048" i="5"/>
  <c r="P1048" i="5"/>
  <c r="Q1048" i="5"/>
  <c r="O1049" i="5"/>
  <c r="P1049" i="5"/>
  <c r="Q1049" i="5"/>
  <c r="O1050" i="5"/>
  <c r="P1050" i="5"/>
  <c r="Q1050" i="5"/>
  <c r="O1051" i="5"/>
  <c r="P1051" i="5"/>
  <c r="Q1051" i="5"/>
  <c r="O1052" i="5"/>
  <c r="P1052" i="5"/>
  <c r="Q1052" i="5"/>
  <c r="O1053" i="5"/>
  <c r="P1053" i="5"/>
  <c r="Q1053" i="5"/>
  <c r="O1054" i="5"/>
  <c r="P1054" i="5"/>
  <c r="Q1054" i="5"/>
  <c r="O1055" i="5"/>
  <c r="P1055" i="5"/>
  <c r="Q1055" i="5"/>
  <c r="O1056" i="5"/>
  <c r="P1056" i="5"/>
  <c r="Q1056" i="5"/>
  <c r="O1057" i="5"/>
  <c r="P1057" i="5"/>
  <c r="Q1057" i="5"/>
  <c r="O1058" i="5"/>
  <c r="P1058" i="5"/>
  <c r="Q1058" i="5"/>
  <c r="O1059" i="5"/>
  <c r="P1059" i="5"/>
  <c r="Q1059" i="5"/>
  <c r="O1060" i="5"/>
  <c r="P1060" i="5"/>
  <c r="Q1060" i="5"/>
  <c r="O1061" i="5"/>
  <c r="P1061" i="5"/>
  <c r="Q1061" i="5"/>
  <c r="O1062" i="5"/>
  <c r="P1062" i="5"/>
  <c r="Q1062" i="5"/>
  <c r="O1063" i="5"/>
  <c r="P1063" i="5"/>
  <c r="Q1063" i="5"/>
  <c r="O1064" i="5"/>
  <c r="P1064" i="5"/>
  <c r="Q1064" i="5"/>
  <c r="O1065" i="5"/>
  <c r="P1065" i="5"/>
  <c r="Q1065" i="5"/>
  <c r="O1066" i="5"/>
  <c r="P1066" i="5"/>
  <c r="Q1066" i="5"/>
  <c r="O1067" i="5"/>
  <c r="P1067" i="5"/>
  <c r="Q1067" i="5"/>
  <c r="O1068" i="5"/>
  <c r="P1068" i="5"/>
  <c r="Q1068" i="5"/>
  <c r="O1069" i="5"/>
  <c r="P1069" i="5"/>
  <c r="Q1069" i="5"/>
  <c r="O1070" i="5"/>
  <c r="P1070" i="5"/>
  <c r="Q1070" i="5"/>
  <c r="O1071" i="5"/>
  <c r="P1071" i="5"/>
  <c r="Q1071" i="5"/>
  <c r="O1072" i="5"/>
  <c r="P1072" i="5"/>
  <c r="Q1072" i="5"/>
  <c r="O1073" i="5"/>
  <c r="P1073" i="5"/>
  <c r="Q1073" i="5"/>
  <c r="O1074" i="5"/>
  <c r="P1074" i="5"/>
  <c r="Q1074" i="5"/>
  <c r="O1075" i="5"/>
  <c r="P1075" i="5"/>
  <c r="Q1075" i="5"/>
  <c r="O1076" i="5"/>
  <c r="P1076" i="5"/>
  <c r="Q1076" i="5"/>
  <c r="O1077" i="5"/>
  <c r="P1077" i="5"/>
  <c r="Q1077" i="5"/>
  <c r="O1078" i="5"/>
  <c r="P1078" i="5"/>
  <c r="Q1078" i="5"/>
  <c r="O1079" i="5"/>
  <c r="P1079" i="5"/>
  <c r="Q1079" i="5"/>
  <c r="O1080" i="5"/>
  <c r="P1080" i="5"/>
  <c r="Q1080" i="5"/>
  <c r="O1081" i="5"/>
  <c r="P1081" i="5"/>
  <c r="Q1081" i="5"/>
  <c r="O1082" i="5"/>
  <c r="P1082" i="5"/>
  <c r="Q1082" i="5"/>
  <c r="O1083" i="5"/>
  <c r="P1083" i="5"/>
  <c r="Q1083" i="5"/>
  <c r="O1084" i="5"/>
  <c r="P1084" i="5"/>
  <c r="Q1084" i="5"/>
  <c r="O1085" i="5"/>
  <c r="P1085" i="5"/>
  <c r="Q1085" i="5"/>
  <c r="O1086" i="5"/>
  <c r="P1086" i="5"/>
  <c r="Q1086" i="5"/>
  <c r="O1087" i="5"/>
  <c r="P1087" i="5"/>
  <c r="Q1087" i="5"/>
  <c r="O1088" i="5"/>
  <c r="P1088" i="5"/>
  <c r="Q1088" i="5"/>
  <c r="O1089" i="5"/>
  <c r="P1089" i="5"/>
  <c r="Q1089" i="5"/>
  <c r="O1090" i="5"/>
  <c r="P1090" i="5"/>
  <c r="Q1090" i="5"/>
  <c r="O1091" i="5"/>
  <c r="P1091" i="5"/>
  <c r="Q1091" i="5"/>
  <c r="O1092" i="5"/>
  <c r="P1092" i="5"/>
  <c r="Q1092" i="5"/>
  <c r="O1093" i="5"/>
  <c r="P1093" i="5"/>
  <c r="Q1093" i="5"/>
  <c r="O1094" i="5"/>
  <c r="P1094" i="5"/>
  <c r="Q1094" i="5"/>
  <c r="O1095" i="5"/>
  <c r="P1095" i="5"/>
  <c r="Q1095" i="5"/>
  <c r="O1096" i="5"/>
  <c r="P1096" i="5"/>
  <c r="Q1096" i="5"/>
  <c r="O1097" i="5"/>
  <c r="P1097" i="5"/>
  <c r="Q1097" i="5"/>
  <c r="O1098" i="5"/>
  <c r="P1098" i="5"/>
  <c r="Q1098" i="5"/>
  <c r="O1099" i="5"/>
  <c r="P1099" i="5"/>
  <c r="Q1099" i="5"/>
  <c r="O1100" i="5"/>
  <c r="P1100" i="5"/>
  <c r="Q1100" i="5"/>
  <c r="O1101" i="5"/>
  <c r="P1101" i="5"/>
  <c r="Q1101" i="5"/>
  <c r="O1102" i="5"/>
  <c r="P1102" i="5"/>
  <c r="Q1102" i="5"/>
  <c r="O1103" i="5"/>
  <c r="P1103" i="5"/>
  <c r="Q1103" i="5"/>
  <c r="O1104" i="5"/>
  <c r="P1104" i="5"/>
  <c r="Q1104" i="5"/>
  <c r="O1105" i="5"/>
  <c r="P1105" i="5"/>
  <c r="Q1105" i="5"/>
  <c r="O1106" i="5"/>
  <c r="P1106" i="5"/>
  <c r="Q1106" i="5"/>
  <c r="O1107" i="5"/>
  <c r="P1107" i="5"/>
  <c r="Q1107" i="5"/>
  <c r="O1108" i="5"/>
  <c r="P1108" i="5"/>
  <c r="Q1108" i="5"/>
  <c r="O1109" i="5"/>
  <c r="P1109" i="5"/>
  <c r="Q1109" i="5"/>
  <c r="O1110" i="5"/>
  <c r="P1110" i="5"/>
  <c r="Q1110" i="5"/>
  <c r="O1111" i="5"/>
  <c r="P1111" i="5"/>
  <c r="Q1111" i="5"/>
  <c r="O1112" i="5"/>
  <c r="P1112" i="5"/>
  <c r="Q1112" i="5"/>
  <c r="O1113" i="5"/>
  <c r="P1113" i="5"/>
  <c r="Q1113" i="5"/>
  <c r="O1114" i="5"/>
  <c r="P1114" i="5"/>
  <c r="Q1114" i="5"/>
  <c r="O1115" i="5"/>
  <c r="P1115" i="5"/>
  <c r="Q1115" i="5"/>
  <c r="O1116" i="5"/>
  <c r="P1116" i="5"/>
  <c r="Q1116" i="5"/>
  <c r="O1117" i="5"/>
  <c r="P1117" i="5"/>
  <c r="Q1117" i="5"/>
  <c r="O1118" i="5"/>
  <c r="P1118" i="5"/>
  <c r="Q1118" i="5"/>
  <c r="O1119" i="5"/>
  <c r="P1119" i="5"/>
  <c r="Q1119" i="5"/>
  <c r="O1120" i="5"/>
  <c r="P1120" i="5"/>
  <c r="Q1120" i="5"/>
  <c r="O1121" i="5"/>
  <c r="P1121" i="5"/>
  <c r="Q1121" i="5"/>
  <c r="O1122" i="5"/>
  <c r="P1122" i="5"/>
  <c r="Q1122" i="5"/>
  <c r="O1123" i="5"/>
  <c r="P1123" i="5"/>
  <c r="Q1123" i="5"/>
  <c r="O1124" i="5"/>
  <c r="P1124" i="5"/>
  <c r="Q1124" i="5"/>
  <c r="P2" i="5"/>
  <c r="Q2" i="5"/>
  <c r="O2" i="5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M3" i="5"/>
  <c r="M4" i="5"/>
  <c r="B4" i="4" s="1"/>
  <c r="M5" i="5"/>
  <c r="B5" i="4" s="1"/>
  <c r="M6" i="5"/>
  <c r="M7" i="5"/>
  <c r="B7" i="4" s="1"/>
  <c r="M8" i="5"/>
  <c r="B8" i="4" s="1"/>
  <c r="M9" i="5"/>
  <c r="B9" i="4" s="1"/>
  <c r="M10" i="5"/>
  <c r="B10" i="4" s="1"/>
  <c r="M11" i="5"/>
  <c r="B11" i="4" s="1"/>
  <c r="M12" i="5"/>
  <c r="B12" i="4" s="1"/>
  <c r="M13" i="5"/>
  <c r="B13" i="4" s="1"/>
  <c r="M14" i="5"/>
  <c r="B14" i="4" s="1"/>
  <c r="M15" i="5"/>
  <c r="B15" i="4" s="1"/>
  <c r="M16" i="5"/>
  <c r="B16" i="4" s="1"/>
  <c r="M17" i="5"/>
  <c r="B17" i="4" s="1"/>
  <c r="M18" i="5"/>
  <c r="B18" i="4" s="1"/>
  <c r="M19" i="5"/>
  <c r="M20" i="5"/>
  <c r="M21" i="5"/>
  <c r="B21" i="4" s="1"/>
  <c r="M22" i="5"/>
  <c r="B22" i="4" s="1"/>
  <c r="M23" i="5"/>
  <c r="B23" i="4" s="1"/>
  <c r="M24" i="5"/>
  <c r="B24" i="4" s="1"/>
  <c r="M25" i="5"/>
  <c r="M26" i="5"/>
  <c r="B26" i="4" s="1"/>
  <c r="M27" i="5"/>
  <c r="B27" i="4" s="1"/>
  <c r="M28" i="5"/>
  <c r="B28" i="4" s="1"/>
  <c r="M29" i="5"/>
  <c r="B29" i="4" s="1"/>
  <c r="M30" i="5"/>
  <c r="B30" i="4" s="1"/>
  <c r="M31" i="5"/>
  <c r="B31" i="4" s="1"/>
  <c r="M32" i="5"/>
  <c r="B32" i="4" s="1"/>
  <c r="M33" i="5"/>
  <c r="M34" i="5"/>
  <c r="B34" i="4" s="1"/>
  <c r="M35" i="5"/>
  <c r="B35" i="4" s="1"/>
  <c r="M36" i="5"/>
  <c r="B36" i="4" s="1"/>
  <c r="M37" i="5"/>
  <c r="B37" i="4" s="1"/>
  <c r="M38" i="5"/>
  <c r="B38" i="4" s="1"/>
  <c r="M39" i="5"/>
  <c r="B39" i="4" s="1"/>
  <c r="M40" i="5"/>
  <c r="B40" i="4" s="1"/>
  <c r="M41" i="5"/>
  <c r="M42" i="5"/>
  <c r="B42" i="4" s="1"/>
  <c r="M43" i="5"/>
  <c r="B43" i="4" s="1"/>
  <c r="M44" i="5"/>
  <c r="M45" i="5"/>
  <c r="B45" i="4" s="1"/>
  <c r="M46" i="5"/>
  <c r="B46" i="4" s="1"/>
  <c r="M47" i="5"/>
  <c r="B47" i="4" s="1"/>
  <c r="M48" i="5"/>
  <c r="B48" i="4" s="1"/>
  <c r="M49" i="5"/>
  <c r="M50" i="5"/>
  <c r="B50" i="4" s="1"/>
  <c r="M51" i="5"/>
  <c r="B51" i="4" s="1"/>
  <c r="M52" i="5"/>
  <c r="M53" i="5"/>
  <c r="B53" i="4" s="1"/>
  <c r="M54" i="5"/>
  <c r="B54" i="4" s="1"/>
  <c r="M55" i="5"/>
  <c r="B55" i="4" s="1"/>
  <c r="M56" i="5"/>
  <c r="B56" i="4" s="1"/>
  <c r="M57" i="5"/>
  <c r="M58" i="5"/>
  <c r="B58" i="4" s="1"/>
  <c r="M59" i="5"/>
  <c r="B59" i="4" s="1"/>
  <c r="M60" i="5"/>
  <c r="B60" i="4" s="1"/>
  <c r="M61" i="5"/>
  <c r="B61" i="4" s="1"/>
  <c r="M62" i="5"/>
  <c r="B62" i="4" s="1"/>
  <c r="M63" i="5"/>
  <c r="B63" i="4" s="1"/>
  <c r="M64" i="5"/>
  <c r="B64" i="4" s="1"/>
  <c r="M65" i="5"/>
  <c r="M66" i="5"/>
  <c r="B66" i="4" s="1"/>
  <c r="M67" i="5"/>
  <c r="B67" i="4" s="1"/>
  <c r="M68" i="5"/>
  <c r="B68" i="4" s="1"/>
  <c r="M69" i="5"/>
  <c r="B69" i="4" s="1"/>
  <c r="M70" i="5"/>
  <c r="B70" i="4" s="1"/>
  <c r="M71" i="5"/>
  <c r="B71" i="4" s="1"/>
  <c r="M72" i="5"/>
  <c r="B72" i="4" s="1"/>
  <c r="M73" i="5"/>
  <c r="B73" i="4" s="1"/>
  <c r="M74" i="5"/>
  <c r="B74" i="4" s="1"/>
  <c r="M75" i="5"/>
  <c r="B75" i="4" s="1"/>
  <c r="M76" i="5"/>
  <c r="B76" i="4" s="1"/>
  <c r="M77" i="5"/>
  <c r="B77" i="4" s="1"/>
  <c r="M78" i="5"/>
  <c r="B78" i="4" s="1"/>
  <c r="M79" i="5"/>
  <c r="B79" i="4" s="1"/>
  <c r="M80" i="5"/>
  <c r="B80" i="4" s="1"/>
  <c r="M81" i="5"/>
  <c r="M82" i="5"/>
  <c r="B82" i="4" s="1"/>
  <c r="M83" i="5"/>
  <c r="B83" i="4" s="1"/>
  <c r="M84" i="5"/>
  <c r="B84" i="4" s="1"/>
  <c r="M85" i="5"/>
  <c r="B85" i="4" s="1"/>
  <c r="M86" i="5"/>
  <c r="B86" i="4" s="1"/>
  <c r="M87" i="5"/>
  <c r="B87" i="4" s="1"/>
  <c r="M88" i="5"/>
  <c r="B88" i="4" s="1"/>
  <c r="M89" i="5"/>
  <c r="M90" i="5"/>
  <c r="B90" i="4" s="1"/>
  <c r="M91" i="5"/>
  <c r="B91" i="4" s="1"/>
  <c r="M92" i="5"/>
  <c r="B92" i="4" s="1"/>
  <c r="M93" i="5"/>
  <c r="B93" i="4" s="1"/>
  <c r="M94" i="5"/>
  <c r="B94" i="4" s="1"/>
  <c r="M95" i="5"/>
  <c r="B95" i="4" s="1"/>
  <c r="M96" i="5"/>
  <c r="B96" i="4" s="1"/>
  <c r="M97" i="5"/>
  <c r="M98" i="5"/>
  <c r="B98" i="4" s="1"/>
  <c r="M99" i="5"/>
  <c r="B99" i="4" s="1"/>
  <c r="M100" i="5"/>
  <c r="B100" i="4" s="1"/>
  <c r="M101" i="5"/>
  <c r="B101" i="4" s="1"/>
  <c r="M102" i="5"/>
  <c r="B102" i="4" s="1"/>
  <c r="M103" i="5"/>
  <c r="B103" i="4" s="1"/>
  <c r="M104" i="5"/>
  <c r="B104" i="4" s="1"/>
  <c r="M105" i="5"/>
  <c r="M106" i="5"/>
  <c r="B106" i="4" s="1"/>
  <c r="M107" i="5"/>
  <c r="B107" i="4" s="1"/>
  <c r="M108" i="5"/>
  <c r="B108" i="4" s="1"/>
  <c r="M109" i="5"/>
  <c r="B109" i="4" s="1"/>
  <c r="M110" i="5"/>
  <c r="B110" i="4" s="1"/>
  <c r="M111" i="5"/>
  <c r="B111" i="4" s="1"/>
  <c r="M112" i="5"/>
  <c r="B112" i="4" s="1"/>
  <c r="M113" i="5"/>
  <c r="M114" i="5"/>
  <c r="B114" i="4" s="1"/>
  <c r="M115" i="5"/>
  <c r="B115" i="4" s="1"/>
  <c r="M116" i="5"/>
  <c r="M117" i="5"/>
  <c r="B117" i="4" s="1"/>
  <c r="M118" i="5"/>
  <c r="B118" i="4" s="1"/>
  <c r="M119" i="5"/>
  <c r="B119" i="4" s="1"/>
  <c r="M120" i="5"/>
  <c r="B120" i="4" s="1"/>
  <c r="M121" i="5"/>
  <c r="M122" i="5"/>
  <c r="B122" i="4" s="1"/>
  <c r="M123" i="5"/>
  <c r="B123" i="4" s="1"/>
  <c r="M124" i="5"/>
  <c r="M125" i="5"/>
  <c r="B125" i="4" s="1"/>
  <c r="M126" i="5"/>
  <c r="B126" i="4" s="1"/>
  <c r="M127" i="5"/>
  <c r="B127" i="4" s="1"/>
  <c r="M128" i="5"/>
  <c r="B128" i="4" s="1"/>
  <c r="M129" i="5"/>
  <c r="M130" i="5"/>
  <c r="B130" i="4" s="1"/>
  <c r="M131" i="5"/>
  <c r="M132" i="5"/>
  <c r="B132" i="4" s="1"/>
  <c r="M133" i="5"/>
  <c r="B133" i="4" s="1"/>
  <c r="M134" i="5"/>
  <c r="B134" i="4" s="1"/>
  <c r="M135" i="5"/>
  <c r="B135" i="4" s="1"/>
  <c r="M136" i="5"/>
  <c r="B136" i="4" s="1"/>
  <c r="M137" i="5"/>
  <c r="M138" i="5"/>
  <c r="B138" i="4" s="1"/>
  <c r="M139" i="5"/>
  <c r="B139" i="4" s="1"/>
  <c r="M140" i="5"/>
  <c r="B140" i="4" s="1"/>
  <c r="M141" i="5"/>
  <c r="B141" i="4" s="1"/>
  <c r="M142" i="5"/>
  <c r="B142" i="4" s="1"/>
  <c r="M143" i="5"/>
  <c r="B143" i="4" s="1"/>
  <c r="M144" i="5"/>
  <c r="B144" i="4" s="1"/>
  <c r="M145" i="5"/>
  <c r="M146" i="5"/>
  <c r="B146" i="4" s="1"/>
  <c r="M147" i="5"/>
  <c r="B147" i="4" s="1"/>
  <c r="M148" i="5"/>
  <c r="B148" i="4" s="1"/>
  <c r="M149" i="5"/>
  <c r="B149" i="4" s="1"/>
  <c r="M150" i="5"/>
  <c r="B150" i="4" s="1"/>
  <c r="M151" i="5"/>
  <c r="B151" i="4" s="1"/>
  <c r="M152" i="5"/>
  <c r="B152" i="4" s="1"/>
  <c r="M153" i="5"/>
  <c r="M154" i="5"/>
  <c r="B154" i="4" s="1"/>
  <c r="M155" i="5"/>
  <c r="B155" i="4" s="1"/>
  <c r="M156" i="5"/>
  <c r="B156" i="4" s="1"/>
  <c r="M157" i="5"/>
  <c r="B157" i="4" s="1"/>
  <c r="M158" i="5"/>
  <c r="M159" i="5"/>
  <c r="B159" i="4" s="1"/>
  <c r="M160" i="5"/>
  <c r="B160" i="4" s="1"/>
  <c r="M161" i="5"/>
  <c r="M162" i="5"/>
  <c r="B162" i="4" s="1"/>
  <c r="M163" i="5"/>
  <c r="B163" i="4" s="1"/>
  <c r="M164" i="5"/>
  <c r="B164" i="4" s="1"/>
  <c r="M165" i="5"/>
  <c r="B165" i="4" s="1"/>
  <c r="M166" i="5"/>
  <c r="B166" i="4" s="1"/>
  <c r="M167" i="5"/>
  <c r="B167" i="4" s="1"/>
  <c r="M168" i="5"/>
  <c r="B168" i="4" s="1"/>
  <c r="M169" i="5"/>
  <c r="M170" i="5"/>
  <c r="B170" i="4" s="1"/>
  <c r="M171" i="5"/>
  <c r="B171" i="4" s="1"/>
  <c r="M172" i="5"/>
  <c r="B172" i="4" s="1"/>
  <c r="M173" i="5"/>
  <c r="B173" i="4" s="1"/>
  <c r="M174" i="5"/>
  <c r="B174" i="4" s="1"/>
  <c r="M175" i="5"/>
  <c r="B175" i="4" s="1"/>
  <c r="M176" i="5"/>
  <c r="B176" i="4" s="1"/>
  <c r="M177" i="5"/>
  <c r="M178" i="5"/>
  <c r="B178" i="4" s="1"/>
  <c r="M179" i="5"/>
  <c r="B179" i="4" s="1"/>
  <c r="M180" i="5"/>
  <c r="B180" i="4" s="1"/>
  <c r="M181" i="5"/>
  <c r="B181" i="4" s="1"/>
  <c r="M182" i="5"/>
  <c r="B182" i="4" s="1"/>
  <c r="M183" i="5"/>
  <c r="B183" i="4" s="1"/>
  <c r="M184" i="5"/>
  <c r="B184" i="4" s="1"/>
  <c r="M185" i="5"/>
  <c r="M186" i="5"/>
  <c r="B186" i="4" s="1"/>
  <c r="M187" i="5"/>
  <c r="B187" i="4" s="1"/>
  <c r="M188" i="5"/>
  <c r="B188" i="4" s="1"/>
  <c r="M189" i="5"/>
  <c r="B189" i="4" s="1"/>
  <c r="M190" i="5"/>
  <c r="B190" i="4" s="1"/>
  <c r="M191" i="5"/>
  <c r="B191" i="4" s="1"/>
  <c r="M192" i="5"/>
  <c r="B192" i="4" s="1"/>
  <c r="M193" i="5"/>
  <c r="M194" i="5"/>
  <c r="B194" i="4" s="1"/>
  <c r="M195" i="5"/>
  <c r="M196" i="5"/>
  <c r="M197" i="5"/>
  <c r="B197" i="4" s="1"/>
  <c r="M198" i="5"/>
  <c r="B198" i="4" s="1"/>
  <c r="M199" i="5"/>
  <c r="B199" i="4" s="1"/>
  <c r="M200" i="5"/>
  <c r="B200" i="4" s="1"/>
  <c r="M201" i="5"/>
  <c r="B201" i="4" s="1"/>
  <c r="M202" i="5"/>
  <c r="B202" i="4" s="1"/>
  <c r="M203" i="5"/>
  <c r="B203" i="4" s="1"/>
  <c r="M204" i="5"/>
  <c r="M205" i="5"/>
  <c r="B205" i="4" s="1"/>
  <c r="M206" i="5"/>
  <c r="B206" i="4" s="1"/>
  <c r="M207" i="5"/>
  <c r="B207" i="4" s="1"/>
  <c r="M208" i="5"/>
  <c r="B208" i="4" s="1"/>
  <c r="M209" i="5"/>
  <c r="M210" i="5"/>
  <c r="B210" i="4" s="1"/>
  <c r="M211" i="5"/>
  <c r="B211" i="4" s="1"/>
  <c r="M212" i="5"/>
  <c r="M213" i="5"/>
  <c r="B213" i="4" s="1"/>
  <c r="M214" i="5"/>
  <c r="B214" i="4" s="1"/>
  <c r="M215" i="5"/>
  <c r="B215" i="4" s="1"/>
  <c r="M216" i="5"/>
  <c r="B216" i="4" s="1"/>
  <c r="M217" i="5"/>
  <c r="M218" i="5"/>
  <c r="B218" i="4" s="1"/>
  <c r="M219" i="5"/>
  <c r="B219" i="4" s="1"/>
  <c r="M220" i="5"/>
  <c r="B220" i="4" s="1"/>
  <c r="M221" i="5"/>
  <c r="B221" i="4" s="1"/>
  <c r="M222" i="5"/>
  <c r="B222" i="4" s="1"/>
  <c r="M223" i="5"/>
  <c r="B223" i="4" s="1"/>
  <c r="M224" i="5"/>
  <c r="B224" i="4" s="1"/>
  <c r="M225" i="5"/>
  <c r="M226" i="5"/>
  <c r="B226" i="4" s="1"/>
  <c r="M227" i="5"/>
  <c r="B227" i="4" s="1"/>
  <c r="M228" i="5"/>
  <c r="B228" i="4" s="1"/>
  <c r="M229" i="5"/>
  <c r="B229" i="4" s="1"/>
  <c r="M230" i="5"/>
  <c r="B230" i="4" s="1"/>
  <c r="M231" i="5"/>
  <c r="B231" i="4" s="1"/>
  <c r="M232" i="5"/>
  <c r="B232" i="4" s="1"/>
  <c r="M233" i="5"/>
  <c r="M234" i="5"/>
  <c r="B234" i="4" s="1"/>
  <c r="M235" i="5"/>
  <c r="B235" i="4" s="1"/>
  <c r="M236" i="5"/>
  <c r="B236" i="4" s="1"/>
  <c r="M237" i="5"/>
  <c r="B237" i="4" s="1"/>
  <c r="M238" i="5"/>
  <c r="B238" i="4" s="1"/>
  <c r="M239" i="5"/>
  <c r="B239" i="4" s="1"/>
  <c r="M240" i="5"/>
  <c r="B240" i="4" s="1"/>
  <c r="M241" i="5"/>
  <c r="M242" i="5"/>
  <c r="B242" i="4" s="1"/>
  <c r="M243" i="5"/>
  <c r="B243" i="4" s="1"/>
  <c r="M244" i="5"/>
  <c r="B244" i="4" s="1"/>
  <c r="M245" i="5"/>
  <c r="B245" i="4" s="1"/>
  <c r="M246" i="5"/>
  <c r="B246" i="4" s="1"/>
  <c r="M247" i="5"/>
  <c r="B247" i="4" s="1"/>
  <c r="M248" i="5"/>
  <c r="B248" i="4" s="1"/>
  <c r="M249" i="5"/>
  <c r="M250" i="5"/>
  <c r="B250" i="4" s="1"/>
  <c r="M251" i="5"/>
  <c r="B251" i="4" s="1"/>
  <c r="M252" i="5"/>
  <c r="B252" i="4" s="1"/>
  <c r="M253" i="5"/>
  <c r="B253" i="4" s="1"/>
  <c r="M254" i="5"/>
  <c r="B254" i="4" s="1"/>
  <c r="M255" i="5"/>
  <c r="B255" i="4" s="1"/>
  <c r="M256" i="5"/>
  <c r="B256" i="4" s="1"/>
  <c r="M257" i="5"/>
  <c r="M258" i="5"/>
  <c r="B258" i="4" s="1"/>
  <c r="M259" i="5"/>
  <c r="B259" i="4" s="1"/>
  <c r="M260" i="5"/>
  <c r="B260" i="4" s="1"/>
  <c r="M261" i="5"/>
  <c r="B261" i="4" s="1"/>
  <c r="M262" i="5"/>
  <c r="B262" i="4" s="1"/>
  <c r="M263" i="5"/>
  <c r="B263" i="4" s="1"/>
  <c r="M264" i="5"/>
  <c r="B264" i="4" s="1"/>
  <c r="M265" i="5"/>
  <c r="M266" i="5"/>
  <c r="B266" i="4" s="1"/>
  <c r="M267" i="5"/>
  <c r="B267" i="4" s="1"/>
  <c r="M268" i="5"/>
  <c r="M269" i="5"/>
  <c r="B269" i="4" s="1"/>
  <c r="M270" i="5"/>
  <c r="B270" i="4" s="1"/>
  <c r="M271" i="5"/>
  <c r="B271" i="4" s="1"/>
  <c r="M272" i="5"/>
  <c r="B272" i="4" s="1"/>
  <c r="M273" i="5"/>
  <c r="M274" i="5"/>
  <c r="B274" i="4" s="1"/>
  <c r="M275" i="5"/>
  <c r="B275" i="4" s="1"/>
  <c r="M276" i="5"/>
  <c r="M277" i="5"/>
  <c r="B277" i="4" s="1"/>
  <c r="M278" i="5"/>
  <c r="B278" i="4" s="1"/>
  <c r="M279" i="5"/>
  <c r="B279" i="4" s="1"/>
  <c r="M280" i="5"/>
  <c r="B280" i="4" s="1"/>
  <c r="M281" i="5"/>
  <c r="M282" i="5"/>
  <c r="B282" i="4" s="1"/>
  <c r="M283" i="5"/>
  <c r="B283" i="4" s="1"/>
  <c r="M284" i="5"/>
  <c r="B284" i="4" s="1"/>
  <c r="M285" i="5"/>
  <c r="B285" i="4" s="1"/>
  <c r="M286" i="5"/>
  <c r="B286" i="4" s="1"/>
  <c r="M287" i="5"/>
  <c r="B287" i="4" s="1"/>
  <c r="M288" i="5"/>
  <c r="B288" i="4" s="1"/>
  <c r="M289" i="5"/>
  <c r="M290" i="5"/>
  <c r="B290" i="4" s="1"/>
  <c r="M291" i="5"/>
  <c r="B291" i="4" s="1"/>
  <c r="M292" i="5"/>
  <c r="B292" i="4" s="1"/>
  <c r="M293" i="5"/>
  <c r="B293" i="4" s="1"/>
  <c r="M294" i="5"/>
  <c r="B294" i="4" s="1"/>
  <c r="M295" i="5"/>
  <c r="B295" i="4" s="1"/>
  <c r="M296" i="5"/>
  <c r="B296" i="4" s="1"/>
  <c r="M297" i="5"/>
  <c r="M298" i="5"/>
  <c r="B298" i="4" s="1"/>
  <c r="M299" i="5"/>
  <c r="B299" i="4" s="1"/>
  <c r="M300" i="5"/>
  <c r="B300" i="4" s="1"/>
  <c r="M301" i="5"/>
  <c r="B301" i="4" s="1"/>
  <c r="M302" i="5"/>
  <c r="B302" i="4" s="1"/>
  <c r="M303" i="5"/>
  <c r="B303" i="4" s="1"/>
  <c r="M304" i="5"/>
  <c r="B304" i="4" s="1"/>
  <c r="M305" i="5"/>
  <c r="M306" i="5"/>
  <c r="B306" i="4" s="1"/>
  <c r="M307" i="5"/>
  <c r="B307" i="4" s="1"/>
  <c r="M308" i="5"/>
  <c r="B308" i="4" s="1"/>
  <c r="M309" i="5"/>
  <c r="B309" i="4" s="1"/>
  <c r="M310" i="5"/>
  <c r="B310" i="4" s="1"/>
  <c r="M311" i="5"/>
  <c r="B311" i="4" s="1"/>
  <c r="M312" i="5"/>
  <c r="B312" i="4" s="1"/>
  <c r="M313" i="5"/>
  <c r="M314" i="5"/>
  <c r="B314" i="4" s="1"/>
  <c r="M315" i="5"/>
  <c r="B315" i="4" s="1"/>
  <c r="M316" i="5"/>
  <c r="B316" i="4" s="1"/>
  <c r="M317" i="5"/>
  <c r="B317" i="4" s="1"/>
  <c r="M318" i="5"/>
  <c r="B318" i="4" s="1"/>
  <c r="M319" i="5"/>
  <c r="B319" i="4" s="1"/>
  <c r="M320" i="5"/>
  <c r="B320" i="4" s="1"/>
  <c r="M321" i="5"/>
  <c r="M322" i="5"/>
  <c r="B322" i="4" s="1"/>
  <c r="M323" i="5"/>
  <c r="B323" i="4" s="1"/>
  <c r="M324" i="5"/>
  <c r="B324" i="4" s="1"/>
  <c r="M325" i="5"/>
  <c r="B325" i="4" s="1"/>
  <c r="M326" i="5"/>
  <c r="B326" i="4" s="1"/>
  <c r="M327" i="5"/>
  <c r="B327" i="4" s="1"/>
  <c r="M328" i="5"/>
  <c r="B328" i="4" s="1"/>
  <c r="M329" i="5"/>
  <c r="B329" i="4" s="1"/>
  <c r="M330" i="5"/>
  <c r="B330" i="4" s="1"/>
  <c r="M331" i="5"/>
  <c r="B331" i="4" s="1"/>
  <c r="M332" i="5"/>
  <c r="M333" i="5"/>
  <c r="B333" i="4" s="1"/>
  <c r="M334" i="5"/>
  <c r="B334" i="4" s="1"/>
  <c r="M335" i="5"/>
  <c r="B335" i="4" s="1"/>
  <c r="M336" i="5"/>
  <c r="B336" i="4" s="1"/>
  <c r="M337" i="5"/>
  <c r="M338" i="5"/>
  <c r="B338" i="4" s="1"/>
  <c r="M339" i="5"/>
  <c r="B339" i="4" s="1"/>
  <c r="M340" i="5"/>
  <c r="M341" i="5"/>
  <c r="B341" i="4" s="1"/>
  <c r="M342" i="5"/>
  <c r="B342" i="4" s="1"/>
  <c r="M343" i="5"/>
  <c r="B343" i="4" s="1"/>
  <c r="M344" i="5"/>
  <c r="B344" i="4" s="1"/>
  <c r="M345" i="5"/>
  <c r="M346" i="5"/>
  <c r="B346" i="4" s="1"/>
  <c r="M347" i="5"/>
  <c r="B347" i="4" s="1"/>
  <c r="M348" i="5"/>
  <c r="M349" i="5"/>
  <c r="B349" i="4" s="1"/>
  <c r="M350" i="5"/>
  <c r="B350" i="4" s="1"/>
  <c r="M351" i="5"/>
  <c r="B351" i="4" s="1"/>
  <c r="M352" i="5"/>
  <c r="B352" i="4" s="1"/>
  <c r="M353" i="5"/>
  <c r="M354" i="5"/>
  <c r="B354" i="4" s="1"/>
  <c r="M355" i="5"/>
  <c r="B355" i="4" s="1"/>
  <c r="M356" i="5"/>
  <c r="B356" i="4" s="1"/>
  <c r="M357" i="5"/>
  <c r="B357" i="4" s="1"/>
  <c r="M358" i="5"/>
  <c r="B358" i="4" s="1"/>
  <c r="M359" i="5"/>
  <c r="B359" i="4" s="1"/>
  <c r="M360" i="5"/>
  <c r="B360" i="4" s="1"/>
  <c r="M361" i="5"/>
  <c r="M362" i="5"/>
  <c r="B362" i="4" s="1"/>
  <c r="M363" i="5"/>
  <c r="B363" i="4" s="1"/>
  <c r="M364" i="5"/>
  <c r="B364" i="4" s="1"/>
  <c r="M365" i="5"/>
  <c r="B365" i="4" s="1"/>
  <c r="M366" i="5"/>
  <c r="B366" i="4" s="1"/>
  <c r="M367" i="5"/>
  <c r="B367" i="4" s="1"/>
  <c r="M368" i="5"/>
  <c r="B368" i="4" s="1"/>
  <c r="M369" i="5"/>
  <c r="M370" i="5"/>
  <c r="B370" i="4" s="1"/>
  <c r="M371" i="5"/>
  <c r="B371" i="4" s="1"/>
  <c r="M372" i="5"/>
  <c r="B372" i="4" s="1"/>
  <c r="M373" i="5"/>
  <c r="B373" i="4" s="1"/>
  <c r="M374" i="5"/>
  <c r="B374" i="4" s="1"/>
  <c r="M375" i="5"/>
  <c r="B375" i="4" s="1"/>
  <c r="M376" i="5"/>
  <c r="B376" i="4" s="1"/>
  <c r="M377" i="5"/>
  <c r="M378" i="5"/>
  <c r="B378" i="4" s="1"/>
  <c r="M379" i="5"/>
  <c r="B379" i="4" s="1"/>
  <c r="M380" i="5"/>
  <c r="B380" i="4" s="1"/>
  <c r="M381" i="5"/>
  <c r="B381" i="4" s="1"/>
  <c r="M382" i="5"/>
  <c r="B382" i="4" s="1"/>
  <c r="M383" i="5"/>
  <c r="B383" i="4" s="1"/>
  <c r="M384" i="5"/>
  <c r="B384" i="4" s="1"/>
  <c r="M385" i="5"/>
  <c r="M386" i="5"/>
  <c r="B386" i="4" s="1"/>
  <c r="M387" i="5"/>
  <c r="B387" i="4" s="1"/>
  <c r="M388" i="5"/>
  <c r="B388" i="4" s="1"/>
  <c r="M389" i="5"/>
  <c r="B389" i="4" s="1"/>
  <c r="M390" i="5"/>
  <c r="B390" i="4" s="1"/>
  <c r="M391" i="5"/>
  <c r="B391" i="4" s="1"/>
  <c r="M392" i="5"/>
  <c r="B392" i="4" s="1"/>
  <c r="M393" i="5"/>
  <c r="M394" i="5"/>
  <c r="B394" i="4" s="1"/>
  <c r="M395" i="5"/>
  <c r="B395" i="4" s="1"/>
  <c r="M396" i="5"/>
  <c r="B396" i="4" s="1"/>
  <c r="M397" i="5"/>
  <c r="B397" i="4" s="1"/>
  <c r="M398" i="5"/>
  <c r="B398" i="4" s="1"/>
  <c r="M399" i="5"/>
  <c r="B399" i="4" s="1"/>
  <c r="M400" i="5"/>
  <c r="B400" i="4" s="1"/>
  <c r="M401" i="5"/>
  <c r="M402" i="5"/>
  <c r="B402" i="4" s="1"/>
  <c r="M403" i="5"/>
  <c r="B403" i="4" s="1"/>
  <c r="M404" i="5"/>
  <c r="B404" i="4" s="1"/>
  <c r="M405" i="5"/>
  <c r="B405" i="4" s="1"/>
  <c r="M406" i="5"/>
  <c r="B406" i="4" s="1"/>
  <c r="M407" i="5"/>
  <c r="B407" i="4" s="1"/>
  <c r="M408" i="5"/>
  <c r="B408" i="4" s="1"/>
  <c r="M409" i="5"/>
  <c r="M410" i="5"/>
  <c r="B410" i="4" s="1"/>
  <c r="M411" i="5"/>
  <c r="B411" i="4" s="1"/>
  <c r="M412" i="5"/>
  <c r="B412" i="4" s="1"/>
  <c r="M413" i="5"/>
  <c r="B413" i="4" s="1"/>
  <c r="M414" i="5"/>
  <c r="B414" i="4" s="1"/>
  <c r="M415" i="5"/>
  <c r="B415" i="4" s="1"/>
  <c r="M416" i="5"/>
  <c r="B416" i="4" s="1"/>
  <c r="M417" i="5"/>
  <c r="M418" i="5"/>
  <c r="B418" i="4" s="1"/>
  <c r="M419" i="5"/>
  <c r="B419" i="4" s="1"/>
  <c r="M420" i="5"/>
  <c r="M421" i="5"/>
  <c r="B421" i="4" s="1"/>
  <c r="M422" i="5"/>
  <c r="B422" i="4" s="1"/>
  <c r="M423" i="5"/>
  <c r="B423" i="4" s="1"/>
  <c r="M424" i="5"/>
  <c r="B424" i="4" s="1"/>
  <c r="M425" i="5"/>
  <c r="M426" i="5"/>
  <c r="B426" i="4" s="1"/>
  <c r="M427" i="5"/>
  <c r="B427" i="4" s="1"/>
  <c r="M428" i="5"/>
  <c r="B428" i="4" s="1"/>
  <c r="M429" i="5"/>
  <c r="B429" i="4" s="1"/>
  <c r="M430" i="5"/>
  <c r="B430" i="4" s="1"/>
  <c r="M431" i="5"/>
  <c r="B431" i="4" s="1"/>
  <c r="M432" i="5"/>
  <c r="B432" i="4" s="1"/>
  <c r="M433" i="5"/>
  <c r="M434" i="5"/>
  <c r="B434" i="4" s="1"/>
  <c r="M435" i="5"/>
  <c r="B435" i="4" s="1"/>
  <c r="M436" i="5"/>
  <c r="M437" i="5"/>
  <c r="B437" i="4" s="1"/>
  <c r="M438" i="5"/>
  <c r="B438" i="4" s="1"/>
  <c r="M439" i="5"/>
  <c r="B439" i="4" s="1"/>
  <c r="M440" i="5"/>
  <c r="B440" i="4" s="1"/>
  <c r="M441" i="5"/>
  <c r="M442" i="5"/>
  <c r="B442" i="4" s="1"/>
  <c r="M443" i="5"/>
  <c r="B443" i="4" s="1"/>
  <c r="M444" i="5"/>
  <c r="B444" i="4" s="1"/>
  <c r="M445" i="5"/>
  <c r="B445" i="4" s="1"/>
  <c r="M446" i="5"/>
  <c r="B446" i="4" s="1"/>
  <c r="M447" i="5"/>
  <c r="B447" i="4" s="1"/>
  <c r="M448" i="5"/>
  <c r="B448" i="4" s="1"/>
  <c r="M449" i="5"/>
  <c r="M450" i="5"/>
  <c r="B450" i="4" s="1"/>
  <c r="M451" i="5"/>
  <c r="B451" i="4" s="1"/>
  <c r="M452" i="5"/>
  <c r="B452" i="4" s="1"/>
  <c r="M453" i="5"/>
  <c r="B453" i="4" s="1"/>
  <c r="M454" i="5"/>
  <c r="B454" i="4" s="1"/>
  <c r="M455" i="5"/>
  <c r="B455" i="4" s="1"/>
  <c r="M456" i="5"/>
  <c r="B456" i="4" s="1"/>
  <c r="M457" i="5"/>
  <c r="M458" i="5"/>
  <c r="B458" i="4" s="1"/>
  <c r="M459" i="5"/>
  <c r="B459" i="4" s="1"/>
  <c r="M460" i="5"/>
  <c r="B460" i="4" s="1"/>
  <c r="M461" i="5"/>
  <c r="B461" i="4" s="1"/>
  <c r="M462" i="5"/>
  <c r="B462" i="4" s="1"/>
  <c r="M463" i="5"/>
  <c r="B463" i="4" s="1"/>
  <c r="M464" i="5"/>
  <c r="B464" i="4" s="1"/>
  <c r="M465" i="5"/>
  <c r="B465" i="4" s="1"/>
  <c r="M466" i="5"/>
  <c r="B466" i="4" s="1"/>
  <c r="M467" i="5"/>
  <c r="B467" i="4" s="1"/>
  <c r="M468" i="5"/>
  <c r="B468" i="4" s="1"/>
  <c r="M469" i="5"/>
  <c r="B469" i="4" s="1"/>
  <c r="M470" i="5"/>
  <c r="B470" i="4" s="1"/>
  <c r="M471" i="5"/>
  <c r="B471" i="4" s="1"/>
  <c r="M472" i="5"/>
  <c r="B472" i="4" s="1"/>
  <c r="M473" i="5"/>
  <c r="B473" i="4" s="1"/>
  <c r="M474" i="5"/>
  <c r="B474" i="4" s="1"/>
  <c r="M475" i="5"/>
  <c r="B475" i="4" s="1"/>
  <c r="M476" i="5"/>
  <c r="B476" i="4" s="1"/>
  <c r="M477" i="5"/>
  <c r="B477" i="4" s="1"/>
  <c r="M478" i="5"/>
  <c r="B478" i="4" s="1"/>
  <c r="M479" i="5"/>
  <c r="B479" i="4" s="1"/>
  <c r="M480" i="5"/>
  <c r="B480" i="4" s="1"/>
  <c r="M481" i="5"/>
  <c r="B481" i="4" s="1"/>
  <c r="M482" i="5"/>
  <c r="B482" i="4" s="1"/>
  <c r="M483" i="5"/>
  <c r="B483" i="4" s="1"/>
  <c r="M484" i="5"/>
  <c r="B484" i="4" s="1"/>
  <c r="M485" i="5"/>
  <c r="B485" i="4" s="1"/>
  <c r="M486" i="5"/>
  <c r="B486" i="4" s="1"/>
  <c r="M487" i="5"/>
  <c r="B487" i="4" s="1"/>
  <c r="M488" i="5"/>
  <c r="B488" i="4" s="1"/>
  <c r="M489" i="5"/>
  <c r="B489" i="4" s="1"/>
  <c r="M490" i="5"/>
  <c r="B490" i="4" s="1"/>
  <c r="M491" i="5"/>
  <c r="B491" i="4" s="1"/>
  <c r="M492" i="5"/>
  <c r="B492" i="4" s="1"/>
  <c r="M493" i="5"/>
  <c r="B493" i="4" s="1"/>
  <c r="M494" i="5"/>
  <c r="B494" i="4" s="1"/>
  <c r="M495" i="5"/>
  <c r="B495" i="4" s="1"/>
  <c r="M496" i="5"/>
  <c r="B496" i="4" s="1"/>
  <c r="M497" i="5"/>
  <c r="B497" i="4" s="1"/>
  <c r="M498" i="5"/>
  <c r="B498" i="4" s="1"/>
  <c r="M499" i="5"/>
  <c r="B499" i="4" s="1"/>
  <c r="M500" i="5"/>
  <c r="B500" i="4" s="1"/>
  <c r="M501" i="5"/>
  <c r="B501" i="4" s="1"/>
  <c r="M502" i="5"/>
  <c r="B502" i="4" s="1"/>
  <c r="M503" i="5"/>
  <c r="B503" i="4" s="1"/>
  <c r="M504" i="5"/>
  <c r="B504" i="4" s="1"/>
  <c r="M505" i="5"/>
  <c r="B505" i="4" s="1"/>
  <c r="M506" i="5"/>
  <c r="B506" i="4" s="1"/>
  <c r="M507" i="5"/>
  <c r="B507" i="4" s="1"/>
  <c r="M508" i="5"/>
  <c r="M509" i="5"/>
  <c r="B509" i="4" s="1"/>
  <c r="M510" i="5"/>
  <c r="B510" i="4" s="1"/>
  <c r="M511" i="5"/>
  <c r="B511" i="4" s="1"/>
  <c r="M512" i="5"/>
  <c r="B512" i="4" s="1"/>
  <c r="M513" i="5"/>
  <c r="B513" i="4" s="1"/>
  <c r="M514" i="5"/>
  <c r="B514" i="4" s="1"/>
  <c r="M515" i="5"/>
  <c r="B515" i="4" s="1"/>
  <c r="M516" i="5"/>
  <c r="M517" i="5"/>
  <c r="B517" i="4" s="1"/>
  <c r="M518" i="5"/>
  <c r="B518" i="4" s="1"/>
  <c r="M519" i="5"/>
  <c r="B519" i="4" s="1"/>
  <c r="M520" i="5"/>
  <c r="B520" i="4" s="1"/>
  <c r="M521" i="5"/>
  <c r="B521" i="4" s="1"/>
  <c r="M522" i="5"/>
  <c r="B522" i="4" s="1"/>
  <c r="M523" i="5"/>
  <c r="M524" i="5"/>
  <c r="M525" i="5"/>
  <c r="B525" i="4" s="1"/>
  <c r="M526" i="5"/>
  <c r="B526" i="4" s="1"/>
  <c r="M527" i="5"/>
  <c r="B527" i="4" s="1"/>
  <c r="M528" i="5"/>
  <c r="B528" i="4" s="1"/>
  <c r="M529" i="5"/>
  <c r="B529" i="4" s="1"/>
  <c r="M530" i="5"/>
  <c r="B530" i="4" s="1"/>
  <c r="M531" i="5"/>
  <c r="B531" i="4" s="1"/>
  <c r="M532" i="5"/>
  <c r="B532" i="4" s="1"/>
  <c r="M533" i="5"/>
  <c r="B533" i="4" s="1"/>
  <c r="M534" i="5"/>
  <c r="B534" i="4" s="1"/>
  <c r="M535" i="5"/>
  <c r="B535" i="4" s="1"/>
  <c r="M536" i="5"/>
  <c r="B536" i="4" s="1"/>
  <c r="M537" i="5"/>
  <c r="B537" i="4" s="1"/>
  <c r="M538" i="5"/>
  <c r="B538" i="4" s="1"/>
  <c r="M539" i="5"/>
  <c r="B539" i="4" s="1"/>
  <c r="M540" i="5"/>
  <c r="B540" i="4" s="1"/>
  <c r="M541" i="5"/>
  <c r="B541" i="4" s="1"/>
  <c r="M542" i="5"/>
  <c r="B542" i="4" s="1"/>
  <c r="M543" i="5"/>
  <c r="B543" i="4" s="1"/>
  <c r="M544" i="5"/>
  <c r="B544" i="4" s="1"/>
  <c r="M545" i="5"/>
  <c r="B545" i="4" s="1"/>
  <c r="M546" i="5"/>
  <c r="B546" i="4" s="1"/>
  <c r="M547" i="5"/>
  <c r="B547" i="4" s="1"/>
  <c r="M548" i="5"/>
  <c r="B548" i="4" s="1"/>
  <c r="M549" i="5"/>
  <c r="B549" i="4" s="1"/>
  <c r="M550" i="5"/>
  <c r="B550" i="4" s="1"/>
  <c r="M551" i="5"/>
  <c r="B551" i="4" s="1"/>
  <c r="M552" i="5"/>
  <c r="B552" i="4" s="1"/>
  <c r="M553" i="5"/>
  <c r="B553" i="4" s="1"/>
  <c r="M554" i="5"/>
  <c r="B554" i="4" s="1"/>
  <c r="M555" i="5"/>
  <c r="B555" i="4" s="1"/>
  <c r="M556" i="5"/>
  <c r="M557" i="5"/>
  <c r="B557" i="4" s="1"/>
  <c r="M558" i="5"/>
  <c r="B558" i="4" s="1"/>
  <c r="M559" i="5"/>
  <c r="B559" i="4" s="1"/>
  <c r="M560" i="5"/>
  <c r="B560" i="4" s="1"/>
  <c r="M561" i="5"/>
  <c r="B561" i="4" s="1"/>
  <c r="M562" i="5"/>
  <c r="B562" i="4" s="1"/>
  <c r="M563" i="5"/>
  <c r="B563" i="4" s="1"/>
  <c r="M564" i="5"/>
  <c r="B564" i="4" s="1"/>
  <c r="M565" i="5"/>
  <c r="B565" i="4" s="1"/>
  <c r="M566" i="5"/>
  <c r="B566" i="4" s="1"/>
  <c r="M567" i="5"/>
  <c r="B567" i="4" s="1"/>
  <c r="M568" i="5"/>
  <c r="B568" i="4" s="1"/>
  <c r="M569" i="5"/>
  <c r="B569" i="4" s="1"/>
  <c r="M570" i="5"/>
  <c r="B570" i="4" s="1"/>
  <c r="M571" i="5"/>
  <c r="B571" i="4" s="1"/>
  <c r="M572" i="5"/>
  <c r="B572" i="4" s="1"/>
  <c r="M573" i="5"/>
  <c r="B573" i="4" s="1"/>
  <c r="M574" i="5"/>
  <c r="B574" i="4" s="1"/>
  <c r="M575" i="5"/>
  <c r="B575" i="4" s="1"/>
  <c r="M576" i="5"/>
  <c r="B576" i="4" s="1"/>
  <c r="M577" i="5"/>
  <c r="B577" i="4" s="1"/>
  <c r="M578" i="5"/>
  <c r="B578" i="4" s="1"/>
  <c r="M579" i="5"/>
  <c r="M580" i="5"/>
  <c r="B580" i="4" s="1"/>
  <c r="M581" i="5"/>
  <c r="B581" i="4" s="1"/>
  <c r="M582" i="5"/>
  <c r="B582" i="4" s="1"/>
  <c r="M583" i="5"/>
  <c r="B583" i="4" s="1"/>
  <c r="M584" i="5"/>
  <c r="B584" i="4" s="1"/>
  <c r="M585" i="5"/>
  <c r="B585" i="4" s="1"/>
  <c r="M586" i="5"/>
  <c r="B586" i="4" s="1"/>
  <c r="M587" i="5"/>
  <c r="B587" i="4" s="1"/>
  <c r="M588" i="5"/>
  <c r="M589" i="5"/>
  <c r="B589" i="4" s="1"/>
  <c r="M590" i="5"/>
  <c r="B590" i="4" s="1"/>
  <c r="M591" i="5"/>
  <c r="B591" i="4" s="1"/>
  <c r="M592" i="5"/>
  <c r="B592" i="4" s="1"/>
  <c r="M593" i="5"/>
  <c r="B593" i="4" s="1"/>
  <c r="M594" i="5"/>
  <c r="B594" i="4" s="1"/>
  <c r="M595" i="5"/>
  <c r="B595" i="4" s="1"/>
  <c r="M596" i="5"/>
  <c r="M597" i="5"/>
  <c r="B597" i="4" s="1"/>
  <c r="M598" i="5"/>
  <c r="B598" i="4" s="1"/>
  <c r="M599" i="5"/>
  <c r="B599" i="4" s="1"/>
  <c r="M600" i="5"/>
  <c r="B600" i="4" s="1"/>
  <c r="M601" i="5"/>
  <c r="B601" i="4" s="1"/>
  <c r="M602" i="5"/>
  <c r="B602" i="4" s="1"/>
  <c r="M603" i="5"/>
  <c r="B603" i="4" s="1"/>
  <c r="M604" i="5"/>
  <c r="B604" i="4" s="1"/>
  <c r="M605" i="5"/>
  <c r="B605" i="4" s="1"/>
  <c r="M606" i="5"/>
  <c r="B606" i="4" s="1"/>
  <c r="M607" i="5"/>
  <c r="B607" i="4" s="1"/>
  <c r="M608" i="5"/>
  <c r="B608" i="4" s="1"/>
  <c r="M609" i="5"/>
  <c r="B609" i="4" s="1"/>
  <c r="M610" i="5"/>
  <c r="B610" i="4" s="1"/>
  <c r="M611" i="5"/>
  <c r="B611" i="4" s="1"/>
  <c r="M612" i="5"/>
  <c r="B612" i="4" s="1"/>
  <c r="M613" i="5"/>
  <c r="B613" i="4" s="1"/>
  <c r="M614" i="5"/>
  <c r="B614" i="4" s="1"/>
  <c r="M615" i="5"/>
  <c r="B615" i="4" s="1"/>
  <c r="M616" i="5"/>
  <c r="B616" i="4" s="1"/>
  <c r="M617" i="5"/>
  <c r="B617" i="4" s="1"/>
  <c r="M618" i="5"/>
  <c r="B618" i="4" s="1"/>
  <c r="M619" i="5"/>
  <c r="M620" i="5"/>
  <c r="B620" i="4" s="1"/>
  <c r="M621" i="5"/>
  <c r="B621" i="4" s="1"/>
  <c r="M622" i="5"/>
  <c r="B622" i="4" s="1"/>
  <c r="M623" i="5"/>
  <c r="B623" i="4" s="1"/>
  <c r="M624" i="5"/>
  <c r="B624" i="4" s="1"/>
  <c r="M625" i="5"/>
  <c r="B625" i="4" s="1"/>
  <c r="M626" i="5"/>
  <c r="B626" i="4" s="1"/>
  <c r="M627" i="5"/>
  <c r="B627" i="4" s="1"/>
  <c r="M628" i="5"/>
  <c r="B628" i="4" s="1"/>
  <c r="M629" i="5"/>
  <c r="B629" i="4" s="1"/>
  <c r="M630" i="5"/>
  <c r="B630" i="4" s="1"/>
  <c r="M631" i="5"/>
  <c r="B631" i="4" s="1"/>
  <c r="M632" i="5"/>
  <c r="B632" i="4" s="1"/>
  <c r="M633" i="5"/>
  <c r="B633" i="4" s="1"/>
  <c r="M634" i="5"/>
  <c r="B634" i="4" s="1"/>
  <c r="M635" i="5"/>
  <c r="B635" i="4" s="1"/>
  <c r="M636" i="5"/>
  <c r="B636" i="4" s="1"/>
  <c r="M637" i="5"/>
  <c r="B637" i="4" s="1"/>
  <c r="M638" i="5"/>
  <c r="B638" i="4" s="1"/>
  <c r="M639" i="5"/>
  <c r="B639" i="4" s="1"/>
  <c r="M640" i="5"/>
  <c r="B640" i="4" s="1"/>
  <c r="M641" i="5"/>
  <c r="B641" i="4" s="1"/>
  <c r="M642" i="5"/>
  <c r="B642" i="4" s="1"/>
  <c r="M643" i="5"/>
  <c r="B643" i="4" s="1"/>
  <c r="M644" i="5"/>
  <c r="B644" i="4" s="1"/>
  <c r="M645" i="5"/>
  <c r="B645" i="4" s="1"/>
  <c r="M646" i="5"/>
  <c r="B646" i="4" s="1"/>
  <c r="M647" i="5"/>
  <c r="B647" i="4" s="1"/>
  <c r="M648" i="5"/>
  <c r="B648" i="4" s="1"/>
  <c r="M649" i="5"/>
  <c r="B649" i="4" s="1"/>
  <c r="M650" i="5"/>
  <c r="B650" i="4" s="1"/>
  <c r="M651" i="5"/>
  <c r="B651" i="4" s="1"/>
  <c r="M652" i="5"/>
  <c r="M653" i="5"/>
  <c r="B653" i="4" s="1"/>
  <c r="M654" i="5"/>
  <c r="B654" i="4" s="1"/>
  <c r="M655" i="5"/>
  <c r="B655" i="4" s="1"/>
  <c r="M656" i="5"/>
  <c r="B656" i="4" s="1"/>
  <c r="M657" i="5"/>
  <c r="B657" i="4" s="1"/>
  <c r="M658" i="5"/>
  <c r="B658" i="4" s="1"/>
  <c r="M659" i="5"/>
  <c r="B659" i="4" s="1"/>
  <c r="M660" i="5"/>
  <c r="M661" i="5"/>
  <c r="B661" i="4" s="1"/>
  <c r="M662" i="5"/>
  <c r="B662" i="4" s="1"/>
  <c r="M663" i="5"/>
  <c r="B663" i="4" s="1"/>
  <c r="M664" i="5"/>
  <c r="B664" i="4" s="1"/>
  <c r="M665" i="5"/>
  <c r="B665" i="4" s="1"/>
  <c r="M666" i="5"/>
  <c r="B666" i="4" s="1"/>
  <c r="M667" i="5"/>
  <c r="B667" i="4" s="1"/>
  <c r="M668" i="5"/>
  <c r="B668" i="4" s="1"/>
  <c r="M669" i="5"/>
  <c r="B669" i="4" s="1"/>
  <c r="M670" i="5"/>
  <c r="M671" i="5"/>
  <c r="B671" i="4" s="1"/>
  <c r="M672" i="5"/>
  <c r="B672" i="4" s="1"/>
  <c r="M673" i="5"/>
  <c r="B673" i="4" s="1"/>
  <c r="M674" i="5"/>
  <c r="B674" i="4" s="1"/>
  <c r="M675" i="5"/>
  <c r="B675" i="4" s="1"/>
  <c r="M676" i="5"/>
  <c r="B676" i="4" s="1"/>
  <c r="M677" i="5"/>
  <c r="B677" i="4" s="1"/>
  <c r="M678" i="5"/>
  <c r="B678" i="4" s="1"/>
  <c r="M679" i="5"/>
  <c r="B679" i="4" s="1"/>
  <c r="M680" i="5"/>
  <c r="B680" i="4" s="1"/>
  <c r="M681" i="5"/>
  <c r="B681" i="4" s="1"/>
  <c r="M682" i="5"/>
  <c r="B682" i="4" s="1"/>
  <c r="M683" i="5"/>
  <c r="B683" i="4" s="1"/>
  <c r="M684" i="5"/>
  <c r="B684" i="4" s="1"/>
  <c r="M685" i="5"/>
  <c r="B685" i="4" s="1"/>
  <c r="M686" i="5"/>
  <c r="B686" i="4" s="1"/>
  <c r="M687" i="5"/>
  <c r="B687" i="4" s="1"/>
  <c r="M688" i="5"/>
  <c r="B688" i="4" s="1"/>
  <c r="M689" i="5"/>
  <c r="B689" i="4" s="1"/>
  <c r="M690" i="5"/>
  <c r="B690" i="4" s="1"/>
  <c r="M691" i="5"/>
  <c r="B691" i="4" s="1"/>
  <c r="M692" i="5"/>
  <c r="B692" i="4" s="1"/>
  <c r="M693" i="5"/>
  <c r="B693" i="4" s="1"/>
  <c r="M694" i="5"/>
  <c r="B694" i="4" s="1"/>
  <c r="M695" i="5"/>
  <c r="B695" i="4" s="1"/>
  <c r="M696" i="5"/>
  <c r="B696" i="4" s="1"/>
  <c r="M697" i="5"/>
  <c r="B697" i="4" s="1"/>
  <c r="M698" i="5"/>
  <c r="B698" i="4" s="1"/>
  <c r="M699" i="5"/>
  <c r="B699" i="4" s="1"/>
  <c r="M700" i="5"/>
  <c r="B700" i="4" s="1"/>
  <c r="M701" i="5"/>
  <c r="B701" i="4" s="1"/>
  <c r="M702" i="5"/>
  <c r="B702" i="4" s="1"/>
  <c r="M703" i="5"/>
  <c r="B703" i="4" s="1"/>
  <c r="M704" i="5"/>
  <c r="B704" i="4" s="1"/>
  <c r="M705" i="5"/>
  <c r="B705" i="4" s="1"/>
  <c r="M706" i="5"/>
  <c r="B706" i="4" s="1"/>
  <c r="M707" i="5"/>
  <c r="B707" i="4" s="1"/>
  <c r="M708" i="5"/>
  <c r="B708" i="4" s="1"/>
  <c r="M709" i="5"/>
  <c r="B709" i="4" s="1"/>
  <c r="M710" i="5"/>
  <c r="B710" i="4" s="1"/>
  <c r="M711" i="5"/>
  <c r="B711" i="4" s="1"/>
  <c r="M712" i="5"/>
  <c r="B712" i="4" s="1"/>
  <c r="M713" i="5"/>
  <c r="B713" i="4" s="1"/>
  <c r="M714" i="5"/>
  <c r="B714" i="4" s="1"/>
  <c r="M715" i="5"/>
  <c r="B715" i="4" s="1"/>
  <c r="M716" i="5"/>
  <c r="M717" i="5"/>
  <c r="B717" i="4" s="1"/>
  <c r="M718" i="5"/>
  <c r="B718" i="4" s="1"/>
  <c r="M719" i="5"/>
  <c r="B719" i="4" s="1"/>
  <c r="M720" i="5"/>
  <c r="B720" i="4" s="1"/>
  <c r="M721" i="5"/>
  <c r="B721" i="4" s="1"/>
  <c r="M722" i="5"/>
  <c r="B722" i="4" s="1"/>
  <c r="M723" i="5"/>
  <c r="M724" i="5"/>
  <c r="B724" i="4" s="1"/>
  <c r="M725" i="5"/>
  <c r="B725" i="4" s="1"/>
  <c r="M726" i="5"/>
  <c r="B726" i="4" s="1"/>
  <c r="M727" i="5"/>
  <c r="B727" i="4" s="1"/>
  <c r="M728" i="5"/>
  <c r="B728" i="4" s="1"/>
  <c r="M729" i="5"/>
  <c r="B729" i="4" s="1"/>
  <c r="M730" i="5"/>
  <c r="B730" i="4" s="1"/>
  <c r="M731" i="5"/>
  <c r="M732" i="5"/>
  <c r="M733" i="5"/>
  <c r="B733" i="4" s="1"/>
  <c r="M734" i="5"/>
  <c r="B734" i="4" s="1"/>
  <c r="M735" i="5"/>
  <c r="B735" i="4" s="1"/>
  <c r="M736" i="5"/>
  <c r="B736" i="4" s="1"/>
  <c r="M737" i="5"/>
  <c r="B737" i="4" s="1"/>
  <c r="M738" i="5"/>
  <c r="B738" i="4" s="1"/>
  <c r="M739" i="5"/>
  <c r="B739" i="4" s="1"/>
  <c r="M740" i="5"/>
  <c r="B740" i="4" s="1"/>
  <c r="M741" i="5"/>
  <c r="B741" i="4" s="1"/>
  <c r="M742" i="5"/>
  <c r="B742" i="4" s="1"/>
  <c r="M743" i="5"/>
  <c r="B743" i="4" s="1"/>
  <c r="M744" i="5"/>
  <c r="B744" i="4" s="1"/>
  <c r="M745" i="5"/>
  <c r="B745" i="4" s="1"/>
  <c r="M746" i="5"/>
  <c r="B746" i="4" s="1"/>
  <c r="M747" i="5"/>
  <c r="B747" i="4" s="1"/>
  <c r="M748" i="5"/>
  <c r="B748" i="4" s="1"/>
  <c r="M749" i="5"/>
  <c r="B749" i="4" s="1"/>
  <c r="M750" i="5"/>
  <c r="B750" i="4" s="1"/>
  <c r="M751" i="5"/>
  <c r="B751" i="4" s="1"/>
  <c r="M752" i="5"/>
  <c r="B752" i="4" s="1"/>
  <c r="M753" i="5"/>
  <c r="B753" i="4" s="1"/>
  <c r="M754" i="5"/>
  <c r="B754" i="4" s="1"/>
  <c r="M755" i="5"/>
  <c r="B755" i="4" s="1"/>
  <c r="M756" i="5"/>
  <c r="B756" i="4" s="1"/>
  <c r="M757" i="5"/>
  <c r="B757" i="4" s="1"/>
  <c r="M758" i="5"/>
  <c r="B758" i="4" s="1"/>
  <c r="M759" i="5"/>
  <c r="B759" i="4" s="1"/>
  <c r="M760" i="5"/>
  <c r="B760" i="4" s="1"/>
  <c r="M761" i="5"/>
  <c r="B761" i="4" s="1"/>
  <c r="M762" i="5"/>
  <c r="B762" i="4" s="1"/>
  <c r="M763" i="5"/>
  <c r="B763" i="4" s="1"/>
  <c r="M764" i="5"/>
  <c r="B764" i="4" s="1"/>
  <c r="M765" i="5"/>
  <c r="B765" i="4" s="1"/>
  <c r="M766" i="5"/>
  <c r="B766" i="4" s="1"/>
  <c r="M767" i="5"/>
  <c r="B767" i="4" s="1"/>
  <c r="M768" i="5"/>
  <c r="B768" i="4" s="1"/>
  <c r="M769" i="5"/>
  <c r="B769" i="4" s="1"/>
  <c r="M770" i="5"/>
  <c r="B770" i="4" s="1"/>
  <c r="M771" i="5"/>
  <c r="B771" i="4" s="1"/>
  <c r="M772" i="5"/>
  <c r="B772" i="4" s="1"/>
  <c r="M773" i="5"/>
  <c r="B773" i="4" s="1"/>
  <c r="M774" i="5"/>
  <c r="B774" i="4" s="1"/>
  <c r="M775" i="5"/>
  <c r="B775" i="4" s="1"/>
  <c r="M776" i="5"/>
  <c r="B776" i="4" s="1"/>
  <c r="M777" i="5"/>
  <c r="B777" i="4" s="1"/>
  <c r="M778" i="5"/>
  <c r="B778" i="4" s="1"/>
  <c r="M779" i="5"/>
  <c r="B779" i="4" s="1"/>
  <c r="M780" i="5"/>
  <c r="B780" i="4" s="1"/>
  <c r="M781" i="5"/>
  <c r="B781" i="4" s="1"/>
  <c r="M782" i="5"/>
  <c r="B782" i="4" s="1"/>
  <c r="M783" i="5"/>
  <c r="B783" i="4" s="1"/>
  <c r="M784" i="5"/>
  <c r="B784" i="4" s="1"/>
  <c r="M785" i="5"/>
  <c r="B785" i="4" s="1"/>
  <c r="M786" i="5"/>
  <c r="B786" i="4" s="1"/>
  <c r="M787" i="5"/>
  <c r="B787" i="4" s="1"/>
  <c r="M788" i="5"/>
  <c r="M789" i="5"/>
  <c r="B789" i="4" s="1"/>
  <c r="M790" i="5"/>
  <c r="B790" i="4" s="1"/>
  <c r="M791" i="5"/>
  <c r="B791" i="4" s="1"/>
  <c r="M792" i="5"/>
  <c r="B792" i="4" s="1"/>
  <c r="M793" i="5"/>
  <c r="B793" i="4" s="1"/>
  <c r="M794" i="5"/>
  <c r="B794" i="4" s="1"/>
  <c r="M795" i="5"/>
  <c r="B795" i="4" s="1"/>
  <c r="M796" i="5"/>
  <c r="B796" i="4" s="1"/>
  <c r="M797" i="5"/>
  <c r="B797" i="4" s="1"/>
  <c r="M798" i="5"/>
  <c r="B798" i="4" s="1"/>
  <c r="M799" i="5"/>
  <c r="B799" i="4" s="1"/>
  <c r="M800" i="5"/>
  <c r="B800" i="4" s="1"/>
  <c r="M801" i="5"/>
  <c r="B801" i="4" s="1"/>
  <c r="M802" i="5"/>
  <c r="B802" i="4" s="1"/>
  <c r="M803" i="5"/>
  <c r="B803" i="4" s="1"/>
  <c r="M804" i="5"/>
  <c r="B804" i="4" s="1"/>
  <c r="M805" i="5"/>
  <c r="B805" i="4" s="1"/>
  <c r="M806" i="5"/>
  <c r="B806" i="4" s="1"/>
  <c r="M807" i="5"/>
  <c r="B807" i="4" s="1"/>
  <c r="M808" i="5"/>
  <c r="B808" i="4" s="1"/>
  <c r="M809" i="5"/>
  <c r="B809" i="4" s="1"/>
  <c r="M810" i="5"/>
  <c r="B810" i="4" s="1"/>
  <c r="M811" i="5"/>
  <c r="B811" i="4" s="1"/>
  <c r="M812" i="5"/>
  <c r="B812" i="4" s="1"/>
  <c r="M813" i="5"/>
  <c r="B813" i="4" s="1"/>
  <c r="M814" i="5"/>
  <c r="B814" i="4" s="1"/>
  <c r="M815" i="5"/>
  <c r="B815" i="4" s="1"/>
  <c r="M816" i="5"/>
  <c r="B816" i="4" s="1"/>
  <c r="M817" i="5"/>
  <c r="B817" i="4" s="1"/>
  <c r="M818" i="5"/>
  <c r="B818" i="4" s="1"/>
  <c r="M819" i="5"/>
  <c r="M820" i="5"/>
  <c r="B820" i="4" s="1"/>
  <c r="M821" i="5"/>
  <c r="B821" i="4" s="1"/>
  <c r="M822" i="5"/>
  <c r="B822" i="4" s="1"/>
  <c r="M823" i="5"/>
  <c r="B823" i="4" s="1"/>
  <c r="M824" i="5"/>
  <c r="B824" i="4" s="1"/>
  <c r="M825" i="5"/>
  <c r="B825" i="4" s="1"/>
  <c r="M826" i="5"/>
  <c r="B826" i="4" s="1"/>
  <c r="M827" i="5"/>
  <c r="M828" i="5"/>
  <c r="M829" i="5"/>
  <c r="B829" i="4" s="1"/>
  <c r="M830" i="5"/>
  <c r="B830" i="4" s="1"/>
  <c r="M831" i="5"/>
  <c r="B831" i="4" s="1"/>
  <c r="M832" i="5"/>
  <c r="B832" i="4" s="1"/>
  <c r="M833" i="5"/>
  <c r="B833" i="4" s="1"/>
  <c r="M834" i="5"/>
  <c r="B834" i="4" s="1"/>
  <c r="M835" i="5"/>
  <c r="B835" i="4" s="1"/>
  <c r="M836" i="5"/>
  <c r="M837" i="5"/>
  <c r="B837" i="4" s="1"/>
  <c r="M838" i="5"/>
  <c r="B838" i="4" s="1"/>
  <c r="M839" i="5"/>
  <c r="B839" i="4" s="1"/>
  <c r="M840" i="5"/>
  <c r="B840" i="4" s="1"/>
  <c r="M841" i="5"/>
  <c r="B841" i="4" s="1"/>
  <c r="M842" i="5"/>
  <c r="B842" i="4" s="1"/>
  <c r="M843" i="5"/>
  <c r="B843" i="4" s="1"/>
  <c r="M844" i="5"/>
  <c r="B844" i="4" s="1"/>
  <c r="M845" i="5"/>
  <c r="B845" i="4" s="1"/>
  <c r="M846" i="5"/>
  <c r="B846" i="4" s="1"/>
  <c r="M847" i="5"/>
  <c r="B847" i="4" s="1"/>
  <c r="M848" i="5"/>
  <c r="B848" i="4" s="1"/>
  <c r="M849" i="5"/>
  <c r="B849" i="4" s="1"/>
  <c r="M850" i="5"/>
  <c r="B850" i="4" s="1"/>
  <c r="M851" i="5"/>
  <c r="B851" i="4" s="1"/>
  <c r="M852" i="5"/>
  <c r="B852" i="4" s="1"/>
  <c r="M853" i="5"/>
  <c r="B853" i="4" s="1"/>
  <c r="M854" i="5"/>
  <c r="B854" i="4" s="1"/>
  <c r="M855" i="5"/>
  <c r="B855" i="4" s="1"/>
  <c r="M856" i="5"/>
  <c r="B856" i="4" s="1"/>
  <c r="M857" i="5"/>
  <c r="B857" i="4" s="1"/>
  <c r="M858" i="5"/>
  <c r="B858" i="4" s="1"/>
  <c r="M859" i="5"/>
  <c r="B859" i="4" s="1"/>
  <c r="M860" i="5"/>
  <c r="B860" i="4" s="1"/>
  <c r="M861" i="5"/>
  <c r="B861" i="4" s="1"/>
  <c r="M862" i="5"/>
  <c r="B862" i="4" s="1"/>
  <c r="M863" i="5"/>
  <c r="B863" i="4" s="1"/>
  <c r="M864" i="5"/>
  <c r="B864" i="4" s="1"/>
  <c r="M865" i="5"/>
  <c r="B865" i="4" s="1"/>
  <c r="M866" i="5"/>
  <c r="B866" i="4" s="1"/>
  <c r="M867" i="5"/>
  <c r="B867" i="4" s="1"/>
  <c r="M868" i="5"/>
  <c r="B868" i="4" s="1"/>
  <c r="M869" i="5"/>
  <c r="B869" i="4" s="1"/>
  <c r="M870" i="5"/>
  <c r="B870" i="4" s="1"/>
  <c r="M871" i="5"/>
  <c r="B871" i="4" s="1"/>
  <c r="M872" i="5"/>
  <c r="B872" i="4" s="1"/>
  <c r="M873" i="5"/>
  <c r="B873" i="4" s="1"/>
  <c r="M874" i="5"/>
  <c r="B874" i="4" s="1"/>
  <c r="M875" i="5"/>
  <c r="B875" i="4" s="1"/>
  <c r="M876" i="5"/>
  <c r="B876" i="4" s="1"/>
  <c r="M877" i="5"/>
  <c r="B877" i="4" s="1"/>
  <c r="M878" i="5"/>
  <c r="B878" i="4" s="1"/>
  <c r="M879" i="5"/>
  <c r="B879" i="4" s="1"/>
  <c r="M880" i="5"/>
  <c r="B880" i="4" s="1"/>
  <c r="M881" i="5"/>
  <c r="B881" i="4" s="1"/>
  <c r="M882" i="5"/>
  <c r="B882" i="4" s="1"/>
  <c r="M883" i="5"/>
  <c r="B883" i="4" s="1"/>
  <c r="M884" i="5"/>
  <c r="B884" i="4" s="1"/>
  <c r="M885" i="5"/>
  <c r="B885" i="4" s="1"/>
  <c r="M886" i="5"/>
  <c r="B886" i="4" s="1"/>
  <c r="M887" i="5"/>
  <c r="B887" i="4" s="1"/>
  <c r="M888" i="5"/>
  <c r="B888" i="4" s="1"/>
  <c r="M889" i="5"/>
  <c r="B889" i="4" s="1"/>
  <c r="M890" i="5"/>
  <c r="B890" i="4" s="1"/>
  <c r="M891" i="5"/>
  <c r="B891" i="4" s="1"/>
  <c r="M892" i="5"/>
  <c r="B892" i="4" s="1"/>
  <c r="M893" i="5"/>
  <c r="B893" i="4" s="1"/>
  <c r="M894" i="5"/>
  <c r="B894" i="4" s="1"/>
  <c r="M895" i="5"/>
  <c r="B895" i="4" s="1"/>
  <c r="M896" i="5"/>
  <c r="B896" i="4" s="1"/>
  <c r="M897" i="5"/>
  <c r="B897" i="4" s="1"/>
  <c r="M898" i="5"/>
  <c r="B898" i="4" s="1"/>
  <c r="M899" i="5"/>
  <c r="B899" i="4" s="1"/>
  <c r="M900" i="5"/>
  <c r="B900" i="4" s="1"/>
  <c r="M901" i="5"/>
  <c r="B901" i="4" s="1"/>
  <c r="M902" i="5"/>
  <c r="B902" i="4" s="1"/>
  <c r="M903" i="5"/>
  <c r="B903" i="4" s="1"/>
  <c r="M904" i="5"/>
  <c r="B904" i="4" s="1"/>
  <c r="M905" i="5"/>
  <c r="B905" i="4" s="1"/>
  <c r="M906" i="5"/>
  <c r="B906" i="4" s="1"/>
  <c r="M907" i="5"/>
  <c r="B907" i="4" s="1"/>
  <c r="M908" i="5"/>
  <c r="B908" i="4" s="1"/>
  <c r="M909" i="5"/>
  <c r="B909" i="4" s="1"/>
  <c r="M910" i="5"/>
  <c r="B910" i="4" s="1"/>
  <c r="M911" i="5"/>
  <c r="B911" i="4" s="1"/>
  <c r="M912" i="5"/>
  <c r="B912" i="4" s="1"/>
  <c r="M913" i="5"/>
  <c r="B913" i="4" s="1"/>
  <c r="M914" i="5"/>
  <c r="B914" i="4" s="1"/>
  <c r="M915" i="5"/>
  <c r="B915" i="4" s="1"/>
  <c r="M916" i="5"/>
  <c r="B916" i="4" s="1"/>
  <c r="M917" i="5"/>
  <c r="B917" i="4" s="1"/>
  <c r="M918" i="5"/>
  <c r="B918" i="4" s="1"/>
  <c r="M919" i="5"/>
  <c r="B919" i="4" s="1"/>
  <c r="M920" i="5"/>
  <c r="B920" i="4" s="1"/>
  <c r="M921" i="5"/>
  <c r="B921" i="4" s="1"/>
  <c r="M922" i="5"/>
  <c r="B922" i="4" s="1"/>
  <c r="M923" i="5"/>
  <c r="B923" i="4" s="1"/>
  <c r="M924" i="5"/>
  <c r="B924" i="4" s="1"/>
  <c r="M925" i="5"/>
  <c r="B925" i="4" s="1"/>
  <c r="M926" i="5"/>
  <c r="B926" i="4" s="1"/>
  <c r="M927" i="5"/>
  <c r="B927" i="4" s="1"/>
  <c r="M928" i="5"/>
  <c r="B928" i="4" s="1"/>
  <c r="M929" i="5"/>
  <c r="B929" i="4" s="1"/>
  <c r="M930" i="5"/>
  <c r="B930" i="4" s="1"/>
  <c r="M931" i="5"/>
  <c r="B931" i="4" s="1"/>
  <c r="M932" i="5"/>
  <c r="B932" i="4" s="1"/>
  <c r="M933" i="5"/>
  <c r="B933" i="4" s="1"/>
  <c r="M934" i="5"/>
  <c r="B934" i="4" s="1"/>
  <c r="M935" i="5"/>
  <c r="B935" i="4" s="1"/>
  <c r="M936" i="5"/>
  <c r="B936" i="4" s="1"/>
  <c r="M937" i="5"/>
  <c r="B937" i="4" s="1"/>
  <c r="M938" i="5"/>
  <c r="B938" i="4" s="1"/>
  <c r="M939" i="5"/>
  <c r="B939" i="4" s="1"/>
  <c r="M940" i="5"/>
  <c r="B940" i="4" s="1"/>
  <c r="M941" i="5"/>
  <c r="B941" i="4" s="1"/>
  <c r="M942" i="5"/>
  <c r="B942" i="4" s="1"/>
  <c r="M943" i="5"/>
  <c r="B943" i="4" s="1"/>
  <c r="M944" i="5"/>
  <c r="B944" i="4" s="1"/>
  <c r="M945" i="5"/>
  <c r="B945" i="4" s="1"/>
  <c r="M946" i="5"/>
  <c r="B946" i="4" s="1"/>
  <c r="M947" i="5"/>
  <c r="B947" i="4" s="1"/>
  <c r="M948" i="5"/>
  <c r="B948" i="4" s="1"/>
  <c r="M949" i="5"/>
  <c r="B949" i="4" s="1"/>
  <c r="M950" i="5"/>
  <c r="B950" i="4" s="1"/>
  <c r="M951" i="5"/>
  <c r="B951" i="4" s="1"/>
  <c r="M952" i="5"/>
  <c r="B952" i="4" s="1"/>
  <c r="M953" i="5"/>
  <c r="B953" i="4" s="1"/>
  <c r="M954" i="5"/>
  <c r="B954" i="4" s="1"/>
  <c r="M955" i="5"/>
  <c r="B955" i="4" s="1"/>
  <c r="M956" i="5"/>
  <c r="M957" i="5"/>
  <c r="B957" i="4" s="1"/>
  <c r="M958" i="5"/>
  <c r="B958" i="4" s="1"/>
  <c r="M959" i="5"/>
  <c r="B959" i="4" s="1"/>
  <c r="M960" i="5"/>
  <c r="B960" i="4" s="1"/>
  <c r="M961" i="5"/>
  <c r="B961" i="4" s="1"/>
  <c r="M962" i="5"/>
  <c r="B962" i="4" s="1"/>
  <c r="M963" i="5"/>
  <c r="B963" i="4" s="1"/>
  <c r="M964" i="5"/>
  <c r="B964" i="4" s="1"/>
  <c r="M965" i="5"/>
  <c r="B965" i="4" s="1"/>
  <c r="M966" i="5"/>
  <c r="B966" i="4" s="1"/>
  <c r="M967" i="5"/>
  <c r="B967" i="4" s="1"/>
  <c r="M968" i="5"/>
  <c r="B968" i="4" s="1"/>
  <c r="M969" i="5"/>
  <c r="B969" i="4" s="1"/>
  <c r="M970" i="5"/>
  <c r="B970" i="4" s="1"/>
  <c r="M971" i="5"/>
  <c r="B971" i="4" s="1"/>
  <c r="M972" i="5"/>
  <c r="M973" i="5"/>
  <c r="B973" i="4" s="1"/>
  <c r="M974" i="5"/>
  <c r="B974" i="4" s="1"/>
  <c r="M975" i="5"/>
  <c r="B975" i="4" s="1"/>
  <c r="M976" i="5"/>
  <c r="B976" i="4" s="1"/>
  <c r="M977" i="5"/>
  <c r="B977" i="4" s="1"/>
  <c r="M978" i="5"/>
  <c r="B978" i="4" s="1"/>
  <c r="M979" i="5"/>
  <c r="B979" i="4" s="1"/>
  <c r="M980" i="5"/>
  <c r="M981" i="5"/>
  <c r="B981" i="4" s="1"/>
  <c r="M982" i="5"/>
  <c r="B982" i="4" s="1"/>
  <c r="M983" i="5"/>
  <c r="B983" i="4" s="1"/>
  <c r="M984" i="5"/>
  <c r="B984" i="4" s="1"/>
  <c r="M985" i="5"/>
  <c r="B985" i="4" s="1"/>
  <c r="M986" i="5"/>
  <c r="B986" i="4" s="1"/>
  <c r="M987" i="5"/>
  <c r="B987" i="4" s="1"/>
  <c r="M988" i="5"/>
  <c r="B988" i="4" s="1"/>
  <c r="M989" i="5"/>
  <c r="B989" i="4" s="1"/>
  <c r="M990" i="5"/>
  <c r="B990" i="4" s="1"/>
  <c r="M991" i="5"/>
  <c r="B991" i="4" s="1"/>
  <c r="M992" i="5"/>
  <c r="B992" i="4" s="1"/>
  <c r="M993" i="5"/>
  <c r="B993" i="4" s="1"/>
  <c r="M994" i="5"/>
  <c r="B994" i="4" s="1"/>
  <c r="M995" i="5"/>
  <c r="B995" i="4" s="1"/>
  <c r="M996" i="5"/>
  <c r="B996" i="4" s="1"/>
  <c r="M997" i="5"/>
  <c r="B997" i="4" s="1"/>
  <c r="M998" i="5"/>
  <c r="B998" i="4" s="1"/>
  <c r="M999" i="5"/>
  <c r="B999" i="4" s="1"/>
  <c r="M1000" i="5"/>
  <c r="B1000" i="4" s="1"/>
  <c r="M1001" i="5"/>
  <c r="B1001" i="4" s="1"/>
  <c r="M1002" i="5"/>
  <c r="B1002" i="4" s="1"/>
  <c r="M1003" i="5"/>
  <c r="B1003" i="4" s="1"/>
  <c r="M1004" i="5"/>
  <c r="B1004" i="4" s="1"/>
  <c r="M1005" i="5"/>
  <c r="B1005" i="4" s="1"/>
  <c r="M1006" i="5"/>
  <c r="B1006" i="4" s="1"/>
  <c r="M1007" i="5"/>
  <c r="B1007" i="4" s="1"/>
  <c r="M1008" i="5"/>
  <c r="B1008" i="4" s="1"/>
  <c r="M1009" i="5"/>
  <c r="B1009" i="4" s="1"/>
  <c r="M1010" i="5"/>
  <c r="B1010" i="4" s="1"/>
  <c r="M1011" i="5"/>
  <c r="B1011" i="4" s="1"/>
  <c r="M1012" i="5"/>
  <c r="M1013" i="5"/>
  <c r="B1013" i="4" s="1"/>
  <c r="M1014" i="5"/>
  <c r="B1014" i="4" s="1"/>
  <c r="M1015" i="5"/>
  <c r="B1015" i="4" s="1"/>
  <c r="M1016" i="5"/>
  <c r="B1016" i="4" s="1"/>
  <c r="M1017" i="5"/>
  <c r="B1017" i="4" s="1"/>
  <c r="M1018" i="5"/>
  <c r="B1018" i="4" s="1"/>
  <c r="M1019" i="5"/>
  <c r="B1019" i="4" s="1"/>
  <c r="M1020" i="5"/>
  <c r="B1020" i="4" s="1"/>
  <c r="M1021" i="5"/>
  <c r="B1021" i="4" s="1"/>
  <c r="M1022" i="5"/>
  <c r="B1022" i="4" s="1"/>
  <c r="M1023" i="5"/>
  <c r="B1023" i="4" s="1"/>
  <c r="M1024" i="5"/>
  <c r="B1024" i="4" s="1"/>
  <c r="M1025" i="5"/>
  <c r="B1025" i="4" s="1"/>
  <c r="M1026" i="5"/>
  <c r="B1026" i="4" s="1"/>
  <c r="M1027" i="5"/>
  <c r="B1027" i="4" s="1"/>
  <c r="M1028" i="5"/>
  <c r="B1028" i="4" s="1"/>
  <c r="M1029" i="5"/>
  <c r="B1029" i="4" s="1"/>
  <c r="M1030" i="5"/>
  <c r="B1030" i="4" s="1"/>
  <c r="M1031" i="5"/>
  <c r="B1031" i="4" s="1"/>
  <c r="M1032" i="5"/>
  <c r="B1032" i="4" s="1"/>
  <c r="M1033" i="5"/>
  <c r="M1034" i="5"/>
  <c r="B1034" i="4" s="1"/>
  <c r="M1035" i="5"/>
  <c r="B1035" i="4" s="1"/>
  <c r="M1036" i="5"/>
  <c r="B1036" i="4" s="1"/>
  <c r="M1037" i="5"/>
  <c r="B1037" i="4" s="1"/>
  <c r="M1038" i="5"/>
  <c r="B1038" i="4" s="1"/>
  <c r="M1039" i="5"/>
  <c r="B1039" i="4" s="1"/>
  <c r="M1040" i="5"/>
  <c r="B1040" i="4" s="1"/>
  <c r="M1041" i="5"/>
  <c r="B1041" i="4" s="1"/>
  <c r="M1042" i="5"/>
  <c r="B1042" i="4" s="1"/>
  <c r="M1043" i="5"/>
  <c r="B1043" i="4" s="1"/>
  <c r="M1044" i="5"/>
  <c r="B1044" i="4" s="1"/>
  <c r="M1045" i="5"/>
  <c r="B1045" i="4" s="1"/>
  <c r="M1046" i="5"/>
  <c r="B1046" i="4" s="1"/>
  <c r="M1047" i="5"/>
  <c r="B1047" i="4" s="1"/>
  <c r="M1048" i="5"/>
  <c r="B1048" i="4" s="1"/>
  <c r="M1049" i="5"/>
  <c r="B1049" i="4" s="1"/>
  <c r="M1050" i="5"/>
  <c r="B1050" i="4" s="1"/>
  <c r="M1051" i="5"/>
  <c r="B1051" i="4" s="1"/>
  <c r="M1052" i="5"/>
  <c r="B1052" i="4" s="1"/>
  <c r="M1053" i="5"/>
  <c r="B1053" i="4" s="1"/>
  <c r="M1054" i="5"/>
  <c r="B1054" i="4" s="1"/>
  <c r="M1055" i="5"/>
  <c r="B1055" i="4" s="1"/>
  <c r="M1056" i="5"/>
  <c r="B1056" i="4" s="1"/>
  <c r="M1057" i="5"/>
  <c r="B1057" i="4" s="1"/>
  <c r="M1058" i="5"/>
  <c r="B1058" i="4" s="1"/>
  <c r="M1059" i="5"/>
  <c r="M1060" i="5"/>
  <c r="B1060" i="4" s="1"/>
  <c r="M1061" i="5"/>
  <c r="B1061" i="4" s="1"/>
  <c r="M1062" i="5"/>
  <c r="B1062" i="4" s="1"/>
  <c r="M1063" i="5"/>
  <c r="B1063" i="4" s="1"/>
  <c r="M1064" i="5"/>
  <c r="B1064" i="4" s="1"/>
  <c r="M1065" i="5"/>
  <c r="B1065" i="4" s="1"/>
  <c r="M1066" i="5"/>
  <c r="B1066" i="4" s="1"/>
  <c r="M1067" i="5"/>
  <c r="B1067" i="4" s="1"/>
  <c r="M1068" i="5"/>
  <c r="B1068" i="4" s="1"/>
  <c r="M1069" i="5"/>
  <c r="B1069" i="4" s="1"/>
  <c r="M1070" i="5"/>
  <c r="B1070" i="4" s="1"/>
  <c r="M1071" i="5"/>
  <c r="B1071" i="4" s="1"/>
  <c r="M1072" i="5"/>
  <c r="B1072" i="4" s="1"/>
  <c r="M1073" i="5"/>
  <c r="B1073" i="4" s="1"/>
  <c r="M1074" i="5"/>
  <c r="B1074" i="4" s="1"/>
  <c r="M1075" i="5"/>
  <c r="B1075" i="4" s="1"/>
  <c r="M1076" i="5"/>
  <c r="B1076" i="4" s="1"/>
  <c r="M1077" i="5"/>
  <c r="B1077" i="4" s="1"/>
  <c r="M1078" i="5"/>
  <c r="B1078" i="4" s="1"/>
  <c r="M1079" i="5"/>
  <c r="B1079" i="4" s="1"/>
  <c r="M1080" i="5"/>
  <c r="B1080" i="4" s="1"/>
  <c r="M1081" i="5"/>
  <c r="B1081" i="4" s="1"/>
  <c r="M1082" i="5"/>
  <c r="B1082" i="4" s="1"/>
  <c r="M1083" i="5"/>
  <c r="B1083" i="4" s="1"/>
  <c r="M1084" i="5"/>
  <c r="B1084" i="4" s="1"/>
  <c r="M1085" i="5"/>
  <c r="B1085" i="4" s="1"/>
  <c r="M1086" i="5"/>
  <c r="B1086" i="4" s="1"/>
  <c r="M1087" i="5"/>
  <c r="B1087" i="4" s="1"/>
  <c r="M1088" i="5"/>
  <c r="B1088" i="4" s="1"/>
  <c r="M1089" i="5"/>
  <c r="B1089" i="4" s="1"/>
  <c r="M1090" i="5"/>
  <c r="B1090" i="4" s="1"/>
  <c r="M1091" i="5"/>
  <c r="B1091" i="4" s="1"/>
  <c r="M1092" i="5"/>
  <c r="B1092" i="4" s="1"/>
  <c r="M1093" i="5"/>
  <c r="B1093" i="4" s="1"/>
  <c r="M1094" i="5"/>
  <c r="B1094" i="4" s="1"/>
  <c r="M1095" i="5"/>
  <c r="B1095" i="4" s="1"/>
  <c r="M1096" i="5"/>
  <c r="B1096" i="4" s="1"/>
  <c r="M1097" i="5"/>
  <c r="B1097" i="4" s="1"/>
  <c r="M1098" i="5"/>
  <c r="B1098" i="4" s="1"/>
  <c r="M1099" i="5"/>
  <c r="B1099" i="4" s="1"/>
  <c r="M1100" i="5"/>
  <c r="B1100" i="4" s="1"/>
  <c r="M1101" i="5"/>
  <c r="B1101" i="4" s="1"/>
  <c r="M1102" i="5"/>
  <c r="B1102" i="4" s="1"/>
  <c r="M1103" i="5"/>
  <c r="B1103" i="4" s="1"/>
  <c r="M1104" i="5"/>
  <c r="B1104" i="4" s="1"/>
  <c r="M1105" i="5"/>
  <c r="B1105" i="4" s="1"/>
  <c r="M1106" i="5"/>
  <c r="B1106" i="4" s="1"/>
  <c r="M1107" i="5"/>
  <c r="B1107" i="4" s="1"/>
  <c r="M1108" i="5"/>
  <c r="B1108" i="4" s="1"/>
  <c r="M1109" i="5"/>
  <c r="B1109" i="4" s="1"/>
  <c r="M1110" i="5"/>
  <c r="B1110" i="4" s="1"/>
  <c r="M1111" i="5"/>
  <c r="B1111" i="4" s="1"/>
  <c r="M1112" i="5"/>
  <c r="B1112" i="4" s="1"/>
  <c r="M1113" i="5"/>
  <c r="B1113" i="4" s="1"/>
  <c r="M1114" i="5"/>
  <c r="B1114" i="4" s="1"/>
  <c r="M1115" i="5"/>
  <c r="B1115" i="4" s="1"/>
  <c r="M1116" i="5"/>
  <c r="B1116" i="4" s="1"/>
  <c r="M1117" i="5"/>
  <c r="B1117" i="4" s="1"/>
  <c r="M1118" i="5"/>
  <c r="B1118" i="4" s="1"/>
  <c r="M1119" i="5"/>
  <c r="B1119" i="4" s="1"/>
  <c r="M1120" i="5"/>
  <c r="B1120" i="4" s="1"/>
  <c r="M1121" i="5"/>
  <c r="M1122" i="5"/>
  <c r="M1123" i="5"/>
  <c r="B1123" i="4" s="1"/>
  <c r="M1124" i="5"/>
  <c r="B1124" i="4" s="1"/>
  <c r="B20" i="4"/>
  <c r="B6" i="4"/>
  <c r="M2" i="5"/>
  <c r="B2" i="4" s="1"/>
  <c r="B44" i="4"/>
  <c r="B52" i="4"/>
  <c r="B116" i="4"/>
  <c r="B124" i="4"/>
  <c r="B204" i="4"/>
  <c r="B212" i="4"/>
  <c r="B268" i="4"/>
  <c r="B276" i="4"/>
  <c r="B340" i="4"/>
  <c r="B348" i="4"/>
  <c r="B420" i="4"/>
  <c r="B436" i="4"/>
  <c r="B508" i="4"/>
  <c r="B516" i="4"/>
  <c r="B588" i="4"/>
  <c r="B596" i="4"/>
  <c r="B652" i="4"/>
  <c r="B660" i="4"/>
  <c r="B716" i="4"/>
  <c r="B732" i="4"/>
  <c r="B828" i="4"/>
  <c r="B836" i="4"/>
  <c r="B956" i="4"/>
  <c r="B972" i="4"/>
  <c r="B158" i="4"/>
  <c r="B670" i="4"/>
  <c r="B3" i="4"/>
  <c r="B19" i="4"/>
  <c r="B131" i="4"/>
  <c r="B195" i="4"/>
  <c r="B196" i="4"/>
  <c r="B332" i="4"/>
  <c r="B523" i="4"/>
  <c r="B524" i="4"/>
  <c r="B556" i="4"/>
  <c r="B579" i="4"/>
  <c r="B619" i="4"/>
  <c r="B723" i="4"/>
  <c r="B731" i="4"/>
  <c r="B788" i="4"/>
  <c r="B819" i="4"/>
  <c r="B827" i="4"/>
  <c r="B980" i="4"/>
  <c r="B1012" i="4"/>
  <c r="B1059" i="4"/>
  <c r="R3" i="5"/>
  <c r="S3" i="5"/>
  <c r="T3" i="5"/>
  <c r="R4" i="5"/>
  <c r="S4" i="5"/>
  <c r="T4" i="5"/>
  <c r="R5" i="5"/>
  <c r="S5" i="5"/>
  <c r="T5" i="5"/>
  <c r="R6" i="5"/>
  <c r="S6" i="5"/>
  <c r="T6" i="5"/>
  <c r="R7" i="5"/>
  <c r="S7" i="5"/>
  <c r="T7" i="5"/>
  <c r="R8" i="5"/>
  <c r="S8" i="5"/>
  <c r="T8" i="5"/>
  <c r="R9" i="5"/>
  <c r="S9" i="5"/>
  <c r="T9" i="5"/>
  <c r="R10" i="5"/>
  <c r="S10" i="5"/>
  <c r="T10" i="5"/>
  <c r="R11" i="5"/>
  <c r="S11" i="5"/>
  <c r="T11" i="5"/>
  <c r="R12" i="5"/>
  <c r="S12" i="5"/>
  <c r="T12" i="5"/>
  <c r="R13" i="5"/>
  <c r="S13" i="5"/>
  <c r="T13" i="5"/>
  <c r="R14" i="5"/>
  <c r="S14" i="5"/>
  <c r="T14" i="5"/>
  <c r="R15" i="5"/>
  <c r="S15" i="5"/>
  <c r="T15" i="5"/>
  <c r="R16" i="5"/>
  <c r="S16" i="5"/>
  <c r="T16" i="5"/>
  <c r="R17" i="5"/>
  <c r="S17" i="5"/>
  <c r="T17" i="5"/>
  <c r="R18" i="5"/>
  <c r="S18" i="5"/>
  <c r="T18" i="5"/>
  <c r="R19" i="5"/>
  <c r="S19" i="5"/>
  <c r="T19" i="5"/>
  <c r="R20" i="5"/>
  <c r="S20" i="5"/>
  <c r="T20" i="5"/>
  <c r="R21" i="5"/>
  <c r="S21" i="5"/>
  <c r="T21" i="5"/>
  <c r="R22" i="5"/>
  <c r="S22" i="5"/>
  <c r="T22" i="5"/>
  <c r="R23" i="5"/>
  <c r="S23" i="5"/>
  <c r="T23" i="5"/>
  <c r="R24" i="5"/>
  <c r="S24" i="5"/>
  <c r="T24" i="5"/>
  <c r="R25" i="5"/>
  <c r="S25" i="5"/>
  <c r="T25" i="5"/>
  <c r="R26" i="5"/>
  <c r="S26" i="5"/>
  <c r="T26" i="5"/>
  <c r="R27" i="5"/>
  <c r="S27" i="5"/>
  <c r="T27" i="5"/>
  <c r="R28" i="5"/>
  <c r="S28" i="5"/>
  <c r="T28" i="5"/>
  <c r="R29" i="5"/>
  <c r="S29" i="5"/>
  <c r="T29" i="5"/>
  <c r="R30" i="5"/>
  <c r="S30" i="5"/>
  <c r="T30" i="5"/>
  <c r="R31" i="5"/>
  <c r="S31" i="5"/>
  <c r="T31" i="5"/>
  <c r="R32" i="5"/>
  <c r="S32" i="5"/>
  <c r="T32" i="5"/>
  <c r="R33" i="5"/>
  <c r="S33" i="5"/>
  <c r="T33" i="5"/>
  <c r="R34" i="5"/>
  <c r="S34" i="5"/>
  <c r="T34" i="5"/>
  <c r="R35" i="5"/>
  <c r="S35" i="5"/>
  <c r="T35" i="5"/>
  <c r="R36" i="5"/>
  <c r="S36" i="5"/>
  <c r="T36" i="5"/>
  <c r="R37" i="5"/>
  <c r="S37" i="5"/>
  <c r="T37" i="5"/>
  <c r="R38" i="5"/>
  <c r="S38" i="5"/>
  <c r="T38" i="5"/>
  <c r="R39" i="5"/>
  <c r="S39" i="5"/>
  <c r="T39" i="5"/>
  <c r="R40" i="5"/>
  <c r="S40" i="5"/>
  <c r="T40" i="5"/>
  <c r="R41" i="5"/>
  <c r="S41" i="5"/>
  <c r="T41" i="5"/>
  <c r="R42" i="5"/>
  <c r="S42" i="5"/>
  <c r="T42" i="5"/>
  <c r="R43" i="5"/>
  <c r="S43" i="5"/>
  <c r="T43" i="5"/>
  <c r="R44" i="5"/>
  <c r="S44" i="5"/>
  <c r="T44" i="5"/>
  <c r="R45" i="5"/>
  <c r="S45" i="5"/>
  <c r="T45" i="5"/>
  <c r="R46" i="5"/>
  <c r="S46" i="5"/>
  <c r="T46" i="5"/>
  <c r="R47" i="5"/>
  <c r="S47" i="5"/>
  <c r="T47" i="5"/>
  <c r="R48" i="5"/>
  <c r="S48" i="5"/>
  <c r="T48" i="5"/>
  <c r="R49" i="5"/>
  <c r="S49" i="5"/>
  <c r="T49" i="5"/>
  <c r="R50" i="5"/>
  <c r="S50" i="5"/>
  <c r="T50" i="5"/>
  <c r="R51" i="5"/>
  <c r="S51" i="5"/>
  <c r="T51" i="5"/>
  <c r="R52" i="5"/>
  <c r="S52" i="5"/>
  <c r="T52" i="5"/>
  <c r="R53" i="5"/>
  <c r="S53" i="5"/>
  <c r="T53" i="5"/>
  <c r="R54" i="5"/>
  <c r="S54" i="5"/>
  <c r="T54" i="5"/>
  <c r="R55" i="5"/>
  <c r="S55" i="5"/>
  <c r="T55" i="5"/>
  <c r="R56" i="5"/>
  <c r="S56" i="5"/>
  <c r="T56" i="5"/>
  <c r="R57" i="5"/>
  <c r="S57" i="5"/>
  <c r="T57" i="5"/>
  <c r="R58" i="5"/>
  <c r="S58" i="5"/>
  <c r="T58" i="5"/>
  <c r="R59" i="5"/>
  <c r="S59" i="5"/>
  <c r="T59" i="5"/>
  <c r="R60" i="5"/>
  <c r="S60" i="5"/>
  <c r="T60" i="5"/>
  <c r="R61" i="5"/>
  <c r="S61" i="5"/>
  <c r="T61" i="5"/>
  <c r="R62" i="5"/>
  <c r="S62" i="5"/>
  <c r="T62" i="5"/>
  <c r="R63" i="5"/>
  <c r="S63" i="5"/>
  <c r="T63" i="5"/>
  <c r="R64" i="5"/>
  <c r="S64" i="5"/>
  <c r="T64" i="5"/>
  <c r="R65" i="5"/>
  <c r="S65" i="5"/>
  <c r="T65" i="5"/>
  <c r="R66" i="5"/>
  <c r="S66" i="5"/>
  <c r="T66" i="5"/>
  <c r="R67" i="5"/>
  <c r="S67" i="5"/>
  <c r="T67" i="5"/>
  <c r="R68" i="5"/>
  <c r="S68" i="5"/>
  <c r="T68" i="5"/>
  <c r="R69" i="5"/>
  <c r="S69" i="5"/>
  <c r="T69" i="5"/>
  <c r="R70" i="5"/>
  <c r="S70" i="5"/>
  <c r="T70" i="5"/>
  <c r="R71" i="5"/>
  <c r="S71" i="5"/>
  <c r="T71" i="5"/>
  <c r="R72" i="5"/>
  <c r="S72" i="5"/>
  <c r="T72" i="5"/>
  <c r="R73" i="5"/>
  <c r="S73" i="5"/>
  <c r="T73" i="5"/>
  <c r="R74" i="5"/>
  <c r="S74" i="5"/>
  <c r="T74" i="5"/>
  <c r="R75" i="5"/>
  <c r="S75" i="5"/>
  <c r="T75" i="5"/>
  <c r="R76" i="5"/>
  <c r="S76" i="5"/>
  <c r="T76" i="5"/>
  <c r="R77" i="5"/>
  <c r="S77" i="5"/>
  <c r="T77" i="5"/>
  <c r="R78" i="5"/>
  <c r="S78" i="5"/>
  <c r="T78" i="5"/>
  <c r="R79" i="5"/>
  <c r="S79" i="5"/>
  <c r="T79" i="5"/>
  <c r="R80" i="5"/>
  <c r="S80" i="5"/>
  <c r="T80" i="5"/>
  <c r="R81" i="5"/>
  <c r="S81" i="5"/>
  <c r="T81" i="5"/>
  <c r="R82" i="5"/>
  <c r="S82" i="5"/>
  <c r="T82" i="5"/>
  <c r="R83" i="5"/>
  <c r="S83" i="5"/>
  <c r="T83" i="5"/>
  <c r="R84" i="5"/>
  <c r="S84" i="5"/>
  <c r="T84" i="5"/>
  <c r="R85" i="5"/>
  <c r="S85" i="5"/>
  <c r="T85" i="5"/>
  <c r="R86" i="5"/>
  <c r="S86" i="5"/>
  <c r="T86" i="5"/>
  <c r="R87" i="5"/>
  <c r="S87" i="5"/>
  <c r="T87" i="5"/>
  <c r="R88" i="5"/>
  <c r="S88" i="5"/>
  <c r="T88" i="5"/>
  <c r="R89" i="5"/>
  <c r="S89" i="5"/>
  <c r="T89" i="5"/>
  <c r="R90" i="5"/>
  <c r="S90" i="5"/>
  <c r="T90" i="5"/>
  <c r="R91" i="5"/>
  <c r="S91" i="5"/>
  <c r="T91" i="5"/>
  <c r="R92" i="5"/>
  <c r="S92" i="5"/>
  <c r="T92" i="5"/>
  <c r="R93" i="5"/>
  <c r="S93" i="5"/>
  <c r="T93" i="5"/>
  <c r="R94" i="5"/>
  <c r="S94" i="5"/>
  <c r="T94" i="5"/>
  <c r="R95" i="5"/>
  <c r="S95" i="5"/>
  <c r="T95" i="5"/>
  <c r="R96" i="5"/>
  <c r="S96" i="5"/>
  <c r="T96" i="5"/>
  <c r="R97" i="5"/>
  <c r="S97" i="5"/>
  <c r="T97" i="5"/>
  <c r="R98" i="5"/>
  <c r="S98" i="5"/>
  <c r="T98" i="5"/>
  <c r="R99" i="5"/>
  <c r="S99" i="5"/>
  <c r="T99" i="5"/>
  <c r="R100" i="5"/>
  <c r="S100" i="5"/>
  <c r="T100" i="5"/>
  <c r="R101" i="5"/>
  <c r="S101" i="5"/>
  <c r="T101" i="5"/>
  <c r="R102" i="5"/>
  <c r="S102" i="5"/>
  <c r="T102" i="5"/>
  <c r="R103" i="5"/>
  <c r="S103" i="5"/>
  <c r="T103" i="5"/>
  <c r="R104" i="5"/>
  <c r="S104" i="5"/>
  <c r="T104" i="5"/>
  <c r="R105" i="5"/>
  <c r="S105" i="5"/>
  <c r="T105" i="5"/>
  <c r="R106" i="5"/>
  <c r="S106" i="5"/>
  <c r="T106" i="5"/>
  <c r="R107" i="5"/>
  <c r="S107" i="5"/>
  <c r="T107" i="5"/>
  <c r="R108" i="5"/>
  <c r="S108" i="5"/>
  <c r="T108" i="5"/>
  <c r="R109" i="5"/>
  <c r="S109" i="5"/>
  <c r="T109" i="5"/>
  <c r="R110" i="5"/>
  <c r="S110" i="5"/>
  <c r="T110" i="5"/>
  <c r="R111" i="5"/>
  <c r="S111" i="5"/>
  <c r="T111" i="5"/>
  <c r="R112" i="5"/>
  <c r="S112" i="5"/>
  <c r="T112" i="5"/>
  <c r="R113" i="5"/>
  <c r="S113" i="5"/>
  <c r="T113" i="5"/>
  <c r="R114" i="5"/>
  <c r="S114" i="5"/>
  <c r="T114" i="5"/>
  <c r="R115" i="5"/>
  <c r="S115" i="5"/>
  <c r="T115" i="5"/>
  <c r="R116" i="5"/>
  <c r="S116" i="5"/>
  <c r="T116" i="5"/>
  <c r="R117" i="5"/>
  <c r="S117" i="5"/>
  <c r="T117" i="5"/>
  <c r="R118" i="5"/>
  <c r="S118" i="5"/>
  <c r="T118" i="5"/>
  <c r="R119" i="5"/>
  <c r="S119" i="5"/>
  <c r="T119" i="5"/>
  <c r="R120" i="5"/>
  <c r="S120" i="5"/>
  <c r="T120" i="5"/>
  <c r="R121" i="5"/>
  <c r="S121" i="5"/>
  <c r="T121" i="5"/>
  <c r="R122" i="5"/>
  <c r="S122" i="5"/>
  <c r="T122" i="5"/>
  <c r="R123" i="5"/>
  <c r="S123" i="5"/>
  <c r="T123" i="5"/>
  <c r="R124" i="5"/>
  <c r="S124" i="5"/>
  <c r="T124" i="5"/>
  <c r="R125" i="5"/>
  <c r="S125" i="5"/>
  <c r="T125" i="5"/>
  <c r="R126" i="5"/>
  <c r="S126" i="5"/>
  <c r="T126" i="5"/>
  <c r="R127" i="5"/>
  <c r="S127" i="5"/>
  <c r="T127" i="5"/>
  <c r="R128" i="5"/>
  <c r="S128" i="5"/>
  <c r="T128" i="5"/>
  <c r="R129" i="5"/>
  <c r="S129" i="5"/>
  <c r="T129" i="5"/>
  <c r="R130" i="5"/>
  <c r="S130" i="5"/>
  <c r="T130" i="5"/>
  <c r="R131" i="5"/>
  <c r="S131" i="5"/>
  <c r="T131" i="5"/>
  <c r="R132" i="5"/>
  <c r="S132" i="5"/>
  <c r="T132" i="5"/>
  <c r="R133" i="5"/>
  <c r="S133" i="5"/>
  <c r="T133" i="5"/>
  <c r="R134" i="5"/>
  <c r="S134" i="5"/>
  <c r="T134" i="5"/>
  <c r="R135" i="5"/>
  <c r="S135" i="5"/>
  <c r="T135" i="5"/>
  <c r="R136" i="5"/>
  <c r="S136" i="5"/>
  <c r="T136" i="5"/>
  <c r="R137" i="5"/>
  <c r="S137" i="5"/>
  <c r="T137" i="5"/>
  <c r="R138" i="5"/>
  <c r="S138" i="5"/>
  <c r="T138" i="5"/>
  <c r="R139" i="5"/>
  <c r="S139" i="5"/>
  <c r="T139" i="5"/>
  <c r="R140" i="5"/>
  <c r="S140" i="5"/>
  <c r="T140" i="5"/>
  <c r="R141" i="5"/>
  <c r="S141" i="5"/>
  <c r="T141" i="5"/>
  <c r="R142" i="5"/>
  <c r="S142" i="5"/>
  <c r="T142" i="5"/>
  <c r="R143" i="5"/>
  <c r="S143" i="5"/>
  <c r="T143" i="5"/>
  <c r="R144" i="5"/>
  <c r="S144" i="5"/>
  <c r="T144" i="5"/>
  <c r="R145" i="5"/>
  <c r="S145" i="5"/>
  <c r="T145" i="5"/>
  <c r="R146" i="5"/>
  <c r="S146" i="5"/>
  <c r="T146" i="5"/>
  <c r="R147" i="5"/>
  <c r="S147" i="5"/>
  <c r="T147" i="5"/>
  <c r="R148" i="5"/>
  <c r="S148" i="5"/>
  <c r="T148" i="5"/>
  <c r="R149" i="5"/>
  <c r="S149" i="5"/>
  <c r="T149" i="5"/>
  <c r="R150" i="5"/>
  <c r="S150" i="5"/>
  <c r="T150" i="5"/>
  <c r="R151" i="5"/>
  <c r="S151" i="5"/>
  <c r="T151" i="5"/>
  <c r="R152" i="5"/>
  <c r="S152" i="5"/>
  <c r="T152" i="5"/>
  <c r="R153" i="5"/>
  <c r="S153" i="5"/>
  <c r="T153" i="5"/>
  <c r="R154" i="5"/>
  <c r="S154" i="5"/>
  <c r="T154" i="5"/>
  <c r="R155" i="5"/>
  <c r="S155" i="5"/>
  <c r="T155" i="5"/>
  <c r="R156" i="5"/>
  <c r="S156" i="5"/>
  <c r="T156" i="5"/>
  <c r="R157" i="5"/>
  <c r="S157" i="5"/>
  <c r="T157" i="5"/>
  <c r="R158" i="5"/>
  <c r="S158" i="5"/>
  <c r="T158" i="5"/>
  <c r="R159" i="5"/>
  <c r="S159" i="5"/>
  <c r="T159" i="5"/>
  <c r="R160" i="5"/>
  <c r="S160" i="5"/>
  <c r="T160" i="5"/>
  <c r="R161" i="5"/>
  <c r="S161" i="5"/>
  <c r="T161" i="5"/>
  <c r="R162" i="5"/>
  <c r="S162" i="5"/>
  <c r="T162" i="5"/>
  <c r="R163" i="5"/>
  <c r="S163" i="5"/>
  <c r="T163" i="5"/>
  <c r="R164" i="5"/>
  <c r="S164" i="5"/>
  <c r="T164" i="5"/>
  <c r="R165" i="5"/>
  <c r="S165" i="5"/>
  <c r="T165" i="5"/>
  <c r="R166" i="5"/>
  <c r="S166" i="5"/>
  <c r="T166" i="5"/>
  <c r="R167" i="5"/>
  <c r="S167" i="5"/>
  <c r="T167" i="5"/>
  <c r="R168" i="5"/>
  <c r="S168" i="5"/>
  <c r="T168" i="5"/>
  <c r="R169" i="5"/>
  <c r="S169" i="5"/>
  <c r="T169" i="5"/>
  <c r="R170" i="5"/>
  <c r="S170" i="5"/>
  <c r="T170" i="5"/>
  <c r="R171" i="5"/>
  <c r="S171" i="5"/>
  <c r="T171" i="5"/>
  <c r="R172" i="5"/>
  <c r="S172" i="5"/>
  <c r="T172" i="5"/>
  <c r="R173" i="5"/>
  <c r="S173" i="5"/>
  <c r="T173" i="5"/>
  <c r="R174" i="5"/>
  <c r="S174" i="5"/>
  <c r="T174" i="5"/>
  <c r="R175" i="5"/>
  <c r="S175" i="5"/>
  <c r="T175" i="5"/>
  <c r="R176" i="5"/>
  <c r="S176" i="5"/>
  <c r="T176" i="5"/>
  <c r="R177" i="5"/>
  <c r="S177" i="5"/>
  <c r="T177" i="5"/>
  <c r="R178" i="5"/>
  <c r="S178" i="5"/>
  <c r="T178" i="5"/>
  <c r="R179" i="5"/>
  <c r="S179" i="5"/>
  <c r="T179" i="5"/>
  <c r="R180" i="5"/>
  <c r="S180" i="5"/>
  <c r="T180" i="5"/>
  <c r="R181" i="5"/>
  <c r="S181" i="5"/>
  <c r="T181" i="5"/>
  <c r="R182" i="5"/>
  <c r="S182" i="5"/>
  <c r="T182" i="5"/>
  <c r="R183" i="5"/>
  <c r="S183" i="5"/>
  <c r="T183" i="5"/>
  <c r="R184" i="5"/>
  <c r="S184" i="5"/>
  <c r="T184" i="5"/>
  <c r="R185" i="5"/>
  <c r="S185" i="5"/>
  <c r="T185" i="5"/>
  <c r="R186" i="5"/>
  <c r="S186" i="5"/>
  <c r="T186" i="5"/>
  <c r="R187" i="5"/>
  <c r="S187" i="5"/>
  <c r="T187" i="5"/>
  <c r="R188" i="5"/>
  <c r="S188" i="5"/>
  <c r="T188" i="5"/>
  <c r="R189" i="5"/>
  <c r="S189" i="5"/>
  <c r="T189" i="5"/>
  <c r="R190" i="5"/>
  <c r="S190" i="5"/>
  <c r="T190" i="5"/>
  <c r="R191" i="5"/>
  <c r="S191" i="5"/>
  <c r="T191" i="5"/>
  <c r="R192" i="5"/>
  <c r="S192" i="5"/>
  <c r="T192" i="5"/>
  <c r="R193" i="5"/>
  <c r="S193" i="5"/>
  <c r="T193" i="5"/>
  <c r="R194" i="5"/>
  <c r="S194" i="5"/>
  <c r="T194" i="5"/>
  <c r="R195" i="5"/>
  <c r="S195" i="5"/>
  <c r="T195" i="5"/>
  <c r="R196" i="5"/>
  <c r="S196" i="5"/>
  <c r="T196" i="5"/>
  <c r="R197" i="5"/>
  <c r="S197" i="5"/>
  <c r="T197" i="5"/>
  <c r="R198" i="5"/>
  <c r="S198" i="5"/>
  <c r="T198" i="5"/>
  <c r="R199" i="5"/>
  <c r="S199" i="5"/>
  <c r="T199" i="5"/>
  <c r="R200" i="5"/>
  <c r="S200" i="5"/>
  <c r="T200" i="5"/>
  <c r="R201" i="5"/>
  <c r="S201" i="5"/>
  <c r="T201" i="5"/>
  <c r="R202" i="5"/>
  <c r="S202" i="5"/>
  <c r="T202" i="5"/>
  <c r="R203" i="5"/>
  <c r="S203" i="5"/>
  <c r="T203" i="5"/>
  <c r="R204" i="5"/>
  <c r="S204" i="5"/>
  <c r="T204" i="5"/>
  <c r="R205" i="5"/>
  <c r="S205" i="5"/>
  <c r="T205" i="5"/>
  <c r="R206" i="5"/>
  <c r="S206" i="5"/>
  <c r="T206" i="5"/>
  <c r="R207" i="5"/>
  <c r="S207" i="5"/>
  <c r="T207" i="5"/>
  <c r="R208" i="5"/>
  <c r="S208" i="5"/>
  <c r="T208" i="5"/>
  <c r="R209" i="5"/>
  <c r="S209" i="5"/>
  <c r="T209" i="5"/>
  <c r="R210" i="5"/>
  <c r="S210" i="5"/>
  <c r="T210" i="5"/>
  <c r="R211" i="5"/>
  <c r="S211" i="5"/>
  <c r="T211" i="5"/>
  <c r="R212" i="5"/>
  <c r="S212" i="5"/>
  <c r="T212" i="5"/>
  <c r="R213" i="5"/>
  <c r="S213" i="5"/>
  <c r="T213" i="5"/>
  <c r="R214" i="5"/>
  <c r="S214" i="5"/>
  <c r="T214" i="5"/>
  <c r="R215" i="5"/>
  <c r="S215" i="5"/>
  <c r="T215" i="5"/>
  <c r="R216" i="5"/>
  <c r="S216" i="5"/>
  <c r="T216" i="5"/>
  <c r="R217" i="5"/>
  <c r="S217" i="5"/>
  <c r="T217" i="5"/>
  <c r="R218" i="5"/>
  <c r="S218" i="5"/>
  <c r="T218" i="5"/>
  <c r="R219" i="5"/>
  <c r="S219" i="5"/>
  <c r="T219" i="5"/>
  <c r="R220" i="5"/>
  <c r="S220" i="5"/>
  <c r="T220" i="5"/>
  <c r="R221" i="5"/>
  <c r="S221" i="5"/>
  <c r="T221" i="5"/>
  <c r="R222" i="5"/>
  <c r="S222" i="5"/>
  <c r="T222" i="5"/>
  <c r="R223" i="5"/>
  <c r="S223" i="5"/>
  <c r="T223" i="5"/>
  <c r="R224" i="5"/>
  <c r="S224" i="5"/>
  <c r="T224" i="5"/>
  <c r="R225" i="5"/>
  <c r="S225" i="5"/>
  <c r="T225" i="5"/>
  <c r="R226" i="5"/>
  <c r="S226" i="5"/>
  <c r="T226" i="5"/>
  <c r="R227" i="5"/>
  <c r="S227" i="5"/>
  <c r="T227" i="5"/>
  <c r="R228" i="5"/>
  <c r="S228" i="5"/>
  <c r="T228" i="5"/>
  <c r="R229" i="5"/>
  <c r="S229" i="5"/>
  <c r="T229" i="5"/>
  <c r="R230" i="5"/>
  <c r="S230" i="5"/>
  <c r="T230" i="5"/>
  <c r="R231" i="5"/>
  <c r="S231" i="5"/>
  <c r="T231" i="5"/>
  <c r="R232" i="5"/>
  <c r="S232" i="5"/>
  <c r="T232" i="5"/>
  <c r="R233" i="5"/>
  <c r="S233" i="5"/>
  <c r="T233" i="5"/>
  <c r="R234" i="5"/>
  <c r="S234" i="5"/>
  <c r="T234" i="5"/>
  <c r="R235" i="5"/>
  <c r="S235" i="5"/>
  <c r="T235" i="5"/>
  <c r="R236" i="5"/>
  <c r="S236" i="5"/>
  <c r="T236" i="5"/>
  <c r="R237" i="5"/>
  <c r="S237" i="5"/>
  <c r="T237" i="5"/>
  <c r="R238" i="5"/>
  <c r="S238" i="5"/>
  <c r="T238" i="5"/>
  <c r="R239" i="5"/>
  <c r="S239" i="5"/>
  <c r="T239" i="5"/>
  <c r="R240" i="5"/>
  <c r="S240" i="5"/>
  <c r="T240" i="5"/>
  <c r="R241" i="5"/>
  <c r="S241" i="5"/>
  <c r="T241" i="5"/>
  <c r="R242" i="5"/>
  <c r="S242" i="5"/>
  <c r="T242" i="5"/>
  <c r="R243" i="5"/>
  <c r="S243" i="5"/>
  <c r="T243" i="5"/>
  <c r="R244" i="5"/>
  <c r="S244" i="5"/>
  <c r="T244" i="5"/>
  <c r="R245" i="5"/>
  <c r="S245" i="5"/>
  <c r="T245" i="5"/>
  <c r="R246" i="5"/>
  <c r="S246" i="5"/>
  <c r="T246" i="5"/>
  <c r="R247" i="5"/>
  <c r="S247" i="5"/>
  <c r="T247" i="5"/>
  <c r="R248" i="5"/>
  <c r="S248" i="5"/>
  <c r="T248" i="5"/>
  <c r="R249" i="5"/>
  <c r="S249" i="5"/>
  <c r="T249" i="5"/>
  <c r="R250" i="5"/>
  <c r="S250" i="5"/>
  <c r="T250" i="5"/>
  <c r="R251" i="5"/>
  <c r="S251" i="5"/>
  <c r="T251" i="5"/>
  <c r="R252" i="5"/>
  <c r="S252" i="5"/>
  <c r="T252" i="5"/>
  <c r="R253" i="5"/>
  <c r="S253" i="5"/>
  <c r="T253" i="5"/>
  <c r="R254" i="5"/>
  <c r="S254" i="5"/>
  <c r="T254" i="5"/>
  <c r="R255" i="5"/>
  <c r="S255" i="5"/>
  <c r="T255" i="5"/>
  <c r="R256" i="5"/>
  <c r="S256" i="5"/>
  <c r="T256" i="5"/>
  <c r="R257" i="5"/>
  <c r="S257" i="5"/>
  <c r="T257" i="5"/>
  <c r="R258" i="5"/>
  <c r="S258" i="5"/>
  <c r="T258" i="5"/>
  <c r="R259" i="5"/>
  <c r="S259" i="5"/>
  <c r="T259" i="5"/>
  <c r="R260" i="5"/>
  <c r="S260" i="5"/>
  <c r="T260" i="5"/>
  <c r="R261" i="5"/>
  <c r="S261" i="5"/>
  <c r="T261" i="5"/>
  <c r="R262" i="5"/>
  <c r="S262" i="5"/>
  <c r="T262" i="5"/>
  <c r="R263" i="5"/>
  <c r="S263" i="5"/>
  <c r="T263" i="5"/>
  <c r="R264" i="5"/>
  <c r="S264" i="5"/>
  <c r="T264" i="5"/>
  <c r="R265" i="5"/>
  <c r="S265" i="5"/>
  <c r="T265" i="5"/>
  <c r="R266" i="5"/>
  <c r="S266" i="5"/>
  <c r="T266" i="5"/>
  <c r="R267" i="5"/>
  <c r="S267" i="5"/>
  <c r="T267" i="5"/>
  <c r="R268" i="5"/>
  <c r="S268" i="5"/>
  <c r="T268" i="5"/>
  <c r="R269" i="5"/>
  <c r="S269" i="5"/>
  <c r="T269" i="5"/>
  <c r="R270" i="5"/>
  <c r="S270" i="5"/>
  <c r="T270" i="5"/>
  <c r="R271" i="5"/>
  <c r="S271" i="5"/>
  <c r="T271" i="5"/>
  <c r="R272" i="5"/>
  <c r="S272" i="5"/>
  <c r="T272" i="5"/>
  <c r="R273" i="5"/>
  <c r="S273" i="5"/>
  <c r="T273" i="5"/>
  <c r="R274" i="5"/>
  <c r="S274" i="5"/>
  <c r="T274" i="5"/>
  <c r="R275" i="5"/>
  <c r="S275" i="5"/>
  <c r="T275" i="5"/>
  <c r="R276" i="5"/>
  <c r="S276" i="5"/>
  <c r="T276" i="5"/>
  <c r="R277" i="5"/>
  <c r="S277" i="5"/>
  <c r="T277" i="5"/>
  <c r="R278" i="5"/>
  <c r="S278" i="5"/>
  <c r="T278" i="5"/>
  <c r="R279" i="5"/>
  <c r="S279" i="5"/>
  <c r="T279" i="5"/>
  <c r="R280" i="5"/>
  <c r="S280" i="5"/>
  <c r="T280" i="5"/>
  <c r="R281" i="5"/>
  <c r="S281" i="5"/>
  <c r="T281" i="5"/>
  <c r="R282" i="5"/>
  <c r="S282" i="5"/>
  <c r="T282" i="5"/>
  <c r="R283" i="5"/>
  <c r="S283" i="5"/>
  <c r="T283" i="5"/>
  <c r="R284" i="5"/>
  <c r="S284" i="5"/>
  <c r="T284" i="5"/>
  <c r="R285" i="5"/>
  <c r="S285" i="5"/>
  <c r="T285" i="5"/>
  <c r="R286" i="5"/>
  <c r="S286" i="5"/>
  <c r="T286" i="5"/>
  <c r="R287" i="5"/>
  <c r="S287" i="5"/>
  <c r="T287" i="5"/>
  <c r="R288" i="5"/>
  <c r="S288" i="5"/>
  <c r="T288" i="5"/>
  <c r="R289" i="5"/>
  <c r="S289" i="5"/>
  <c r="T289" i="5"/>
  <c r="R290" i="5"/>
  <c r="S290" i="5"/>
  <c r="T290" i="5"/>
  <c r="R291" i="5"/>
  <c r="S291" i="5"/>
  <c r="T291" i="5"/>
  <c r="R292" i="5"/>
  <c r="S292" i="5"/>
  <c r="T292" i="5"/>
  <c r="R293" i="5"/>
  <c r="S293" i="5"/>
  <c r="T293" i="5"/>
  <c r="R294" i="5"/>
  <c r="S294" i="5"/>
  <c r="T294" i="5"/>
  <c r="R295" i="5"/>
  <c r="S295" i="5"/>
  <c r="T295" i="5"/>
  <c r="R296" i="5"/>
  <c r="S296" i="5"/>
  <c r="T296" i="5"/>
  <c r="R297" i="5"/>
  <c r="S297" i="5"/>
  <c r="T297" i="5"/>
  <c r="R298" i="5"/>
  <c r="S298" i="5"/>
  <c r="T298" i="5"/>
  <c r="R299" i="5"/>
  <c r="S299" i="5"/>
  <c r="T299" i="5"/>
  <c r="R300" i="5"/>
  <c r="S300" i="5"/>
  <c r="T300" i="5"/>
  <c r="R301" i="5"/>
  <c r="S301" i="5"/>
  <c r="T301" i="5"/>
  <c r="R302" i="5"/>
  <c r="S302" i="5"/>
  <c r="T302" i="5"/>
  <c r="R303" i="5"/>
  <c r="S303" i="5"/>
  <c r="T303" i="5"/>
  <c r="R304" i="5"/>
  <c r="S304" i="5"/>
  <c r="T304" i="5"/>
  <c r="R305" i="5"/>
  <c r="S305" i="5"/>
  <c r="T305" i="5"/>
  <c r="R306" i="5"/>
  <c r="S306" i="5"/>
  <c r="T306" i="5"/>
  <c r="R307" i="5"/>
  <c r="S307" i="5"/>
  <c r="T307" i="5"/>
  <c r="R308" i="5"/>
  <c r="S308" i="5"/>
  <c r="T308" i="5"/>
  <c r="R309" i="5"/>
  <c r="S309" i="5"/>
  <c r="T309" i="5"/>
  <c r="R310" i="5"/>
  <c r="S310" i="5"/>
  <c r="T310" i="5"/>
  <c r="R311" i="5"/>
  <c r="S311" i="5"/>
  <c r="T311" i="5"/>
  <c r="R312" i="5"/>
  <c r="S312" i="5"/>
  <c r="T312" i="5"/>
  <c r="R313" i="5"/>
  <c r="S313" i="5"/>
  <c r="T313" i="5"/>
  <c r="R314" i="5"/>
  <c r="S314" i="5"/>
  <c r="T314" i="5"/>
  <c r="R315" i="5"/>
  <c r="S315" i="5"/>
  <c r="T315" i="5"/>
  <c r="R316" i="5"/>
  <c r="S316" i="5"/>
  <c r="T316" i="5"/>
  <c r="R317" i="5"/>
  <c r="S317" i="5"/>
  <c r="T317" i="5"/>
  <c r="R318" i="5"/>
  <c r="S318" i="5"/>
  <c r="T318" i="5"/>
  <c r="R319" i="5"/>
  <c r="S319" i="5"/>
  <c r="T319" i="5"/>
  <c r="R320" i="5"/>
  <c r="S320" i="5"/>
  <c r="T320" i="5"/>
  <c r="R321" i="5"/>
  <c r="S321" i="5"/>
  <c r="T321" i="5"/>
  <c r="R322" i="5"/>
  <c r="S322" i="5"/>
  <c r="T322" i="5"/>
  <c r="R323" i="5"/>
  <c r="S323" i="5"/>
  <c r="T323" i="5"/>
  <c r="R324" i="5"/>
  <c r="S324" i="5"/>
  <c r="T324" i="5"/>
  <c r="R325" i="5"/>
  <c r="S325" i="5"/>
  <c r="T325" i="5"/>
  <c r="R326" i="5"/>
  <c r="S326" i="5"/>
  <c r="T326" i="5"/>
  <c r="R327" i="5"/>
  <c r="S327" i="5"/>
  <c r="T327" i="5"/>
  <c r="R328" i="5"/>
  <c r="S328" i="5"/>
  <c r="T328" i="5"/>
  <c r="R329" i="5"/>
  <c r="S329" i="5"/>
  <c r="T329" i="5"/>
  <c r="R330" i="5"/>
  <c r="S330" i="5"/>
  <c r="T330" i="5"/>
  <c r="R331" i="5"/>
  <c r="S331" i="5"/>
  <c r="T331" i="5"/>
  <c r="R332" i="5"/>
  <c r="S332" i="5"/>
  <c r="T332" i="5"/>
  <c r="R333" i="5"/>
  <c r="S333" i="5"/>
  <c r="T333" i="5"/>
  <c r="R334" i="5"/>
  <c r="S334" i="5"/>
  <c r="T334" i="5"/>
  <c r="R335" i="5"/>
  <c r="S335" i="5"/>
  <c r="T335" i="5"/>
  <c r="R336" i="5"/>
  <c r="S336" i="5"/>
  <c r="T336" i="5"/>
  <c r="R337" i="5"/>
  <c r="S337" i="5"/>
  <c r="T337" i="5"/>
  <c r="R338" i="5"/>
  <c r="S338" i="5"/>
  <c r="T338" i="5"/>
  <c r="R339" i="5"/>
  <c r="S339" i="5"/>
  <c r="T339" i="5"/>
  <c r="R340" i="5"/>
  <c r="S340" i="5"/>
  <c r="T340" i="5"/>
  <c r="R341" i="5"/>
  <c r="S341" i="5"/>
  <c r="T341" i="5"/>
  <c r="R342" i="5"/>
  <c r="S342" i="5"/>
  <c r="T342" i="5"/>
  <c r="R343" i="5"/>
  <c r="S343" i="5"/>
  <c r="T343" i="5"/>
  <c r="R344" i="5"/>
  <c r="S344" i="5"/>
  <c r="T344" i="5"/>
  <c r="R345" i="5"/>
  <c r="S345" i="5"/>
  <c r="T345" i="5"/>
  <c r="R346" i="5"/>
  <c r="S346" i="5"/>
  <c r="T346" i="5"/>
  <c r="R347" i="5"/>
  <c r="S347" i="5"/>
  <c r="T347" i="5"/>
  <c r="R348" i="5"/>
  <c r="S348" i="5"/>
  <c r="T348" i="5"/>
  <c r="R349" i="5"/>
  <c r="S349" i="5"/>
  <c r="T349" i="5"/>
  <c r="R350" i="5"/>
  <c r="S350" i="5"/>
  <c r="T350" i="5"/>
  <c r="R351" i="5"/>
  <c r="S351" i="5"/>
  <c r="T351" i="5"/>
  <c r="R352" i="5"/>
  <c r="S352" i="5"/>
  <c r="T352" i="5"/>
  <c r="R353" i="5"/>
  <c r="S353" i="5"/>
  <c r="T353" i="5"/>
  <c r="R354" i="5"/>
  <c r="S354" i="5"/>
  <c r="T354" i="5"/>
  <c r="R355" i="5"/>
  <c r="S355" i="5"/>
  <c r="T355" i="5"/>
  <c r="R356" i="5"/>
  <c r="S356" i="5"/>
  <c r="T356" i="5"/>
  <c r="R357" i="5"/>
  <c r="S357" i="5"/>
  <c r="T357" i="5"/>
  <c r="R358" i="5"/>
  <c r="S358" i="5"/>
  <c r="T358" i="5"/>
  <c r="R359" i="5"/>
  <c r="S359" i="5"/>
  <c r="T359" i="5"/>
  <c r="R360" i="5"/>
  <c r="S360" i="5"/>
  <c r="T360" i="5"/>
  <c r="R361" i="5"/>
  <c r="S361" i="5"/>
  <c r="T361" i="5"/>
  <c r="R362" i="5"/>
  <c r="S362" i="5"/>
  <c r="T362" i="5"/>
  <c r="R363" i="5"/>
  <c r="S363" i="5"/>
  <c r="T363" i="5"/>
  <c r="R364" i="5"/>
  <c r="S364" i="5"/>
  <c r="T364" i="5"/>
  <c r="R365" i="5"/>
  <c r="S365" i="5"/>
  <c r="T365" i="5"/>
  <c r="R366" i="5"/>
  <c r="S366" i="5"/>
  <c r="T366" i="5"/>
  <c r="R367" i="5"/>
  <c r="S367" i="5"/>
  <c r="T367" i="5"/>
  <c r="R368" i="5"/>
  <c r="S368" i="5"/>
  <c r="T368" i="5"/>
  <c r="R369" i="5"/>
  <c r="S369" i="5"/>
  <c r="T369" i="5"/>
  <c r="R370" i="5"/>
  <c r="S370" i="5"/>
  <c r="T370" i="5"/>
  <c r="R371" i="5"/>
  <c r="S371" i="5"/>
  <c r="T371" i="5"/>
  <c r="R372" i="5"/>
  <c r="S372" i="5"/>
  <c r="T372" i="5"/>
  <c r="R373" i="5"/>
  <c r="S373" i="5"/>
  <c r="T373" i="5"/>
  <c r="R374" i="5"/>
  <c r="S374" i="5"/>
  <c r="T374" i="5"/>
  <c r="R375" i="5"/>
  <c r="S375" i="5"/>
  <c r="T375" i="5"/>
  <c r="R376" i="5"/>
  <c r="S376" i="5"/>
  <c r="T376" i="5"/>
  <c r="R377" i="5"/>
  <c r="S377" i="5"/>
  <c r="T377" i="5"/>
  <c r="R378" i="5"/>
  <c r="S378" i="5"/>
  <c r="T378" i="5"/>
  <c r="R379" i="5"/>
  <c r="S379" i="5"/>
  <c r="T379" i="5"/>
  <c r="R380" i="5"/>
  <c r="S380" i="5"/>
  <c r="T380" i="5"/>
  <c r="R381" i="5"/>
  <c r="S381" i="5"/>
  <c r="T381" i="5"/>
  <c r="R382" i="5"/>
  <c r="S382" i="5"/>
  <c r="T382" i="5"/>
  <c r="R383" i="5"/>
  <c r="S383" i="5"/>
  <c r="T383" i="5"/>
  <c r="R384" i="5"/>
  <c r="S384" i="5"/>
  <c r="T384" i="5"/>
  <c r="R385" i="5"/>
  <c r="S385" i="5"/>
  <c r="T385" i="5"/>
  <c r="R386" i="5"/>
  <c r="S386" i="5"/>
  <c r="T386" i="5"/>
  <c r="R387" i="5"/>
  <c r="S387" i="5"/>
  <c r="T387" i="5"/>
  <c r="R388" i="5"/>
  <c r="S388" i="5"/>
  <c r="T388" i="5"/>
  <c r="R389" i="5"/>
  <c r="S389" i="5"/>
  <c r="T389" i="5"/>
  <c r="R390" i="5"/>
  <c r="S390" i="5"/>
  <c r="T390" i="5"/>
  <c r="R391" i="5"/>
  <c r="S391" i="5"/>
  <c r="T391" i="5"/>
  <c r="R392" i="5"/>
  <c r="S392" i="5"/>
  <c r="T392" i="5"/>
  <c r="R393" i="5"/>
  <c r="S393" i="5"/>
  <c r="T393" i="5"/>
  <c r="R394" i="5"/>
  <c r="S394" i="5"/>
  <c r="T394" i="5"/>
  <c r="R395" i="5"/>
  <c r="S395" i="5"/>
  <c r="T395" i="5"/>
  <c r="R396" i="5"/>
  <c r="S396" i="5"/>
  <c r="T396" i="5"/>
  <c r="R397" i="5"/>
  <c r="S397" i="5"/>
  <c r="T397" i="5"/>
  <c r="R398" i="5"/>
  <c r="S398" i="5"/>
  <c r="T398" i="5"/>
  <c r="R399" i="5"/>
  <c r="S399" i="5"/>
  <c r="T399" i="5"/>
  <c r="R400" i="5"/>
  <c r="S400" i="5"/>
  <c r="T400" i="5"/>
  <c r="R401" i="5"/>
  <c r="S401" i="5"/>
  <c r="T401" i="5"/>
  <c r="R402" i="5"/>
  <c r="S402" i="5"/>
  <c r="T402" i="5"/>
  <c r="R403" i="5"/>
  <c r="S403" i="5"/>
  <c r="T403" i="5"/>
  <c r="R404" i="5"/>
  <c r="S404" i="5"/>
  <c r="T404" i="5"/>
  <c r="R405" i="5"/>
  <c r="S405" i="5"/>
  <c r="T405" i="5"/>
  <c r="R406" i="5"/>
  <c r="S406" i="5"/>
  <c r="T406" i="5"/>
  <c r="R407" i="5"/>
  <c r="S407" i="5"/>
  <c r="T407" i="5"/>
  <c r="R408" i="5"/>
  <c r="S408" i="5"/>
  <c r="T408" i="5"/>
  <c r="R409" i="5"/>
  <c r="S409" i="5"/>
  <c r="T409" i="5"/>
  <c r="R410" i="5"/>
  <c r="S410" i="5"/>
  <c r="T410" i="5"/>
  <c r="R411" i="5"/>
  <c r="S411" i="5"/>
  <c r="T411" i="5"/>
  <c r="R412" i="5"/>
  <c r="S412" i="5"/>
  <c r="T412" i="5"/>
  <c r="R413" i="5"/>
  <c r="S413" i="5"/>
  <c r="T413" i="5"/>
  <c r="R414" i="5"/>
  <c r="S414" i="5"/>
  <c r="T414" i="5"/>
  <c r="R415" i="5"/>
  <c r="S415" i="5"/>
  <c r="T415" i="5"/>
  <c r="R416" i="5"/>
  <c r="S416" i="5"/>
  <c r="T416" i="5"/>
  <c r="R417" i="5"/>
  <c r="S417" i="5"/>
  <c r="T417" i="5"/>
  <c r="R418" i="5"/>
  <c r="S418" i="5"/>
  <c r="T418" i="5"/>
  <c r="R419" i="5"/>
  <c r="S419" i="5"/>
  <c r="T419" i="5"/>
  <c r="R420" i="5"/>
  <c r="S420" i="5"/>
  <c r="T420" i="5"/>
  <c r="R421" i="5"/>
  <c r="S421" i="5"/>
  <c r="T421" i="5"/>
  <c r="R422" i="5"/>
  <c r="S422" i="5"/>
  <c r="T422" i="5"/>
  <c r="R423" i="5"/>
  <c r="S423" i="5"/>
  <c r="T423" i="5"/>
  <c r="R424" i="5"/>
  <c r="S424" i="5"/>
  <c r="T424" i="5"/>
  <c r="R425" i="5"/>
  <c r="S425" i="5"/>
  <c r="T425" i="5"/>
  <c r="R426" i="5"/>
  <c r="S426" i="5"/>
  <c r="T426" i="5"/>
  <c r="R427" i="5"/>
  <c r="S427" i="5"/>
  <c r="T427" i="5"/>
  <c r="R428" i="5"/>
  <c r="S428" i="5"/>
  <c r="T428" i="5"/>
  <c r="R429" i="5"/>
  <c r="S429" i="5"/>
  <c r="T429" i="5"/>
  <c r="R430" i="5"/>
  <c r="S430" i="5"/>
  <c r="T430" i="5"/>
  <c r="R431" i="5"/>
  <c r="S431" i="5"/>
  <c r="T431" i="5"/>
  <c r="R432" i="5"/>
  <c r="S432" i="5"/>
  <c r="T432" i="5"/>
  <c r="R433" i="5"/>
  <c r="S433" i="5"/>
  <c r="T433" i="5"/>
  <c r="R434" i="5"/>
  <c r="S434" i="5"/>
  <c r="T434" i="5"/>
  <c r="R435" i="5"/>
  <c r="S435" i="5"/>
  <c r="T435" i="5"/>
  <c r="R436" i="5"/>
  <c r="S436" i="5"/>
  <c r="T436" i="5"/>
  <c r="R437" i="5"/>
  <c r="S437" i="5"/>
  <c r="T437" i="5"/>
  <c r="R438" i="5"/>
  <c r="S438" i="5"/>
  <c r="T438" i="5"/>
  <c r="R439" i="5"/>
  <c r="S439" i="5"/>
  <c r="T439" i="5"/>
  <c r="R440" i="5"/>
  <c r="S440" i="5"/>
  <c r="T440" i="5"/>
  <c r="R441" i="5"/>
  <c r="S441" i="5"/>
  <c r="T441" i="5"/>
  <c r="R442" i="5"/>
  <c r="S442" i="5"/>
  <c r="T442" i="5"/>
  <c r="R443" i="5"/>
  <c r="S443" i="5"/>
  <c r="T443" i="5"/>
  <c r="R444" i="5"/>
  <c r="S444" i="5"/>
  <c r="T444" i="5"/>
  <c r="R445" i="5"/>
  <c r="S445" i="5"/>
  <c r="T445" i="5"/>
  <c r="R446" i="5"/>
  <c r="S446" i="5"/>
  <c r="T446" i="5"/>
  <c r="R447" i="5"/>
  <c r="S447" i="5"/>
  <c r="T447" i="5"/>
  <c r="R448" i="5"/>
  <c r="S448" i="5"/>
  <c r="T448" i="5"/>
  <c r="R449" i="5"/>
  <c r="S449" i="5"/>
  <c r="T449" i="5"/>
  <c r="R450" i="5"/>
  <c r="S450" i="5"/>
  <c r="T450" i="5"/>
  <c r="R451" i="5"/>
  <c r="S451" i="5"/>
  <c r="T451" i="5"/>
  <c r="R452" i="5"/>
  <c r="S452" i="5"/>
  <c r="T452" i="5"/>
  <c r="R453" i="5"/>
  <c r="S453" i="5"/>
  <c r="T453" i="5"/>
  <c r="R454" i="5"/>
  <c r="S454" i="5"/>
  <c r="T454" i="5"/>
  <c r="R455" i="5"/>
  <c r="S455" i="5"/>
  <c r="T455" i="5"/>
  <c r="R456" i="5"/>
  <c r="S456" i="5"/>
  <c r="T456" i="5"/>
  <c r="R457" i="5"/>
  <c r="S457" i="5"/>
  <c r="T457" i="5"/>
  <c r="R458" i="5"/>
  <c r="S458" i="5"/>
  <c r="T458" i="5"/>
  <c r="R459" i="5"/>
  <c r="S459" i="5"/>
  <c r="T459" i="5"/>
  <c r="R460" i="5"/>
  <c r="S460" i="5"/>
  <c r="T460" i="5"/>
  <c r="R461" i="5"/>
  <c r="S461" i="5"/>
  <c r="T461" i="5"/>
  <c r="R462" i="5"/>
  <c r="S462" i="5"/>
  <c r="T462" i="5"/>
  <c r="R463" i="5"/>
  <c r="S463" i="5"/>
  <c r="T463" i="5"/>
  <c r="R464" i="5"/>
  <c r="S464" i="5"/>
  <c r="T464" i="5"/>
  <c r="R465" i="5"/>
  <c r="S465" i="5"/>
  <c r="T465" i="5"/>
  <c r="R466" i="5"/>
  <c r="S466" i="5"/>
  <c r="T466" i="5"/>
  <c r="R467" i="5"/>
  <c r="S467" i="5"/>
  <c r="T467" i="5"/>
  <c r="R468" i="5"/>
  <c r="S468" i="5"/>
  <c r="T468" i="5"/>
  <c r="R469" i="5"/>
  <c r="S469" i="5"/>
  <c r="T469" i="5"/>
  <c r="R470" i="5"/>
  <c r="S470" i="5"/>
  <c r="T470" i="5"/>
  <c r="R471" i="5"/>
  <c r="S471" i="5"/>
  <c r="T471" i="5"/>
  <c r="R472" i="5"/>
  <c r="S472" i="5"/>
  <c r="T472" i="5"/>
  <c r="R473" i="5"/>
  <c r="S473" i="5"/>
  <c r="T473" i="5"/>
  <c r="R474" i="5"/>
  <c r="S474" i="5"/>
  <c r="T474" i="5"/>
  <c r="R475" i="5"/>
  <c r="S475" i="5"/>
  <c r="T475" i="5"/>
  <c r="R476" i="5"/>
  <c r="S476" i="5"/>
  <c r="T476" i="5"/>
  <c r="R477" i="5"/>
  <c r="S477" i="5"/>
  <c r="T477" i="5"/>
  <c r="R478" i="5"/>
  <c r="S478" i="5"/>
  <c r="T478" i="5"/>
  <c r="R479" i="5"/>
  <c r="S479" i="5"/>
  <c r="T479" i="5"/>
  <c r="R480" i="5"/>
  <c r="S480" i="5"/>
  <c r="T480" i="5"/>
  <c r="R481" i="5"/>
  <c r="S481" i="5"/>
  <c r="T481" i="5"/>
  <c r="R482" i="5"/>
  <c r="S482" i="5"/>
  <c r="T482" i="5"/>
  <c r="R483" i="5"/>
  <c r="S483" i="5"/>
  <c r="T483" i="5"/>
  <c r="R484" i="5"/>
  <c r="S484" i="5"/>
  <c r="T484" i="5"/>
  <c r="R485" i="5"/>
  <c r="S485" i="5"/>
  <c r="T485" i="5"/>
  <c r="R486" i="5"/>
  <c r="S486" i="5"/>
  <c r="T486" i="5"/>
  <c r="R487" i="5"/>
  <c r="S487" i="5"/>
  <c r="T487" i="5"/>
  <c r="R488" i="5"/>
  <c r="S488" i="5"/>
  <c r="T488" i="5"/>
  <c r="R489" i="5"/>
  <c r="S489" i="5"/>
  <c r="T489" i="5"/>
  <c r="R490" i="5"/>
  <c r="S490" i="5"/>
  <c r="T490" i="5"/>
  <c r="R491" i="5"/>
  <c r="S491" i="5"/>
  <c r="T491" i="5"/>
  <c r="R492" i="5"/>
  <c r="S492" i="5"/>
  <c r="T492" i="5"/>
  <c r="R493" i="5"/>
  <c r="S493" i="5"/>
  <c r="T493" i="5"/>
  <c r="R494" i="5"/>
  <c r="S494" i="5"/>
  <c r="T494" i="5"/>
  <c r="R495" i="5"/>
  <c r="S495" i="5"/>
  <c r="T495" i="5"/>
  <c r="R496" i="5"/>
  <c r="S496" i="5"/>
  <c r="T496" i="5"/>
  <c r="R497" i="5"/>
  <c r="S497" i="5"/>
  <c r="T497" i="5"/>
  <c r="R498" i="5"/>
  <c r="S498" i="5"/>
  <c r="T498" i="5"/>
  <c r="R499" i="5"/>
  <c r="S499" i="5"/>
  <c r="T499" i="5"/>
  <c r="R500" i="5"/>
  <c r="S500" i="5"/>
  <c r="T500" i="5"/>
  <c r="R501" i="5"/>
  <c r="S501" i="5"/>
  <c r="T501" i="5"/>
  <c r="R502" i="5"/>
  <c r="S502" i="5"/>
  <c r="T502" i="5"/>
  <c r="R503" i="5"/>
  <c r="S503" i="5"/>
  <c r="T503" i="5"/>
  <c r="R504" i="5"/>
  <c r="S504" i="5"/>
  <c r="T504" i="5"/>
  <c r="R505" i="5"/>
  <c r="S505" i="5"/>
  <c r="T505" i="5"/>
  <c r="R506" i="5"/>
  <c r="S506" i="5"/>
  <c r="T506" i="5"/>
  <c r="R507" i="5"/>
  <c r="S507" i="5"/>
  <c r="T507" i="5"/>
  <c r="R508" i="5"/>
  <c r="S508" i="5"/>
  <c r="T508" i="5"/>
  <c r="R509" i="5"/>
  <c r="S509" i="5"/>
  <c r="T509" i="5"/>
  <c r="R510" i="5"/>
  <c r="S510" i="5"/>
  <c r="T510" i="5"/>
  <c r="R511" i="5"/>
  <c r="S511" i="5"/>
  <c r="T511" i="5"/>
  <c r="R512" i="5"/>
  <c r="S512" i="5"/>
  <c r="T512" i="5"/>
  <c r="R513" i="5"/>
  <c r="S513" i="5"/>
  <c r="T513" i="5"/>
  <c r="R514" i="5"/>
  <c r="S514" i="5"/>
  <c r="T514" i="5"/>
  <c r="R515" i="5"/>
  <c r="S515" i="5"/>
  <c r="T515" i="5"/>
  <c r="R516" i="5"/>
  <c r="S516" i="5"/>
  <c r="T516" i="5"/>
  <c r="R517" i="5"/>
  <c r="S517" i="5"/>
  <c r="T517" i="5"/>
  <c r="R518" i="5"/>
  <c r="S518" i="5"/>
  <c r="T518" i="5"/>
  <c r="R519" i="5"/>
  <c r="S519" i="5"/>
  <c r="T519" i="5"/>
  <c r="R520" i="5"/>
  <c r="S520" i="5"/>
  <c r="T520" i="5"/>
  <c r="R521" i="5"/>
  <c r="S521" i="5"/>
  <c r="T521" i="5"/>
  <c r="R522" i="5"/>
  <c r="S522" i="5"/>
  <c r="T522" i="5"/>
  <c r="R523" i="5"/>
  <c r="S523" i="5"/>
  <c r="T523" i="5"/>
  <c r="R524" i="5"/>
  <c r="S524" i="5"/>
  <c r="T524" i="5"/>
  <c r="R525" i="5"/>
  <c r="S525" i="5"/>
  <c r="T525" i="5"/>
  <c r="R526" i="5"/>
  <c r="S526" i="5"/>
  <c r="T526" i="5"/>
  <c r="R527" i="5"/>
  <c r="S527" i="5"/>
  <c r="T527" i="5"/>
  <c r="R528" i="5"/>
  <c r="S528" i="5"/>
  <c r="T528" i="5"/>
  <c r="R529" i="5"/>
  <c r="S529" i="5"/>
  <c r="T529" i="5"/>
  <c r="R530" i="5"/>
  <c r="S530" i="5"/>
  <c r="T530" i="5"/>
  <c r="R531" i="5"/>
  <c r="S531" i="5"/>
  <c r="T531" i="5"/>
  <c r="R532" i="5"/>
  <c r="S532" i="5"/>
  <c r="T532" i="5"/>
  <c r="R533" i="5"/>
  <c r="S533" i="5"/>
  <c r="T533" i="5"/>
  <c r="R534" i="5"/>
  <c r="S534" i="5"/>
  <c r="T534" i="5"/>
  <c r="R535" i="5"/>
  <c r="S535" i="5"/>
  <c r="T535" i="5"/>
  <c r="R536" i="5"/>
  <c r="S536" i="5"/>
  <c r="T536" i="5"/>
  <c r="R537" i="5"/>
  <c r="S537" i="5"/>
  <c r="T537" i="5"/>
  <c r="R538" i="5"/>
  <c r="S538" i="5"/>
  <c r="T538" i="5"/>
  <c r="R539" i="5"/>
  <c r="S539" i="5"/>
  <c r="T539" i="5"/>
  <c r="R540" i="5"/>
  <c r="S540" i="5"/>
  <c r="T540" i="5"/>
  <c r="R541" i="5"/>
  <c r="S541" i="5"/>
  <c r="T541" i="5"/>
  <c r="R542" i="5"/>
  <c r="S542" i="5"/>
  <c r="T542" i="5"/>
  <c r="R543" i="5"/>
  <c r="S543" i="5"/>
  <c r="T543" i="5"/>
  <c r="R544" i="5"/>
  <c r="S544" i="5"/>
  <c r="T544" i="5"/>
  <c r="R545" i="5"/>
  <c r="S545" i="5"/>
  <c r="T545" i="5"/>
  <c r="R546" i="5"/>
  <c r="S546" i="5"/>
  <c r="T546" i="5"/>
  <c r="R547" i="5"/>
  <c r="S547" i="5"/>
  <c r="T547" i="5"/>
  <c r="R548" i="5"/>
  <c r="S548" i="5"/>
  <c r="T548" i="5"/>
  <c r="R549" i="5"/>
  <c r="S549" i="5"/>
  <c r="T549" i="5"/>
  <c r="R550" i="5"/>
  <c r="S550" i="5"/>
  <c r="T550" i="5"/>
  <c r="R551" i="5"/>
  <c r="S551" i="5"/>
  <c r="T551" i="5"/>
  <c r="R552" i="5"/>
  <c r="S552" i="5"/>
  <c r="T552" i="5"/>
  <c r="R553" i="5"/>
  <c r="S553" i="5"/>
  <c r="T553" i="5"/>
  <c r="R554" i="5"/>
  <c r="S554" i="5"/>
  <c r="T554" i="5"/>
  <c r="R555" i="5"/>
  <c r="S555" i="5"/>
  <c r="T555" i="5"/>
  <c r="R556" i="5"/>
  <c r="S556" i="5"/>
  <c r="T556" i="5"/>
  <c r="R557" i="5"/>
  <c r="S557" i="5"/>
  <c r="T557" i="5"/>
  <c r="R558" i="5"/>
  <c r="S558" i="5"/>
  <c r="T558" i="5"/>
  <c r="R559" i="5"/>
  <c r="S559" i="5"/>
  <c r="T559" i="5"/>
  <c r="R560" i="5"/>
  <c r="S560" i="5"/>
  <c r="T560" i="5"/>
  <c r="R561" i="5"/>
  <c r="S561" i="5"/>
  <c r="T561" i="5"/>
  <c r="R562" i="5"/>
  <c r="S562" i="5"/>
  <c r="T562" i="5"/>
  <c r="R563" i="5"/>
  <c r="S563" i="5"/>
  <c r="T563" i="5"/>
  <c r="R564" i="5"/>
  <c r="S564" i="5"/>
  <c r="T564" i="5"/>
  <c r="R565" i="5"/>
  <c r="S565" i="5"/>
  <c r="T565" i="5"/>
  <c r="R566" i="5"/>
  <c r="S566" i="5"/>
  <c r="T566" i="5"/>
  <c r="R567" i="5"/>
  <c r="S567" i="5"/>
  <c r="T567" i="5"/>
  <c r="R568" i="5"/>
  <c r="S568" i="5"/>
  <c r="T568" i="5"/>
  <c r="R569" i="5"/>
  <c r="S569" i="5"/>
  <c r="T569" i="5"/>
  <c r="R570" i="5"/>
  <c r="S570" i="5"/>
  <c r="T570" i="5"/>
  <c r="R571" i="5"/>
  <c r="S571" i="5"/>
  <c r="T571" i="5"/>
  <c r="R572" i="5"/>
  <c r="S572" i="5"/>
  <c r="T572" i="5"/>
  <c r="R573" i="5"/>
  <c r="S573" i="5"/>
  <c r="T573" i="5"/>
  <c r="R574" i="5"/>
  <c r="S574" i="5"/>
  <c r="T574" i="5"/>
  <c r="R575" i="5"/>
  <c r="S575" i="5"/>
  <c r="T575" i="5"/>
  <c r="R576" i="5"/>
  <c r="S576" i="5"/>
  <c r="T576" i="5"/>
  <c r="R577" i="5"/>
  <c r="S577" i="5"/>
  <c r="T577" i="5"/>
  <c r="R578" i="5"/>
  <c r="S578" i="5"/>
  <c r="T578" i="5"/>
  <c r="R579" i="5"/>
  <c r="S579" i="5"/>
  <c r="T579" i="5"/>
  <c r="R580" i="5"/>
  <c r="S580" i="5"/>
  <c r="T580" i="5"/>
  <c r="R581" i="5"/>
  <c r="S581" i="5"/>
  <c r="T581" i="5"/>
  <c r="R582" i="5"/>
  <c r="S582" i="5"/>
  <c r="T582" i="5"/>
  <c r="R583" i="5"/>
  <c r="S583" i="5"/>
  <c r="T583" i="5"/>
  <c r="R584" i="5"/>
  <c r="S584" i="5"/>
  <c r="T584" i="5"/>
  <c r="R585" i="5"/>
  <c r="S585" i="5"/>
  <c r="T585" i="5"/>
  <c r="R586" i="5"/>
  <c r="S586" i="5"/>
  <c r="T586" i="5"/>
  <c r="R587" i="5"/>
  <c r="S587" i="5"/>
  <c r="T587" i="5"/>
  <c r="R588" i="5"/>
  <c r="S588" i="5"/>
  <c r="T588" i="5"/>
  <c r="R589" i="5"/>
  <c r="S589" i="5"/>
  <c r="T589" i="5"/>
  <c r="R590" i="5"/>
  <c r="S590" i="5"/>
  <c r="T590" i="5"/>
  <c r="R591" i="5"/>
  <c r="S591" i="5"/>
  <c r="T591" i="5"/>
  <c r="R592" i="5"/>
  <c r="S592" i="5"/>
  <c r="T592" i="5"/>
  <c r="R593" i="5"/>
  <c r="S593" i="5"/>
  <c r="T593" i="5"/>
  <c r="R594" i="5"/>
  <c r="S594" i="5"/>
  <c r="T594" i="5"/>
  <c r="R595" i="5"/>
  <c r="S595" i="5"/>
  <c r="T595" i="5"/>
  <c r="R596" i="5"/>
  <c r="S596" i="5"/>
  <c r="T596" i="5"/>
  <c r="R597" i="5"/>
  <c r="S597" i="5"/>
  <c r="T597" i="5"/>
  <c r="R598" i="5"/>
  <c r="S598" i="5"/>
  <c r="T598" i="5"/>
  <c r="R599" i="5"/>
  <c r="S599" i="5"/>
  <c r="T599" i="5"/>
  <c r="R600" i="5"/>
  <c r="S600" i="5"/>
  <c r="T600" i="5"/>
  <c r="R601" i="5"/>
  <c r="S601" i="5"/>
  <c r="T601" i="5"/>
  <c r="R602" i="5"/>
  <c r="S602" i="5"/>
  <c r="T602" i="5"/>
  <c r="R603" i="5"/>
  <c r="S603" i="5"/>
  <c r="T603" i="5"/>
  <c r="R604" i="5"/>
  <c r="S604" i="5"/>
  <c r="T604" i="5"/>
  <c r="R605" i="5"/>
  <c r="S605" i="5"/>
  <c r="T605" i="5"/>
  <c r="R606" i="5"/>
  <c r="S606" i="5"/>
  <c r="T606" i="5"/>
  <c r="R607" i="5"/>
  <c r="S607" i="5"/>
  <c r="T607" i="5"/>
  <c r="R608" i="5"/>
  <c r="S608" i="5"/>
  <c r="T608" i="5"/>
  <c r="R609" i="5"/>
  <c r="S609" i="5"/>
  <c r="T609" i="5"/>
  <c r="R610" i="5"/>
  <c r="S610" i="5"/>
  <c r="T610" i="5"/>
  <c r="R611" i="5"/>
  <c r="S611" i="5"/>
  <c r="T611" i="5"/>
  <c r="R612" i="5"/>
  <c r="S612" i="5"/>
  <c r="T612" i="5"/>
  <c r="R613" i="5"/>
  <c r="S613" i="5"/>
  <c r="T613" i="5"/>
  <c r="R614" i="5"/>
  <c r="S614" i="5"/>
  <c r="T614" i="5"/>
  <c r="R615" i="5"/>
  <c r="S615" i="5"/>
  <c r="T615" i="5"/>
  <c r="R616" i="5"/>
  <c r="S616" i="5"/>
  <c r="T616" i="5"/>
  <c r="R617" i="5"/>
  <c r="S617" i="5"/>
  <c r="T617" i="5"/>
  <c r="R618" i="5"/>
  <c r="S618" i="5"/>
  <c r="T618" i="5"/>
  <c r="R619" i="5"/>
  <c r="S619" i="5"/>
  <c r="T619" i="5"/>
  <c r="R620" i="5"/>
  <c r="S620" i="5"/>
  <c r="T620" i="5"/>
  <c r="R621" i="5"/>
  <c r="S621" i="5"/>
  <c r="T621" i="5"/>
  <c r="R622" i="5"/>
  <c r="S622" i="5"/>
  <c r="T622" i="5"/>
  <c r="R623" i="5"/>
  <c r="S623" i="5"/>
  <c r="T623" i="5"/>
  <c r="R624" i="5"/>
  <c r="S624" i="5"/>
  <c r="T624" i="5"/>
  <c r="R625" i="5"/>
  <c r="S625" i="5"/>
  <c r="T625" i="5"/>
  <c r="R626" i="5"/>
  <c r="S626" i="5"/>
  <c r="T626" i="5"/>
  <c r="R627" i="5"/>
  <c r="S627" i="5"/>
  <c r="T627" i="5"/>
  <c r="R628" i="5"/>
  <c r="S628" i="5"/>
  <c r="T628" i="5"/>
  <c r="R629" i="5"/>
  <c r="S629" i="5"/>
  <c r="T629" i="5"/>
  <c r="R630" i="5"/>
  <c r="S630" i="5"/>
  <c r="T630" i="5"/>
  <c r="R631" i="5"/>
  <c r="S631" i="5"/>
  <c r="T631" i="5"/>
  <c r="R632" i="5"/>
  <c r="S632" i="5"/>
  <c r="T632" i="5"/>
  <c r="R633" i="5"/>
  <c r="S633" i="5"/>
  <c r="T633" i="5"/>
  <c r="R634" i="5"/>
  <c r="S634" i="5"/>
  <c r="T634" i="5"/>
  <c r="R635" i="5"/>
  <c r="S635" i="5"/>
  <c r="T635" i="5"/>
  <c r="R636" i="5"/>
  <c r="S636" i="5"/>
  <c r="T636" i="5"/>
  <c r="R637" i="5"/>
  <c r="S637" i="5"/>
  <c r="T637" i="5"/>
  <c r="R638" i="5"/>
  <c r="S638" i="5"/>
  <c r="T638" i="5"/>
  <c r="R639" i="5"/>
  <c r="S639" i="5"/>
  <c r="T639" i="5"/>
  <c r="R640" i="5"/>
  <c r="S640" i="5"/>
  <c r="T640" i="5"/>
  <c r="R641" i="5"/>
  <c r="S641" i="5"/>
  <c r="T641" i="5"/>
  <c r="R642" i="5"/>
  <c r="S642" i="5"/>
  <c r="T642" i="5"/>
  <c r="R643" i="5"/>
  <c r="S643" i="5"/>
  <c r="T643" i="5"/>
  <c r="R644" i="5"/>
  <c r="S644" i="5"/>
  <c r="T644" i="5"/>
  <c r="R645" i="5"/>
  <c r="S645" i="5"/>
  <c r="T645" i="5"/>
  <c r="R646" i="5"/>
  <c r="S646" i="5"/>
  <c r="T646" i="5"/>
  <c r="R647" i="5"/>
  <c r="S647" i="5"/>
  <c r="T647" i="5"/>
  <c r="R648" i="5"/>
  <c r="S648" i="5"/>
  <c r="T648" i="5"/>
  <c r="R649" i="5"/>
  <c r="S649" i="5"/>
  <c r="T649" i="5"/>
  <c r="R650" i="5"/>
  <c r="S650" i="5"/>
  <c r="T650" i="5"/>
  <c r="R651" i="5"/>
  <c r="S651" i="5"/>
  <c r="T651" i="5"/>
  <c r="R652" i="5"/>
  <c r="S652" i="5"/>
  <c r="T652" i="5"/>
  <c r="R653" i="5"/>
  <c r="S653" i="5"/>
  <c r="T653" i="5"/>
  <c r="R654" i="5"/>
  <c r="S654" i="5"/>
  <c r="T654" i="5"/>
  <c r="R655" i="5"/>
  <c r="S655" i="5"/>
  <c r="T655" i="5"/>
  <c r="R656" i="5"/>
  <c r="S656" i="5"/>
  <c r="T656" i="5"/>
  <c r="R657" i="5"/>
  <c r="S657" i="5"/>
  <c r="T657" i="5"/>
  <c r="R658" i="5"/>
  <c r="S658" i="5"/>
  <c r="T658" i="5"/>
  <c r="R659" i="5"/>
  <c r="S659" i="5"/>
  <c r="T659" i="5"/>
  <c r="R660" i="5"/>
  <c r="S660" i="5"/>
  <c r="T660" i="5"/>
  <c r="R661" i="5"/>
  <c r="S661" i="5"/>
  <c r="T661" i="5"/>
  <c r="R662" i="5"/>
  <c r="S662" i="5"/>
  <c r="T662" i="5"/>
  <c r="R663" i="5"/>
  <c r="S663" i="5"/>
  <c r="T663" i="5"/>
  <c r="R664" i="5"/>
  <c r="S664" i="5"/>
  <c r="T664" i="5"/>
  <c r="R665" i="5"/>
  <c r="S665" i="5"/>
  <c r="T665" i="5"/>
  <c r="R666" i="5"/>
  <c r="S666" i="5"/>
  <c r="T666" i="5"/>
  <c r="R667" i="5"/>
  <c r="S667" i="5"/>
  <c r="T667" i="5"/>
  <c r="R668" i="5"/>
  <c r="S668" i="5"/>
  <c r="T668" i="5"/>
  <c r="R669" i="5"/>
  <c r="S669" i="5"/>
  <c r="T669" i="5"/>
  <c r="R670" i="5"/>
  <c r="S670" i="5"/>
  <c r="T670" i="5"/>
  <c r="R671" i="5"/>
  <c r="S671" i="5"/>
  <c r="T671" i="5"/>
  <c r="R672" i="5"/>
  <c r="S672" i="5"/>
  <c r="T672" i="5"/>
  <c r="R673" i="5"/>
  <c r="S673" i="5"/>
  <c r="T673" i="5"/>
  <c r="R674" i="5"/>
  <c r="S674" i="5"/>
  <c r="T674" i="5"/>
  <c r="R675" i="5"/>
  <c r="S675" i="5"/>
  <c r="T675" i="5"/>
  <c r="R676" i="5"/>
  <c r="S676" i="5"/>
  <c r="T676" i="5"/>
  <c r="R677" i="5"/>
  <c r="S677" i="5"/>
  <c r="T677" i="5"/>
  <c r="R678" i="5"/>
  <c r="S678" i="5"/>
  <c r="T678" i="5"/>
  <c r="R679" i="5"/>
  <c r="S679" i="5"/>
  <c r="T679" i="5"/>
  <c r="R680" i="5"/>
  <c r="S680" i="5"/>
  <c r="T680" i="5"/>
  <c r="R681" i="5"/>
  <c r="S681" i="5"/>
  <c r="T681" i="5"/>
  <c r="R682" i="5"/>
  <c r="S682" i="5"/>
  <c r="T682" i="5"/>
  <c r="R683" i="5"/>
  <c r="S683" i="5"/>
  <c r="T683" i="5"/>
  <c r="R684" i="5"/>
  <c r="S684" i="5"/>
  <c r="T684" i="5"/>
  <c r="R685" i="5"/>
  <c r="S685" i="5"/>
  <c r="T685" i="5"/>
  <c r="R686" i="5"/>
  <c r="S686" i="5"/>
  <c r="T686" i="5"/>
  <c r="R687" i="5"/>
  <c r="S687" i="5"/>
  <c r="T687" i="5"/>
  <c r="R688" i="5"/>
  <c r="S688" i="5"/>
  <c r="T688" i="5"/>
  <c r="R689" i="5"/>
  <c r="S689" i="5"/>
  <c r="T689" i="5"/>
  <c r="R690" i="5"/>
  <c r="S690" i="5"/>
  <c r="T690" i="5"/>
  <c r="R691" i="5"/>
  <c r="S691" i="5"/>
  <c r="T691" i="5"/>
  <c r="R692" i="5"/>
  <c r="S692" i="5"/>
  <c r="T692" i="5"/>
  <c r="R693" i="5"/>
  <c r="S693" i="5"/>
  <c r="T693" i="5"/>
  <c r="R694" i="5"/>
  <c r="S694" i="5"/>
  <c r="T694" i="5"/>
  <c r="R695" i="5"/>
  <c r="S695" i="5"/>
  <c r="T695" i="5"/>
  <c r="R696" i="5"/>
  <c r="S696" i="5"/>
  <c r="T696" i="5"/>
  <c r="R697" i="5"/>
  <c r="S697" i="5"/>
  <c r="T697" i="5"/>
  <c r="R698" i="5"/>
  <c r="S698" i="5"/>
  <c r="T698" i="5"/>
  <c r="R699" i="5"/>
  <c r="S699" i="5"/>
  <c r="T699" i="5"/>
  <c r="R700" i="5"/>
  <c r="S700" i="5"/>
  <c r="T700" i="5"/>
  <c r="R701" i="5"/>
  <c r="S701" i="5"/>
  <c r="T701" i="5"/>
  <c r="R702" i="5"/>
  <c r="S702" i="5"/>
  <c r="T702" i="5"/>
  <c r="R703" i="5"/>
  <c r="S703" i="5"/>
  <c r="T703" i="5"/>
  <c r="R704" i="5"/>
  <c r="S704" i="5"/>
  <c r="T704" i="5"/>
  <c r="R705" i="5"/>
  <c r="S705" i="5"/>
  <c r="T705" i="5"/>
  <c r="R706" i="5"/>
  <c r="S706" i="5"/>
  <c r="T706" i="5"/>
  <c r="R707" i="5"/>
  <c r="S707" i="5"/>
  <c r="T707" i="5"/>
  <c r="R708" i="5"/>
  <c r="S708" i="5"/>
  <c r="T708" i="5"/>
  <c r="R709" i="5"/>
  <c r="S709" i="5"/>
  <c r="T709" i="5"/>
  <c r="R710" i="5"/>
  <c r="S710" i="5"/>
  <c r="T710" i="5"/>
  <c r="R711" i="5"/>
  <c r="S711" i="5"/>
  <c r="T711" i="5"/>
  <c r="R712" i="5"/>
  <c r="S712" i="5"/>
  <c r="T712" i="5"/>
  <c r="R713" i="5"/>
  <c r="S713" i="5"/>
  <c r="T713" i="5"/>
  <c r="R714" i="5"/>
  <c r="S714" i="5"/>
  <c r="T714" i="5"/>
  <c r="R715" i="5"/>
  <c r="S715" i="5"/>
  <c r="T715" i="5"/>
  <c r="R716" i="5"/>
  <c r="S716" i="5"/>
  <c r="T716" i="5"/>
  <c r="R717" i="5"/>
  <c r="S717" i="5"/>
  <c r="T717" i="5"/>
  <c r="R718" i="5"/>
  <c r="S718" i="5"/>
  <c r="T718" i="5"/>
  <c r="R719" i="5"/>
  <c r="S719" i="5"/>
  <c r="T719" i="5"/>
  <c r="R720" i="5"/>
  <c r="S720" i="5"/>
  <c r="T720" i="5"/>
  <c r="R721" i="5"/>
  <c r="S721" i="5"/>
  <c r="T721" i="5"/>
  <c r="R722" i="5"/>
  <c r="S722" i="5"/>
  <c r="T722" i="5"/>
  <c r="R723" i="5"/>
  <c r="S723" i="5"/>
  <c r="T723" i="5"/>
  <c r="R724" i="5"/>
  <c r="S724" i="5"/>
  <c r="T724" i="5"/>
  <c r="R725" i="5"/>
  <c r="S725" i="5"/>
  <c r="T725" i="5"/>
  <c r="R726" i="5"/>
  <c r="S726" i="5"/>
  <c r="T726" i="5"/>
  <c r="R727" i="5"/>
  <c r="S727" i="5"/>
  <c r="T727" i="5"/>
  <c r="R728" i="5"/>
  <c r="S728" i="5"/>
  <c r="T728" i="5"/>
  <c r="R729" i="5"/>
  <c r="S729" i="5"/>
  <c r="T729" i="5"/>
  <c r="R730" i="5"/>
  <c r="S730" i="5"/>
  <c r="T730" i="5"/>
  <c r="R731" i="5"/>
  <c r="S731" i="5"/>
  <c r="T731" i="5"/>
  <c r="R732" i="5"/>
  <c r="S732" i="5"/>
  <c r="T732" i="5"/>
  <c r="R733" i="5"/>
  <c r="S733" i="5"/>
  <c r="T733" i="5"/>
  <c r="R734" i="5"/>
  <c r="S734" i="5"/>
  <c r="T734" i="5"/>
  <c r="R735" i="5"/>
  <c r="S735" i="5"/>
  <c r="T735" i="5"/>
  <c r="R736" i="5"/>
  <c r="S736" i="5"/>
  <c r="T736" i="5"/>
  <c r="R737" i="5"/>
  <c r="S737" i="5"/>
  <c r="T737" i="5"/>
  <c r="R738" i="5"/>
  <c r="S738" i="5"/>
  <c r="T738" i="5"/>
  <c r="R739" i="5"/>
  <c r="S739" i="5"/>
  <c r="T739" i="5"/>
  <c r="R740" i="5"/>
  <c r="S740" i="5"/>
  <c r="T740" i="5"/>
  <c r="R741" i="5"/>
  <c r="S741" i="5"/>
  <c r="T741" i="5"/>
  <c r="R742" i="5"/>
  <c r="S742" i="5"/>
  <c r="T742" i="5"/>
  <c r="R743" i="5"/>
  <c r="S743" i="5"/>
  <c r="T743" i="5"/>
  <c r="R744" i="5"/>
  <c r="S744" i="5"/>
  <c r="T744" i="5"/>
  <c r="R745" i="5"/>
  <c r="S745" i="5"/>
  <c r="T745" i="5"/>
  <c r="R746" i="5"/>
  <c r="S746" i="5"/>
  <c r="T746" i="5"/>
  <c r="R747" i="5"/>
  <c r="S747" i="5"/>
  <c r="T747" i="5"/>
  <c r="R748" i="5"/>
  <c r="S748" i="5"/>
  <c r="T748" i="5"/>
  <c r="R749" i="5"/>
  <c r="S749" i="5"/>
  <c r="T749" i="5"/>
  <c r="R750" i="5"/>
  <c r="S750" i="5"/>
  <c r="T750" i="5"/>
  <c r="R751" i="5"/>
  <c r="S751" i="5"/>
  <c r="T751" i="5"/>
  <c r="R752" i="5"/>
  <c r="S752" i="5"/>
  <c r="T752" i="5"/>
  <c r="R753" i="5"/>
  <c r="S753" i="5"/>
  <c r="T753" i="5"/>
  <c r="R754" i="5"/>
  <c r="S754" i="5"/>
  <c r="T754" i="5"/>
  <c r="R755" i="5"/>
  <c r="S755" i="5"/>
  <c r="T755" i="5"/>
  <c r="R756" i="5"/>
  <c r="S756" i="5"/>
  <c r="T756" i="5"/>
  <c r="R757" i="5"/>
  <c r="S757" i="5"/>
  <c r="T757" i="5"/>
  <c r="R758" i="5"/>
  <c r="S758" i="5"/>
  <c r="T758" i="5"/>
  <c r="R759" i="5"/>
  <c r="S759" i="5"/>
  <c r="T759" i="5"/>
  <c r="R760" i="5"/>
  <c r="S760" i="5"/>
  <c r="T760" i="5"/>
  <c r="R761" i="5"/>
  <c r="S761" i="5"/>
  <c r="T761" i="5"/>
  <c r="R762" i="5"/>
  <c r="S762" i="5"/>
  <c r="T762" i="5"/>
  <c r="R763" i="5"/>
  <c r="S763" i="5"/>
  <c r="T763" i="5"/>
  <c r="R764" i="5"/>
  <c r="S764" i="5"/>
  <c r="T764" i="5"/>
  <c r="R765" i="5"/>
  <c r="S765" i="5"/>
  <c r="T765" i="5"/>
  <c r="R766" i="5"/>
  <c r="S766" i="5"/>
  <c r="T766" i="5"/>
  <c r="R767" i="5"/>
  <c r="S767" i="5"/>
  <c r="T767" i="5"/>
  <c r="R768" i="5"/>
  <c r="S768" i="5"/>
  <c r="T768" i="5"/>
  <c r="R769" i="5"/>
  <c r="S769" i="5"/>
  <c r="T769" i="5"/>
  <c r="R770" i="5"/>
  <c r="S770" i="5"/>
  <c r="T770" i="5"/>
  <c r="R771" i="5"/>
  <c r="S771" i="5"/>
  <c r="T771" i="5"/>
  <c r="R772" i="5"/>
  <c r="S772" i="5"/>
  <c r="T772" i="5"/>
  <c r="R773" i="5"/>
  <c r="S773" i="5"/>
  <c r="T773" i="5"/>
  <c r="R774" i="5"/>
  <c r="S774" i="5"/>
  <c r="T774" i="5"/>
  <c r="R775" i="5"/>
  <c r="S775" i="5"/>
  <c r="T775" i="5"/>
  <c r="R776" i="5"/>
  <c r="S776" i="5"/>
  <c r="T776" i="5"/>
  <c r="R777" i="5"/>
  <c r="S777" i="5"/>
  <c r="T777" i="5"/>
  <c r="R778" i="5"/>
  <c r="S778" i="5"/>
  <c r="T778" i="5"/>
  <c r="R779" i="5"/>
  <c r="S779" i="5"/>
  <c r="T779" i="5"/>
  <c r="R780" i="5"/>
  <c r="S780" i="5"/>
  <c r="T780" i="5"/>
  <c r="R781" i="5"/>
  <c r="S781" i="5"/>
  <c r="T781" i="5"/>
  <c r="R782" i="5"/>
  <c r="S782" i="5"/>
  <c r="T782" i="5"/>
  <c r="R783" i="5"/>
  <c r="S783" i="5"/>
  <c r="T783" i="5"/>
  <c r="R784" i="5"/>
  <c r="S784" i="5"/>
  <c r="T784" i="5"/>
  <c r="R785" i="5"/>
  <c r="S785" i="5"/>
  <c r="T785" i="5"/>
  <c r="R786" i="5"/>
  <c r="S786" i="5"/>
  <c r="T786" i="5"/>
  <c r="R787" i="5"/>
  <c r="S787" i="5"/>
  <c r="T787" i="5"/>
  <c r="R788" i="5"/>
  <c r="S788" i="5"/>
  <c r="T788" i="5"/>
  <c r="R789" i="5"/>
  <c r="S789" i="5"/>
  <c r="T789" i="5"/>
  <c r="R790" i="5"/>
  <c r="S790" i="5"/>
  <c r="T790" i="5"/>
  <c r="R791" i="5"/>
  <c r="S791" i="5"/>
  <c r="T791" i="5"/>
  <c r="R792" i="5"/>
  <c r="S792" i="5"/>
  <c r="T792" i="5"/>
  <c r="R793" i="5"/>
  <c r="S793" i="5"/>
  <c r="T793" i="5"/>
  <c r="R794" i="5"/>
  <c r="S794" i="5"/>
  <c r="T794" i="5"/>
  <c r="R795" i="5"/>
  <c r="S795" i="5"/>
  <c r="T795" i="5"/>
  <c r="R796" i="5"/>
  <c r="S796" i="5"/>
  <c r="T796" i="5"/>
  <c r="R797" i="5"/>
  <c r="S797" i="5"/>
  <c r="T797" i="5"/>
  <c r="R798" i="5"/>
  <c r="S798" i="5"/>
  <c r="T798" i="5"/>
  <c r="R799" i="5"/>
  <c r="S799" i="5"/>
  <c r="T799" i="5"/>
  <c r="R800" i="5"/>
  <c r="S800" i="5"/>
  <c r="T800" i="5"/>
  <c r="R801" i="5"/>
  <c r="S801" i="5"/>
  <c r="T801" i="5"/>
  <c r="R802" i="5"/>
  <c r="S802" i="5"/>
  <c r="T802" i="5"/>
  <c r="R803" i="5"/>
  <c r="S803" i="5"/>
  <c r="T803" i="5"/>
  <c r="R804" i="5"/>
  <c r="S804" i="5"/>
  <c r="T804" i="5"/>
  <c r="R805" i="5"/>
  <c r="S805" i="5"/>
  <c r="T805" i="5"/>
  <c r="R806" i="5"/>
  <c r="S806" i="5"/>
  <c r="T806" i="5"/>
  <c r="R807" i="5"/>
  <c r="S807" i="5"/>
  <c r="T807" i="5"/>
  <c r="R808" i="5"/>
  <c r="S808" i="5"/>
  <c r="T808" i="5"/>
  <c r="R809" i="5"/>
  <c r="S809" i="5"/>
  <c r="T809" i="5"/>
  <c r="R810" i="5"/>
  <c r="S810" i="5"/>
  <c r="T810" i="5"/>
  <c r="R811" i="5"/>
  <c r="S811" i="5"/>
  <c r="T811" i="5"/>
  <c r="R812" i="5"/>
  <c r="S812" i="5"/>
  <c r="T812" i="5"/>
  <c r="R813" i="5"/>
  <c r="S813" i="5"/>
  <c r="T813" i="5"/>
  <c r="R814" i="5"/>
  <c r="S814" i="5"/>
  <c r="T814" i="5"/>
  <c r="R815" i="5"/>
  <c r="S815" i="5"/>
  <c r="T815" i="5"/>
  <c r="R816" i="5"/>
  <c r="S816" i="5"/>
  <c r="T816" i="5"/>
  <c r="R817" i="5"/>
  <c r="S817" i="5"/>
  <c r="T817" i="5"/>
  <c r="R818" i="5"/>
  <c r="S818" i="5"/>
  <c r="T818" i="5"/>
  <c r="R819" i="5"/>
  <c r="S819" i="5"/>
  <c r="T819" i="5"/>
  <c r="R820" i="5"/>
  <c r="S820" i="5"/>
  <c r="T820" i="5"/>
  <c r="R821" i="5"/>
  <c r="S821" i="5"/>
  <c r="T821" i="5"/>
  <c r="R822" i="5"/>
  <c r="S822" i="5"/>
  <c r="T822" i="5"/>
  <c r="R823" i="5"/>
  <c r="S823" i="5"/>
  <c r="T823" i="5"/>
  <c r="R824" i="5"/>
  <c r="S824" i="5"/>
  <c r="T824" i="5"/>
  <c r="R825" i="5"/>
  <c r="S825" i="5"/>
  <c r="T825" i="5"/>
  <c r="R826" i="5"/>
  <c r="S826" i="5"/>
  <c r="T826" i="5"/>
  <c r="R827" i="5"/>
  <c r="S827" i="5"/>
  <c r="T827" i="5"/>
  <c r="R828" i="5"/>
  <c r="S828" i="5"/>
  <c r="T828" i="5"/>
  <c r="R829" i="5"/>
  <c r="S829" i="5"/>
  <c r="T829" i="5"/>
  <c r="R830" i="5"/>
  <c r="S830" i="5"/>
  <c r="T830" i="5"/>
  <c r="R831" i="5"/>
  <c r="S831" i="5"/>
  <c r="T831" i="5"/>
  <c r="R832" i="5"/>
  <c r="S832" i="5"/>
  <c r="T832" i="5"/>
  <c r="R833" i="5"/>
  <c r="S833" i="5"/>
  <c r="T833" i="5"/>
  <c r="R834" i="5"/>
  <c r="S834" i="5"/>
  <c r="T834" i="5"/>
  <c r="R835" i="5"/>
  <c r="S835" i="5"/>
  <c r="T835" i="5"/>
  <c r="R836" i="5"/>
  <c r="S836" i="5"/>
  <c r="T836" i="5"/>
  <c r="R837" i="5"/>
  <c r="S837" i="5"/>
  <c r="T837" i="5"/>
  <c r="R838" i="5"/>
  <c r="S838" i="5"/>
  <c r="T838" i="5"/>
  <c r="R839" i="5"/>
  <c r="S839" i="5"/>
  <c r="T839" i="5"/>
  <c r="R840" i="5"/>
  <c r="S840" i="5"/>
  <c r="T840" i="5"/>
  <c r="R841" i="5"/>
  <c r="S841" i="5"/>
  <c r="T841" i="5"/>
  <c r="R842" i="5"/>
  <c r="S842" i="5"/>
  <c r="T842" i="5"/>
  <c r="R843" i="5"/>
  <c r="S843" i="5"/>
  <c r="T843" i="5"/>
  <c r="R844" i="5"/>
  <c r="S844" i="5"/>
  <c r="T844" i="5"/>
  <c r="R845" i="5"/>
  <c r="S845" i="5"/>
  <c r="T845" i="5"/>
  <c r="R846" i="5"/>
  <c r="S846" i="5"/>
  <c r="T846" i="5"/>
  <c r="R847" i="5"/>
  <c r="S847" i="5"/>
  <c r="T847" i="5"/>
  <c r="R848" i="5"/>
  <c r="S848" i="5"/>
  <c r="T848" i="5"/>
  <c r="R849" i="5"/>
  <c r="S849" i="5"/>
  <c r="T849" i="5"/>
  <c r="R850" i="5"/>
  <c r="S850" i="5"/>
  <c r="T850" i="5"/>
  <c r="R851" i="5"/>
  <c r="S851" i="5"/>
  <c r="T851" i="5"/>
  <c r="R852" i="5"/>
  <c r="S852" i="5"/>
  <c r="T852" i="5"/>
  <c r="R853" i="5"/>
  <c r="S853" i="5"/>
  <c r="T853" i="5"/>
  <c r="R854" i="5"/>
  <c r="S854" i="5"/>
  <c r="T854" i="5"/>
  <c r="R855" i="5"/>
  <c r="S855" i="5"/>
  <c r="T855" i="5"/>
  <c r="R856" i="5"/>
  <c r="S856" i="5"/>
  <c r="T856" i="5"/>
  <c r="R857" i="5"/>
  <c r="S857" i="5"/>
  <c r="T857" i="5"/>
  <c r="R858" i="5"/>
  <c r="S858" i="5"/>
  <c r="T858" i="5"/>
  <c r="R859" i="5"/>
  <c r="S859" i="5"/>
  <c r="T859" i="5"/>
  <c r="R860" i="5"/>
  <c r="S860" i="5"/>
  <c r="T860" i="5"/>
  <c r="R861" i="5"/>
  <c r="S861" i="5"/>
  <c r="T861" i="5"/>
  <c r="R862" i="5"/>
  <c r="S862" i="5"/>
  <c r="T862" i="5"/>
  <c r="R863" i="5"/>
  <c r="S863" i="5"/>
  <c r="T863" i="5"/>
  <c r="R864" i="5"/>
  <c r="S864" i="5"/>
  <c r="T864" i="5"/>
  <c r="R865" i="5"/>
  <c r="S865" i="5"/>
  <c r="T865" i="5"/>
  <c r="R866" i="5"/>
  <c r="S866" i="5"/>
  <c r="T866" i="5"/>
  <c r="R867" i="5"/>
  <c r="S867" i="5"/>
  <c r="T867" i="5"/>
  <c r="R868" i="5"/>
  <c r="S868" i="5"/>
  <c r="T868" i="5"/>
  <c r="R869" i="5"/>
  <c r="S869" i="5"/>
  <c r="T869" i="5"/>
  <c r="R870" i="5"/>
  <c r="S870" i="5"/>
  <c r="T870" i="5"/>
  <c r="R871" i="5"/>
  <c r="S871" i="5"/>
  <c r="T871" i="5"/>
  <c r="R872" i="5"/>
  <c r="S872" i="5"/>
  <c r="T872" i="5"/>
  <c r="R873" i="5"/>
  <c r="S873" i="5"/>
  <c r="T873" i="5"/>
  <c r="R874" i="5"/>
  <c r="S874" i="5"/>
  <c r="T874" i="5"/>
  <c r="R875" i="5"/>
  <c r="S875" i="5"/>
  <c r="T875" i="5"/>
  <c r="R876" i="5"/>
  <c r="S876" i="5"/>
  <c r="T876" i="5"/>
  <c r="R877" i="5"/>
  <c r="S877" i="5"/>
  <c r="T877" i="5"/>
  <c r="R878" i="5"/>
  <c r="S878" i="5"/>
  <c r="T878" i="5"/>
  <c r="R879" i="5"/>
  <c r="S879" i="5"/>
  <c r="T879" i="5"/>
  <c r="R880" i="5"/>
  <c r="S880" i="5"/>
  <c r="T880" i="5"/>
  <c r="R881" i="5"/>
  <c r="S881" i="5"/>
  <c r="T881" i="5"/>
  <c r="R882" i="5"/>
  <c r="S882" i="5"/>
  <c r="T882" i="5"/>
  <c r="R883" i="5"/>
  <c r="S883" i="5"/>
  <c r="T883" i="5"/>
  <c r="R884" i="5"/>
  <c r="S884" i="5"/>
  <c r="T884" i="5"/>
  <c r="R885" i="5"/>
  <c r="S885" i="5"/>
  <c r="T885" i="5"/>
  <c r="R886" i="5"/>
  <c r="S886" i="5"/>
  <c r="T886" i="5"/>
  <c r="R887" i="5"/>
  <c r="S887" i="5"/>
  <c r="T887" i="5"/>
  <c r="R888" i="5"/>
  <c r="S888" i="5"/>
  <c r="T888" i="5"/>
  <c r="R889" i="5"/>
  <c r="S889" i="5"/>
  <c r="T889" i="5"/>
  <c r="R890" i="5"/>
  <c r="S890" i="5"/>
  <c r="T890" i="5"/>
  <c r="R891" i="5"/>
  <c r="S891" i="5"/>
  <c r="T891" i="5"/>
  <c r="R892" i="5"/>
  <c r="S892" i="5"/>
  <c r="T892" i="5"/>
  <c r="R893" i="5"/>
  <c r="S893" i="5"/>
  <c r="T893" i="5"/>
  <c r="R894" i="5"/>
  <c r="S894" i="5"/>
  <c r="T894" i="5"/>
  <c r="R895" i="5"/>
  <c r="S895" i="5"/>
  <c r="T895" i="5"/>
  <c r="R896" i="5"/>
  <c r="S896" i="5"/>
  <c r="T896" i="5"/>
  <c r="R897" i="5"/>
  <c r="S897" i="5"/>
  <c r="T897" i="5"/>
  <c r="R898" i="5"/>
  <c r="S898" i="5"/>
  <c r="T898" i="5"/>
  <c r="R899" i="5"/>
  <c r="S899" i="5"/>
  <c r="T899" i="5"/>
  <c r="R900" i="5"/>
  <c r="S900" i="5"/>
  <c r="T900" i="5"/>
  <c r="R901" i="5"/>
  <c r="S901" i="5"/>
  <c r="T901" i="5"/>
  <c r="R902" i="5"/>
  <c r="S902" i="5"/>
  <c r="T902" i="5"/>
  <c r="R903" i="5"/>
  <c r="S903" i="5"/>
  <c r="T903" i="5"/>
  <c r="R904" i="5"/>
  <c r="S904" i="5"/>
  <c r="T904" i="5"/>
  <c r="R905" i="5"/>
  <c r="S905" i="5"/>
  <c r="T905" i="5"/>
  <c r="R906" i="5"/>
  <c r="S906" i="5"/>
  <c r="T906" i="5"/>
  <c r="R907" i="5"/>
  <c r="S907" i="5"/>
  <c r="T907" i="5"/>
  <c r="R908" i="5"/>
  <c r="S908" i="5"/>
  <c r="T908" i="5"/>
  <c r="R909" i="5"/>
  <c r="S909" i="5"/>
  <c r="T909" i="5"/>
  <c r="R910" i="5"/>
  <c r="S910" i="5"/>
  <c r="T910" i="5"/>
  <c r="R911" i="5"/>
  <c r="S911" i="5"/>
  <c r="T911" i="5"/>
  <c r="R912" i="5"/>
  <c r="S912" i="5"/>
  <c r="T912" i="5"/>
  <c r="R913" i="5"/>
  <c r="S913" i="5"/>
  <c r="T913" i="5"/>
  <c r="R914" i="5"/>
  <c r="S914" i="5"/>
  <c r="T914" i="5"/>
  <c r="R915" i="5"/>
  <c r="S915" i="5"/>
  <c r="T915" i="5"/>
  <c r="R916" i="5"/>
  <c r="S916" i="5"/>
  <c r="T916" i="5"/>
  <c r="R917" i="5"/>
  <c r="S917" i="5"/>
  <c r="T917" i="5"/>
  <c r="R918" i="5"/>
  <c r="S918" i="5"/>
  <c r="T918" i="5"/>
  <c r="R919" i="5"/>
  <c r="S919" i="5"/>
  <c r="T919" i="5"/>
  <c r="R920" i="5"/>
  <c r="S920" i="5"/>
  <c r="T920" i="5"/>
  <c r="R921" i="5"/>
  <c r="S921" i="5"/>
  <c r="T921" i="5"/>
  <c r="R922" i="5"/>
  <c r="S922" i="5"/>
  <c r="T922" i="5"/>
  <c r="R923" i="5"/>
  <c r="S923" i="5"/>
  <c r="T923" i="5"/>
  <c r="R924" i="5"/>
  <c r="S924" i="5"/>
  <c r="T924" i="5"/>
  <c r="R925" i="5"/>
  <c r="S925" i="5"/>
  <c r="T925" i="5"/>
  <c r="R926" i="5"/>
  <c r="S926" i="5"/>
  <c r="T926" i="5"/>
  <c r="R927" i="5"/>
  <c r="S927" i="5"/>
  <c r="T927" i="5"/>
  <c r="R928" i="5"/>
  <c r="S928" i="5"/>
  <c r="T928" i="5"/>
  <c r="R929" i="5"/>
  <c r="S929" i="5"/>
  <c r="T929" i="5"/>
  <c r="R930" i="5"/>
  <c r="S930" i="5"/>
  <c r="T930" i="5"/>
  <c r="R931" i="5"/>
  <c r="S931" i="5"/>
  <c r="T931" i="5"/>
  <c r="R932" i="5"/>
  <c r="S932" i="5"/>
  <c r="T932" i="5"/>
  <c r="R933" i="5"/>
  <c r="S933" i="5"/>
  <c r="T933" i="5"/>
  <c r="R934" i="5"/>
  <c r="S934" i="5"/>
  <c r="T934" i="5"/>
  <c r="R935" i="5"/>
  <c r="S935" i="5"/>
  <c r="T935" i="5"/>
  <c r="R936" i="5"/>
  <c r="S936" i="5"/>
  <c r="T936" i="5"/>
  <c r="R937" i="5"/>
  <c r="S937" i="5"/>
  <c r="T937" i="5"/>
  <c r="R938" i="5"/>
  <c r="S938" i="5"/>
  <c r="T938" i="5"/>
  <c r="R939" i="5"/>
  <c r="S939" i="5"/>
  <c r="T939" i="5"/>
  <c r="R940" i="5"/>
  <c r="S940" i="5"/>
  <c r="T940" i="5"/>
  <c r="R941" i="5"/>
  <c r="S941" i="5"/>
  <c r="T941" i="5"/>
  <c r="R942" i="5"/>
  <c r="S942" i="5"/>
  <c r="T942" i="5"/>
  <c r="R943" i="5"/>
  <c r="S943" i="5"/>
  <c r="T943" i="5"/>
  <c r="R944" i="5"/>
  <c r="S944" i="5"/>
  <c r="T944" i="5"/>
  <c r="R945" i="5"/>
  <c r="S945" i="5"/>
  <c r="T945" i="5"/>
  <c r="R946" i="5"/>
  <c r="S946" i="5"/>
  <c r="T946" i="5"/>
  <c r="R947" i="5"/>
  <c r="S947" i="5"/>
  <c r="T947" i="5"/>
  <c r="R948" i="5"/>
  <c r="S948" i="5"/>
  <c r="T948" i="5"/>
  <c r="R949" i="5"/>
  <c r="S949" i="5"/>
  <c r="T949" i="5"/>
  <c r="R950" i="5"/>
  <c r="S950" i="5"/>
  <c r="T950" i="5"/>
  <c r="R951" i="5"/>
  <c r="S951" i="5"/>
  <c r="T951" i="5"/>
  <c r="R952" i="5"/>
  <c r="S952" i="5"/>
  <c r="T952" i="5"/>
  <c r="R953" i="5"/>
  <c r="S953" i="5"/>
  <c r="T953" i="5"/>
  <c r="R954" i="5"/>
  <c r="S954" i="5"/>
  <c r="T954" i="5"/>
  <c r="R955" i="5"/>
  <c r="S955" i="5"/>
  <c r="T955" i="5"/>
  <c r="R956" i="5"/>
  <c r="S956" i="5"/>
  <c r="T956" i="5"/>
  <c r="R957" i="5"/>
  <c r="S957" i="5"/>
  <c r="T957" i="5"/>
  <c r="R958" i="5"/>
  <c r="S958" i="5"/>
  <c r="T958" i="5"/>
  <c r="R959" i="5"/>
  <c r="S959" i="5"/>
  <c r="T959" i="5"/>
  <c r="R960" i="5"/>
  <c r="S960" i="5"/>
  <c r="T960" i="5"/>
  <c r="R961" i="5"/>
  <c r="S961" i="5"/>
  <c r="T961" i="5"/>
  <c r="R962" i="5"/>
  <c r="S962" i="5"/>
  <c r="T962" i="5"/>
  <c r="R963" i="5"/>
  <c r="S963" i="5"/>
  <c r="T963" i="5"/>
  <c r="R964" i="5"/>
  <c r="S964" i="5"/>
  <c r="T964" i="5"/>
  <c r="R965" i="5"/>
  <c r="S965" i="5"/>
  <c r="T965" i="5"/>
  <c r="R966" i="5"/>
  <c r="S966" i="5"/>
  <c r="T966" i="5"/>
  <c r="R967" i="5"/>
  <c r="S967" i="5"/>
  <c r="T967" i="5"/>
  <c r="R968" i="5"/>
  <c r="S968" i="5"/>
  <c r="T968" i="5"/>
  <c r="R969" i="5"/>
  <c r="S969" i="5"/>
  <c r="T969" i="5"/>
  <c r="R970" i="5"/>
  <c r="S970" i="5"/>
  <c r="T970" i="5"/>
  <c r="R971" i="5"/>
  <c r="S971" i="5"/>
  <c r="T971" i="5"/>
  <c r="R972" i="5"/>
  <c r="S972" i="5"/>
  <c r="T972" i="5"/>
  <c r="R973" i="5"/>
  <c r="S973" i="5"/>
  <c r="T973" i="5"/>
  <c r="R974" i="5"/>
  <c r="S974" i="5"/>
  <c r="T974" i="5"/>
  <c r="R975" i="5"/>
  <c r="S975" i="5"/>
  <c r="T975" i="5"/>
  <c r="R976" i="5"/>
  <c r="S976" i="5"/>
  <c r="T976" i="5"/>
  <c r="R977" i="5"/>
  <c r="S977" i="5"/>
  <c r="T977" i="5"/>
  <c r="R978" i="5"/>
  <c r="S978" i="5"/>
  <c r="T978" i="5"/>
  <c r="R979" i="5"/>
  <c r="S979" i="5"/>
  <c r="T979" i="5"/>
  <c r="R980" i="5"/>
  <c r="S980" i="5"/>
  <c r="T980" i="5"/>
  <c r="R981" i="5"/>
  <c r="S981" i="5"/>
  <c r="T981" i="5"/>
  <c r="R982" i="5"/>
  <c r="S982" i="5"/>
  <c r="T982" i="5"/>
  <c r="R983" i="5"/>
  <c r="S983" i="5"/>
  <c r="T983" i="5"/>
  <c r="R984" i="5"/>
  <c r="S984" i="5"/>
  <c r="T984" i="5"/>
  <c r="R985" i="5"/>
  <c r="S985" i="5"/>
  <c r="T985" i="5"/>
  <c r="R986" i="5"/>
  <c r="S986" i="5"/>
  <c r="T986" i="5"/>
  <c r="R987" i="5"/>
  <c r="S987" i="5"/>
  <c r="T987" i="5"/>
  <c r="R988" i="5"/>
  <c r="S988" i="5"/>
  <c r="T988" i="5"/>
  <c r="R989" i="5"/>
  <c r="S989" i="5"/>
  <c r="T989" i="5"/>
  <c r="R990" i="5"/>
  <c r="S990" i="5"/>
  <c r="T990" i="5"/>
  <c r="R991" i="5"/>
  <c r="S991" i="5"/>
  <c r="T991" i="5"/>
  <c r="R992" i="5"/>
  <c r="S992" i="5"/>
  <c r="T992" i="5"/>
  <c r="R993" i="5"/>
  <c r="S993" i="5"/>
  <c r="T993" i="5"/>
  <c r="R994" i="5"/>
  <c r="S994" i="5"/>
  <c r="T994" i="5"/>
  <c r="R995" i="5"/>
  <c r="S995" i="5"/>
  <c r="T995" i="5"/>
  <c r="R996" i="5"/>
  <c r="S996" i="5"/>
  <c r="T996" i="5"/>
  <c r="R997" i="5"/>
  <c r="S997" i="5"/>
  <c r="T997" i="5"/>
  <c r="R998" i="5"/>
  <c r="S998" i="5"/>
  <c r="T998" i="5"/>
  <c r="R999" i="5"/>
  <c r="S999" i="5"/>
  <c r="T999" i="5"/>
  <c r="R1000" i="5"/>
  <c r="S1000" i="5"/>
  <c r="T1000" i="5"/>
  <c r="R1001" i="5"/>
  <c r="S1001" i="5"/>
  <c r="T1001" i="5"/>
  <c r="R1002" i="5"/>
  <c r="S1002" i="5"/>
  <c r="T1002" i="5"/>
  <c r="R1003" i="5"/>
  <c r="S1003" i="5"/>
  <c r="T1003" i="5"/>
  <c r="R1004" i="5"/>
  <c r="S1004" i="5"/>
  <c r="T1004" i="5"/>
  <c r="R1005" i="5"/>
  <c r="S1005" i="5"/>
  <c r="T1005" i="5"/>
  <c r="R1006" i="5"/>
  <c r="S1006" i="5"/>
  <c r="T1006" i="5"/>
  <c r="R1007" i="5"/>
  <c r="S1007" i="5"/>
  <c r="T1007" i="5"/>
  <c r="R1008" i="5"/>
  <c r="S1008" i="5"/>
  <c r="T1008" i="5"/>
  <c r="R1009" i="5"/>
  <c r="S1009" i="5"/>
  <c r="T1009" i="5"/>
  <c r="R1010" i="5"/>
  <c r="S1010" i="5"/>
  <c r="T1010" i="5"/>
  <c r="R1011" i="5"/>
  <c r="S1011" i="5"/>
  <c r="T1011" i="5"/>
  <c r="R1012" i="5"/>
  <c r="S1012" i="5"/>
  <c r="T1012" i="5"/>
  <c r="R1013" i="5"/>
  <c r="S1013" i="5"/>
  <c r="T1013" i="5"/>
  <c r="R1014" i="5"/>
  <c r="S1014" i="5"/>
  <c r="T1014" i="5"/>
  <c r="R1015" i="5"/>
  <c r="S1015" i="5"/>
  <c r="T1015" i="5"/>
  <c r="R1016" i="5"/>
  <c r="S1016" i="5"/>
  <c r="T1016" i="5"/>
  <c r="R1017" i="5"/>
  <c r="S1017" i="5"/>
  <c r="T1017" i="5"/>
  <c r="R1018" i="5"/>
  <c r="S1018" i="5"/>
  <c r="T1018" i="5"/>
  <c r="R1019" i="5"/>
  <c r="S1019" i="5"/>
  <c r="T1019" i="5"/>
  <c r="R1020" i="5"/>
  <c r="S1020" i="5"/>
  <c r="T1020" i="5"/>
  <c r="R1021" i="5"/>
  <c r="S1021" i="5"/>
  <c r="T1021" i="5"/>
  <c r="R1022" i="5"/>
  <c r="S1022" i="5"/>
  <c r="T1022" i="5"/>
  <c r="R1023" i="5"/>
  <c r="S1023" i="5"/>
  <c r="T1023" i="5"/>
  <c r="R1024" i="5"/>
  <c r="S1024" i="5"/>
  <c r="T1024" i="5"/>
  <c r="R1025" i="5"/>
  <c r="S1025" i="5"/>
  <c r="T1025" i="5"/>
  <c r="R1026" i="5"/>
  <c r="S1026" i="5"/>
  <c r="T1026" i="5"/>
  <c r="R1027" i="5"/>
  <c r="S1027" i="5"/>
  <c r="T1027" i="5"/>
  <c r="R1028" i="5"/>
  <c r="S1028" i="5"/>
  <c r="T1028" i="5"/>
  <c r="R1029" i="5"/>
  <c r="S1029" i="5"/>
  <c r="T1029" i="5"/>
  <c r="R1030" i="5"/>
  <c r="S1030" i="5"/>
  <c r="T1030" i="5"/>
  <c r="R1031" i="5"/>
  <c r="S1031" i="5"/>
  <c r="T1031" i="5"/>
  <c r="R1032" i="5"/>
  <c r="S1032" i="5"/>
  <c r="T1032" i="5"/>
  <c r="R1033" i="5"/>
  <c r="S1033" i="5"/>
  <c r="T1033" i="5"/>
  <c r="R1034" i="5"/>
  <c r="S1034" i="5"/>
  <c r="T1034" i="5"/>
  <c r="R1035" i="5"/>
  <c r="S1035" i="5"/>
  <c r="T1035" i="5"/>
  <c r="R1036" i="5"/>
  <c r="S1036" i="5"/>
  <c r="T1036" i="5"/>
  <c r="R1037" i="5"/>
  <c r="S1037" i="5"/>
  <c r="T1037" i="5"/>
  <c r="R1038" i="5"/>
  <c r="S1038" i="5"/>
  <c r="T1038" i="5"/>
  <c r="R1039" i="5"/>
  <c r="S1039" i="5"/>
  <c r="T1039" i="5"/>
  <c r="R1040" i="5"/>
  <c r="S1040" i="5"/>
  <c r="T1040" i="5"/>
  <c r="R1041" i="5"/>
  <c r="S1041" i="5"/>
  <c r="T1041" i="5"/>
  <c r="R1042" i="5"/>
  <c r="S1042" i="5"/>
  <c r="T1042" i="5"/>
  <c r="R1043" i="5"/>
  <c r="S1043" i="5"/>
  <c r="T1043" i="5"/>
  <c r="R1044" i="5"/>
  <c r="S1044" i="5"/>
  <c r="T1044" i="5"/>
  <c r="R1045" i="5"/>
  <c r="S1045" i="5"/>
  <c r="T1045" i="5"/>
  <c r="R1046" i="5"/>
  <c r="S1046" i="5"/>
  <c r="T1046" i="5"/>
  <c r="R1047" i="5"/>
  <c r="S1047" i="5"/>
  <c r="T1047" i="5"/>
  <c r="R1048" i="5"/>
  <c r="S1048" i="5"/>
  <c r="T1048" i="5"/>
  <c r="R1049" i="5"/>
  <c r="S1049" i="5"/>
  <c r="T1049" i="5"/>
  <c r="R1050" i="5"/>
  <c r="S1050" i="5"/>
  <c r="T1050" i="5"/>
  <c r="R1051" i="5"/>
  <c r="S1051" i="5"/>
  <c r="T1051" i="5"/>
  <c r="R1052" i="5"/>
  <c r="S1052" i="5"/>
  <c r="T1052" i="5"/>
  <c r="R1053" i="5"/>
  <c r="S1053" i="5"/>
  <c r="T1053" i="5"/>
  <c r="R1054" i="5"/>
  <c r="S1054" i="5"/>
  <c r="T1054" i="5"/>
  <c r="R1055" i="5"/>
  <c r="S1055" i="5"/>
  <c r="T1055" i="5"/>
  <c r="R1056" i="5"/>
  <c r="S1056" i="5"/>
  <c r="T1056" i="5"/>
  <c r="R1057" i="5"/>
  <c r="S1057" i="5"/>
  <c r="T1057" i="5"/>
  <c r="R1058" i="5"/>
  <c r="S1058" i="5"/>
  <c r="T1058" i="5"/>
  <c r="R1059" i="5"/>
  <c r="S1059" i="5"/>
  <c r="T1059" i="5"/>
  <c r="R1060" i="5"/>
  <c r="S1060" i="5"/>
  <c r="T1060" i="5"/>
  <c r="R1061" i="5"/>
  <c r="S1061" i="5"/>
  <c r="T1061" i="5"/>
  <c r="R1062" i="5"/>
  <c r="S1062" i="5"/>
  <c r="T1062" i="5"/>
  <c r="R1063" i="5"/>
  <c r="S1063" i="5"/>
  <c r="T1063" i="5"/>
  <c r="R1064" i="5"/>
  <c r="S1064" i="5"/>
  <c r="T1064" i="5"/>
  <c r="R1065" i="5"/>
  <c r="S1065" i="5"/>
  <c r="T1065" i="5"/>
  <c r="R1066" i="5"/>
  <c r="S1066" i="5"/>
  <c r="T1066" i="5"/>
  <c r="R1067" i="5"/>
  <c r="S1067" i="5"/>
  <c r="T1067" i="5"/>
  <c r="R1068" i="5"/>
  <c r="S1068" i="5"/>
  <c r="T1068" i="5"/>
  <c r="R1069" i="5"/>
  <c r="S1069" i="5"/>
  <c r="T1069" i="5"/>
  <c r="R1070" i="5"/>
  <c r="S1070" i="5"/>
  <c r="T1070" i="5"/>
  <c r="R1071" i="5"/>
  <c r="S1071" i="5"/>
  <c r="T1071" i="5"/>
  <c r="R1072" i="5"/>
  <c r="S1072" i="5"/>
  <c r="T1072" i="5"/>
  <c r="R1073" i="5"/>
  <c r="S1073" i="5"/>
  <c r="T1073" i="5"/>
  <c r="R1074" i="5"/>
  <c r="S1074" i="5"/>
  <c r="T1074" i="5"/>
  <c r="R1075" i="5"/>
  <c r="S1075" i="5"/>
  <c r="T1075" i="5"/>
  <c r="R1076" i="5"/>
  <c r="S1076" i="5"/>
  <c r="T1076" i="5"/>
  <c r="R1077" i="5"/>
  <c r="S1077" i="5"/>
  <c r="T1077" i="5"/>
  <c r="R1078" i="5"/>
  <c r="S1078" i="5"/>
  <c r="T1078" i="5"/>
  <c r="R1079" i="5"/>
  <c r="S1079" i="5"/>
  <c r="T1079" i="5"/>
  <c r="R1080" i="5"/>
  <c r="S1080" i="5"/>
  <c r="T1080" i="5"/>
  <c r="R1081" i="5"/>
  <c r="S1081" i="5"/>
  <c r="T1081" i="5"/>
  <c r="R1082" i="5"/>
  <c r="S1082" i="5"/>
  <c r="T1082" i="5"/>
  <c r="R1083" i="5"/>
  <c r="S1083" i="5"/>
  <c r="T1083" i="5"/>
  <c r="R1084" i="5"/>
  <c r="S1084" i="5"/>
  <c r="T1084" i="5"/>
  <c r="R1085" i="5"/>
  <c r="S1085" i="5"/>
  <c r="T1085" i="5"/>
  <c r="R1086" i="5"/>
  <c r="S1086" i="5"/>
  <c r="T1086" i="5"/>
  <c r="R1087" i="5"/>
  <c r="S1087" i="5"/>
  <c r="T1087" i="5"/>
  <c r="R1088" i="5"/>
  <c r="S1088" i="5"/>
  <c r="T1088" i="5"/>
  <c r="R1089" i="5"/>
  <c r="S1089" i="5"/>
  <c r="T1089" i="5"/>
  <c r="R1090" i="5"/>
  <c r="S1090" i="5"/>
  <c r="T1090" i="5"/>
  <c r="R1091" i="5"/>
  <c r="S1091" i="5"/>
  <c r="T1091" i="5"/>
  <c r="R1092" i="5"/>
  <c r="S1092" i="5"/>
  <c r="T1092" i="5"/>
  <c r="R1093" i="5"/>
  <c r="S1093" i="5"/>
  <c r="T1093" i="5"/>
  <c r="R1094" i="5"/>
  <c r="S1094" i="5"/>
  <c r="T1094" i="5"/>
  <c r="R1095" i="5"/>
  <c r="S1095" i="5"/>
  <c r="T1095" i="5"/>
  <c r="R1096" i="5"/>
  <c r="S1096" i="5"/>
  <c r="T1096" i="5"/>
  <c r="R1097" i="5"/>
  <c r="S1097" i="5"/>
  <c r="T1097" i="5"/>
  <c r="R1098" i="5"/>
  <c r="S1098" i="5"/>
  <c r="T1098" i="5"/>
  <c r="R1099" i="5"/>
  <c r="S1099" i="5"/>
  <c r="T1099" i="5"/>
  <c r="R1100" i="5"/>
  <c r="S1100" i="5"/>
  <c r="T1100" i="5"/>
  <c r="R1101" i="5"/>
  <c r="S1101" i="5"/>
  <c r="T1101" i="5"/>
  <c r="R1102" i="5"/>
  <c r="S1102" i="5"/>
  <c r="T1102" i="5"/>
  <c r="R1103" i="5"/>
  <c r="S1103" i="5"/>
  <c r="T1103" i="5"/>
  <c r="R1104" i="5"/>
  <c r="S1104" i="5"/>
  <c r="T1104" i="5"/>
  <c r="R1105" i="5"/>
  <c r="S1105" i="5"/>
  <c r="T1105" i="5"/>
  <c r="R1106" i="5"/>
  <c r="S1106" i="5"/>
  <c r="T1106" i="5"/>
  <c r="R1107" i="5"/>
  <c r="S1107" i="5"/>
  <c r="T1107" i="5"/>
  <c r="R1108" i="5"/>
  <c r="S1108" i="5"/>
  <c r="T1108" i="5"/>
  <c r="R1109" i="5"/>
  <c r="S1109" i="5"/>
  <c r="T1109" i="5"/>
  <c r="R1110" i="5"/>
  <c r="S1110" i="5"/>
  <c r="T1110" i="5"/>
  <c r="R1111" i="5"/>
  <c r="S1111" i="5"/>
  <c r="T1111" i="5"/>
  <c r="R1112" i="5"/>
  <c r="S1112" i="5"/>
  <c r="T1112" i="5"/>
  <c r="R1113" i="5"/>
  <c r="S1113" i="5"/>
  <c r="T1113" i="5"/>
  <c r="R1114" i="5"/>
  <c r="S1114" i="5"/>
  <c r="T1114" i="5"/>
  <c r="R1115" i="5"/>
  <c r="S1115" i="5"/>
  <c r="T1115" i="5"/>
  <c r="R1116" i="5"/>
  <c r="S1116" i="5"/>
  <c r="T1116" i="5"/>
  <c r="R1117" i="5"/>
  <c r="S1117" i="5"/>
  <c r="T1117" i="5"/>
  <c r="R1118" i="5"/>
  <c r="S1118" i="5"/>
  <c r="T1118" i="5"/>
  <c r="R1119" i="5"/>
  <c r="S1119" i="5"/>
  <c r="T1119" i="5"/>
  <c r="R1120" i="5"/>
  <c r="S1120" i="5"/>
  <c r="T1120" i="5"/>
  <c r="R1121" i="5"/>
  <c r="S1121" i="5"/>
  <c r="T1121" i="5"/>
  <c r="R1122" i="5"/>
  <c r="S1122" i="5"/>
  <c r="T1122" i="5"/>
  <c r="R1123" i="5"/>
  <c r="S1123" i="5"/>
  <c r="T1123" i="5"/>
  <c r="R1124" i="5"/>
  <c r="S1124" i="5"/>
  <c r="T1124" i="5"/>
  <c r="R2" i="5"/>
  <c r="S2" i="5"/>
  <c r="T2" i="5"/>
  <c r="L3" i="5"/>
  <c r="N3" i="5"/>
  <c r="L4" i="5"/>
  <c r="N4" i="5"/>
  <c r="L5" i="5"/>
  <c r="N5" i="5"/>
  <c r="L6" i="5"/>
  <c r="N6" i="5"/>
  <c r="L7" i="5"/>
  <c r="N7" i="5"/>
  <c r="L8" i="5"/>
  <c r="N8" i="5"/>
  <c r="L9" i="5"/>
  <c r="N9" i="5"/>
  <c r="L10" i="5"/>
  <c r="N10" i="5"/>
  <c r="L11" i="5"/>
  <c r="N11" i="5"/>
  <c r="L12" i="5"/>
  <c r="N12" i="5"/>
  <c r="L13" i="5"/>
  <c r="N13" i="5"/>
  <c r="L14" i="5"/>
  <c r="N14" i="5"/>
  <c r="L15" i="5"/>
  <c r="N15" i="5"/>
  <c r="L16" i="5"/>
  <c r="N16" i="5"/>
  <c r="L17" i="5"/>
  <c r="N17" i="5"/>
  <c r="L18" i="5"/>
  <c r="N18" i="5"/>
  <c r="L19" i="5"/>
  <c r="N19" i="5"/>
  <c r="L20" i="5"/>
  <c r="N20" i="5"/>
  <c r="L21" i="5"/>
  <c r="N21" i="5"/>
  <c r="L22" i="5"/>
  <c r="N22" i="5"/>
  <c r="L23" i="5"/>
  <c r="N23" i="5"/>
  <c r="L24" i="5"/>
  <c r="N24" i="5"/>
  <c r="L25" i="5"/>
  <c r="N25" i="5"/>
  <c r="L26" i="5"/>
  <c r="N26" i="5"/>
  <c r="L27" i="5"/>
  <c r="N27" i="5"/>
  <c r="L28" i="5"/>
  <c r="N28" i="5"/>
  <c r="L29" i="5"/>
  <c r="N29" i="5"/>
  <c r="L30" i="5"/>
  <c r="N30" i="5"/>
  <c r="L31" i="5"/>
  <c r="N31" i="5"/>
  <c r="L32" i="5"/>
  <c r="N32" i="5"/>
  <c r="L33" i="5"/>
  <c r="N33" i="5"/>
  <c r="L34" i="5"/>
  <c r="N34" i="5"/>
  <c r="L35" i="5"/>
  <c r="N35" i="5"/>
  <c r="L36" i="5"/>
  <c r="N36" i="5"/>
  <c r="L37" i="5"/>
  <c r="N37" i="5"/>
  <c r="L38" i="5"/>
  <c r="N38" i="5"/>
  <c r="L39" i="5"/>
  <c r="N39" i="5"/>
  <c r="L40" i="5"/>
  <c r="N40" i="5"/>
  <c r="L41" i="5"/>
  <c r="N41" i="5"/>
  <c r="L42" i="5"/>
  <c r="N42" i="5"/>
  <c r="L43" i="5"/>
  <c r="N43" i="5"/>
  <c r="L44" i="5"/>
  <c r="N44" i="5"/>
  <c r="L45" i="5"/>
  <c r="N45" i="5"/>
  <c r="L46" i="5"/>
  <c r="N46" i="5"/>
  <c r="L47" i="5"/>
  <c r="N47" i="5"/>
  <c r="L48" i="5"/>
  <c r="N48" i="5"/>
  <c r="L49" i="5"/>
  <c r="N49" i="5"/>
  <c r="L50" i="5"/>
  <c r="N50" i="5"/>
  <c r="L51" i="5"/>
  <c r="N51" i="5"/>
  <c r="L52" i="5"/>
  <c r="N52" i="5"/>
  <c r="L53" i="5"/>
  <c r="N53" i="5"/>
  <c r="L54" i="5"/>
  <c r="N54" i="5"/>
  <c r="L55" i="5"/>
  <c r="N55" i="5"/>
  <c r="L56" i="5"/>
  <c r="N56" i="5"/>
  <c r="L57" i="5"/>
  <c r="N57" i="5"/>
  <c r="L58" i="5"/>
  <c r="N58" i="5"/>
  <c r="L59" i="5"/>
  <c r="N59" i="5"/>
  <c r="L60" i="5"/>
  <c r="N60" i="5"/>
  <c r="L61" i="5"/>
  <c r="N61" i="5"/>
  <c r="L62" i="5"/>
  <c r="N62" i="5"/>
  <c r="L63" i="5"/>
  <c r="N63" i="5"/>
  <c r="L64" i="5"/>
  <c r="N64" i="5"/>
  <c r="L65" i="5"/>
  <c r="N65" i="5"/>
  <c r="L66" i="5"/>
  <c r="N66" i="5"/>
  <c r="L67" i="5"/>
  <c r="N67" i="5"/>
  <c r="L68" i="5"/>
  <c r="N68" i="5"/>
  <c r="L69" i="5"/>
  <c r="N69" i="5"/>
  <c r="L70" i="5"/>
  <c r="N70" i="5"/>
  <c r="L71" i="5"/>
  <c r="N71" i="5"/>
  <c r="L72" i="5"/>
  <c r="N72" i="5"/>
  <c r="L73" i="5"/>
  <c r="N73" i="5"/>
  <c r="L74" i="5"/>
  <c r="N74" i="5"/>
  <c r="L75" i="5"/>
  <c r="N75" i="5"/>
  <c r="L76" i="5"/>
  <c r="N76" i="5"/>
  <c r="L77" i="5"/>
  <c r="N77" i="5"/>
  <c r="L78" i="5"/>
  <c r="N78" i="5"/>
  <c r="L79" i="5"/>
  <c r="N79" i="5"/>
  <c r="L80" i="5"/>
  <c r="N80" i="5"/>
  <c r="L81" i="5"/>
  <c r="N81" i="5"/>
  <c r="L82" i="5"/>
  <c r="N82" i="5"/>
  <c r="L83" i="5"/>
  <c r="N83" i="5"/>
  <c r="L84" i="5"/>
  <c r="N84" i="5"/>
  <c r="L85" i="5"/>
  <c r="N85" i="5"/>
  <c r="L86" i="5"/>
  <c r="N86" i="5"/>
  <c r="L87" i="5"/>
  <c r="N87" i="5"/>
  <c r="L88" i="5"/>
  <c r="N88" i="5"/>
  <c r="L89" i="5"/>
  <c r="N89" i="5"/>
  <c r="L90" i="5"/>
  <c r="N90" i="5"/>
  <c r="L91" i="5"/>
  <c r="N91" i="5"/>
  <c r="L92" i="5"/>
  <c r="N92" i="5"/>
  <c r="L93" i="5"/>
  <c r="N93" i="5"/>
  <c r="L94" i="5"/>
  <c r="N94" i="5"/>
  <c r="L95" i="5"/>
  <c r="N95" i="5"/>
  <c r="L96" i="5"/>
  <c r="N96" i="5"/>
  <c r="L97" i="5"/>
  <c r="N97" i="5"/>
  <c r="L98" i="5"/>
  <c r="N98" i="5"/>
  <c r="L99" i="5"/>
  <c r="N99" i="5"/>
  <c r="L100" i="5"/>
  <c r="N100" i="5"/>
  <c r="L101" i="5"/>
  <c r="N101" i="5"/>
  <c r="L102" i="5"/>
  <c r="N102" i="5"/>
  <c r="L103" i="5"/>
  <c r="N103" i="5"/>
  <c r="L104" i="5"/>
  <c r="N104" i="5"/>
  <c r="L105" i="5"/>
  <c r="N105" i="5"/>
  <c r="L106" i="5"/>
  <c r="N106" i="5"/>
  <c r="L107" i="5"/>
  <c r="N107" i="5"/>
  <c r="L108" i="5"/>
  <c r="N108" i="5"/>
  <c r="L109" i="5"/>
  <c r="N109" i="5"/>
  <c r="L110" i="5"/>
  <c r="N110" i="5"/>
  <c r="L111" i="5"/>
  <c r="N111" i="5"/>
  <c r="L112" i="5"/>
  <c r="N112" i="5"/>
  <c r="L113" i="5"/>
  <c r="N113" i="5"/>
  <c r="L114" i="5"/>
  <c r="N114" i="5"/>
  <c r="L115" i="5"/>
  <c r="N115" i="5"/>
  <c r="L116" i="5"/>
  <c r="N116" i="5"/>
  <c r="L117" i="5"/>
  <c r="N117" i="5"/>
  <c r="L118" i="5"/>
  <c r="N118" i="5"/>
  <c r="L119" i="5"/>
  <c r="N119" i="5"/>
  <c r="L120" i="5"/>
  <c r="N120" i="5"/>
  <c r="L121" i="5"/>
  <c r="N121" i="5"/>
  <c r="L122" i="5"/>
  <c r="N122" i="5"/>
  <c r="L123" i="5"/>
  <c r="N123" i="5"/>
  <c r="L124" i="5"/>
  <c r="N124" i="5"/>
  <c r="L125" i="5"/>
  <c r="N125" i="5"/>
  <c r="L126" i="5"/>
  <c r="N126" i="5"/>
  <c r="L127" i="5"/>
  <c r="N127" i="5"/>
  <c r="L128" i="5"/>
  <c r="N128" i="5"/>
  <c r="L129" i="5"/>
  <c r="N129" i="5"/>
  <c r="L130" i="5"/>
  <c r="N130" i="5"/>
  <c r="L131" i="5"/>
  <c r="N131" i="5"/>
  <c r="L132" i="5"/>
  <c r="N132" i="5"/>
  <c r="L133" i="5"/>
  <c r="N133" i="5"/>
  <c r="L134" i="5"/>
  <c r="N134" i="5"/>
  <c r="L135" i="5"/>
  <c r="N135" i="5"/>
  <c r="L136" i="5"/>
  <c r="N136" i="5"/>
  <c r="L137" i="5"/>
  <c r="N137" i="5"/>
  <c r="L138" i="5"/>
  <c r="N138" i="5"/>
  <c r="L139" i="5"/>
  <c r="N139" i="5"/>
  <c r="L140" i="5"/>
  <c r="N140" i="5"/>
  <c r="L141" i="5"/>
  <c r="N141" i="5"/>
  <c r="L142" i="5"/>
  <c r="N142" i="5"/>
  <c r="L143" i="5"/>
  <c r="N143" i="5"/>
  <c r="L144" i="5"/>
  <c r="N144" i="5"/>
  <c r="L145" i="5"/>
  <c r="N145" i="5"/>
  <c r="L146" i="5"/>
  <c r="N146" i="5"/>
  <c r="L147" i="5"/>
  <c r="N147" i="5"/>
  <c r="L148" i="5"/>
  <c r="N148" i="5"/>
  <c r="L149" i="5"/>
  <c r="N149" i="5"/>
  <c r="L150" i="5"/>
  <c r="N150" i="5"/>
  <c r="L151" i="5"/>
  <c r="N151" i="5"/>
  <c r="L152" i="5"/>
  <c r="N152" i="5"/>
  <c r="L153" i="5"/>
  <c r="N153" i="5"/>
  <c r="L154" i="5"/>
  <c r="N154" i="5"/>
  <c r="L155" i="5"/>
  <c r="N155" i="5"/>
  <c r="L156" i="5"/>
  <c r="N156" i="5"/>
  <c r="L157" i="5"/>
  <c r="N157" i="5"/>
  <c r="L158" i="5"/>
  <c r="N158" i="5"/>
  <c r="L159" i="5"/>
  <c r="N159" i="5"/>
  <c r="L160" i="5"/>
  <c r="N160" i="5"/>
  <c r="L161" i="5"/>
  <c r="N161" i="5"/>
  <c r="L162" i="5"/>
  <c r="N162" i="5"/>
  <c r="L163" i="5"/>
  <c r="N163" i="5"/>
  <c r="L164" i="5"/>
  <c r="N164" i="5"/>
  <c r="L165" i="5"/>
  <c r="N165" i="5"/>
  <c r="L166" i="5"/>
  <c r="N166" i="5"/>
  <c r="L167" i="5"/>
  <c r="N167" i="5"/>
  <c r="L168" i="5"/>
  <c r="N168" i="5"/>
  <c r="L169" i="5"/>
  <c r="N169" i="5"/>
  <c r="L170" i="5"/>
  <c r="N170" i="5"/>
  <c r="L171" i="5"/>
  <c r="N171" i="5"/>
  <c r="L172" i="5"/>
  <c r="N172" i="5"/>
  <c r="L173" i="5"/>
  <c r="N173" i="5"/>
  <c r="L174" i="5"/>
  <c r="N174" i="5"/>
  <c r="L175" i="5"/>
  <c r="N175" i="5"/>
  <c r="L176" i="5"/>
  <c r="N176" i="5"/>
  <c r="L177" i="5"/>
  <c r="N177" i="5"/>
  <c r="L178" i="5"/>
  <c r="N178" i="5"/>
  <c r="L179" i="5"/>
  <c r="N179" i="5"/>
  <c r="L180" i="5"/>
  <c r="N180" i="5"/>
  <c r="L181" i="5"/>
  <c r="N181" i="5"/>
  <c r="L182" i="5"/>
  <c r="N182" i="5"/>
  <c r="L183" i="5"/>
  <c r="N183" i="5"/>
  <c r="L184" i="5"/>
  <c r="N184" i="5"/>
  <c r="L185" i="5"/>
  <c r="N185" i="5"/>
  <c r="L186" i="5"/>
  <c r="N186" i="5"/>
  <c r="L187" i="5"/>
  <c r="N187" i="5"/>
  <c r="L188" i="5"/>
  <c r="N188" i="5"/>
  <c r="L189" i="5"/>
  <c r="N189" i="5"/>
  <c r="L190" i="5"/>
  <c r="N190" i="5"/>
  <c r="L191" i="5"/>
  <c r="N191" i="5"/>
  <c r="L192" i="5"/>
  <c r="N192" i="5"/>
  <c r="L193" i="5"/>
  <c r="N193" i="5"/>
  <c r="L194" i="5"/>
  <c r="N194" i="5"/>
  <c r="L195" i="5"/>
  <c r="N195" i="5"/>
  <c r="L196" i="5"/>
  <c r="N196" i="5"/>
  <c r="L197" i="5"/>
  <c r="N197" i="5"/>
  <c r="L198" i="5"/>
  <c r="N198" i="5"/>
  <c r="L199" i="5"/>
  <c r="N199" i="5"/>
  <c r="L200" i="5"/>
  <c r="N200" i="5"/>
  <c r="L201" i="5"/>
  <c r="N201" i="5"/>
  <c r="L202" i="5"/>
  <c r="N202" i="5"/>
  <c r="L203" i="5"/>
  <c r="N203" i="5"/>
  <c r="L204" i="5"/>
  <c r="N204" i="5"/>
  <c r="L205" i="5"/>
  <c r="N205" i="5"/>
  <c r="L206" i="5"/>
  <c r="N206" i="5"/>
  <c r="L207" i="5"/>
  <c r="N207" i="5"/>
  <c r="L208" i="5"/>
  <c r="N208" i="5"/>
  <c r="L209" i="5"/>
  <c r="N209" i="5"/>
  <c r="L210" i="5"/>
  <c r="N210" i="5"/>
  <c r="L211" i="5"/>
  <c r="N211" i="5"/>
  <c r="L212" i="5"/>
  <c r="N212" i="5"/>
  <c r="L213" i="5"/>
  <c r="N213" i="5"/>
  <c r="L214" i="5"/>
  <c r="N214" i="5"/>
  <c r="L215" i="5"/>
  <c r="N215" i="5"/>
  <c r="L216" i="5"/>
  <c r="N216" i="5"/>
  <c r="L217" i="5"/>
  <c r="N217" i="5"/>
  <c r="L218" i="5"/>
  <c r="N218" i="5"/>
  <c r="L219" i="5"/>
  <c r="N219" i="5"/>
  <c r="L220" i="5"/>
  <c r="N220" i="5"/>
  <c r="L221" i="5"/>
  <c r="N221" i="5"/>
  <c r="L222" i="5"/>
  <c r="N222" i="5"/>
  <c r="L223" i="5"/>
  <c r="N223" i="5"/>
  <c r="L224" i="5"/>
  <c r="N224" i="5"/>
  <c r="L225" i="5"/>
  <c r="N225" i="5"/>
  <c r="L226" i="5"/>
  <c r="N226" i="5"/>
  <c r="L227" i="5"/>
  <c r="N227" i="5"/>
  <c r="L228" i="5"/>
  <c r="N228" i="5"/>
  <c r="L229" i="5"/>
  <c r="N229" i="5"/>
  <c r="L230" i="5"/>
  <c r="N230" i="5"/>
  <c r="L231" i="5"/>
  <c r="N231" i="5"/>
  <c r="L232" i="5"/>
  <c r="N232" i="5"/>
  <c r="L233" i="5"/>
  <c r="N233" i="5"/>
  <c r="L234" i="5"/>
  <c r="N234" i="5"/>
  <c r="L235" i="5"/>
  <c r="N235" i="5"/>
  <c r="L236" i="5"/>
  <c r="N236" i="5"/>
  <c r="L237" i="5"/>
  <c r="N237" i="5"/>
  <c r="L238" i="5"/>
  <c r="N238" i="5"/>
  <c r="L239" i="5"/>
  <c r="N239" i="5"/>
  <c r="L240" i="5"/>
  <c r="N240" i="5"/>
  <c r="L241" i="5"/>
  <c r="N241" i="5"/>
  <c r="L242" i="5"/>
  <c r="N242" i="5"/>
  <c r="L243" i="5"/>
  <c r="N243" i="5"/>
  <c r="L244" i="5"/>
  <c r="N244" i="5"/>
  <c r="L245" i="5"/>
  <c r="N245" i="5"/>
  <c r="L246" i="5"/>
  <c r="N246" i="5"/>
  <c r="L247" i="5"/>
  <c r="N247" i="5"/>
  <c r="L248" i="5"/>
  <c r="N248" i="5"/>
  <c r="L249" i="5"/>
  <c r="N249" i="5"/>
  <c r="L250" i="5"/>
  <c r="N250" i="5"/>
  <c r="L251" i="5"/>
  <c r="N251" i="5"/>
  <c r="L252" i="5"/>
  <c r="N252" i="5"/>
  <c r="L253" i="5"/>
  <c r="N253" i="5"/>
  <c r="L254" i="5"/>
  <c r="N254" i="5"/>
  <c r="L255" i="5"/>
  <c r="N255" i="5"/>
  <c r="L256" i="5"/>
  <c r="N256" i="5"/>
  <c r="L257" i="5"/>
  <c r="N257" i="5"/>
  <c r="L258" i="5"/>
  <c r="N258" i="5"/>
  <c r="L259" i="5"/>
  <c r="N259" i="5"/>
  <c r="L260" i="5"/>
  <c r="N260" i="5"/>
  <c r="L261" i="5"/>
  <c r="N261" i="5"/>
  <c r="L262" i="5"/>
  <c r="N262" i="5"/>
  <c r="L263" i="5"/>
  <c r="N263" i="5"/>
  <c r="L264" i="5"/>
  <c r="N264" i="5"/>
  <c r="L265" i="5"/>
  <c r="N265" i="5"/>
  <c r="L266" i="5"/>
  <c r="N266" i="5"/>
  <c r="L267" i="5"/>
  <c r="N267" i="5"/>
  <c r="L268" i="5"/>
  <c r="N268" i="5"/>
  <c r="L269" i="5"/>
  <c r="N269" i="5"/>
  <c r="L270" i="5"/>
  <c r="N270" i="5"/>
  <c r="L271" i="5"/>
  <c r="N271" i="5"/>
  <c r="L272" i="5"/>
  <c r="N272" i="5"/>
  <c r="L273" i="5"/>
  <c r="N273" i="5"/>
  <c r="L274" i="5"/>
  <c r="N274" i="5"/>
  <c r="L275" i="5"/>
  <c r="N275" i="5"/>
  <c r="L276" i="5"/>
  <c r="N276" i="5"/>
  <c r="L277" i="5"/>
  <c r="N277" i="5"/>
  <c r="L278" i="5"/>
  <c r="N278" i="5"/>
  <c r="L279" i="5"/>
  <c r="N279" i="5"/>
  <c r="L280" i="5"/>
  <c r="N280" i="5"/>
  <c r="L281" i="5"/>
  <c r="N281" i="5"/>
  <c r="L282" i="5"/>
  <c r="N282" i="5"/>
  <c r="L283" i="5"/>
  <c r="N283" i="5"/>
  <c r="L284" i="5"/>
  <c r="N284" i="5"/>
  <c r="L285" i="5"/>
  <c r="N285" i="5"/>
  <c r="L286" i="5"/>
  <c r="N286" i="5"/>
  <c r="L287" i="5"/>
  <c r="N287" i="5"/>
  <c r="L288" i="5"/>
  <c r="N288" i="5"/>
  <c r="L289" i="5"/>
  <c r="N289" i="5"/>
  <c r="L290" i="5"/>
  <c r="N290" i="5"/>
  <c r="L291" i="5"/>
  <c r="N291" i="5"/>
  <c r="L292" i="5"/>
  <c r="N292" i="5"/>
  <c r="L293" i="5"/>
  <c r="N293" i="5"/>
  <c r="L294" i="5"/>
  <c r="N294" i="5"/>
  <c r="L295" i="5"/>
  <c r="N295" i="5"/>
  <c r="L296" i="5"/>
  <c r="N296" i="5"/>
  <c r="L297" i="5"/>
  <c r="N297" i="5"/>
  <c r="L298" i="5"/>
  <c r="N298" i="5"/>
  <c r="L299" i="5"/>
  <c r="N299" i="5"/>
  <c r="L300" i="5"/>
  <c r="N300" i="5"/>
  <c r="L301" i="5"/>
  <c r="N301" i="5"/>
  <c r="L302" i="5"/>
  <c r="N302" i="5"/>
  <c r="L303" i="5"/>
  <c r="N303" i="5"/>
  <c r="L304" i="5"/>
  <c r="N304" i="5"/>
  <c r="L305" i="5"/>
  <c r="N305" i="5"/>
  <c r="L306" i="5"/>
  <c r="N306" i="5"/>
  <c r="L307" i="5"/>
  <c r="N307" i="5"/>
  <c r="L308" i="5"/>
  <c r="N308" i="5"/>
  <c r="L309" i="5"/>
  <c r="N309" i="5"/>
  <c r="L310" i="5"/>
  <c r="N310" i="5"/>
  <c r="L311" i="5"/>
  <c r="N311" i="5"/>
  <c r="L312" i="5"/>
  <c r="N312" i="5"/>
  <c r="L313" i="5"/>
  <c r="N313" i="5"/>
  <c r="L314" i="5"/>
  <c r="N314" i="5"/>
  <c r="L315" i="5"/>
  <c r="N315" i="5"/>
  <c r="L316" i="5"/>
  <c r="N316" i="5"/>
  <c r="L317" i="5"/>
  <c r="N317" i="5"/>
  <c r="L318" i="5"/>
  <c r="N318" i="5"/>
  <c r="L319" i="5"/>
  <c r="N319" i="5"/>
  <c r="L320" i="5"/>
  <c r="N320" i="5"/>
  <c r="L321" i="5"/>
  <c r="N321" i="5"/>
  <c r="L322" i="5"/>
  <c r="N322" i="5"/>
  <c r="L323" i="5"/>
  <c r="N323" i="5"/>
  <c r="L324" i="5"/>
  <c r="N324" i="5"/>
  <c r="L325" i="5"/>
  <c r="N325" i="5"/>
  <c r="L326" i="5"/>
  <c r="N326" i="5"/>
  <c r="L327" i="5"/>
  <c r="N327" i="5"/>
  <c r="L328" i="5"/>
  <c r="N328" i="5"/>
  <c r="L329" i="5"/>
  <c r="N329" i="5"/>
  <c r="L330" i="5"/>
  <c r="N330" i="5"/>
  <c r="L331" i="5"/>
  <c r="N331" i="5"/>
  <c r="L332" i="5"/>
  <c r="N332" i="5"/>
  <c r="L333" i="5"/>
  <c r="N333" i="5"/>
  <c r="L334" i="5"/>
  <c r="N334" i="5"/>
  <c r="L335" i="5"/>
  <c r="N335" i="5"/>
  <c r="L336" i="5"/>
  <c r="N336" i="5"/>
  <c r="L337" i="5"/>
  <c r="N337" i="5"/>
  <c r="L338" i="5"/>
  <c r="N338" i="5"/>
  <c r="L339" i="5"/>
  <c r="N339" i="5"/>
  <c r="L340" i="5"/>
  <c r="N340" i="5"/>
  <c r="L341" i="5"/>
  <c r="N341" i="5"/>
  <c r="L342" i="5"/>
  <c r="N342" i="5"/>
  <c r="L343" i="5"/>
  <c r="N343" i="5"/>
  <c r="L344" i="5"/>
  <c r="N344" i="5"/>
  <c r="L345" i="5"/>
  <c r="N345" i="5"/>
  <c r="L346" i="5"/>
  <c r="N346" i="5"/>
  <c r="L347" i="5"/>
  <c r="N347" i="5"/>
  <c r="L348" i="5"/>
  <c r="N348" i="5"/>
  <c r="L349" i="5"/>
  <c r="N349" i="5"/>
  <c r="L350" i="5"/>
  <c r="N350" i="5"/>
  <c r="L351" i="5"/>
  <c r="N351" i="5"/>
  <c r="L352" i="5"/>
  <c r="N352" i="5"/>
  <c r="L353" i="5"/>
  <c r="N353" i="5"/>
  <c r="L354" i="5"/>
  <c r="N354" i="5"/>
  <c r="L355" i="5"/>
  <c r="N355" i="5"/>
  <c r="L356" i="5"/>
  <c r="N356" i="5"/>
  <c r="L357" i="5"/>
  <c r="N357" i="5"/>
  <c r="L358" i="5"/>
  <c r="N358" i="5"/>
  <c r="L359" i="5"/>
  <c r="N359" i="5"/>
  <c r="L360" i="5"/>
  <c r="N360" i="5"/>
  <c r="L361" i="5"/>
  <c r="N361" i="5"/>
  <c r="L362" i="5"/>
  <c r="N362" i="5"/>
  <c r="L363" i="5"/>
  <c r="N363" i="5"/>
  <c r="L364" i="5"/>
  <c r="N364" i="5"/>
  <c r="L365" i="5"/>
  <c r="N365" i="5"/>
  <c r="L366" i="5"/>
  <c r="N366" i="5"/>
  <c r="L367" i="5"/>
  <c r="N367" i="5"/>
  <c r="L368" i="5"/>
  <c r="N368" i="5"/>
  <c r="L369" i="5"/>
  <c r="N369" i="5"/>
  <c r="L370" i="5"/>
  <c r="N370" i="5"/>
  <c r="L371" i="5"/>
  <c r="N371" i="5"/>
  <c r="L372" i="5"/>
  <c r="N372" i="5"/>
  <c r="L373" i="5"/>
  <c r="N373" i="5"/>
  <c r="L374" i="5"/>
  <c r="N374" i="5"/>
  <c r="L375" i="5"/>
  <c r="N375" i="5"/>
  <c r="L376" i="5"/>
  <c r="N376" i="5"/>
  <c r="L377" i="5"/>
  <c r="N377" i="5"/>
  <c r="L378" i="5"/>
  <c r="N378" i="5"/>
  <c r="L379" i="5"/>
  <c r="N379" i="5"/>
  <c r="L380" i="5"/>
  <c r="N380" i="5"/>
  <c r="L381" i="5"/>
  <c r="N381" i="5"/>
  <c r="L382" i="5"/>
  <c r="N382" i="5"/>
  <c r="L383" i="5"/>
  <c r="N383" i="5"/>
  <c r="L384" i="5"/>
  <c r="N384" i="5"/>
  <c r="L385" i="5"/>
  <c r="N385" i="5"/>
  <c r="L386" i="5"/>
  <c r="N386" i="5"/>
  <c r="L387" i="5"/>
  <c r="N387" i="5"/>
  <c r="L388" i="5"/>
  <c r="N388" i="5"/>
  <c r="L389" i="5"/>
  <c r="N389" i="5"/>
  <c r="L390" i="5"/>
  <c r="N390" i="5"/>
  <c r="L391" i="5"/>
  <c r="N391" i="5"/>
  <c r="L392" i="5"/>
  <c r="N392" i="5"/>
  <c r="L393" i="5"/>
  <c r="N393" i="5"/>
  <c r="L394" i="5"/>
  <c r="N394" i="5"/>
  <c r="L395" i="5"/>
  <c r="N395" i="5"/>
  <c r="L396" i="5"/>
  <c r="N396" i="5"/>
  <c r="L397" i="5"/>
  <c r="N397" i="5"/>
  <c r="L398" i="5"/>
  <c r="N398" i="5"/>
  <c r="L399" i="5"/>
  <c r="N399" i="5"/>
  <c r="L400" i="5"/>
  <c r="N400" i="5"/>
  <c r="L401" i="5"/>
  <c r="N401" i="5"/>
  <c r="L402" i="5"/>
  <c r="N402" i="5"/>
  <c r="L403" i="5"/>
  <c r="N403" i="5"/>
  <c r="L404" i="5"/>
  <c r="N404" i="5"/>
  <c r="L405" i="5"/>
  <c r="N405" i="5"/>
  <c r="L406" i="5"/>
  <c r="N406" i="5"/>
  <c r="L407" i="5"/>
  <c r="N407" i="5"/>
  <c r="L408" i="5"/>
  <c r="N408" i="5"/>
  <c r="L409" i="5"/>
  <c r="N409" i="5"/>
  <c r="L410" i="5"/>
  <c r="N410" i="5"/>
  <c r="L411" i="5"/>
  <c r="N411" i="5"/>
  <c r="L412" i="5"/>
  <c r="N412" i="5"/>
  <c r="L413" i="5"/>
  <c r="N413" i="5"/>
  <c r="L414" i="5"/>
  <c r="N414" i="5"/>
  <c r="L415" i="5"/>
  <c r="N415" i="5"/>
  <c r="L416" i="5"/>
  <c r="N416" i="5"/>
  <c r="L417" i="5"/>
  <c r="N417" i="5"/>
  <c r="L418" i="5"/>
  <c r="N418" i="5"/>
  <c r="L419" i="5"/>
  <c r="N419" i="5"/>
  <c r="L420" i="5"/>
  <c r="N420" i="5"/>
  <c r="L421" i="5"/>
  <c r="N421" i="5"/>
  <c r="L422" i="5"/>
  <c r="N422" i="5"/>
  <c r="L423" i="5"/>
  <c r="N423" i="5"/>
  <c r="L424" i="5"/>
  <c r="N424" i="5"/>
  <c r="L425" i="5"/>
  <c r="N425" i="5"/>
  <c r="L426" i="5"/>
  <c r="N426" i="5"/>
  <c r="L427" i="5"/>
  <c r="N427" i="5"/>
  <c r="L428" i="5"/>
  <c r="N428" i="5"/>
  <c r="L429" i="5"/>
  <c r="N429" i="5"/>
  <c r="L430" i="5"/>
  <c r="N430" i="5"/>
  <c r="L431" i="5"/>
  <c r="N431" i="5"/>
  <c r="L432" i="5"/>
  <c r="N432" i="5"/>
  <c r="L433" i="5"/>
  <c r="N433" i="5"/>
  <c r="L434" i="5"/>
  <c r="N434" i="5"/>
  <c r="L435" i="5"/>
  <c r="N435" i="5"/>
  <c r="L436" i="5"/>
  <c r="N436" i="5"/>
  <c r="L437" i="5"/>
  <c r="N437" i="5"/>
  <c r="L438" i="5"/>
  <c r="N438" i="5"/>
  <c r="L439" i="5"/>
  <c r="N439" i="5"/>
  <c r="L440" i="5"/>
  <c r="N440" i="5"/>
  <c r="L441" i="5"/>
  <c r="N441" i="5"/>
  <c r="L442" i="5"/>
  <c r="N442" i="5"/>
  <c r="L443" i="5"/>
  <c r="N443" i="5"/>
  <c r="L444" i="5"/>
  <c r="N444" i="5"/>
  <c r="L445" i="5"/>
  <c r="N445" i="5"/>
  <c r="L446" i="5"/>
  <c r="N446" i="5"/>
  <c r="L447" i="5"/>
  <c r="N447" i="5"/>
  <c r="L448" i="5"/>
  <c r="N448" i="5"/>
  <c r="L449" i="5"/>
  <c r="N449" i="5"/>
  <c r="L450" i="5"/>
  <c r="N450" i="5"/>
  <c r="L451" i="5"/>
  <c r="N451" i="5"/>
  <c r="L452" i="5"/>
  <c r="N452" i="5"/>
  <c r="L453" i="5"/>
  <c r="N453" i="5"/>
  <c r="L454" i="5"/>
  <c r="N454" i="5"/>
  <c r="L455" i="5"/>
  <c r="N455" i="5"/>
  <c r="L456" i="5"/>
  <c r="N456" i="5"/>
  <c r="L457" i="5"/>
  <c r="N457" i="5"/>
  <c r="L458" i="5"/>
  <c r="N458" i="5"/>
  <c r="L459" i="5"/>
  <c r="N459" i="5"/>
  <c r="L460" i="5"/>
  <c r="N460" i="5"/>
  <c r="L461" i="5"/>
  <c r="N461" i="5"/>
  <c r="L462" i="5"/>
  <c r="N462" i="5"/>
  <c r="L463" i="5"/>
  <c r="N463" i="5"/>
  <c r="L464" i="5"/>
  <c r="N464" i="5"/>
  <c r="L465" i="5"/>
  <c r="N465" i="5"/>
  <c r="L466" i="5"/>
  <c r="N466" i="5"/>
  <c r="L467" i="5"/>
  <c r="N467" i="5"/>
  <c r="L468" i="5"/>
  <c r="N468" i="5"/>
  <c r="L469" i="5"/>
  <c r="N469" i="5"/>
  <c r="L470" i="5"/>
  <c r="N470" i="5"/>
  <c r="L471" i="5"/>
  <c r="N471" i="5"/>
  <c r="L472" i="5"/>
  <c r="N472" i="5"/>
  <c r="L473" i="5"/>
  <c r="N473" i="5"/>
  <c r="L474" i="5"/>
  <c r="N474" i="5"/>
  <c r="L475" i="5"/>
  <c r="N475" i="5"/>
  <c r="L476" i="5"/>
  <c r="N476" i="5"/>
  <c r="L477" i="5"/>
  <c r="N477" i="5"/>
  <c r="L478" i="5"/>
  <c r="N478" i="5"/>
  <c r="L479" i="5"/>
  <c r="N479" i="5"/>
  <c r="L480" i="5"/>
  <c r="N480" i="5"/>
  <c r="L481" i="5"/>
  <c r="N481" i="5"/>
  <c r="L482" i="5"/>
  <c r="N482" i="5"/>
  <c r="L483" i="5"/>
  <c r="N483" i="5"/>
  <c r="L484" i="5"/>
  <c r="N484" i="5"/>
  <c r="L485" i="5"/>
  <c r="N485" i="5"/>
  <c r="L486" i="5"/>
  <c r="N486" i="5"/>
  <c r="L487" i="5"/>
  <c r="N487" i="5"/>
  <c r="L488" i="5"/>
  <c r="N488" i="5"/>
  <c r="L489" i="5"/>
  <c r="N489" i="5"/>
  <c r="L490" i="5"/>
  <c r="N490" i="5"/>
  <c r="L491" i="5"/>
  <c r="N491" i="5"/>
  <c r="L492" i="5"/>
  <c r="N492" i="5"/>
  <c r="L493" i="5"/>
  <c r="N493" i="5"/>
  <c r="L494" i="5"/>
  <c r="N494" i="5"/>
  <c r="L495" i="5"/>
  <c r="N495" i="5"/>
  <c r="L496" i="5"/>
  <c r="N496" i="5"/>
  <c r="L497" i="5"/>
  <c r="N497" i="5"/>
  <c r="L498" i="5"/>
  <c r="N498" i="5"/>
  <c r="L499" i="5"/>
  <c r="N499" i="5"/>
  <c r="L500" i="5"/>
  <c r="N500" i="5"/>
  <c r="L501" i="5"/>
  <c r="N501" i="5"/>
  <c r="L502" i="5"/>
  <c r="N502" i="5"/>
  <c r="L503" i="5"/>
  <c r="N503" i="5"/>
  <c r="L504" i="5"/>
  <c r="N504" i="5"/>
  <c r="L505" i="5"/>
  <c r="N505" i="5"/>
  <c r="L506" i="5"/>
  <c r="N506" i="5"/>
  <c r="L507" i="5"/>
  <c r="N507" i="5"/>
  <c r="L508" i="5"/>
  <c r="N508" i="5"/>
  <c r="L509" i="5"/>
  <c r="N509" i="5"/>
  <c r="L510" i="5"/>
  <c r="N510" i="5"/>
  <c r="L511" i="5"/>
  <c r="N511" i="5"/>
  <c r="L512" i="5"/>
  <c r="N512" i="5"/>
  <c r="L513" i="5"/>
  <c r="N513" i="5"/>
  <c r="L514" i="5"/>
  <c r="N514" i="5"/>
  <c r="L515" i="5"/>
  <c r="N515" i="5"/>
  <c r="L516" i="5"/>
  <c r="N516" i="5"/>
  <c r="L517" i="5"/>
  <c r="N517" i="5"/>
  <c r="L518" i="5"/>
  <c r="N518" i="5"/>
  <c r="L519" i="5"/>
  <c r="N519" i="5"/>
  <c r="L520" i="5"/>
  <c r="N520" i="5"/>
  <c r="L521" i="5"/>
  <c r="N521" i="5"/>
  <c r="L522" i="5"/>
  <c r="N522" i="5"/>
  <c r="L523" i="5"/>
  <c r="N523" i="5"/>
  <c r="L524" i="5"/>
  <c r="N524" i="5"/>
  <c r="L525" i="5"/>
  <c r="N525" i="5"/>
  <c r="L526" i="5"/>
  <c r="N526" i="5"/>
  <c r="L527" i="5"/>
  <c r="N527" i="5"/>
  <c r="L528" i="5"/>
  <c r="N528" i="5"/>
  <c r="L529" i="5"/>
  <c r="N529" i="5"/>
  <c r="L530" i="5"/>
  <c r="N530" i="5"/>
  <c r="L531" i="5"/>
  <c r="N531" i="5"/>
  <c r="L532" i="5"/>
  <c r="N532" i="5"/>
  <c r="L533" i="5"/>
  <c r="N533" i="5"/>
  <c r="L534" i="5"/>
  <c r="N534" i="5"/>
  <c r="L535" i="5"/>
  <c r="N535" i="5"/>
  <c r="L536" i="5"/>
  <c r="N536" i="5"/>
  <c r="L537" i="5"/>
  <c r="N537" i="5"/>
  <c r="L538" i="5"/>
  <c r="N538" i="5"/>
  <c r="L539" i="5"/>
  <c r="N539" i="5"/>
  <c r="L540" i="5"/>
  <c r="N540" i="5"/>
  <c r="L541" i="5"/>
  <c r="N541" i="5"/>
  <c r="L542" i="5"/>
  <c r="N542" i="5"/>
  <c r="L543" i="5"/>
  <c r="N543" i="5"/>
  <c r="L544" i="5"/>
  <c r="N544" i="5"/>
  <c r="L545" i="5"/>
  <c r="N545" i="5"/>
  <c r="L546" i="5"/>
  <c r="N546" i="5"/>
  <c r="L547" i="5"/>
  <c r="N547" i="5"/>
  <c r="L548" i="5"/>
  <c r="N548" i="5"/>
  <c r="L549" i="5"/>
  <c r="N549" i="5"/>
  <c r="L550" i="5"/>
  <c r="N550" i="5"/>
  <c r="L551" i="5"/>
  <c r="N551" i="5"/>
  <c r="L552" i="5"/>
  <c r="N552" i="5"/>
  <c r="L553" i="5"/>
  <c r="N553" i="5"/>
  <c r="L554" i="5"/>
  <c r="N554" i="5"/>
  <c r="L555" i="5"/>
  <c r="N555" i="5"/>
  <c r="L556" i="5"/>
  <c r="N556" i="5"/>
  <c r="L557" i="5"/>
  <c r="N557" i="5"/>
  <c r="L558" i="5"/>
  <c r="N558" i="5"/>
  <c r="L559" i="5"/>
  <c r="N559" i="5"/>
  <c r="L560" i="5"/>
  <c r="N560" i="5"/>
  <c r="L561" i="5"/>
  <c r="N561" i="5"/>
  <c r="L562" i="5"/>
  <c r="N562" i="5"/>
  <c r="L563" i="5"/>
  <c r="N563" i="5"/>
  <c r="L564" i="5"/>
  <c r="N564" i="5"/>
  <c r="L565" i="5"/>
  <c r="N565" i="5"/>
  <c r="L566" i="5"/>
  <c r="N566" i="5"/>
  <c r="L567" i="5"/>
  <c r="N567" i="5"/>
  <c r="L568" i="5"/>
  <c r="N568" i="5"/>
  <c r="L569" i="5"/>
  <c r="N569" i="5"/>
  <c r="L570" i="5"/>
  <c r="N570" i="5"/>
  <c r="L571" i="5"/>
  <c r="N571" i="5"/>
  <c r="L572" i="5"/>
  <c r="N572" i="5"/>
  <c r="L573" i="5"/>
  <c r="N573" i="5"/>
  <c r="L574" i="5"/>
  <c r="N574" i="5"/>
  <c r="L575" i="5"/>
  <c r="N575" i="5"/>
  <c r="L576" i="5"/>
  <c r="N576" i="5"/>
  <c r="L577" i="5"/>
  <c r="N577" i="5"/>
  <c r="L578" i="5"/>
  <c r="N578" i="5"/>
  <c r="L579" i="5"/>
  <c r="N579" i="5"/>
  <c r="L580" i="5"/>
  <c r="N580" i="5"/>
  <c r="L581" i="5"/>
  <c r="N581" i="5"/>
  <c r="L582" i="5"/>
  <c r="N582" i="5"/>
  <c r="L583" i="5"/>
  <c r="N583" i="5"/>
  <c r="L584" i="5"/>
  <c r="N584" i="5"/>
  <c r="L585" i="5"/>
  <c r="N585" i="5"/>
  <c r="L586" i="5"/>
  <c r="N586" i="5"/>
  <c r="L587" i="5"/>
  <c r="N587" i="5"/>
  <c r="L588" i="5"/>
  <c r="N588" i="5"/>
  <c r="L589" i="5"/>
  <c r="N589" i="5"/>
  <c r="L590" i="5"/>
  <c r="N590" i="5"/>
  <c r="L591" i="5"/>
  <c r="N591" i="5"/>
  <c r="L592" i="5"/>
  <c r="N592" i="5"/>
  <c r="L593" i="5"/>
  <c r="N593" i="5"/>
  <c r="L594" i="5"/>
  <c r="N594" i="5"/>
  <c r="L595" i="5"/>
  <c r="N595" i="5"/>
  <c r="L596" i="5"/>
  <c r="N596" i="5"/>
  <c r="L597" i="5"/>
  <c r="N597" i="5"/>
  <c r="L598" i="5"/>
  <c r="N598" i="5"/>
  <c r="L599" i="5"/>
  <c r="N599" i="5"/>
  <c r="L600" i="5"/>
  <c r="N600" i="5"/>
  <c r="L601" i="5"/>
  <c r="N601" i="5"/>
  <c r="L602" i="5"/>
  <c r="N602" i="5"/>
  <c r="L603" i="5"/>
  <c r="N603" i="5"/>
  <c r="L604" i="5"/>
  <c r="N604" i="5"/>
  <c r="L605" i="5"/>
  <c r="N605" i="5"/>
  <c r="L606" i="5"/>
  <c r="N606" i="5"/>
  <c r="L607" i="5"/>
  <c r="N607" i="5"/>
  <c r="L608" i="5"/>
  <c r="N608" i="5"/>
  <c r="L609" i="5"/>
  <c r="N609" i="5"/>
  <c r="L610" i="5"/>
  <c r="N610" i="5"/>
  <c r="L611" i="5"/>
  <c r="N611" i="5"/>
  <c r="L612" i="5"/>
  <c r="N612" i="5"/>
  <c r="L613" i="5"/>
  <c r="N613" i="5"/>
  <c r="L614" i="5"/>
  <c r="N614" i="5"/>
  <c r="L615" i="5"/>
  <c r="N615" i="5"/>
  <c r="L616" i="5"/>
  <c r="N616" i="5"/>
  <c r="L617" i="5"/>
  <c r="N617" i="5"/>
  <c r="L618" i="5"/>
  <c r="N618" i="5"/>
  <c r="L619" i="5"/>
  <c r="N619" i="5"/>
  <c r="L620" i="5"/>
  <c r="N620" i="5"/>
  <c r="L621" i="5"/>
  <c r="N621" i="5"/>
  <c r="L622" i="5"/>
  <c r="N622" i="5"/>
  <c r="L623" i="5"/>
  <c r="N623" i="5"/>
  <c r="L624" i="5"/>
  <c r="N624" i="5"/>
  <c r="L625" i="5"/>
  <c r="N625" i="5"/>
  <c r="L626" i="5"/>
  <c r="N626" i="5"/>
  <c r="L627" i="5"/>
  <c r="N627" i="5"/>
  <c r="L628" i="5"/>
  <c r="N628" i="5"/>
  <c r="L629" i="5"/>
  <c r="N629" i="5"/>
  <c r="L630" i="5"/>
  <c r="N630" i="5"/>
  <c r="L631" i="5"/>
  <c r="N631" i="5"/>
  <c r="L632" i="5"/>
  <c r="N632" i="5"/>
  <c r="L633" i="5"/>
  <c r="N633" i="5"/>
  <c r="L634" i="5"/>
  <c r="N634" i="5"/>
  <c r="L635" i="5"/>
  <c r="N635" i="5"/>
  <c r="L636" i="5"/>
  <c r="N636" i="5"/>
  <c r="L637" i="5"/>
  <c r="N637" i="5"/>
  <c r="L638" i="5"/>
  <c r="N638" i="5"/>
  <c r="L639" i="5"/>
  <c r="N639" i="5"/>
  <c r="L640" i="5"/>
  <c r="N640" i="5"/>
  <c r="L641" i="5"/>
  <c r="N641" i="5"/>
  <c r="L642" i="5"/>
  <c r="N642" i="5"/>
  <c r="L643" i="5"/>
  <c r="N643" i="5"/>
  <c r="L644" i="5"/>
  <c r="N644" i="5"/>
  <c r="L645" i="5"/>
  <c r="N645" i="5"/>
  <c r="L646" i="5"/>
  <c r="N646" i="5"/>
  <c r="L647" i="5"/>
  <c r="N647" i="5"/>
  <c r="L648" i="5"/>
  <c r="N648" i="5"/>
  <c r="L649" i="5"/>
  <c r="N649" i="5"/>
  <c r="L650" i="5"/>
  <c r="N650" i="5"/>
  <c r="L651" i="5"/>
  <c r="N651" i="5"/>
  <c r="L652" i="5"/>
  <c r="N652" i="5"/>
  <c r="L653" i="5"/>
  <c r="N653" i="5"/>
  <c r="L654" i="5"/>
  <c r="N654" i="5"/>
  <c r="L655" i="5"/>
  <c r="N655" i="5"/>
  <c r="L656" i="5"/>
  <c r="N656" i="5"/>
  <c r="L657" i="5"/>
  <c r="N657" i="5"/>
  <c r="L658" i="5"/>
  <c r="N658" i="5"/>
  <c r="L659" i="5"/>
  <c r="N659" i="5"/>
  <c r="L660" i="5"/>
  <c r="N660" i="5"/>
  <c r="L661" i="5"/>
  <c r="N661" i="5"/>
  <c r="L662" i="5"/>
  <c r="N662" i="5"/>
  <c r="L663" i="5"/>
  <c r="N663" i="5"/>
  <c r="L664" i="5"/>
  <c r="N664" i="5"/>
  <c r="L665" i="5"/>
  <c r="N665" i="5"/>
  <c r="L666" i="5"/>
  <c r="N666" i="5"/>
  <c r="L667" i="5"/>
  <c r="N667" i="5"/>
  <c r="L668" i="5"/>
  <c r="N668" i="5"/>
  <c r="L669" i="5"/>
  <c r="N669" i="5"/>
  <c r="L670" i="5"/>
  <c r="N670" i="5"/>
  <c r="L671" i="5"/>
  <c r="N671" i="5"/>
  <c r="L672" i="5"/>
  <c r="N672" i="5"/>
  <c r="L673" i="5"/>
  <c r="N673" i="5"/>
  <c r="L674" i="5"/>
  <c r="N674" i="5"/>
  <c r="L675" i="5"/>
  <c r="N675" i="5"/>
  <c r="L676" i="5"/>
  <c r="N676" i="5"/>
  <c r="L677" i="5"/>
  <c r="N677" i="5"/>
  <c r="L678" i="5"/>
  <c r="N678" i="5"/>
  <c r="L679" i="5"/>
  <c r="N679" i="5"/>
  <c r="L680" i="5"/>
  <c r="N680" i="5"/>
  <c r="L681" i="5"/>
  <c r="N681" i="5"/>
  <c r="L682" i="5"/>
  <c r="N682" i="5"/>
  <c r="L683" i="5"/>
  <c r="N683" i="5"/>
  <c r="L684" i="5"/>
  <c r="N684" i="5"/>
  <c r="L685" i="5"/>
  <c r="N685" i="5"/>
  <c r="L686" i="5"/>
  <c r="N686" i="5"/>
  <c r="L687" i="5"/>
  <c r="N687" i="5"/>
  <c r="L688" i="5"/>
  <c r="N688" i="5"/>
  <c r="L689" i="5"/>
  <c r="N689" i="5"/>
  <c r="L690" i="5"/>
  <c r="N690" i="5"/>
  <c r="L691" i="5"/>
  <c r="N691" i="5"/>
  <c r="L692" i="5"/>
  <c r="N692" i="5"/>
  <c r="L693" i="5"/>
  <c r="N693" i="5"/>
  <c r="L694" i="5"/>
  <c r="N694" i="5"/>
  <c r="L695" i="5"/>
  <c r="N695" i="5"/>
  <c r="L696" i="5"/>
  <c r="N696" i="5"/>
  <c r="L697" i="5"/>
  <c r="N697" i="5"/>
  <c r="L698" i="5"/>
  <c r="N698" i="5"/>
  <c r="L699" i="5"/>
  <c r="N699" i="5"/>
  <c r="L700" i="5"/>
  <c r="N700" i="5"/>
  <c r="L701" i="5"/>
  <c r="N701" i="5"/>
  <c r="L702" i="5"/>
  <c r="N702" i="5"/>
  <c r="L703" i="5"/>
  <c r="N703" i="5"/>
  <c r="L704" i="5"/>
  <c r="N704" i="5"/>
  <c r="L705" i="5"/>
  <c r="N705" i="5"/>
  <c r="L706" i="5"/>
  <c r="N706" i="5"/>
  <c r="L707" i="5"/>
  <c r="N707" i="5"/>
  <c r="L708" i="5"/>
  <c r="N708" i="5"/>
  <c r="L709" i="5"/>
  <c r="N709" i="5"/>
  <c r="L710" i="5"/>
  <c r="N710" i="5"/>
  <c r="L711" i="5"/>
  <c r="N711" i="5"/>
  <c r="L712" i="5"/>
  <c r="N712" i="5"/>
  <c r="L713" i="5"/>
  <c r="N713" i="5"/>
  <c r="L714" i="5"/>
  <c r="N714" i="5"/>
  <c r="L715" i="5"/>
  <c r="N715" i="5"/>
  <c r="L716" i="5"/>
  <c r="N716" i="5"/>
  <c r="L717" i="5"/>
  <c r="N717" i="5"/>
  <c r="L718" i="5"/>
  <c r="N718" i="5"/>
  <c r="L719" i="5"/>
  <c r="N719" i="5"/>
  <c r="L720" i="5"/>
  <c r="N720" i="5"/>
  <c r="L721" i="5"/>
  <c r="N721" i="5"/>
  <c r="L722" i="5"/>
  <c r="N722" i="5"/>
  <c r="L723" i="5"/>
  <c r="N723" i="5"/>
  <c r="L724" i="5"/>
  <c r="N724" i="5"/>
  <c r="L725" i="5"/>
  <c r="N725" i="5"/>
  <c r="L726" i="5"/>
  <c r="N726" i="5"/>
  <c r="L727" i="5"/>
  <c r="N727" i="5"/>
  <c r="L728" i="5"/>
  <c r="N728" i="5"/>
  <c r="L729" i="5"/>
  <c r="N729" i="5"/>
  <c r="L730" i="5"/>
  <c r="N730" i="5"/>
  <c r="L731" i="5"/>
  <c r="N731" i="5"/>
  <c r="L732" i="5"/>
  <c r="N732" i="5"/>
  <c r="L733" i="5"/>
  <c r="N733" i="5"/>
  <c r="L734" i="5"/>
  <c r="N734" i="5"/>
  <c r="L735" i="5"/>
  <c r="N735" i="5"/>
  <c r="L736" i="5"/>
  <c r="N736" i="5"/>
  <c r="L737" i="5"/>
  <c r="N737" i="5"/>
  <c r="L738" i="5"/>
  <c r="N738" i="5"/>
  <c r="L739" i="5"/>
  <c r="N739" i="5"/>
  <c r="L740" i="5"/>
  <c r="N740" i="5"/>
  <c r="L741" i="5"/>
  <c r="N741" i="5"/>
  <c r="L742" i="5"/>
  <c r="N742" i="5"/>
  <c r="L743" i="5"/>
  <c r="N743" i="5"/>
  <c r="L744" i="5"/>
  <c r="N744" i="5"/>
  <c r="L745" i="5"/>
  <c r="N745" i="5"/>
  <c r="L746" i="5"/>
  <c r="N746" i="5"/>
  <c r="L747" i="5"/>
  <c r="N747" i="5"/>
  <c r="L748" i="5"/>
  <c r="N748" i="5"/>
  <c r="L749" i="5"/>
  <c r="N749" i="5"/>
  <c r="L750" i="5"/>
  <c r="N750" i="5"/>
  <c r="L751" i="5"/>
  <c r="N751" i="5"/>
  <c r="L752" i="5"/>
  <c r="N752" i="5"/>
  <c r="L753" i="5"/>
  <c r="N753" i="5"/>
  <c r="L754" i="5"/>
  <c r="N754" i="5"/>
  <c r="L755" i="5"/>
  <c r="N755" i="5"/>
  <c r="L756" i="5"/>
  <c r="N756" i="5"/>
  <c r="L757" i="5"/>
  <c r="N757" i="5"/>
  <c r="L758" i="5"/>
  <c r="N758" i="5"/>
  <c r="L759" i="5"/>
  <c r="N759" i="5"/>
  <c r="L760" i="5"/>
  <c r="N760" i="5"/>
  <c r="L761" i="5"/>
  <c r="N761" i="5"/>
  <c r="L762" i="5"/>
  <c r="N762" i="5"/>
  <c r="L763" i="5"/>
  <c r="N763" i="5"/>
  <c r="L764" i="5"/>
  <c r="N764" i="5"/>
  <c r="L765" i="5"/>
  <c r="N765" i="5"/>
  <c r="L766" i="5"/>
  <c r="N766" i="5"/>
  <c r="L767" i="5"/>
  <c r="N767" i="5"/>
  <c r="L768" i="5"/>
  <c r="N768" i="5"/>
  <c r="L769" i="5"/>
  <c r="N769" i="5"/>
  <c r="L770" i="5"/>
  <c r="N770" i="5"/>
  <c r="L771" i="5"/>
  <c r="N771" i="5"/>
  <c r="L772" i="5"/>
  <c r="N772" i="5"/>
  <c r="L773" i="5"/>
  <c r="N773" i="5"/>
  <c r="L774" i="5"/>
  <c r="N774" i="5"/>
  <c r="L775" i="5"/>
  <c r="N775" i="5"/>
  <c r="L776" i="5"/>
  <c r="N776" i="5"/>
  <c r="L777" i="5"/>
  <c r="N777" i="5"/>
  <c r="L778" i="5"/>
  <c r="N778" i="5"/>
  <c r="L779" i="5"/>
  <c r="N779" i="5"/>
  <c r="L780" i="5"/>
  <c r="N780" i="5"/>
  <c r="L781" i="5"/>
  <c r="N781" i="5"/>
  <c r="L782" i="5"/>
  <c r="N782" i="5"/>
  <c r="L783" i="5"/>
  <c r="N783" i="5"/>
  <c r="L784" i="5"/>
  <c r="N784" i="5"/>
  <c r="L785" i="5"/>
  <c r="N785" i="5"/>
  <c r="L786" i="5"/>
  <c r="N786" i="5"/>
  <c r="L787" i="5"/>
  <c r="N787" i="5"/>
  <c r="L788" i="5"/>
  <c r="N788" i="5"/>
  <c r="L789" i="5"/>
  <c r="N789" i="5"/>
  <c r="L790" i="5"/>
  <c r="N790" i="5"/>
  <c r="L791" i="5"/>
  <c r="N791" i="5"/>
  <c r="L792" i="5"/>
  <c r="N792" i="5"/>
  <c r="L793" i="5"/>
  <c r="N793" i="5"/>
  <c r="L794" i="5"/>
  <c r="N794" i="5"/>
  <c r="L795" i="5"/>
  <c r="N795" i="5"/>
  <c r="L796" i="5"/>
  <c r="N796" i="5"/>
  <c r="L797" i="5"/>
  <c r="N797" i="5"/>
  <c r="L798" i="5"/>
  <c r="N798" i="5"/>
  <c r="L799" i="5"/>
  <c r="N799" i="5"/>
  <c r="L800" i="5"/>
  <c r="N800" i="5"/>
  <c r="L801" i="5"/>
  <c r="N801" i="5"/>
  <c r="L802" i="5"/>
  <c r="N802" i="5"/>
  <c r="L803" i="5"/>
  <c r="N803" i="5"/>
  <c r="L804" i="5"/>
  <c r="N804" i="5"/>
  <c r="L805" i="5"/>
  <c r="N805" i="5"/>
  <c r="L806" i="5"/>
  <c r="N806" i="5"/>
  <c r="L807" i="5"/>
  <c r="N807" i="5"/>
  <c r="L808" i="5"/>
  <c r="N808" i="5"/>
  <c r="L809" i="5"/>
  <c r="N809" i="5"/>
  <c r="L810" i="5"/>
  <c r="N810" i="5"/>
  <c r="L811" i="5"/>
  <c r="N811" i="5"/>
  <c r="L812" i="5"/>
  <c r="N812" i="5"/>
  <c r="L813" i="5"/>
  <c r="N813" i="5"/>
  <c r="L814" i="5"/>
  <c r="N814" i="5"/>
  <c r="L815" i="5"/>
  <c r="N815" i="5"/>
  <c r="L816" i="5"/>
  <c r="N816" i="5"/>
  <c r="L817" i="5"/>
  <c r="N817" i="5"/>
  <c r="L818" i="5"/>
  <c r="N818" i="5"/>
  <c r="L819" i="5"/>
  <c r="N819" i="5"/>
  <c r="L820" i="5"/>
  <c r="N820" i="5"/>
  <c r="L821" i="5"/>
  <c r="N821" i="5"/>
  <c r="L822" i="5"/>
  <c r="N822" i="5"/>
  <c r="L823" i="5"/>
  <c r="N823" i="5"/>
  <c r="L824" i="5"/>
  <c r="N824" i="5"/>
  <c r="L825" i="5"/>
  <c r="N825" i="5"/>
  <c r="L826" i="5"/>
  <c r="N826" i="5"/>
  <c r="L827" i="5"/>
  <c r="N827" i="5"/>
  <c r="L828" i="5"/>
  <c r="N828" i="5"/>
  <c r="L829" i="5"/>
  <c r="N829" i="5"/>
  <c r="L830" i="5"/>
  <c r="N830" i="5"/>
  <c r="L831" i="5"/>
  <c r="N831" i="5"/>
  <c r="L832" i="5"/>
  <c r="N832" i="5"/>
  <c r="L833" i="5"/>
  <c r="N833" i="5"/>
  <c r="L834" i="5"/>
  <c r="N834" i="5"/>
  <c r="L835" i="5"/>
  <c r="N835" i="5"/>
  <c r="L836" i="5"/>
  <c r="N836" i="5"/>
  <c r="L837" i="5"/>
  <c r="N837" i="5"/>
  <c r="L838" i="5"/>
  <c r="N838" i="5"/>
  <c r="L839" i="5"/>
  <c r="N839" i="5"/>
  <c r="L840" i="5"/>
  <c r="N840" i="5"/>
  <c r="L841" i="5"/>
  <c r="N841" i="5"/>
  <c r="L842" i="5"/>
  <c r="N842" i="5"/>
  <c r="L843" i="5"/>
  <c r="N843" i="5"/>
  <c r="L844" i="5"/>
  <c r="N844" i="5"/>
  <c r="L845" i="5"/>
  <c r="N845" i="5"/>
  <c r="L846" i="5"/>
  <c r="N846" i="5"/>
  <c r="L847" i="5"/>
  <c r="N847" i="5"/>
  <c r="L848" i="5"/>
  <c r="N848" i="5"/>
  <c r="L849" i="5"/>
  <c r="N849" i="5"/>
  <c r="L850" i="5"/>
  <c r="N850" i="5"/>
  <c r="L851" i="5"/>
  <c r="N851" i="5"/>
  <c r="L852" i="5"/>
  <c r="N852" i="5"/>
  <c r="L853" i="5"/>
  <c r="N853" i="5"/>
  <c r="L854" i="5"/>
  <c r="N854" i="5"/>
  <c r="L855" i="5"/>
  <c r="N855" i="5"/>
  <c r="L856" i="5"/>
  <c r="N856" i="5"/>
  <c r="L857" i="5"/>
  <c r="N857" i="5"/>
  <c r="L858" i="5"/>
  <c r="N858" i="5"/>
  <c r="L859" i="5"/>
  <c r="N859" i="5"/>
  <c r="L860" i="5"/>
  <c r="N860" i="5"/>
  <c r="L861" i="5"/>
  <c r="N861" i="5"/>
  <c r="L862" i="5"/>
  <c r="N862" i="5"/>
  <c r="L863" i="5"/>
  <c r="N863" i="5"/>
  <c r="L864" i="5"/>
  <c r="N864" i="5"/>
  <c r="L865" i="5"/>
  <c r="N865" i="5"/>
  <c r="L866" i="5"/>
  <c r="N866" i="5"/>
  <c r="L867" i="5"/>
  <c r="N867" i="5"/>
  <c r="L868" i="5"/>
  <c r="N868" i="5"/>
  <c r="L869" i="5"/>
  <c r="N869" i="5"/>
  <c r="L870" i="5"/>
  <c r="N870" i="5"/>
  <c r="L871" i="5"/>
  <c r="N871" i="5"/>
  <c r="L872" i="5"/>
  <c r="N872" i="5"/>
  <c r="L873" i="5"/>
  <c r="N873" i="5"/>
  <c r="L874" i="5"/>
  <c r="N874" i="5"/>
  <c r="L875" i="5"/>
  <c r="N875" i="5"/>
  <c r="L876" i="5"/>
  <c r="N876" i="5"/>
  <c r="L877" i="5"/>
  <c r="N877" i="5"/>
  <c r="L878" i="5"/>
  <c r="N878" i="5"/>
  <c r="L879" i="5"/>
  <c r="N879" i="5"/>
  <c r="L880" i="5"/>
  <c r="N880" i="5"/>
  <c r="L881" i="5"/>
  <c r="N881" i="5"/>
  <c r="L882" i="5"/>
  <c r="N882" i="5"/>
  <c r="L883" i="5"/>
  <c r="N883" i="5"/>
  <c r="L884" i="5"/>
  <c r="N884" i="5"/>
  <c r="L885" i="5"/>
  <c r="N885" i="5"/>
  <c r="L886" i="5"/>
  <c r="N886" i="5"/>
  <c r="L887" i="5"/>
  <c r="N887" i="5"/>
  <c r="L888" i="5"/>
  <c r="N888" i="5"/>
  <c r="L889" i="5"/>
  <c r="N889" i="5"/>
  <c r="L890" i="5"/>
  <c r="N890" i="5"/>
  <c r="L891" i="5"/>
  <c r="N891" i="5"/>
  <c r="L892" i="5"/>
  <c r="N892" i="5"/>
  <c r="L893" i="5"/>
  <c r="N893" i="5"/>
  <c r="L894" i="5"/>
  <c r="N894" i="5"/>
  <c r="L895" i="5"/>
  <c r="N895" i="5"/>
  <c r="L896" i="5"/>
  <c r="N896" i="5"/>
  <c r="L897" i="5"/>
  <c r="N897" i="5"/>
  <c r="L898" i="5"/>
  <c r="N898" i="5"/>
  <c r="L899" i="5"/>
  <c r="N899" i="5"/>
  <c r="L900" i="5"/>
  <c r="N900" i="5"/>
  <c r="L901" i="5"/>
  <c r="N901" i="5"/>
  <c r="L902" i="5"/>
  <c r="N902" i="5"/>
  <c r="L903" i="5"/>
  <c r="N903" i="5"/>
  <c r="L904" i="5"/>
  <c r="N904" i="5"/>
  <c r="L905" i="5"/>
  <c r="N905" i="5"/>
  <c r="L906" i="5"/>
  <c r="N906" i="5"/>
  <c r="L907" i="5"/>
  <c r="N907" i="5"/>
  <c r="L908" i="5"/>
  <c r="N908" i="5"/>
  <c r="L909" i="5"/>
  <c r="N909" i="5"/>
  <c r="L910" i="5"/>
  <c r="N910" i="5"/>
  <c r="L911" i="5"/>
  <c r="N911" i="5"/>
  <c r="L912" i="5"/>
  <c r="N912" i="5"/>
  <c r="L913" i="5"/>
  <c r="N913" i="5"/>
  <c r="L914" i="5"/>
  <c r="N914" i="5"/>
  <c r="L915" i="5"/>
  <c r="N915" i="5"/>
  <c r="L916" i="5"/>
  <c r="N916" i="5"/>
  <c r="L917" i="5"/>
  <c r="N917" i="5"/>
  <c r="L918" i="5"/>
  <c r="N918" i="5"/>
  <c r="L919" i="5"/>
  <c r="N919" i="5"/>
  <c r="L920" i="5"/>
  <c r="N920" i="5"/>
  <c r="L921" i="5"/>
  <c r="N921" i="5"/>
  <c r="L922" i="5"/>
  <c r="N922" i="5"/>
  <c r="L923" i="5"/>
  <c r="N923" i="5"/>
  <c r="L924" i="5"/>
  <c r="N924" i="5"/>
  <c r="L925" i="5"/>
  <c r="N925" i="5"/>
  <c r="L926" i="5"/>
  <c r="N926" i="5"/>
  <c r="L927" i="5"/>
  <c r="N927" i="5"/>
  <c r="L928" i="5"/>
  <c r="N928" i="5"/>
  <c r="L929" i="5"/>
  <c r="N929" i="5"/>
  <c r="L930" i="5"/>
  <c r="N930" i="5"/>
  <c r="L931" i="5"/>
  <c r="N931" i="5"/>
  <c r="L932" i="5"/>
  <c r="N932" i="5"/>
  <c r="L933" i="5"/>
  <c r="N933" i="5"/>
  <c r="L934" i="5"/>
  <c r="N934" i="5"/>
  <c r="L935" i="5"/>
  <c r="N935" i="5"/>
  <c r="L936" i="5"/>
  <c r="N936" i="5"/>
  <c r="L937" i="5"/>
  <c r="N937" i="5"/>
  <c r="L938" i="5"/>
  <c r="N938" i="5"/>
  <c r="L939" i="5"/>
  <c r="N939" i="5"/>
  <c r="L940" i="5"/>
  <c r="N940" i="5"/>
  <c r="L941" i="5"/>
  <c r="N941" i="5"/>
  <c r="L942" i="5"/>
  <c r="N942" i="5"/>
  <c r="L943" i="5"/>
  <c r="N943" i="5"/>
  <c r="L944" i="5"/>
  <c r="N944" i="5"/>
  <c r="L945" i="5"/>
  <c r="N945" i="5"/>
  <c r="L946" i="5"/>
  <c r="N946" i="5"/>
  <c r="L947" i="5"/>
  <c r="N947" i="5"/>
  <c r="L948" i="5"/>
  <c r="N948" i="5"/>
  <c r="L949" i="5"/>
  <c r="N949" i="5"/>
  <c r="L950" i="5"/>
  <c r="N950" i="5"/>
  <c r="L951" i="5"/>
  <c r="N951" i="5"/>
  <c r="L952" i="5"/>
  <c r="N952" i="5"/>
  <c r="L953" i="5"/>
  <c r="N953" i="5"/>
  <c r="L954" i="5"/>
  <c r="N954" i="5"/>
  <c r="L955" i="5"/>
  <c r="N955" i="5"/>
  <c r="L956" i="5"/>
  <c r="N956" i="5"/>
  <c r="L957" i="5"/>
  <c r="N957" i="5"/>
  <c r="L958" i="5"/>
  <c r="N958" i="5"/>
  <c r="L959" i="5"/>
  <c r="N959" i="5"/>
  <c r="L960" i="5"/>
  <c r="N960" i="5"/>
  <c r="L961" i="5"/>
  <c r="N961" i="5"/>
  <c r="L962" i="5"/>
  <c r="N962" i="5"/>
  <c r="L963" i="5"/>
  <c r="N963" i="5"/>
  <c r="L964" i="5"/>
  <c r="N964" i="5"/>
  <c r="L965" i="5"/>
  <c r="N965" i="5"/>
  <c r="L966" i="5"/>
  <c r="N966" i="5"/>
  <c r="L967" i="5"/>
  <c r="N967" i="5"/>
  <c r="L968" i="5"/>
  <c r="N968" i="5"/>
  <c r="L969" i="5"/>
  <c r="N969" i="5"/>
  <c r="L970" i="5"/>
  <c r="N970" i="5"/>
  <c r="L971" i="5"/>
  <c r="N971" i="5"/>
  <c r="L972" i="5"/>
  <c r="N972" i="5"/>
  <c r="L973" i="5"/>
  <c r="N973" i="5"/>
  <c r="L974" i="5"/>
  <c r="N974" i="5"/>
  <c r="L975" i="5"/>
  <c r="N975" i="5"/>
  <c r="L976" i="5"/>
  <c r="N976" i="5"/>
  <c r="L977" i="5"/>
  <c r="N977" i="5"/>
  <c r="L978" i="5"/>
  <c r="N978" i="5"/>
  <c r="L979" i="5"/>
  <c r="N979" i="5"/>
  <c r="L980" i="5"/>
  <c r="N980" i="5"/>
  <c r="L981" i="5"/>
  <c r="N981" i="5"/>
  <c r="L982" i="5"/>
  <c r="N982" i="5"/>
  <c r="L983" i="5"/>
  <c r="N983" i="5"/>
  <c r="L984" i="5"/>
  <c r="N984" i="5"/>
  <c r="L985" i="5"/>
  <c r="N985" i="5"/>
  <c r="L986" i="5"/>
  <c r="N986" i="5"/>
  <c r="L987" i="5"/>
  <c r="N987" i="5"/>
  <c r="L988" i="5"/>
  <c r="N988" i="5"/>
  <c r="L989" i="5"/>
  <c r="N989" i="5"/>
  <c r="L990" i="5"/>
  <c r="N990" i="5"/>
  <c r="L991" i="5"/>
  <c r="N991" i="5"/>
  <c r="L992" i="5"/>
  <c r="N992" i="5"/>
  <c r="L993" i="5"/>
  <c r="N993" i="5"/>
  <c r="L994" i="5"/>
  <c r="N994" i="5"/>
  <c r="L995" i="5"/>
  <c r="N995" i="5"/>
  <c r="L996" i="5"/>
  <c r="N996" i="5"/>
  <c r="L997" i="5"/>
  <c r="N997" i="5"/>
  <c r="L998" i="5"/>
  <c r="N998" i="5"/>
  <c r="L999" i="5"/>
  <c r="N999" i="5"/>
  <c r="L1000" i="5"/>
  <c r="N1000" i="5"/>
  <c r="L1001" i="5"/>
  <c r="N1001" i="5"/>
  <c r="L1002" i="5"/>
  <c r="N1002" i="5"/>
  <c r="L1003" i="5"/>
  <c r="N1003" i="5"/>
  <c r="L1004" i="5"/>
  <c r="N1004" i="5"/>
  <c r="L1005" i="5"/>
  <c r="N1005" i="5"/>
  <c r="L1006" i="5"/>
  <c r="N1006" i="5"/>
  <c r="L1007" i="5"/>
  <c r="N1007" i="5"/>
  <c r="L1008" i="5"/>
  <c r="N1008" i="5"/>
  <c r="L1009" i="5"/>
  <c r="N1009" i="5"/>
  <c r="L1010" i="5"/>
  <c r="N1010" i="5"/>
  <c r="L1011" i="5"/>
  <c r="N1011" i="5"/>
  <c r="L1012" i="5"/>
  <c r="N1012" i="5"/>
  <c r="L1013" i="5"/>
  <c r="N1013" i="5"/>
  <c r="L1014" i="5"/>
  <c r="N1014" i="5"/>
  <c r="L1015" i="5"/>
  <c r="N1015" i="5"/>
  <c r="L1016" i="5"/>
  <c r="N1016" i="5"/>
  <c r="L1017" i="5"/>
  <c r="N1017" i="5"/>
  <c r="L1018" i="5"/>
  <c r="N1018" i="5"/>
  <c r="L1019" i="5"/>
  <c r="N1019" i="5"/>
  <c r="L1020" i="5"/>
  <c r="N1020" i="5"/>
  <c r="L1021" i="5"/>
  <c r="N1021" i="5"/>
  <c r="L1022" i="5"/>
  <c r="N1022" i="5"/>
  <c r="L1023" i="5"/>
  <c r="N1023" i="5"/>
  <c r="L1024" i="5"/>
  <c r="N1024" i="5"/>
  <c r="L1025" i="5"/>
  <c r="N1025" i="5"/>
  <c r="L1026" i="5"/>
  <c r="N1026" i="5"/>
  <c r="L1027" i="5"/>
  <c r="N1027" i="5"/>
  <c r="L1028" i="5"/>
  <c r="N1028" i="5"/>
  <c r="L1029" i="5"/>
  <c r="N1029" i="5"/>
  <c r="L1030" i="5"/>
  <c r="N1030" i="5"/>
  <c r="L1031" i="5"/>
  <c r="N1031" i="5"/>
  <c r="L1032" i="5"/>
  <c r="N1032" i="5"/>
  <c r="L1033" i="5"/>
  <c r="N1033" i="5"/>
  <c r="L1034" i="5"/>
  <c r="N1034" i="5"/>
  <c r="L1035" i="5"/>
  <c r="N1035" i="5"/>
  <c r="L1036" i="5"/>
  <c r="N1036" i="5"/>
  <c r="L1037" i="5"/>
  <c r="N1037" i="5"/>
  <c r="L1038" i="5"/>
  <c r="N1038" i="5"/>
  <c r="L1039" i="5"/>
  <c r="N1039" i="5"/>
  <c r="L1040" i="5"/>
  <c r="N1040" i="5"/>
  <c r="L1041" i="5"/>
  <c r="N1041" i="5"/>
  <c r="L1042" i="5"/>
  <c r="N1042" i="5"/>
  <c r="L1043" i="5"/>
  <c r="N1043" i="5"/>
  <c r="L1044" i="5"/>
  <c r="N1044" i="5"/>
  <c r="L1045" i="5"/>
  <c r="N1045" i="5"/>
  <c r="L1046" i="5"/>
  <c r="N1046" i="5"/>
  <c r="L1047" i="5"/>
  <c r="N1047" i="5"/>
  <c r="L1048" i="5"/>
  <c r="N1048" i="5"/>
  <c r="L1049" i="5"/>
  <c r="N1049" i="5"/>
  <c r="L1050" i="5"/>
  <c r="N1050" i="5"/>
  <c r="L1051" i="5"/>
  <c r="N1051" i="5"/>
  <c r="L1052" i="5"/>
  <c r="N1052" i="5"/>
  <c r="L1053" i="5"/>
  <c r="N1053" i="5"/>
  <c r="L1054" i="5"/>
  <c r="N1054" i="5"/>
  <c r="L1055" i="5"/>
  <c r="N1055" i="5"/>
  <c r="L1056" i="5"/>
  <c r="N1056" i="5"/>
  <c r="L1057" i="5"/>
  <c r="N1057" i="5"/>
  <c r="L1058" i="5"/>
  <c r="N1058" i="5"/>
  <c r="L1059" i="5"/>
  <c r="N1059" i="5"/>
  <c r="L1060" i="5"/>
  <c r="N1060" i="5"/>
  <c r="L1061" i="5"/>
  <c r="N1061" i="5"/>
  <c r="L1062" i="5"/>
  <c r="N1062" i="5"/>
  <c r="L1063" i="5"/>
  <c r="N1063" i="5"/>
  <c r="L1064" i="5"/>
  <c r="N1064" i="5"/>
  <c r="L1065" i="5"/>
  <c r="N1065" i="5"/>
  <c r="L1066" i="5"/>
  <c r="N1066" i="5"/>
  <c r="L1067" i="5"/>
  <c r="N1067" i="5"/>
  <c r="L1068" i="5"/>
  <c r="N1068" i="5"/>
  <c r="L1069" i="5"/>
  <c r="N1069" i="5"/>
  <c r="L1070" i="5"/>
  <c r="N1070" i="5"/>
  <c r="L1071" i="5"/>
  <c r="N1071" i="5"/>
  <c r="L1072" i="5"/>
  <c r="N1072" i="5"/>
  <c r="L1073" i="5"/>
  <c r="N1073" i="5"/>
  <c r="L1074" i="5"/>
  <c r="N1074" i="5"/>
  <c r="L1075" i="5"/>
  <c r="N1075" i="5"/>
  <c r="L1076" i="5"/>
  <c r="N1076" i="5"/>
  <c r="L1077" i="5"/>
  <c r="N1077" i="5"/>
  <c r="L1078" i="5"/>
  <c r="N1078" i="5"/>
  <c r="L1079" i="5"/>
  <c r="N1079" i="5"/>
  <c r="L1080" i="5"/>
  <c r="N1080" i="5"/>
  <c r="L1081" i="5"/>
  <c r="N1081" i="5"/>
  <c r="L1082" i="5"/>
  <c r="N1082" i="5"/>
  <c r="L1083" i="5"/>
  <c r="N1083" i="5"/>
  <c r="L1084" i="5"/>
  <c r="N1084" i="5"/>
  <c r="L1085" i="5"/>
  <c r="N1085" i="5"/>
  <c r="L1086" i="5"/>
  <c r="N1086" i="5"/>
  <c r="L1087" i="5"/>
  <c r="N1087" i="5"/>
  <c r="L1088" i="5"/>
  <c r="N1088" i="5"/>
  <c r="L1089" i="5"/>
  <c r="N1089" i="5"/>
  <c r="L1090" i="5"/>
  <c r="N1090" i="5"/>
  <c r="L1091" i="5"/>
  <c r="N1091" i="5"/>
  <c r="L1092" i="5"/>
  <c r="N1092" i="5"/>
  <c r="L1093" i="5"/>
  <c r="N1093" i="5"/>
  <c r="L1094" i="5"/>
  <c r="N1094" i="5"/>
  <c r="L1095" i="5"/>
  <c r="N1095" i="5"/>
  <c r="L1096" i="5"/>
  <c r="N1096" i="5"/>
  <c r="L1097" i="5"/>
  <c r="N1097" i="5"/>
  <c r="L1098" i="5"/>
  <c r="N1098" i="5"/>
  <c r="L1099" i="5"/>
  <c r="N1099" i="5"/>
  <c r="L1100" i="5"/>
  <c r="N1100" i="5"/>
  <c r="L1101" i="5"/>
  <c r="N1101" i="5"/>
  <c r="L1102" i="5"/>
  <c r="N1102" i="5"/>
  <c r="L1103" i="5"/>
  <c r="N1103" i="5"/>
  <c r="L1104" i="5"/>
  <c r="N1104" i="5"/>
  <c r="L1105" i="5"/>
  <c r="N1105" i="5"/>
  <c r="L1106" i="5"/>
  <c r="N1106" i="5"/>
  <c r="L1107" i="5"/>
  <c r="N1107" i="5"/>
  <c r="L1108" i="5"/>
  <c r="N1108" i="5"/>
  <c r="L1109" i="5"/>
  <c r="N1109" i="5"/>
  <c r="L1110" i="5"/>
  <c r="N1110" i="5"/>
  <c r="L1111" i="5"/>
  <c r="N1111" i="5"/>
  <c r="L1112" i="5"/>
  <c r="N1112" i="5"/>
  <c r="L1113" i="5"/>
  <c r="N1113" i="5"/>
  <c r="L1114" i="5"/>
  <c r="N1114" i="5"/>
  <c r="L1115" i="5"/>
  <c r="N1115" i="5"/>
  <c r="L1116" i="5"/>
  <c r="N1116" i="5"/>
  <c r="L1117" i="5"/>
  <c r="N1117" i="5"/>
  <c r="L1118" i="5"/>
  <c r="N1118" i="5"/>
  <c r="L1119" i="5"/>
  <c r="N1119" i="5"/>
  <c r="L1120" i="5"/>
  <c r="N1120" i="5"/>
  <c r="L1121" i="5"/>
  <c r="N1121" i="5"/>
  <c r="L1122" i="5"/>
  <c r="N1122" i="5"/>
  <c r="L1123" i="5"/>
  <c r="N1123" i="5"/>
  <c r="L1124" i="5"/>
  <c r="N1124" i="5"/>
  <c r="N2" i="5"/>
  <c r="L2" i="5"/>
  <c r="B12" i="6"/>
  <c r="B11" i="6"/>
  <c r="B34" i="6" l="1"/>
  <c r="B37" i="6"/>
  <c r="D461" i="4"/>
  <c r="D1030" i="4"/>
  <c r="D429" i="4"/>
  <c r="D926" i="4"/>
  <c r="D910" i="4"/>
  <c r="D830" i="4"/>
  <c r="D814" i="4"/>
  <c r="D806" i="4"/>
  <c r="D702" i="4"/>
  <c r="D534" i="4"/>
  <c r="D510" i="4"/>
  <c r="D318" i="4"/>
  <c r="D110" i="4"/>
  <c r="D46" i="4"/>
  <c r="D165" i="4"/>
  <c r="D982" i="4"/>
  <c r="D526" i="4"/>
  <c r="D334" i="4"/>
  <c r="D62" i="4"/>
  <c r="D1014" i="4"/>
  <c r="D822" i="4"/>
  <c r="D566" i="4"/>
  <c r="D502" i="4"/>
  <c r="D310" i="4"/>
  <c r="D118" i="4"/>
  <c r="D1022" i="4"/>
  <c r="D918" i="4"/>
  <c r="D86" i="4"/>
  <c r="D196" i="4"/>
  <c r="D622" i="4"/>
  <c r="D558" i="4"/>
  <c r="D518" i="4"/>
  <c r="D37" i="4"/>
  <c r="D798" i="4"/>
  <c r="D478" i="4"/>
  <c r="D94" i="4"/>
  <c r="D1113" i="4"/>
  <c r="D1089" i="4"/>
  <c r="D1065" i="4"/>
  <c r="D1041" i="4"/>
  <c r="D929" i="4"/>
  <c r="D865" i="4"/>
  <c r="D857" i="4"/>
  <c r="D825" i="4"/>
  <c r="D801" i="4"/>
  <c r="D793" i="4"/>
  <c r="D761" i="4"/>
  <c r="D737" i="4"/>
  <c r="D729" i="4"/>
  <c r="D705" i="4"/>
  <c r="D553" i="4"/>
  <c r="D529" i="4"/>
  <c r="D489" i="4"/>
  <c r="D465" i="4"/>
  <c r="D456" i="4"/>
  <c r="D96" i="4"/>
  <c r="D326" i="4"/>
  <c r="D689" i="4"/>
  <c r="D542" i="4"/>
  <c r="D133" i="4"/>
  <c r="D1057" i="4"/>
  <c r="D767" i="4"/>
  <c r="D921" i="4"/>
  <c r="D1017" i="4"/>
  <c r="D527" i="4"/>
  <c r="D726" i="4"/>
  <c r="D342" i="4"/>
  <c r="D574" i="4"/>
  <c r="D1083" i="4"/>
  <c r="D1019" i="4"/>
  <c r="D994" i="4"/>
  <c r="D755" i="4"/>
  <c r="D531" i="4"/>
  <c r="D507" i="4"/>
  <c r="D443" i="4"/>
  <c r="D179" i="4"/>
  <c r="D147" i="4"/>
  <c r="D782" i="4"/>
  <c r="D833" i="4"/>
  <c r="D697" i="4"/>
  <c r="D561" i="4"/>
  <c r="D784" i="4"/>
  <c r="D543" i="4"/>
  <c r="D332" i="4"/>
  <c r="D497" i="4"/>
  <c r="D15" i="4"/>
  <c r="D1097" i="4"/>
  <c r="D132" i="4"/>
  <c r="D1073" i="4"/>
  <c r="D1001" i="4"/>
  <c r="D745" i="4"/>
  <c r="D673" i="4"/>
  <c r="D537" i="4"/>
  <c r="D1039" i="4"/>
  <c r="D824" i="4"/>
  <c r="D719" i="4"/>
  <c r="D607" i="4"/>
  <c r="D511" i="4"/>
  <c r="D176" i="4"/>
  <c r="D152" i="4"/>
  <c r="D79" i="4"/>
  <c r="D30" i="4"/>
  <c r="D499" i="4"/>
  <c r="D78" i="4"/>
  <c r="D635" i="4"/>
  <c r="D603" i="4"/>
  <c r="D1044" i="4"/>
  <c r="D718" i="4"/>
  <c r="D73" i="4"/>
  <c r="D695" i="4"/>
  <c r="D55" i="4"/>
  <c r="D336" i="4"/>
  <c r="D200" i="4"/>
  <c r="D671" i="4"/>
  <c r="D535" i="4"/>
  <c r="D431" i="4"/>
  <c r="D407" i="4"/>
  <c r="D383" i="4"/>
  <c r="D288" i="4"/>
  <c r="D104" i="4"/>
  <c r="D937" i="4"/>
  <c r="D571" i="4"/>
  <c r="D460" i="4"/>
  <c r="D352" i="4"/>
  <c r="D864" i="4"/>
  <c r="D840" i="4"/>
  <c r="D647" i="4"/>
  <c r="D559" i="4"/>
  <c r="D95" i="4"/>
  <c r="D71" i="4"/>
  <c r="D47" i="4"/>
  <c r="D1049" i="4"/>
  <c r="D849" i="4"/>
  <c r="D785" i="4"/>
  <c r="D721" i="4"/>
  <c r="D513" i="4"/>
  <c r="D959" i="4"/>
  <c r="D911" i="4"/>
  <c r="D792" i="4"/>
  <c r="D215" i="4"/>
  <c r="D120" i="4"/>
  <c r="D59" i="4"/>
  <c r="D663" i="4"/>
  <c r="D575" i="4"/>
  <c r="D399" i="4"/>
  <c r="D375" i="4"/>
  <c r="D279" i="4"/>
  <c r="D311" i="4"/>
  <c r="D512" i="4"/>
  <c r="D832" i="4"/>
  <c r="D808" i="4"/>
  <c r="D703" i="4"/>
  <c r="D639" i="4"/>
  <c r="D616" i="4"/>
  <c r="D232" i="4"/>
  <c r="D183" i="4"/>
  <c r="D87" i="4"/>
  <c r="D63" i="4"/>
  <c r="D631" i="4"/>
  <c r="D873" i="4"/>
  <c r="D774" i="4"/>
  <c r="D951" i="4"/>
  <c r="D751" i="4"/>
  <c r="D727" i="4"/>
  <c r="D440" i="4"/>
  <c r="D415" i="4"/>
  <c r="D343" i="4"/>
  <c r="D296" i="4"/>
  <c r="D136" i="4"/>
  <c r="D54" i="4"/>
  <c r="D848" i="4"/>
  <c r="D776" i="4"/>
  <c r="D656" i="4"/>
  <c r="D567" i="4"/>
  <c r="D488" i="4"/>
  <c r="D247" i="4"/>
  <c r="D205" i="4"/>
  <c r="D31" i="4"/>
  <c r="D23" i="4"/>
  <c r="D983" i="4"/>
  <c r="D984" i="4"/>
  <c r="D927" i="4"/>
  <c r="D928" i="4"/>
  <c r="D920" i="4"/>
  <c r="D919" i="4"/>
  <c r="D760" i="4"/>
  <c r="D759" i="4"/>
  <c r="D688" i="4"/>
  <c r="D687" i="4"/>
  <c r="D624" i="4"/>
  <c r="D623" i="4"/>
  <c r="D599" i="4"/>
  <c r="D600" i="4"/>
  <c r="D592" i="4"/>
  <c r="D591" i="4"/>
  <c r="D584" i="4"/>
  <c r="D583" i="4"/>
  <c r="D519" i="4"/>
  <c r="D520" i="4"/>
  <c r="D503" i="4"/>
  <c r="D504" i="4"/>
  <c r="D480" i="4"/>
  <c r="D479" i="4"/>
  <c r="D464" i="4"/>
  <c r="D463" i="4"/>
  <c r="D448" i="4"/>
  <c r="D447" i="4"/>
  <c r="D368" i="4"/>
  <c r="D367" i="4"/>
  <c r="D328" i="4"/>
  <c r="D327" i="4"/>
  <c r="D320" i="4"/>
  <c r="D319" i="4"/>
  <c r="D303" i="4"/>
  <c r="D304" i="4"/>
  <c r="D272" i="4"/>
  <c r="D271" i="4"/>
  <c r="D264" i="4"/>
  <c r="D263" i="4"/>
  <c r="D255" i="4"/>
  <c r="D256" i="4"/>
  <c r="D240" i="4"/>
  <c r="D239" i="4"/>
  <c r="D224" i="4"/>
  <c r="D223" i="4"/>
  <c r="D208" i="4"/>
  <c r="D207" i="4"/>
  <c r="D192" i="4"/>
  <c r="D191" i="4"/>
  <c r="D160" i="4"/>
  <c r="D159" i="4"/>
  <c r="D664" i="4"/>
  <c r="D168" i="4"/>
  <c r="D680" i="4"/>
  <c r="D184" i="4"/>
  <c r="D696" i="4"/>
  <c r="D632" i="4"/>
  <c r="D712" i="4"/>
  <c r="D648" i="4"/>
  <c r="D335" i="4"/>
  <c r="D496" i="4"/>
  <c r="D967" i="4"/>
  <c r="D903" i="4"/>
  <c r="D711" i="4"/>
  <c r="D455" i="4"/>
  <c r="D391" i="4"/>
  <c r="D1105" i="4"/>
  <c r="D790" i="4"/>
  <c r="D694" i="4"/>
  <c r="D856" i="4"/>
  <c r="D360" i="4"/>
  <c r="D195" i="4"/>
  <c r="D672" i="4"/>
  <c r="D640" i="4"/>
  <c r="D403" i="4"/>
  <c r="D1012" i="4"/>
  <c r="D608" i="4"/>
  <c r="D312" i="4"/>
  <c r="D280" i="4"/>
  <c r="D22" i="4"/>
  <c r="D651" i="4"/>
  <c r="D248" i="4"/>
  <c r="D216" i="4"/>
  <c r="D201" i="4"/>
  <c r="D587" i="4"/>
  <c r="D199" i="4"/>
  <c r="D1025" i="4"/>
  <c r="D1026" i="4"/>
  <c r="D70" i="4"/>
  <c r="D902" i="4"/>
  <c r="D287" i="4"/>
  <c r="D655" i="4"/>
  <c r="D151" i="4"/>
  <c r="D397" i="4"/>
  <c r="D339" i="4"/>
  <c r="D5" i="4"/>
  <c r="D1107" i="4"/>
  <c r="D1000" i="4"/>
  <c r="D853" i="4"/>
  <c r="D557" i="4"/>
  <c r="D472" i="4"/>
  <c r="D387" i="4"/>
  <c r="D164" i="4"/>
  <c r="D936" i="4"/>
  <c r="D789" i="4"/>
  <c r="D579" i="4"/>
  <c r="D187" i="4"/>
  <c r="D101" i="4"/>
  <c r="D1116" i="4"/>
  <c r="D1004" i="4"/>
  <c r="D996" i="4"/>
  <c r="D988" i="4"/>
  <c r="D861" i="4"/>
  <c r="D716" i="4"/>
  <c r="D709" i="4"/>
  <c r="D692" i="4"/>
  <c r="D668" i="4"/>
  <c r="D660" i="4"/>
  <c r="D652" i="4"/>
  <c r="D644" i="4"/>
  <c r="D636" i="4"/>
  <c r="D628" i="4"/>
  <c r="D620" i="4"/>
  <c r="D612" i="4"/>
  <c r="D604" i="4"/>
  <c r="D596" i="4"/>
  <c r="D588" i="4"/>
  <c r="D580" i="4"/>
  <c r="D573" i="4"/>
  <c r="D565" i="4"/>
  <c r="D549" i="4"/>
  <c r="D541" i="4"/>
  <c r="D533" i="4"/>
  <c r="D468" i="4"/>
  <c r="D421" i="4"/>
  <c r="D413" i="4"/>
  <c r="D405" i="4"/>
  <c r="D389" i="4"/>
  <c r="D381" i="4"/>
  <c r="D373" i="4"/>
  <c r="D349" i="4"/>
  <c r="D340" i="4"/>
  <c r="D324" i="4"/>
  <c r="D316" i="4"/>
  <c r="D308" i="4"/>
  <c r="D300" i="4"/>
  <c r="D292" i="4"/>
  <c r="D284" i="4"/>
  <c r="D276" i="4"/>
  <c r="D268" i="4"/>
  <c r="D260" i="4"/>
  <c r="D252" i="4"/>
  <c r="D244" i="4"/>
  <c r="D236" i="4"/>
  <c r="D228" i="4"/>
  <c r="D220" i="4"/>
  <c r="D212" i="4"/>
  <c r="D204" i="4"/>
  <c r="D124" i="4"/>
  <c r="D116" i="4"/>
  <c r="D108" i="4"/>
  <c r="D93" i="4"/>
  <c r="D85" i="4"/>
  <c r="D77" i="4"/>
  <c r="D61" i="4"/>
  <c r="D53" i="4"/>
  <c r="D45" i="4"/>
  <c r="D29" i="4"/>
  <c r="D1056" i="4"/>
  <c r="D800" i="4"/>
  <c r="D419" i="4"/>
  <c r="D197" i="4"/>
  <c r="D112" i="4"/>
  <c r="D1081" i="4"/>
  <c r="D1009" i="4"/>
  <c r="D753" i="4"/>
  <c r="D681" i="4"/>
  <c r="D545" i="4"/>
  <c r="D481" i="4"/>
  <c r="D6" i="4"/>
  <c r="D980" i="4"/>
  <c r="D872" i="4"/>
  <c r="D725" i="4"/>
  <c r="D1076" i="4"/>
  <c r="D820" i="4"/>
  <c r="D525" i="4"/>
  <c r="D999" i="4"/>
  <c r="D934" i="4"/>
  <c r="D743" i="4"/>
  <c r="D679" i="4"/>
  <c r="D615" i="4"/>
  <c r="D551" i="4"/>
  <c r="D487" i="4"/>
  <c r="D423" i="4"/>
  <c r="D295" i="4"/>
  <c r="D231" i="4"/>
  <c r="D167" i="4"/>
  <c r="D103" i="4"/>
  <c r="D39" i="4"/>
  <c r="D451" i="4"/>
  <c r="D365" i="4"/>
  <c r="D144" i="4"/>
  <c r="D83" i="4"/>
  <c r="D21" i="4"/>
  <c r="D1117" i="4"/>
  <c r="D1109" i="4"/>
  <c r="D1108" i="4"/>
  <c r="D1100" i="4"/>
  <c r="D1101" i="4"/>
  <c r="D1092" i="4"/>
  <c r="D1093" i="4"/>
  <c r="D1085" i="4"/>
  <c r="D1084" i="4"/>
  <c r="D1068" i="4"/>
  <c r="D1069" i="4"/>
  <c r="D1060" i="4"/>
  <c r="D1061" i="4"/>
  <c r="D1053" i="4"/>
  <c r="D1052" i="4"/>
  <c r="D1036" i="4"/>
  <c r="D1037" i="4"/>
  <c r="D1029" i="4"/>
  <c r="D1028" i="4"/>
  <c r="D1020" i="4"/>
  <c r="D1021" i="4"/>
  <c r="D877" i="4"/>
  <c r="D876" i="4"/>
  <c r="D868" i="4"/>
  <c r="D869" i="4"/>
  <c r="D845" i="4"/>
  <c r="D844" i="4"/>
  <c r="D837" i="4"/>
  <c r="D836" i="4"/>
  <c r="D812" i="4"/>
  <c r="D813" i="4"/>
  <c r="D805" i="4"/>
  <c r="D804" i="4"/>
  <c r="D749" i="4"/>
  <c r="D748" i="4"/>
  <c r="D741" i="4"/>
  <c r="D740" i="4"/>
  <c r="D732" i="4"/>
  <c r="D733" i="4"/>
  <c r="D701" i="4"/>
  <c r="D700" i="4"/>
  <c r="D685" i="4"/>
  <c r="D684" i="4"/>
  <c r="D676" i="4"/>
  <c r="D677" i="4"/>
  <c r="D517" i="4"/>
  <c r="D516" i="4"/>
  <c r="D509" i="4"/>
  <c r="D508" i="4"/>
  <c r="D501" i="4"/>
  <c r="D500" i="4"/>
  <c r="D485" i="4"/>
  <c r="D484" i="4"/>
  <c r="D477" i="4"/>
  <c r="D476" i="4"/>
  <c r="D453" i="4"/>
  <c r="D452" i="4"/>
  <c r="D444" i="4"/>
  <c r="D445" i="4"/>
  <c r="D437" i="4"/>
  <c r="D436" i="4"/>
  <c r="D357" i="4"/>
  <c r="D356" i="4"/>
  <c r="D189" i="4"/>
  <c r="D188" i="4"/>
  <c r="D181" i="4"/>
  <c r="D180" i="4"/>
  <c r="D173" i="4"/>
  <c r="D172" i="4"/>
  <c r="D157" i="4"/>
  <c r="D156" i="4"/>
  <c r="D148" i="4"/>
  <c r="D149" i="4"/>
  <c r="D141" i="4"/>
  <c r="D140" i="4"/>
  <c r="D38" i="4"/>
  <c r="D852" i="4"/>
  <c r="D1045" i="4"/>
  <c r="D100" i="4"/>
  <c r="D550" i="4"/>
  <c r="D1118" i="4"/>
  <c r="D1013" i="4"/>
  <c r="D860" i="4"/>
  <c r="D659" i="4"/>
  <c r="D595" i="4"/>
  <c r="D128" i="4"/>
  <c r="D67" i="4"/>
  <c r="D521" i="4"/>
  <c r="D17" i="4"/>
  <c r="D143" i="4"/>
  <c r="D439" i="4"/>
  <c r="D704" i="4"/>
  <c r="D1094" i="4"/>
  <c r="D966" i="4"/>
  <c r="D9" i="4"/>
  <c r="D69" i="4"/>
  <c r="D102" i="4"/>
  <c r="D175" i="4"/>
  <c r="D364" i="4"/>
  <c r="D524" i="4"/>
  <c r="D1077" i="4"/>
  <c r="D1005" i="4"/>
  <c r="D348" i="4"/>
  <c r="D275" i="4"/>
  <c r="D211" i="4"/>
  <c r="D841" i="4"/>
  <c r="D777" i="4"/>
  <c r="D569" i="4"/>
  <c r="D505" i="4"/>
  <c r="D344" i="4"/>
  <c r="D788" i="4"/>
  <c r="D643" i="4"/>
  <c r="D493" i="4"/>
  <c r="D323" i="4"/>
  <c r="D259" i="4"/>
  <c r="D13" i="4"/>
  <c r="D3" i="4"/>
  <c r="F3" i="4" s="1"/>
  <c r="B137" i="4"/>
  <c r="B449" i="4"/>
  <c r="B441" i="4"/>
  <c r="B433" i="4"/>
  <c r="B425" i="4"/>
  <c r="B417" i="4"/>
  <c r="B409" i="4"/>
  <c r="B401" i="4"/>
  <c r="B385" i="4"/>
  <c r="B377" i="4"/>
  <c r="B369" i="4"/>
  <c r="B361" i="4"/>
  <c r="B353" i="4"/>
  <c r="B345" i="4"/>
  <c r="B337" i="4"/>
  <c r="B321" i="4"/>
  <c r="B313" i="4"/>
  <c r="B305" i="4"/>
  <c r="B297" i="4"/>
  <c r="B289" i="4"/>
  <c r="B281" i="4"/>
  <c r="B273" i="4"/>
  <c r="B257" i="4"/>
  <c r="B249" i="4"/>
  <c r="B241" i="4"/>
  <c r="B233" i="4"/>
  <c r="B225" i="4"/>
  <c r="B217" i="4"/>
  <c r="B209" i="4"/>
  <c r="B193" i="4"/>
  <c r="B185" i="4"/>
  <c r="B177" i="4"/>
  <c r="B169" i="4"/>
  <c r="B161" i="4"/>
  <c r="B153" i="4"/>
  <c r="B145" i="4"/>
  <c r="B129" i="4"/>
  <c r="B121" i="4"/>
  <c r="B113" i="4"/>
  <c r="B105" i="4"/>
  <c r="B97" i="4"/>
  <c r="B89" i="4"/>
  <c r="B81" i="4"/>
  <c r="B65" i="4"/>
  <c r="B57" i="4"/>
  <c r="B49" i="4"/>
  <c r="B41" i="4"/>
  <c r="B33" i="4"/>
  <c r="B25" i="4"/>
  <c r="B1033" i="4"/>
  <c r="B457" i="4"/>
  <c r="D466" i="4"/>
  <c r="B393" i="4"/>
  <c r="B265" i="4"/>
  <c r="D514" i="4"/>
  <c r="D1110" i="4"/>
  <c r="D1046" i="4"/>
  <c r="D523" i="4"/>
  <c r="D459" i="4"/>
  <c r="D395" i="4"/>
  <c r="D331" i="4"/>
  <c r="D267" i="4"/>
  <c r="D203" i="4"/>
  <c r="D139" i="4"/>
  <c r="D75" i="4"/>
  <c r="D1102" i="4"/>
  <c r="D1038" i="4"/>
  <c r="D974" i="4"/>
  <c r="D19" i="4"/>
  <c r="D667" i="4"/>
  <c r="D539" i="4"/>
  <c r="D411" i="4"/>
  <c r="D283" i="4"/>
  <c r="D219" i="4"/>
  <c r="D155" i="4"/>
  <c r="D91" i="4"/>
  <c r="D27" i="4"/>
  <c r="D1086" i="4"/>
  <c r="D958" i="4"/>
  <c r="D11" i="4"/>
  <c r="D611" i="4"/>
  <c r="D547" i="4"/>
  <c r="D483" i="4"/>
  <c r="D291" i="4"/>
  <c r="D227" i="4"/>
  <c r="D163" i="4"/>
  <c r="D99" i="4"/>
  <c r="D35" i="4"/>
  <c r="D1078" i="4"/>
  <c r="D950" i="4"/>
  <c r="D1124" i="4"/>
  <c r="D1040" i="4"/>
  <c r="D555" i="4"/>
  <c r="D491" i="4"/>
  <c r="D427" i="4"/>
  <c r="D299" i="4"/>
  <c r="D235" i="4"/>
  <c r="D171" i="4"/>
  <c r="D107" i="4"/>
  <c r="D43" i="4"/>
  <c r="D1070" i="4"/>
  <c r="D1006" i="4"/>
  <c r="D627" i="4"/>
  <c r="D563" i="4"/>
  <c r="D498" i="4"/>
  <c r="D435" i="4"/>
  <c r="D371" i="4"/>
  <c r="D307" i="4"/>
  <c r="D243" i="4"/>
  <c r="D51" i="4"/>
  <c r="D1062" i="4"/>
  <c r="D998" i="4"/>
  <c r="D379" i="4"/>
  <c r="D315" i="4"/>
  <c r="D251" i="4"/>
  <c r="D1054" i="4"/>
  <c r="D990" i="4"/>
  <c r="D14" i="4"/>
  <c r="D7" i="4"/>
  <c r="D515" i="4"/>
  <c r="D1071" i="4"/>
  <c r="D1072" i="4"/>
  <c r="D1007" i="4"/>
  <c r="D1008" i="4"/>
  <c r="D944" i="4"/>
  <c r="D943" i="4"/>
  <c r="D935" i="4"/>
  <c r="D1079" i="4"/>
  <c r="D1080" i="4"/>
  <c r="D1015" i="4"/>
  <c r="D1016" i="4"/>
  <c r="D1087" i="4"/>
  <c r="D1088" i="4"/>
  <c r="D1023" i="4"/>
  <c r="D1024" i="4"/>
  <c r="D1095" i="4"/>
  <c r="D1096" i="4"/>
  <c r="D1031" i="4"/>
  <c r="D1032" i="4"/>
  <c r="D1103" i="4"/>
  <c r="D1104" i="4"/>
  <c r="D976" i="4"/>
  <c r="D975" i="4"/>
  <c r="D1063" i="4"/>
  <c r="D1064" i="4"/>
  <c r="D1111" i="4"/>
  <c r="D1112" i="4"/>
  <c r="D1048" i="4"/>
  <c r="D1047" i="4"/>
  <c r="D1119" i="4"/>
  <c r="D1120" i="4"/>
  <c r="D1055" i="4"/>
  <c r="D992" i="4"/>
  <c r="D991" i="4"/>
  <c r="D474" i="4"/>
  <c r="D1114" i="4"/>
  <c r="D1106" i="4"/>
  <c r="D1098" i="4"/>
  <c r="D1090" i="4"/>
  <c r="D1082" i="4"/>
  <c r="D1074" i="4"/>
  <c r="D1066" i="4"/>
  <c r="D1058" i="4"/>
  <c r="D1050" i="4"/>
  <c r="D1042" i="4"/>
  <c r="D1027" i="4"/>
  <c r="D1018" i="4"/>
  <c r="D1010" i="4"/>
  <c r="D1002" i="4"/>
  <c r="D995" i="4"/>
  <c r="D987" i="4"/>
  <c r="D979" i="4"/>
  <c r="D971" i="4"/>
  <c r="D963" i="4"/>
  <c r="D955" i="4"/>
  <c r="D947" i="4"/>
  <c r="D939" i="4"/>
  <c r="D930" i="4"/>
  <c r="D923" i="4"/>
  <c r="D915" i="4"/>
  <c r="D907" i="4"/>
  <c r="D826" i="4"/>
  <c r="D818" i="4"/>
  <c r="D810" i="4"/>
  <c r="D802" i="4"/>
  <c r="D794" i="4"/>
  <c r="D786" i="4"/>
  <c r="D779" i="4"/>
  <c r="D763" i="4"/>
  <c r="D747" i="4"/>
  <c r="D739" i="4"/>
  <c r="D731" i="4"/>
  <c r="D723" i="4"/>
  <c r="D715" i="4"/>
  <c r="D699" i="4"/>
  <c r="D691" i="4"/>
  <c r="D570" i="4"/>
  <c r="D506" i="4"/>
  <c r="B1122" i="4"/>
  <c r="B1121" i="4"/>
  <c r="D562" i="4"/>
  <c r="D730" i="4"/>
  <c r="D922" i="4"/>
  <c r="D1075" i="4"/>
  <c r="D1011" i="4"/>
  <c r="D554" i="4"/>
  <c r="D690" i="4"/>
  <c r="D698" i="4"/>
  <c r="D778" i="4"/>
  <c r="D946" i="4"/>
  <c r="D962" i="4"/>
  <c r="D986" i="4"/>
  <c r="D1067" i="4"/>
  <c r="D1003" i="4"/>
  <c r="D18" i="4"/>
  <c r="D546" i="4"/>
  <c r="D722" i="4"/>
  <c r="D914" i="4"/>
  <c r="D978" i="4"/>
  <c r="D1099" i="4"/>
  <c r="D1059" i="4"/>
  <c r="D74" i="4"/>
  <c r="D330" i="4"/>
  <c r="D482" i="4"/>
  <c r="D538" i="4"/>
  <c r="D762" i="4"/>
  <c r="D938" i="4"/>
  <c r="D1051" i="4"/>
  <c r="D10" i="4"/>
  <c r="D714" i="4"/>
  <c r="D1043" i="4"/>
  <c r="D530" i="4"/>
  <c r="D906" i="4"/>
  <c r="D954" i="4"/>
  <c r="D970" i="4"/>
  <c r="D1115" i="4"/>
  <c r="D1091" i="4"/>
  <c r="D1035" i="4"/>
  <c r="D109" i="4"/>
  <c r="D117" i="4"/>
  <c r="D214" i="4"/>
  <c r="D213" i="4"/>
  <c r="D127" i="4"/>
  <c r="D126" i="4"/>
  <c r="D131" i="4"/>
  <c r="D135" i="4"/>
  <c r="D134" i="4"/>
  <c r="D111" i="4"/>
  <c r="D115" i="4"/>
  <c r="D119" i="4"/>
  <c r="D123" i="4"/>
  <c r="D4" i="4"/>
  <c r="D8" i="4"/>
  <c r="D12" i="4"/>
  <c r="D16" i="4"/>
  <c r="D20" i="4"/>
  <c r="D24" i="4"/>
  <c r="D28" i="4"/>
  <c r="D32" i="4"/>
  <c r="D36" i="4"/>
  <c r="D40" i="4"/>
  <c r="D44" i="4"/>
  <c r="D48" i="4"/>
  <c r="D52" i="4"/>
  <c r="D56" i="4"/>
  <c r="D60" i="4"/>
  <c r="D64" i="4"/>
  <c r="D68" i="4"/>
  <c r="D72" i="4"/>
  <c r="D76" i="4"/>
  <c r="D80" i="4"/>
  <c r="D84" i="4"/>
  <c r="D88" i="4"/>
  <c r="D92" i="4"/>
  <c r="D125" i="4"/>
  <c r="D142" i="4"/>
  <c r="D150" i="4"/>
  <c r="D158" i="4"/>
  <c r="D166" i="4"/>
  <c r="D174" i="4"/>
  <c r="D182" i="4"/>
  <c r="D190" i="4"/>
  <c r="D198" i="4"/>
  <c r="D202" i="4"/>
  <c r="D206" i="4"/>
  <c r="D230" i="4"/>
  <c r="D229" i="4"/>
  <c r="D238" i="4"/>
  <c r="D237" i="4"/>
  <c r="D246" i="4"/>
  <c r="D245" i="4"/>
  <c r="D254" i="4"/>
  <c r="D253" i="4"/>
  <c r="D262" i="4"/>
  <c r="D261" i="4"/>
  <c r="D270" i="4"/>
  <c r="D269" i="4"/>
  <c r="D278" i="4"/>
  <c r="D277" i="4"/>
  <c r="D286" i="4"/>
  <c r="D285" i="4"/>
  <c r="D294" i="4"/>
  <c r="D293" i="4"/>
  <c r="D302" i="4"/>
  <c r="D301" i="4"/>
  <c r="D222" i="4"/>
  <c r="D221" i="4"/>
  <c r="D309" i="4"/>
  <c r="D317" i="4"/>
  <c r="D325" i="4"/>
  <c r="D329" i="4"/>
  <c r="D333" i="4"/>
  <c r="D341" i="4"/>
  <c r="D350" i="4"/>
  <c r="D358" i="4"/>
  <c r="D366" i="4"/>
  <c r="D374" i="4"/>
  <c r="D382" i="4"/>
  <c r="D390" i="4"/>
  <c r="D398" i="4"/>
  <c r="D406" i="4"/>
  <c r="D414" i="4"/>
  <c r="D422" i="4"/>
  <c r="D430" i="4"/>
  <c r="D438" i="4"/>
  <c r="D446" i="4"/>
  <c r="D454" i="4"/>
  <c r="D462" i="4"/>
  <c r="D486" i="4"/>
  <c r="D467" i="4"/>
  <c r="D469" i="4"/>
  <c r="D475" i="4"/>
  <c r="D492" i="4"/>
  <c r="D528" i="4"/>
  <c r="D536" i="4"/>
  <c r="D544" i="4"/>
  <c r="D552" i="4"/>
  <c r="D560" i="4"/>
  <c r="D568" i="4"/>
  <c r="D576" i="4"/>
  <c r="D347" i="4"/>
  <c r="D351" i="4"/>
  <c r="D355" i="4"/>
  <c r="D359" i="4"/>
  <c r="D363" i="4"/>
  <c r="D578" i="4"/>
  <c r="D577" i="4"/>
  <c r="D372" i="4"/>
  <c r="D376" i="4"/>
  <c r="D380" i="4"/>
  <c r="D384" i="4"/>
  <c r="D388" i="4"/>
  <c r="D392" i="4"/>
  <c r="D396" i="4"/>
  <c r="D400" i="4"/>
  <c r="D404" i="4"/>
  <c r="D408" i="4"/>
  <c r="D412" i="4"/>
  <c r="D416" i="4"/>
  <c r="D420" i="4"/>
  <c r="D424" i="4"/>
  <c r="D428" i="4"/>
  <c r="D432" i="4"/>
  <c r="D470" i="4"/>
  <c r="D490" i="4"/>
  <c r="D471" i="4"/>
  <c r="D473" i="4"/>
  <c r="D494" i="4"/>
  <c r="D532" i="4"/>
  <c r="D540" i="4"/>
  <c r="D548" i="4"/>
  <c r="D556" i="4"/>
  <c r="D564" i="4"/>
  <c r="D572" i="4"/>
  <c r="D495" i="4"/>
  <c r="D522" i="4"/>
  <c r="D625" i="4"/>
  <c r="D626" i="4"/>
  <c r="D629" i="4"/>
  <c r="D630" i="4"/>
  <c r="D633" i="4"/>
  <c r="D634" i="4"/>
  <c r="D637" i="4"/>
  <c r="D638" i="4"/>
  <c r="D641" i="4"/>
  <c r="D642" i="4"/>
  <c r="D646" i="4"/>
  <c r="D645" i="4"/>
  <c r="D765" i="4"/>
  <c r="D766" i="4"/>
  <c r="D682" i="4"/>
  <c r="D683" i="4"/>
  <c r="D582" i="4"/>
  <c r="D581" i="4"/>
  <c r="D586" i="4"/>
  <c r="D585" i="4"/>
  <c r="D590" i="4"/>
  <c r="D589" i="4"/>
  <c r="D594" i="4"/>
  <c r="D593" i="4"/>
  <c r="D598" i="4"/>
  <c r="D597" i="4"/>
  <c r="D602" i="4"/>
  <c r="D601" i="4"/>
  <c r="D606" i="4"/>
  <c r="D605" i="4"/>
  <c r="D610" i="4"/>
  <c r="D609" i="4"/>
  <c r="D614" i="4"/>
  <c r="D613" i="4"/>
  <c r="D618" i="4"/>
  <c r="D617" i="4"/>
  <c r="D662" i="4"/>
  <c r="D661" i="4"/>
  <c r="D650" i="4"/>
  <c r="D649" i="4"/>
  <c r="D670" i="4"/>
  <c r="D669" i="4"/>
  <c r="D674" i="4"/>
  <c r="D675" i="4"/>
  <c r="D654" i="4"/>
  <c r="D653" i="4"/>
  <c r="D658" i="4"/>
  <c r="D657" i="4"/>
  <c r="D735" i="4"/>
  <c r="D736" i="4"/>
  <c r="D619" i="4"/>
  <c r="D621" i="4"/>
  <c r="D666" i="4"/>
  <c r="D665" i="4"/>
  <c r="D757" i="4"/>
  <c r="D758" i="4"/>
  <c r="D772" i="4"/>
  <c r="D773" i="4"/>
  <c r="D686" i="4"/>
  <c r="D724" i="4"/>
  <c r="D744" i="4"/>
  <c r="D752" i="4"/>
  <c r="D678" i="4"/>
  <c r="D708" i="4"/>
  <c r="D707" i="4"/>
  <c r="D796" i="4"/>
  <c r="D797" i="4"/>
  <c r="D816" i="4"/>
  <c r="D817" i="4"/>
  <c r="D828" i="4"/>
  <c r="D829" i="4"/>
  <c r="D693" i="4"/>
  <c r="D780" i="4"/>
  <c r="D781" i="4"/>
  <c r="D706" i="4"/>
  <c r="D770" i="4"/>
  <c r="D771" i="4"/>
  <c r="D821" i="4"/>
  <c r="D754" i="4"/>
  <c r="D809" i="4"/>
  <c r="D734" i="4"/>
  <c r="D738" i="4"/>
  <c r="D742" i="4"/>
  <c r="D746" i="4"/>
  <c r="D750" i="4"/>
  <c r="D768" i="4"/>
  <c r="D769" i="4"/>
  <c r="D720" i="4"/>
  <c r="D728" i="4"/>
  <c r="D756" i="4"/>
  <c r="D764" i="4"/>
  <c r="D710" i="4"/>
  <c r="D713" i="4"/>
  <c r="D717" i="4"/>
  <c r="D835" i="4"/>
  <c r="D834" i="4"/>
  <c r="D783" i="4"/>
  <c r="D787" i="4"/>
  <c r="D791" i="4"/>
  <c r="D795" i="4"/>
  <c r="D799" i="4"/>
  <c r="D803" i="4"/>
  <c r="D807" i="4"/>
  <c r="D811" i="4"/>
  <c r="D815" i="4"/>
  <c r="D819" i="4"/>
  <c r="D823" i="4"/>
  <c r="D827" i="4"/>
  <c r="D831" i="4"/>
  <c r="D839" i="4"/>
  <c r="D838" i="4"/>
  <c r="D775" i="4"/>
  <c r="D909" i="4"/>
  <c r="D908" i="4"/>
  <c r="D880" i="4"/>
  <c r="D881" i="4"/>
  <c r="D884" i="4"/>
  <c r="D885" i="4"/>
  <c r="D888" i="4"/>
  <c r="D889" i="4"/>
  <c r="D892" i="4"/>
  <c r="D893" i="4"/>
  <c r="D896" i="4"/>
  <c r="D897" i="4"/>
  <c r="D901" i="4"/>
  <c r="D900" i="4"/>
  <c r="D843" i="4"/>
  <c r="D842" i="4"/>
  <c r="D847" i="4"/>
  <c r="D846" i="4"/>
  <c r="D878" i="4"/>
  <c r="D879" i="4"/>
  <c r="D882" i="4"/>
  <c r="D883" i="4"/>
  <c r="D886" i="4"/>
  <c r="D887" i="4"/>
  <c r="D890" i="4"/>
  <c r="D891" i="4"/>
  <c r="D894" i="4"/>
  <c r="D895" i="4"/>
  <c r="D898" i="4"/>
  <c r="D899" i="4"/>
  <c r="D851" i="4"/>
  <c r="D850" i="4"/>
  <c r="D855" i="4"/>
  <c r="D854" i="4"/>
  <c r="D859" i="4"/>
  <c r="D858" i="4"/>
  <c r="D863" i="4"/>
  <c r="D862" i="4"/>
  <c r="D867" i="4"/>
  <c r="D866" i="4"/>
  <c r="D871" i="4"/>
  <c r="D870" i="4"/>
  <c r="D875" i="4"/>
  <c r="D874" i="4"/>
  <c r="D905" i="4"/>
  <c r="D904" i="4"/>
  <c r="D931" i="4"/>
  <c r="D913" i="4"/>
  <c r="D912" i="4"/>
  <c r="D917" i="4"/>
  <c r="D916" i="4"/>
  <c r="D924" i="4"/>
  <c r="D932" i="4"/>
  <c r="D940" i="4"/>
  <c r="D956" i="4"/>
  <c r="D957" i="4"/>
  <c r="D964" i="4"/>
  <c r="D965" i="4"/>
  <c r="D972" i="4"/>
  <c r="D973" i="4"/>
  <c r="D948" i="4"/>
  <c r="D949" i="4"/>
  <c r="D925" i="4"/>
  <c r="D933" i="4"/>
  <c r="D941" i="4"/>
  <c r="D952" i="4"/>
  <c r="D953" i="4"/>
  <c r="D942" i="4"/>
  <c r="D960" i="4"/>
  <c r="D961" i="4"/>
  <c r="D968" i="4"/>
  <c r="D969" i="4"/>
  <c r="D945" i="4"/>
  <c r="D977" i="4"/>
  <c r="D981" i="4"/>
  <c r="D985" i="4"/>
  <c r="D989" i="4"/>
  <c r="D993" i="4"/>
  <c r="D997" i="4"/>
  <c r="G3" i="4" l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I3" i="4"/>
  <c r="J3" i="4" s="1"/>
  <c r="I5" i="4"/>
  <c r="J5" i="4" s="1"/>
  <c r="I10" i="4"/>
  <c r="J10" i="4" s="1"/>
  <c r="I19" i="4"/>
  <c r="J19" i="4" s="1"/>
  <c r="I11" i="4"/>
  <c r="J11" i="4" s="1"/>
  <c r="I20" i="4"/>
  <c r="J20" i="4" s="1"/>
  <c r="I8" i="4"/>
  <c r="J8" i="4" s="1"/>
  <c r="I17" i="4"/>
  <c r="J17" i="4" s="1"/>
  <c r="I22" i="4"/>
  <c r="J22" i="4" s="1"/>
  <c r="I7" i="4"/>
  <c r="J7" i="4" s="1"/>
  <c r="I14" i="4"/>
  <c r="J14" i="4" s="1"/>
  <c r="I21" i="4"/>
  <c r="J21" i="4" s="1"/>
  <c r="I15" i="4"/>
  <c r="J15" i="4" s="1"/>
  <c r="I18" i="4"/>
  <c r="J18" i="4" s="1"/>
  <c r="I6" i="4"/>
  <c r="J6" i="4" s="1"/>
  <c r="I9" i="4"/>
  <c r="J9" i="4" s="1"/>
  <c r="I12" i="4"/>
  <c r="J12" i="4" s="1"/>
  <c r="I24" i="4"/>
  <c r="J24" i="4" s="1"/>
  <c r="I4" i="4"/>
  <c r="J4" i="4" s="1"/>
  <c r="I23" i="4"/>
  <c r="J23" i="4" s="1"/>
  <c r="I13" i="4"/>
  <c r="J13" i="4" s="1"/>
  <c r="I16" i="4"/>
  <c r="J16" i="4" s="1"/>
  <c r="AK934" i="4"/>
  <c r="AK938" i="4"/>
  <c r="AK942" i="4"/>
  <c r="AK946" i="4"/>
  <c r="AO946" i="4" s="1"/>
  <c r="AK950" i="4"/>
  <c r="AO950" i="4" s="1"/>
  <c r="AK954" i="4"/>
  <c r="AO954" i="4" s="1"/>
  <c r="AK958" i="4"/>
  <c r="AO958" i="4" s="1"/>
  <c r="AK962" i="4"/>
  <c r="AO962" i="4" s="1"/>
  <c r="AK966" i="4"/>
  <c r="AO966" i="4" s="1"/>
  <c r="AK970" i="4"/>
  <c r="AO970" i="4" s="1"/>
  <c r="AK974" i="4"/>
  <c r="AO974" i="4" s="1"/>
  <c r="AK978" i="4"/>
  <c r="AO978" i="4" s="1"/>
  <c r="AK982" i="4"/>
  <c r="AO982" i="4" s="1"/>
  <c r="AK986" i="4"/>
  <c r="AO986" i="4" s="1"/>
  <c r="AK990" i="4"/>
  <c r="AO990" i="4" s="1"/>
  <c r="AK994" i="4"/>
  <c r="AO994" i="4" s="1"/>
  <c r="AK998" i="4"/>
  <c r="AO998" i="4" s="1"/>
  <c r="AK1002" i="4"/>
  <c r="AO1002" i="4" s="1"/>
  <c r="AK1006" i="4"/>
  <c r="AO1006" i="4" s="1"/>
  <c r="AK1010" i="4"/>
  <c r="AO1010" i="4" s="1"/>
  <c r="AK1014" i="4"/>
  <c r="AO1014" i="4" s="1"/>
  <c r="AK1018" i="4"/>
  <c r="AO1018" i="4" s="1"/>
  <c r="AK1022" i="4"/>
  <c r="AO1022" i="4" s="1"/>
  <c r="AK1026" i="4"/>
  <c r="AO1026" i="4" s="1"/>
  <c r="AK1030" i="4"/>
  <c r="AO1030" i="4" s="1"/>
  <c r="AK1034" i="4"/>
  <c r="AO1034" i="4" s="1"/>
  <c r="AK1038" i="4"/>
  <c r="AO1038" i="4" s="1"/>
  <c r="AK1042" i="4"/>
  <c r="AO1042" i="4" s="1"/>
  <c r="AK1046" i="4"/>
  <c r="AO1046" i="4" s="1"/>
  <c r="AK1050" i="4"/>
  <c r="AO1050" i="4" s="1"/>
  <c r="AK1054" i="4"/>
  <c r="AO1054" i="4" s="1"/>
  <c r="AK1058" i="4"/>
  <c r="AO1058" i="4" s="1"/>
  <c r="AK931" i="4"/>
  <c r="AK935" i="4"/>
  <c r="AK939" i="4"/>
  <c r="AK943" i="4"/>
  <c r="AO943" i="4" s="1"/>
  <c r="AK947" i="4"/>
  <c r="AO947" i="4" s="1"/>
  <c r="AK951" i="4"/>
  <c r="AO951" i="4" s="1"/>
  <c r="AK955" i="4"/>
  <c r="AO955" i="4" s="1"/>
  <c r="AK959" i="4"/>
  <c r="AO959" i="4" s="1"/>
  <c r="AK963" i="4"/>
  <c r="AO963" i="4" s="1"/>
  <c r="AK967" i="4"/>
  <c r="AO967" i="4" s="1"/>
  <c r="AK971" i="4"/>
  <c r="AO971" i="4" s="1"/>
  <c r="AK975" i="4"/>
  <c r="AO975" i="4" s="1"/>
  <c r="AK979" i="4"/>
  <c r="AO979" i="4" s="1"/>
  <c r="AK983" i="4"/>
  <c r="AO983" i="4" s="1"/>
  <c r="AK987" i="4"/>
  <c r="AO987" i="4" s="1"/>
  <c r="AK991" i="4"/>
  <c r="AO991" i="4" s="1"/>
  <c r="AK995" i="4"/>
  <c r="AO995" i="4" s="1"/>
  <c r="AK999" i="4"/>
  <c r="AO999" i="4" s="1"/>
  <c r="AK1003" i="4"/>
  <c r="AO1003" i="4" s="1"/>
  <c r="AK1007" i="4"/>
  <c r="AO1007" i="4" s="1"/>
  <c r="AK1011" i="4"/>
  <c r="AO1011" i="4" s="1"/>
  <c r="AK1015" i="4"/>
  <c r="AO1015" i="4" s="1"/>
  <c r="AK932" i="4"/>
  <c r="AK936" i="4"/>
  <c r="AK940" i="4"/>
  <c r="AK944" i="4"/>
  <c r="AO944" i="4" s="1"/>
  <c r="AK948" i="4"/>
  <c r="AO948" i="4" s="1"/>
  <c r="AK952" i="4"/>
  <c r="AO952" i="4" s="1"/>
  <c r="AK956" i="4"/>
  <c r="AO956" i="4" s="1"/>
  <c r="AK960" i="4"/>
  <c r="AO960" i="4" s="1"/>
  <c r="AK964" i="4"/>
  <c r="AO964" i="4" s="1"/>
  <c r="AK968" i="4"/>
  <c r="AO968" i="4" s="1"/>
  <c r="AK972" i="4"/>
  <c r="AO972" i="4" s="1"/>
  <c r="AK976" i="4"/>
  <c r="AO976" i="4" s="1"/>
  <c r="AK980" i="4"/>
  <c r="AO980" i="4" s="1"/>
  <c r="AK984" i="4"/>
  <c r="AO984" i="4" s="1"/>
  <c r="AK988" i="4"/>
  <c r="AO988" i="4" s="1"/>
  <c r="AK992" i="4"/>
  <c r="AO992" i="4" s="1"/>
  <c r="AK996" i="4"/>
  <c r="AO996" i="4" s="1"/>
  <c r="AK1000" i="4"/>
  <c r="AO1000" i="4" s="1"/>
  <c r="AK1004" i="4"/>
  <c r="AO1004" i="4" s="1"/>
  <c r="AK1008" i="4"/>
  <c r="AO1008" i="4" s="1"/>
  <c r="AK1012" i="4"/>
  <c r="AO1012" i="4" s="1"/>
  <c r="AK1016" i="4"/>
  <c r="AO1016" i="4" s="1"/>
  <c r="AK1020" i="4"/>
  <c r="AO1020" i="4" s="1"/>
  <c r="AK933" i="4"/>
  <c r="AK965" i="4"/>
  <c r="AO965" i="4" s="1"/>
  <c r="AK997" i="4"/>
  <c r="AO997" i="4" s="1"/>
  <c r="AK1021" i="4"/>
  <c r="AO1021" i="4" s="1"/>
  <c r="AK1029" i="4"/>
  <c r="AO1029" i="4" s="1"/>
  <c r="AK1037" i="4"/>
  <c r="AO1037" i="4" s="1"/>
  <c r="AK1045" i="4"/>
  <c r="AO1045" i="4" s="1"/>
  <c r="AK1053" i="4"/>
  <c r="AO1053" i="4" s="1"/>
  <c r="AK1061" i="4"/>
  <c r="AO1061" i="4" s="1"/>
  <c r="AK1067" i="4"/>
  <c r="AO1067" i="4" s="1"/>
  <c r="AK1074" i="4"/>
  <c r="AO1074" i="4" s="1"/>
  <c r="AK1080" i="4"/>
  <c r="AO1080" i="4" s="1"/>
  <c r="AK1093" i="4"/>
  <c r="AO1093" i="4" s="1"/>
  <c r="AK1099" i="4"/>
  <c r="AO1099" i="4" s="1"/>
  <c r="AK1106" i="4"/>
  <c r="AO1106" i="4" s="1"/>
  <c r="AK1117" i="4"/>
  <c r="AO1117" i="4" s="1"/>
  <c r="AK937" i="4"/>
  <c r="AK969" i="4"/>
  <c r="AO969" i="4" s="1"/>
  <c r="AK1001" i="4"/>
  <c r="AO1001" i="4" s="1"/>
  <c r="AK1062" i="4"/>
  <c r="AO1062" i="4" s="1"/>
  <c r="AK1068" i="4"/>
  <c r="AO1068" i="4" s="1"/>
  <c r="AK1081" i="4"/>
  <c r="AO1081" i="4" s="1"/>
  <c r="AK1087" i="4"/>
  <c r="AO1087" i="4" s="1"/>
  <c r="AK1094" i="4"/>
  <c r="AO1094" i="4" s="1"/>
  <c r="AK1100" i="4"/>
  <c r="AO1100" i="4" s="1"/>
  <c r="AK1112" i="4"/>
  <c r="AO1112" i="4" s="1"/>
  <c r="AK1122" i="4"/>
  <c r="AO1122" i="4" s="1"/>
  <c r="AK941" i="4"/>
  <c r="AK973" i="4"/>
  <c r="AO973" i="4" s="1"/>
  <c r="AK1005" i="4"/>
  <c r="AO1005" i="4" s="1"/>
  <c r="AK1023" i="4"/>
  <c r="AO1023" i="4" s="1"/>
  <c r="AK1031" i="4"/>
  <c r="AO1031" i="4" s="1"/>
  <c r="AK1039" i="4"/>
  <c r="AO1039" i="4" s="1"/>
  <c r="AK1047" i="4"/>
  <c r="AO1047" i="4" s="1"/>
  <c r="AK1055" i="4"/>
  <c r="AO1055" i="4" s="1"/>
  <c r="AK1069" i="4"/>
  <c r="AO1069" i="4" s="1"/>
  <c r="AK1075" i="4"/>
  <c r="AO1075" i="4" s="1"/>
  <c r="AK1082" i="4"/>
  <c r="AO1082" i="4" s="1"/>
  <c r="AK1088" i="4"/>
  <c r="AO1088" i="4" s="1"/>
  <c r="AK1101" i="4"/>
  <c r="AO1101" i="4" s="1"/>
  <c r="AK1107" i="4"/>
  <c r="AO1107" i="4" s="1"/>
  <c r="AK1113" i="4"/>
  <c r="AO1113" i="4" s="1"/>
  <c r="AK1118" i="4"/>
  <c r="AO1118" i="4" s="1"/>
  <c r="AK945" i="4"/>
  <c r="AO945" i="4" s="1"/>
  <c r="AK977" i="4"/>
  <c r="AO977" i="4" s="1"/>
  <c r="AK1009" i="4"/>
  <c r="AO1009" i="4" s="1"/>
  <c r="AK1024" i="4"/>
  <c r="AO1024" i="4" s="1"/>
  <c r="AK1032" i="4"/>
  <c r="AO1032" i="4" s="1"/>
  <c r="AK1040" i="4"/>
  <c r="AO1040" i="4" s="1"/>
  <c r="AK1048" i="4"/>
  <c r="AO1048" i="4" s="1"/>
  <c r="AK1056" i="4"/>
  <c r="AO1056" i="4" s="1"/>
  <c r="AK1063" i="4"/>
  <c r="AO1063" i="4" s="1"/>
  <c r="AK1070" i="4"/>
  <c r="AO1070" i="4" s="1"/>
  <c r="AK1076" i="4"/>
  <c r="AO1076" i="4" s="1"/>
  <c r="AK1089" i="4"/>
  <c r="AO1089" i="4" s="1"/>
  <c r="AK1095" i="4"/>
  <c r="AO1095" i="4" s="1"/>
  <c r="AK1102" i="4"/>
  <c r="AO1102" i="4" s="1"/>
  <c r="AK1108" i="4"/>
  <c r="AO1108" i="4" s="1"/>
  <c r="AK1114" i="4"/>
  <c r="AO1114" i="4" s="1"/>
  <c r="AK1123" i="4"/>
  <c r="AO1123" i="4" s="1"/>
  <c r="AK949" i="4"/>
  <c r="AO949" i="4" s="1"/>
  <c r="AK981" i="4"/>
  <c r="AO981" i="4" s="1"/>
  <c r="AK1013" i="4"/>
  <c r="AO1013" i="4" s="1"/>
  <c r="AK1025" i="4"/>
  <c r="AO1025" i="4" s="1"/>
  <c r="AK1033" i="4"/>
  <c r="AO1033" i="4" s="1"/>
  <c r="AK1041" i="4"/>
  <c r="AO1041" i="4" s="1"/>
  <c r="AK1049" i="4"/>
  <c r="AO1049" i="4" s="1"/>
  <c r="AK1057" i="4"/>
  <c r="AO1057" i="4" s="1"/>
  <c r="AK1064" i="4"/>
  <c r="AO1064" i="4" s="1"/>
  <c r="AK1077" i="4"/>
  <c r="AO1077" i="4" s="1"/>
  <c r="AK1083" i="4"/>
  <c r="AO1083" i="4" s="1"/>
  <c r="AK1090" i="4"/>
  <c r="AO1090" i="4" s="1"/>
  <c r="AK1096" i="4"/>
  <c r="AO1096" i="4" s="1"/>
  <c r="AK1109" i="4"/>
  <c r="AO1109" i="4" s="1"/>
  <c r="AK1119" i="4"/>
  <c r="AO1119" i="4" s="1"/>
  <c r="AK1073" i="4"/>
  <c r="AO1073" i="4" s="1"/>
  <c r="AK1092" i="4"/>
  <c r="AO1092" i="4" s="1"/>
  <c r="AK1105" i="4"/>
  <c r="AO1105" i="4" s="1"/>
  <c r="AK1116" i="4"/>
  <c r="AO1116" i="4" s="1"/>
  <c r="AK953" i="4"/>
  <c r="AO953" i="4" s="1"/>
  <c r="AK985" i="4"/>
  <c r="AO985" i="4" s="1"/>
  <c r="AK1017" i="4"/>
  <c r="AO1017" i="4" s="1"/>
  <c r="AK1065" i="4"/>
  <c r="AO1065" i="4" s="1"/>
  <c r="AK1071" i="4"/>
  <c r="AO1071" i="4" s="1"/>
  <c r="AK1078" i="4"/>
  <c r="AO1078" i="4" s="1"/>
  <c r="AK1084" i="4"/>
  <c r="AO1084" i="4" s="1"/>
  <c r="AK1097" i="4"/>
  <c r="AO1097" i="4" s="1"/>
  <c r="AK1103" i="4"/>
  <c r="AO1103" i="4" s="1"/>
  <c r="AK1110" i="4"/>
  <c r="AO1110" i="4" s="1"/>
  <c r="AK1115" i="4"/>
  <c r="AO1115" i="4" s="1"/>
  <c r="AK1124" i="4"/>
  <c r="AO1124" i="4" s="1"/>
  <c r="AK957" i="4"/>
  <c r="AO957" i="4" s="1"/>
  <c r="AK989" i="4"/>
  <c r="AO989" i="4" s="1"/>
  <c r="AK1027" i="4"/>
  <c r="AO1027" i="4" s="1"/>
  <c r="AK1035" i="4"/>
  <c r="AO1035" i="4" s="1"/>
  <c r="AK1043" i="4"/>
  <c r="AO1043" i="4" s="1"/>
  <c r="AK1051" i="4"/>
  <c r="AO1051" i="4" s="1"/>
  <c r="AK1059" i="4"/>
  <c r="AO1059" i="4" s="1"/>
  <c r="AK1066" i="4"/>
  <c r="AO1066" i="4" s="1"/>
  <c r="AK1072" i="4"/>
  <c r="AO1072" i="4" s="1"/>
  <c r="AK1085" i="4"/>
  <c r="AO1085" i="4" s="1"/>
  <c r="AK1091" i="4"/>
  <c r="AO1091" i="4" s="1"/>
  <c r="AK1098" i="4"/>
  <c r="AO1098" i="4" s="1"/>
  <c r="AK1104" i="4"/>
  <c r="AO1104" i="4" s="1"/>
  <c r="AK1120" i="4"/>
  <c r="AO1120" i="4" s="1"/>
  <c r="AK961" i="4"/>
  <c r="AO961" i="4" s="1"/>
  <c r="AK993" i="4"/>
  <c r="AO993" i="4" s="1"/>
  <c r="AK1019" i="4"/>
  <c r="AO1019" i="4" s="1"/>
  <c r="AK1028" i="4"/>
  <c r="AO1028" i="4" s="1"/>
  <c r="AK1036" i="4"/>
  <c r="AO1036" i="4" s="1"/>
  <c r="AK1044" i="4"/>
  <c r="AO1044" i="4" s="1"/>
  <c r="AK1052" i="4"/>
  <c r="AO1052" i="4" s="1"/>
  <c r="AK1060" i="4"/>
  <c r="AO1060" i="4" s="1"/>
  <c r="AK1079" i="4"/>
  <c r="AO1079" i="4" s="1"/>
  <c r="AK1086" i="4"/>
  <c r="AO1086" i="4" s="1"/>
  <c r="AK1111" i="4"/>
  <c r="AO1111" i="4" s="1"/>
  <c r="AK1121" i="4"/>
  <c r="AO1121" i="4" s="1"/>
  <c r="AG1044" i="4"/>
  <c r="AG953" i="4"/>
  <c r="AG1018" i="4"/>
  <c r="AG1115" i="4"/>
  <c r="AG1116" i="4"/>
  <c r="AG1039" i="4"/>
  <c r="AG1029" i="4"/>
  <c r="AG974" i="4"/>
  <c r="AG1118" i="4"/>
  <c r="AG1032" i="4"/>
  <c r="AG979" i="4"/>
  <c r="AG1097" i="4"/>
  <c r="AG995" i="4"/>
  <c r="AG1108" i="4"/>
  <c r="AG996" i="4"/>
  <c r="AG1053" i="4"/>
  <c r="AG982" i="4"/>
  <c r="AG983" i="4"/>
  <c r="AG1056" i="4"/>
  <c r="AG977" i="4"/>
  <c r="AG949" i="4"/>
  <c r="AG1026" i="4"/>
  <c r="AG1095" i="4"/>
  <c r="AG1011" i="4"/>
  <c r="AG951" i="4"/>
  <c r="AG1076" i="4"/>
  <c r="AG1077" i="4"/>
  <c r="AG1014" i="4"/>
  <c r="AG944" i="4"/>
  <c r="AG1080" i="4"/>
  <c r="AG985" i="4"/>
  <c r="AG1093" i="4"/>
  <c r="AG1042" i="4"/>
  <c r="AG1019" i="4"/>
  <c r="AG1055" i="4"/>
  <c r="AG1063" i="4"/>
  <c r="AG1109" i="4"/>
  <c r="AG1038" i="4"/>
  <c r="AG952" i="4"/>
  <c r="AG1088" i="4"/>
  <c r="AG1001" i="4"/>
  <c r="AG1015" i="4"/>
  <c r="AG1066" i="4"/>
  <c r="AG1043" i="4"/>
  <c r="AG988" i="4"/>
  <c r="AG965" i="4"/>
  <c r="AG1117" i="4"/>
  <c r="AG1046" i="4"/>
  <c r="AG968" i="4"/>
  <c r="AG1112" i="4"/>
  <c r="AG1025" i="4"/>
  <c r="AG1071" i="4"/>
  <c r="AG1082" i="4"/>
  <c r="AG1075" i="4"/>
  <c r="AG1004" i="4"/>
  <c r="AG973" i="4"/>
  <c r="AG975" i="4"/>
  <c r="AG1070" i="4"/>
  <c r="AG992" i="4"/>
  <c r="AG1120" i="4"/>
  <c r="AG1049" i="4"/>
  <c r="AG962" i="4"/>
  <c r="AG1098" i="4"/>
  <c r="AG1083" i="4"/>
  <c r="AG1036" i="4"/>
  <c r="AG997" i="4"/>
  <c r="AG948" i="4"/>
  <c r="AG1078" i="4"/>
  <c r="AG1008" i="4"/>
  <c r="AG967" i="4"/>
  <c r="AG1065" i="4"/>
  <c r="AG978" i="4"/>
  <c r="AG1106" i="4"/>
  <c r="AG955" i="4"/>
  <c r="AG1107" i="4"/>
  <c r="AG1084" i="4"/>
  <c r="AG1005" i="4"/>
  <c r="AG958" i="4"/>
  <c r="AG1102" i="4"/>
  <c r="AG1024" i="4"/>
  <c r="AG1079" i="4"/>
  <c r="AG1073" i="4"/>
  <c r="AG994" i="4"/>
  <c r="AG1100" i="4"/>
  <c r="AG1003" i="4"/>
  <c r="AG1091" i="4"/>
  <c r="AG1103" i="4"/>
  <c r="AG1124" i="4"/>
  <c r="AG981" i="4"/>
  <c r="AG1085" i="4"/>
  <c r="AG966" i="4"/>
  <c r="AG1054" i="4"/>
  <c r="AG1047" i="4"/>
  <c r="AG1016" i="4"/>
  <c r="AG1096" i="4"/>
  <c r="AG961" i="4"/>
  <c r="AG1057" i="4"/>
  <c r="AG1012" i="4"/>
  <c r="AG1002" i="4"/>
  <c r="AG1090" i="4"/>
  <c r="AG1061" i="4"/>
  <c r="AG947" i="4"/>
  <c r="AG1035" i="4"/>
  <c r="AG972" i="4"/>
  <c r="AG1028" i="4"/>
  <c r="AG1007" i="4"/>
  <c r="AG1021" i="4"/>
  <c r="AG1020" i="4"/>
  <c r="AG1006" i="4"/>
  <c r="AG1094" i="4"/>
  <c r="AG960" i="4"/>
  <c r="AG1048" i="4"/>
  <c r="AG980" i="4"/>
  <c r="AG993" i="4"/>
  <c r="AG1089" i="4"/>
  <c r="AG954" i="4"/>
  <c r="AG1034" i="4"/>
  <c r="AG956" i="4"/>
  <c r="AG971" i="4"/>
  <c r="AG1067" i="4"/>
  <c r="AG1059" i="4"/>
  <c r="AG1060" i="4"/>
  <c r="AG957" i="4"/>
  <c r="AG1045" i="4"/>
  <c r="AG1087" i="4"/>
  <c r="AG1030" i="4"/>
  <c r="AG1110" i="4"/>
  <c r="AG984" i="4"/>
  <c r="AG1072" i="4"/>
  <c r="AG1023" i="4"/>
  <c r="AG1017" i="4"/>
  <c r="AG1113" i="4"/>
  <c r="AG970" i="4"/>
  <c r="AG1058" i="4"/>
  <c r="AG991" i="4"/>
  <c r="AG963" i="4"/>
  <c r="AG1027" i="4"/>
  <c r="AG1099" i="4"/>
  <c r="AG999" i="4"/>
  <c r="AG1052" i="4"/>
  <c r="AG943" i="4"/>
  <c r="AG989" i="4"/>
  <c r="AG1069" i="4"/>
  <c r="AG1031" i="4"/>
  <c r="AG998" i="4"/>
  <c r="AG1062" i="4"/>
  <c r="AG1037" i="4"/>
  <c r="AG976" i="4"/>
  <c r="AG1040" i="4"/>
  <c r="AG1104" i="4"/>
  <c r="AG945" i="4"/>
  <c r="AG1009" i="4"/>
  <c r="AG1081" i="4"/>
  <c r="AG959" i="4"/>
  <c r="AG986" i="4"/>
  <c r="AG1050" i="4"/>
  <c r="AG1114" i="4"/>
  <c r="AG990" i="4"/>
  <c r="AG987" i="4"/>
  <c r="AG1051" i="4"/>
  <c r="AG1123" i="4"/>
  <c r="AG964" i="4"/>
  <c r="AG1092" i="4"/>
  <c r="AG1111" i="4"/>
  <c r="AG1013" i="4"/>
  <c r="AG1101" i="4"/>
  <c r="AG950" i="4"/>
  <c r="AG1022" i="4"/>
  <c r="AG1086" i="4"/>
  <c r="AG1119" i="4"/>
  <c r="AG1000" i="4"/>
  <c r="AG1064" i="4"/>
  <c r="AG1068" i="4"/>
  <c r="AG969" i="4"/>
  <c r="AG1041" i="4"/>
  <c r="AG1105" i="4"/>
  <c r="AG946" i="4"/>
  <c r="AG1010" i="4"/>
  <c r="AG1074" i="4"/>
  <c r="D1123" i="4"/>
  <c r="AG1122" i="4"/>
  <c r="D114" i="4"/>
  <c r="D185" i="4"/>
  <c r="D258" i="4"/>
  <c r="D337" i="4"/>
  <c r="D409" i="4"/>
  <c r="D266" i="4"/>
  <c r="D122" i="4"/>
  <c r="D193" i="4"/>
  <c r="D274" i="4"/>
  <c r="D345" i="4"/>
  <c r="D417" i="4"/>
  <c r="D393" i="4"/>
  <c r="D57" i="4"/>
  <c r="D129" i="4"/>
  <c r="D209" i="4"/>
  <c r="D281" i="4"/>
  <c r="D353" i="4"/>
  <c r="D425" i="4"/>
  <c r="D65" i="4"/>
  <c r="D145" i="4"/>
  <c r="D218" i="4"/>
  <c r="D290" i="4"/>
  <c r="D361" i="4"/>
  <c r="D433" i="4"/>
  <c r="D457" i="4"/>
  <c r="D81" i="4"/>
  <c r="D153" i="4"/>
  <c r="D226" i="4"/>
  <c r="D298" i="4"/>
  <c r="D369" i="4"/>
  <c r="D441" i="4"/>
  <c r="D1033" i="4"/>
  <c r="AG1033" i="4"/>
  <c r="D161" i="4"/>
  <c r="D234" i="4"/>
  <c r="D306" i="4"/>
  <c r="D377" i="4"/>
  <c r="D449" i="4"/>
  <c r="D25" i="4"/>
  <c r="D98" i="4"/>
  <c r="D169" i="4"/>
  <c r="D242" i="4"/>
  <c r="D314" i="4"/>
  <c r="D385" i="4"/>
  <c r="D137" i="4"/>
  <c r="D386" i="4"/>
  <c r="D1121" i="4"/>
  <c r="AG1121" i="4"/>
  <c r="D33" i="4"/>
  <c r="D177" i="4"/>
  <c r="D250" i="4"/>
  <c r="D322" i="4"/>
  <c r="D401" i="4"/>
  <c r="D410" i="4"/>
  <c r="D186" i="4"/>
  <c r="D282" i="4"/>
  <c r="D162" i="4"/>
  <c r="D346" i="4"/>
  <c r="D233" i="4"/>
  <c r="D338" i="4"/>
  <c r="D154" i="4"/>
  <c r="D297" i="4"/>
  <c r="D265" i="4"/>
  <c r="D450" i="4"/>
  <c r="D305" i="4"/>
  <c r="D378" i="4"/>
  <c r="D426" i="4"/>
  <c r="D130" i="4"/>
  <c r="D394" i="4"/>
  <c r="D354" i="4"/>
  <c r="D34" i="4"/>
  <c r="D418" i="4"/>
  <c r="D121" i="4"/>
  <c r="D241" i="4"/>
  <c r="D138" i="4"/>
  <c r="D170" i="4"/>
  <c r="D97" i="4"/>
  <c r="D273" i="4"/>
  <c r="D313" i="4"/>
  <c r="D194" i="4"/>
  <c r="D26" i="4"/>
  <c r="D442" i="4"/>
  <c r="D370" i="4"/>
  <c r="D210" i="4"/>
  <c r="D58" i="4"/>
  <c r="D225" i="4"/>
  <c r="D458" i="4"/>
  <c r="D82" i="4"/>
  <c r="D402" i="4"/>
  <c r="D178" i="4"/>
  <c r="D146" i="4"/>
  <c r="D257" i="4"/>
  <c r="D113" i="4"/>
  <c r="D321" i="4"/>
  <c r="D249" i="4"/>
  <c r="D1122" i="4"/>
  <c r="D66" i="4"/>
  <c r="D289" i="4"/>
  <c r="D434" i="4"/>
  <c r="D362" i="4"/>
  <c r="D217" i="4"/>
  <c r="D1034" i="4"/>
  <c r="D106" i="4"/>
  <c r="D105" i="4"/>
  <c r="D42" i="4"/>
  <c r="D41" i="4"/>
  <c r="D89" i="4"/>
  <c r="D90" i="4"/>
  <c r="D49" i="4"/>
  <c r="D50" i="4"/>
  <c r="AH1066" i="4"/>
  <c r="AH1021" i="4"/>
  <c r="AH1000" i="4"/>
  <c r="AH1014" i="4"/>
  <c r="AH1054" i="4"/>
  <c r="AH1050" i="4"/>
  <c r="AH995" i="4"/>
  <c r="AH1005" i="4"/>
  <c r="AH943" i="4"/>
  <c r="AH962" i="4"/>
  <c r="AH1030" i="4"/>
  <c r="AH1117" i="4"/>
  <c r="AH960" i="4"/>
  <c r="AH1041" i="4"/>
  <c r="AH1093" i="4"/>
  <c r="AH961" i="4"/>
  <c r="AH1051" i="4"/>
  <c r="AH982" i="4"/>
  <c r="AH1079" i="4"/>
  <c r="AH998" i="4"/>
  <c r="AH1122" i="4"/>
  <c r="AH1112" i="4"/>
  <c r="AH993" i="4"/>
  <c r="AH1010" i="4"/>
  <c r="AH1019" i="4"/>
  <c r="AH1002" i="4"/>
  <c r="AH970" i="4"/>
  <c r="AH950" i="4"/>
  <c r="AH1025" i="4"/>
  <c r="AH1089" i="4"/>
  <c r="AH1074" i="4"/>
  <c r="AH1063" i="4"/>
  <c r="AH1090" i="4"/>
  <c r="AH1111" i="4"/>
  <c r="AH949" i="4"/>
  <c r="AH1003" i="4"/>
  <c r="AH1040" i="4"/>
  <c r="AH1039" i="4"/>
  <c r="AH967" i="4"/>
  <c r="AH1058" i="4"/>
  <c r="AH1004" i="4"/>
  <c r="AH971" i="4"/>
  <c r="AH1088" i="4"/>
  <c r="AH972" i="4"/>
  <c r="AH1022" i="4"/>
  <c r="AH951" i="4"/>
  <c r="AH981" i="4"/>
  <c r="AH1081" i="4"/>
  <c r="AH1121" i="4"/>
  <c r="AH1070" i="4"/>
  <c r="AH1060" i="4"/>
  <c r="AH977" i="4"/>
  <c r="AH956" i="4"/>
  <c r="AH1009" i="4"/>
  <c r="AH1119" i="4"/>
  <c r="AH992" i="4"/>
  <c r="AH957" i="4"/>
  <c r="AH1043" i="4"/>
  <c r="AH1020" i="4"/>
  <c r="AH1064" i="4"/>
  <c r="AH944" i="4"/>
  <c r="AH1047" i="4"/>
  <c r="AH1114" i="4"/>
  <c r="AH1108" i="4"/>
  <c r="AH958" i="4"/>
  <c r="AH989" i="4"/>
  <c r="AH1098" i="4"/>
  <c r="AH1110" i="4"/>
  <c r="AH1046" i="4"/>
  <c r="AH1048" i="4"/>
  <c r="AH1105" i="4"/>
  <c r="AH1042" i="4"/>
  <c r="AH1057" i="4"/>
  <c r="AH1123" i="4"/>
  <c r="AH953" i="4"/>
  <c r="AH997" i="4"/>
  <c r="AH1023" i="4"/>
  <c r="AH1092" i="4"/>
  <c r="AH1035" i="4"/>
  <c r="AH1106" i="4"/>
  <c r="AH1018" i="4"/>
  <c r="AH948" i="4"/>
  <c r="AH1017" i="4"/>
  <c r="AH1071" i="4"/>
  <c r="AH954" i="4"/>
  <c r="AH1109" i="4"/>
  <c r="AH1061" i="4"/>
  <c r="AH1013" i="4"/>
  <c r="AH1026" i="4"/>
  <c r="AH1091" i="4"/>
  <c r="AH1104" i="4"/>
  <c r="AH1029" i="4"/>
  <c r="AH1065" i="4"/>
  <c r="AH991" i="4"/>
  <c r="AH973" i="4"/>
  <c r="AH1067" i="4"/>
  <c r="AH1001" i="4"/>
  <c r="AH1028" i="4"/>
  <c r="AH1086" i="4"/>
  <c r="AH1032" i="4"/>
  <c r="AH955" i="4"/>
  <c r="AH1099" i="4"/>
  <c r="AH1055" i="4"/>
  <c r="AH1008" i="4"/>
  <c r="AH952" i="4"/>
  <c r="AH1027" i="4"/>
  <c r="AH979" i="4"/>
  <c r="AH1107" i="4"/>
  <c r="AH999" i="4"/>
  <c r="AH1120" i="4"/>
  <c r="AH1045" i="4"/>
  <c r="AH988" i="4"/>
  <c r="AH1006" i="4"/>
  <c r="AH1068" i="4"/>
  <c r="AH1080" i="4"/>
  <c r="AH1016" i="4"/>
  <c r="AH990" i="4"/>
  <c r="AH996" i="4"/>
  <c r="AH1102" i="4"/>
  <c r="AH1069" i="4"/>
  <c r="AH1083" i="4"/>
  <c r="AH984" i="4"/>
  <c r="AH968" i="4"/>
  <c r="AH980" i="4"/>
  <c r="AH946" i="4"/>
  <c r="AH983" i="4"/>
  <c r="AH1073" i="4"/>
  <c r="AH1062" i="4"/>
  <c r="AH1033" i="4"/>
  <c r="AH964" i="4"/>
  <c r="AH976" i="4"/>
  <c r="AH1118" i="4"/>
  <c r="AH1056" i="4"/>
  <c r="AH994" i="4"/>
  <c r="AH1037" i="4"/>
  <c r="AH1115" i="4"/>
  <c r="AH1078" i="4"/>
  <c r="AH1113" i="4"/>
  <c r="AH1082" i="4"/>
  <c r="AH1034" i="4"/>
  <c r="AH1038" i="4"/>
  <c r="AH947" i="4"/>
  <c r="AH1101" i="4"/>
  <c r="AH1095" i="4"/>
  <c r="AH1103" i="4"/>
  <c r="AH945" i="4"/>
  <c r="AH974" i="4"/>
  <c r="AH978" i="4"/>
  <c r="AH963" i="4"/>
  <c r="AH975" i="4"/>
  <c r="AH1059" i="4"/>
  <c r="AH1076" i="4"/>
  <c r="AH1085" i="4"/>
  <c r="AH959" i="4"/>
  <c r="AH1012" i="4"/>
  <c r="AH1100" i="4"/>
  <c r="AH1075" i="4"/>
  <c r="AH1124" i="4"/>
  <c r="AH1015" i="4"/>
  <c r="AH1077" i="4"/>
  <c r="AH966" i="4"/>
  <c r="AH986" i="4"/>
  <c r="AH1097" i="4"/>
  <c r="AH1084" i="4"/>
  <c r="AH1052" i="4"/>
  <c r="AH1049" i="4"/>
  <c r="AH1087" i="4"/>
  <c r="AH965" i="4"/>
  <c r="AH1094" i="4"/>
  <c r="AH969" i="4"/>
  <c r="AH985" i="4"/>
  <c r="AH1096" i="4"/>
  <c r="AH987" i="4"/>
  <c r="AH1053" i="4"/>
  <c r="AH1024" i="4"/>
  <c r="AH1031" i="4"/>
  <c r="AH1044" i="4"/>
  <c r="AH1036" i="4"/>
  <c r="AH1072" i="4"/>
  <c r="AH1116" i="4"/>
  <c r="AH1011" i="4"/>
  <c r="AH1007" i="4"/>
  <c r="F25" i="4" l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F1004" i="4" s="1"/>
  <c r="F1005" i="4" s="1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I130" i="4"/>
  <c r="J130" i="4" s="1"/>
  <c r="I993" i="4"/>
  <c r="J993" i="4" s="1"/>
  <c r="I1057" i="4"/>
  <c r="J1057" i="4" s="1"/>
  <c r="I875" i="4"/>
  <c r="J875" i="4" s="1"/>
  <c r="I1049" i="4"/>
  <c r="J1049" i="4" s="1"/>
  <c r="I1027" i="4"/>
  <c r="J1027" i="4" s="1"/>
  <c r="I369" i="4"/>
  <c r="J369" i="4" s="1"/>
  <c r="I1109" i="4"/>
  <c r="J1109" i="4" s="1"/>
  <c r="I920" i="4"/>
  <c r="J920" i="4" s="1"/>
  <c r="I608" i="4"/>
  <c r="J608" i="4" s="1"/>
  <c r="I968" i="4"/>
  <c r="J968" i="4" s="1"/>
  <c r="I1018" i="4"/>
  <c r="J1018" i="4" s="1"/>
  <c r="I735" i="4"/>
  <c r="J735" i="4" s="1"/>
  <c r="I849" i="4"/>
  <c r="J849" i="4" s="1"/>
  <c r="I1032" i="4"/>
  <c r="J1032" i="4" s="1"/>
  <c r="I750" i="4"/>
  <c r="J750" i="4" s="1"/>
  <c r="I775" i="4"/>
  <c r="J775" i="4" s="1"/>
  <c r="I987" i="4"/>
  <c r="J987" i="4" s="1"/>
  <c r="I597" i="4"/>
  <c r="J597" i="4" s="1"/>
  <c r="I725" i="4"/>
  <c r="J725" i="4" s="1"/>
  <c r="I798" i="4"/>
  <c r="J798" i="4" s="1"/>
  <c r="I112" i="4"/>
  <c r="J112" i="4" s="1"/>
  <c r="I964" i="4"/>
  <c r="J964" i="4" s="1"/>
  <c r="I764" i="4"/>
  <c r="J764" i="4" s="1"/>
  <c r="I76" i="4"/>
  <c r="J76" i="4" s="1"/>
  <c r="I991" i="4"/>
  <c r="J991" i="4" s="1"/>
  <c r="I782" i="4"/>
  <c r="J782" i="4" s="1"/>
  <c r="I365" i="4"/>
  <c r="J365" i="4" s="1"/>
  <c r="I1045" i="4"/>
  <c r="J1045" i="4" s="1"/>
  <c r="I836" i="4"/>
  <c r="J836" i="4" s="1"/>
  <c r="I385" i="4"/>
  <c r="J385" i="4" s="1"/>
  <c r="I947" i="4"/>
  <c r="J947" i="4" s="1"/>
  <c r="I741" i="4"/>
  <c r="J741" i="4" s="1"/>
  <c r="I488" i="4"/>
  <c r="J488" i="4" s="1"/>
  <c r="I48" i="4"/>
  <c r="J48" i="4" s="1"/>
  <c r="I817" i="4"/>
  <c r="J817" i="4" s="1"/>
  <c r="I598" i="4"/>
  <c r="J598" i="4" s="1"/>
  <c r="I231" i="4"/>
  <c r="J231" i="4" s="1"/>
  <c r="I872" i="4"/>
  <c r="J872" i="4" s="1"/>
  <c r="I660" i="4"/>
  <c r="J660" i="4" s="1"/>
  <c r="I324" i="4"/>
  <c r="J324" i="4" s="1"/>
  <c r="I709" i="4"/>
  <c r="J709" i="4" s="1"/>
  <c r="I552" i="4"/>
  <c r="J552" i="4" s="1"/>
  <c r="I260" i="4"/>
  <c r="J260" i="4" s="1"/>
  <c r="I638" i="4"/>
  <c r="J638" i="4" s="1"/>
  <c r="I296" i="4"/>
  <c r="J296" i="4" s="1"/>
  <c r="I610" i="4"/>
  <c r="J610" i="4" s="1"/>
  <c r="I246" i="4"/>
  <c r="J246" i="4" s="1"/>
  <c r="I492" i="4"/>
  <c r="J492" i="4" s="1"/>
  <c r="I230" i="4"/>
  <c r="J230" i="4" s="1"/>
  <c r="I323" i="4"/>
  <c r="J323" i="4" s="1"/>
  <c r="I43" i="4"/>
  <c r="J43" i="4" s="1"/>
  <c r="I316" i="4"/>
  <c r="J316" i="4" s="1"/>
  <c r="I51" i="4"/>
  <c r="J51" i="4" s="1"/>
  <c r="I778" i="4"/>
  <c r="J778" i="4" s="1"/>
  <c r="I796" i="4"/>
  <c r="J796" i="4" s="1"/>
  <c r="I542" i="4"/>
  <c r="J542" i="4" s="1"/>
  <c r="I1008" i="4"/>
  <c r="J1008" i="4" s="1"/>
  <c r="I1064" i="4"/>
  <c r="J1064" i="4" s="1"/>
  <c r="I1006" i="4"/>
  <c r="J1006" i="4" s="1"/>
  <c r="I921" i="4"/>
  <c r="J921" i="4" s="1"/>
  <c r="I1088" i="4"/>
  <c r="J1088" i="4" s="1"/>
  <c r="I884" i="4"/>
  <c r="J884" i="4" s="1"/>
  <c r="I585" i="4"/>
  <c r="J585" i="4" s="1"/>
  <c r="I714" i="4"/>
  <c r="J714" i="4" s="1"/>
  <c r="I1003" i="4"/>
  <c r="J1003" i="4" s="1"/>
  <c r="I707" i="4"/>
  <c r="J707" i="4" s="1"/>
  <c r="I812" i="4"/>
  <c r="J812" i="4" s="1"/>
  <c r="I995" i="4"/>
  <c r="J995" i="4" s="1"/>
  <c r="I672" i="4"/>
  <c r="J672" i="4" s="1"/>
  <c r="I1107" i="4"/>
  <c r="J1107" i="4" s="1"/>
  <c r="I979" i="4"/>
  <c r="J979" i="4" s="1"/>
  <c r="I553" i="4"/>
  <c r="J553" i="4" s="1"/>
  <c r="I573" i="4"/>
  <c r="J573" i="4" s="1"/>
  <c r="I1102" i="4"/>
  <c r="J1102" i="4" s="1"/>
  <c r="I780" i="4"/>
  <c r="J780" i="4" s="1"/>
  <c r="I39" i="4"/>
  <c r="J39" i="4" s="1"/>
  <c r="I955" i="4"/>
  <c r="J955" i="4" s="1"/>
  <c r="I657" i="4"/>
  <c r="J657" i="4" s="1"/>
  <c r="I38" i="4"/>
  <c r="J38" i="4" s="1"/>
  <c r="I973" i="4"/>
  <c r="J973" i="4" s="1"/>
  <c r="I771" i="4"/>
  <c r="J771" i="4" s="1"/>
  <c r="I314" i="4"/>
  <c r="J314" i="4" s="1"/>
  <c r="I1004" i="4"/>
  <c r="J1004" i="4" s="1"/>
  <c r="I802" i="4"/>
  <c r="J802" i="4" s="1"/>
  <c r="I334" i="4"/>
  <c r="J334" i="4" s="1"/>
  <c r="I904" i="4"/>
  <c r="J904" i="4" s="1"/>
  <c r="I688" i="4"/>
  <c r="J688" i="4" s="1"/>
  <c r="I454" i="4"/>
  <c r="J454" i="4" s="1"/>
  <c r="I803" i="4"/>
  <c r="J803" i="4" s="1"/>
  <c r="I580" i="4"/>
  <c r="J580" i="4" s="1"/>
  <c r="I100" i="4"/>
  <c r="J100" i="4" s="1"/>
  <c r="I858" i="4"/>
  <c r="J858" i="4" s="1"/>
  <c r="I639" i="4"/>
  <c r="J639" i="4" s="1"/>
  <c r="I309" i="4"/>
  <c r="J309" i="4" s="1"/>
  <c r="I687" i="4"/>
  <c r="J687" i="4" s="1"/>
  <c r="I538" i="4"/>
  <c r="J538" i="4" s="1"/>
  <c r="I228" i="4"/>
  <c r="J228" i="4" s="1"/>
  <c r="I578" i="4"/>
  <c r="J578" i="4" s="1"/>
  <c r="I212" i="4"/>
  <c r="J212" i="4" s="1"/>
  <c r="I599" i="4"/>
  <c r="J599" i="4" s="1"/>
  <c r="I222" i="4"/>
  <c r="J222" i="4" s="1"/>
  <c r="I480" i="4"/>
  <c r="J480" i="4" s="1"/>
  <c r="I208" i="4"/>
  <c r="J208" i="4" s="1"/>
  <c r="I292" i="4"/>
  <c r="J292" i="4" s="1"/>
  <c r="I303" i="4"/>
  <c r="J303" i="4" s="1"/>
  <c r="I960" i="4"/>
  <c r="J960" i="4" s="1"/>
  <c r="I203" i="4"/>
  <c r="J203" i="4" s="1"/>
  <c r="I870" i="4"/>
  <c r="J870" i="4" s="1"/>
  <c r="I977" i="4"/>
  <c r="J977" i="4" s="1"/>
  <c r="I689" i="4"/>
  <c r="J689" i="4" s="1"/>
  <c r="I830" i="4"/>
  <c r="J830" i="4" s="1"/>
  <c r="I1070" i="4"/>
  <c r="J1070" i="4" s="1"/>
  <c r="I846" i="4"/>
  <c r="J846" i="4" s="1"/>
  <c r="I537" i="4"/>
  <c r="J537" i="4" s="1"/>
  <c r="I631" i="4"/>
  <c r="J631" i="4" s="1"/>
  <c r="I951" i="4"/>
  <c r="J951" i="4" s="1"/>
  <c r="I532" i="4"/>
  <c r="J532" i="4" s="1"/>
  <c r="I195" i="4"/>
  <c r="J195" i="4" s="1"/>
  <c r="I988" i="4"/>
  <c r="J988" i="4" s="1"/>
  <c r="I623" i="4"/>
  <c r="J623" i="4" s="1"/>
  <c r="I894" i="4"/>
  <c r="J894" i="4" s="1"/>
  <c r="I304" i="4"/>
  <c r="J304" i="4" s="1"/>
  <c r="I513" i="4"/>
  <c r="J513" i="4" s="1"/>
  <c r="I1073" i="4"/>
  <c r="J1073" i="4" s="1"/>
  <c r="I763" i="4"/>
  <c r="J763" i="4" s="1"/>
  <c r="I1089" i="4"/>
  <c r="J1089" i="4" s="1"/>
  <c r="I924" i="4"/>
  <c r="J924" i="4" s="1"/>
  <c r="I640" i="4"/>
  <c r="J640" i="4" s="1"/>
  <c r="I967" i="4"/>
  <c r="J967" i="4" s="1"/>
  <c r="I683" i="4"/>
  <c r="J683" i="4" s="1"/>
  <c r="I239" i="4"/>
  <c r="J239" i="4" s="1"/>
  <c r="I990" i="4"/>
  <c r="J990" i="4" s="1"/>
  <c r="I791" i="4"/>
  <c r="J791" i="4" s="1"/>
  <c r="I283" i="4"/>
  <c r="J283" i="4" s="1"/>
  <c r="I897" i="4"/>
  <c r="J897" i="4" s="1"/>
  <c r="I665" i="4"/>
  <c r="J665" i="4" s="1"/>
  <c r="I382" i="4"/>
  <c r="J382" i="4" s="1"/>
  <c r="I753" i="4"/>
  <c r="J753" i="4" s="1"/>
  <c r="I531" i="4"/>
  <c r="J531" i="4" s="1"/>
  <c r="I83" i="4"/>
  <c r="J83" i="4" s="1"/>
  <c r="I837" i="4"/>
  <c r="J837" i="4" s="1"/>
  <c r="I622" i="4"/>
  <c r="J622" i="4" s="1"/>
  <c r="I190" i="4"/>
  <c r="J190" i="4" s="1"/>
  <c r="I673" i="4"/>
  <c r="J673" i="4" s="1"/>
  <c r="I481" i="4"/>
  <c r="J481" i="4" s="1"/>
  <c r="I158" i="4"/>
  <c r="J158" i="4" s="1"/>
  <c r="I561" i="4"/>
  <c r="J561" i="4" s="1"/>
  <c r="I188" i="4"/>
  <c r="J188" i="4" s="1"/>
  <c r="I588" i="4"/>
  <c r="J588" i="4" s="1"/>
  <c r="I105" i="4"/>
  <c r="J105" i="4" s="1"/>
  <c r="I441" i="4"/>
  <c r="J441" i="4" s="1"/>
  <c r="I150" i="4"/>
  <c r="J150" i="4" s="1"/>
  <c r="I527" i="4"/>
  <c r="J527" i="4" s="1"/>
  <c r="I255" i="4"/>
  <c r="J255" i="4" s="1"/>
  <c r="I240" i="4"/>
  <c r="J240" i="4" s="1"/>
  <c r="I1072" i="4"/>
  <c r="J1072" i="4" s="1"/>
  <c r="I1122" i="4"/>
  <c r="J1122" i="4" s="1"/>
  <c r="I717" i="4"/>
  <c r="J717" i="4" s="1"/>
  <c r="I923" i="4"/>
  <c r="J923" i="4" s="1"/>
  <c r="I108" i="4"/>
  <c r="J108" i="4" s="1"/>
  <c r="I565" i="4"/>
  <c r="J565" i="4" s="1"/>
  <c r="I1056" i="4"/>
  <c r="J1056" i="4" s="1"/>
  <c r="I809" i="4"/>
  <c r="J809" i="4" s="1"/>
  <c r="I405" i="4"/>
  <c r="J405" i="4" s="1"/>
  <c r="I243" i="4"/>
  <c r="J243" i="4" s="1"/>
  <c r="I918" i="4"/>
  <c r="J918" i="4" s="1"/>
  <c r="I490" i="4"/>
  <c r="J490" i="4" s="1"/>
  <c r="I149" i="4"/>
  <c r="J149" i="4" s="1"/>
  <c r="I949" i="4"/>
  <c r="J949" i="4" s="1"/>
  <c r="I484" i="4"/>
  <c r="J484" i="4" s="1"/>
  <c r="I857" i="4"/>
  <c r="J857" i="4" s="1"/>
  <c r="I268" i="4"/>
  <c r="J268" i="4" s="1"/>
  <c r="I429" i="4"/>
  <c r="J429" i="4" s="1"/>
  <c r="I1029" i="4"/>
  <c r="J1029" i="4" s="1"/>
  <c r="I664" i="4"/>
  <c r="J664" i="4" s="1"/>
  <c r="I1082" i="4"/>
  <c r="J1082" i="4" s="1"/>
  <c r="I902" i="4"/>
  <c r="J902" i="4" s="1"/>
  <c r="I570" i="4"/>
  <c r="J570" i="4" s="1"/>
  <c r="I1098" i="4"/>
  <c r="J1098" i="4" s="1"/>
  <c r="I940" i="4"/>
  <c r="J940" i="4" s="1"/>
  <c r="I667" i="4"/>
  <c r="J667" i="4" s="1"/>
  <c r="I178" i="4"/>
  <c r="J178" i="4" s="1"/>
  <c r="I981" i="4"/>
  <c r="J981" i="4" s="1"/>
  <c r="I715" i="4"/>
  <c r="J715" i="4" s="1"/>
  <c r="I229" i="4"/>
  <c r="J229" i="4" s="1"/>
  <c r="I847" i="4"/>
  <c r="J847" i="4" s="1"/>
  <c r="I635" i="4"/>
  <c r="J635" i="4" s="1"/>
  <c r="I333" i="4"/>
  <c r="J333" i="4" s="1"/>
  <c r="I931" i="4"/>
  <c r="J931" i="4" s="1"/>
  <c r="I746" i="4"/>
  <c r="J746" i="4" s="1"/>
  <c r="I468" i="4"/>
  <c r="J468" i="4" s="1"/>
  <c r="I68" i="4"/>
  <c r="J68" i="4" s="1"/>
  <c r="I794" i="4"/>
  <c r="J794" i="4" s="1"/>
  <c r="I559" i="4"/>
  <c r="J559" i="4" s="1"/>
  <c r="I171" i="4"/>
  <c r="J171" i="4" s="1"/>
  <c r="I659" i="4"/>
  <c r="J659" i="4" s="1"/>
  <c r="I450" i="4"/>
  <c r="J450" i="4" s="1"/>
  <c r="I134" i="4"/>
  <c r="J134" i="4" s="1"/>
  <c r="I526" i="4"/>
  <c r="J526" i="4" s="1"/>
  <c r="I85" i="4"/>
  <c r="J85" i="4" s="1"/>
  <c r="I525" i="4"/>
  <c r="J525" i="4" s="1"/>
  <c r="I84" i="4"/>
  <c r="J84" i="4" s="1"/>
  <c r="I404" i="4"/>
  <c r="J404" i="4" s="1"/>
  <c r="I113" i="4"/>
  <c r="J113" i="4" s="1"/>
  <c r="I509" i="4"/>
  <c r="J509" i="4" s="1"/>
  <c r="I198" i="4"/>
  <c r="J198" i="4" s="1"/>
  <c r="I494" i="4"/>
  <c r="J494" i="4" s="1"/>
  <c r="I211" i="4"/>
  <c r="J211" i="4" s="1"/>
  <c r="I1080" i="4"/>
  <c r="J1080" i="4" s="1"/>
  <c r="I1034" i="4"/>
  <c r="J1034" i="4" s="1"/>
  <c r="I992" i="4"/>
  <c r="J992" i="4" s="1"/>
  <c r="I291" i="4"/>
  <c r="J291" i="4" s="1"/>
  <c r="I155" i="4"/>
  <c r="J155" i="4" s="1"/>
  <c r="I420" i="4"/>
  <c r="J420" i="4" s="1"/>
  <c r="I1110" i="4"/>
  <c r="J1110" i="4" s="1"/>
  <c r="I502" i="4"/>
  <c r="J502" i="4" s="1"/>
  <c r="I1026" i="4"/>
  <c r="J1026" i="4" s="1"/>
  <c r="I792" i="4"/>
  <c r="J792" i="4" s="1"/>
  <c r="I279" i="4"/>
  <c r="J279" i="4" s="1"/>
  <c r="I880" i="4"/>
  <c r="J880" i="4" s="1"/>
  <c r="I351" i="4"/>
  <c r="J351" i="4" s="1"/>
  <c r="I914" i="4"/>
  <c r="J914" i="4" s="1"/>
  <c r="I395" i="4"/>
  <c r="J395" i="4" s="1"/>
  <c r="I841" i="4"/>
  <c r="J841" i="4" s="1"/>
  <c r="I299" i="4"/>
  <c r="J299" i="4" s="1"/>
  <c r="I985" i="4"/>
  <c r="J985" i="4" s="1"/>
  <c r="I614" i="4"/>
  <c r="J614" i="4" s="1"/>
  <c r="I1062" i="4"/>
  <c r="J1062" i="4" s="1"/>
  <c r="I856" i="4"/>
  <c r="J856" i="4" s="1"/>
  <c r="I440" i="4"/>
  <c r="J440" i="4" s="1"/>
  <c r="I1092" i="4"/>
  <c r="J1092" i="4" s="1"/>
  <c r="I919" i="4"/>
  <c r="J919" i="4" s="1"/>
  <c r="I647" i="4"/>
  <c r="J647" i="4" s="1"/>
  <c r="I27" i="4"/>
  <c r="J27" i="4" s="1"/>
  <c r="I956" i="4"/>
  <c r="J956" i="4" s="1"/>
  <c r="I697" i="4"/>
  <c r="J697" i="4" s="1"/>
  <c r="I168" i="4"/>
  <c r="J168" i="4" s="1"/>
  <c r="I833" i="4"/>
  <c r="J833" i="4" s="1"/>
  <c r="I626" i="4"/>
  <c r="J626" i="4" s="1"/>
  <c r="I284" i="4"/>
  <c r="J284" i="4" s="1"/>
  <c r="I909" i="4"/>
  <c r="J909" i="4" s="1"/>
  <c r="I730" i="4"/>
  <c r="J730" i="4" s="1"/>
  <c r="I394" i="4"/>
  <c r="J394" i="4" s="1"/>
  <c r="I787" i="4"/>
  <c r="J787" i="4" s="1"/>
  <c r="I540" i="4"/>
  <c r="J540" i="4" s="1"/>
  <c r="I151" i="4"/>
  <c r="J151" i="4" s="1"/>
  <c r="I646" i="4"/>
  <c r="J646" i="4" s="1"/>
  <c r="I439" i="4"/>
  <c r="J439" i="4" s="1"/>
  <c r="I487" i="4"/>
  <c r="J487" i="4" s="1"/>
  <c r="I30" i="4"/>
  <c r="J30" i="4" s="1"/>
  <c r="I495" i="4"/>
  <c r="J495" i="4" s="1"/>
  <c r="I36" i="4"/>
  <c r="J36" i="4" s="1"/>
  <c r="I367" i="4"/>
  <c r="J367" i="4" s="1"/>
  <c r="I99" i="4"/>
  <c r="J99" i="4" s="1"/>
  <c r="I459" i="4"/>
  <c r="J459" i="4" s="1"/>
  <c r="I176" i="4"/>
  <c r="J176" i="4" s="1"/>
  <c r="I470" i="4"/>
  <c r="J470" i="4" s="1"/>
  <c r="I196" i="4"/>
  <c r="J196" i="4" s="1"/>
  <c r="I969" i="4"/>
  <c r="J969" i="4" s="1"/>
  <c r="I887" i="4"/>
  <c r="J887" i="4" s="1"/>
  <c r="I1052" i="4"/>
  <c r="J1052" i="4" s="1"/>
  <c r="I67" i="4"/>
  <c r="J67" i="4" s="1"/>
  <c r="I1042" i="4"/>
  <c r="J1042" i="4" s="1"/>
  <c r="I322" i="4"/>
  <c r="J322" i="4" s="1"/>
  <c r="I1019" i="4"/>
  <c r="J1019" i="4" s="1"/>
  <c r="I738" i="4"/>
  <c r="J738" i="4" s="1"/>
  <c r="I241" i="4"/>
  <c r="J241" i="4" s="1"/>
  <c r="I1077" i="4"/>
  <c r="J1077" i="4" s="1"/>
  <c r="I843" i="4"/>
  <c r="J843" i="4" s="1"/>
  <c r="I232" i="4"/>
  <c r="J232" i="4" s="1"/>
  <c r="I1106" i="4"/>
  <c r="J1106" i="4" s="1"/>
  <c r="I877" i="4"/>
  <c r="J877" i="4" s="1"/>
  <c r="I271" i="4"/>
  <c r="J271" i="4" s="1"/>
  <c r="I1075" i="4"/>
  <c r="J1075" i="4" s="1"/>
  <c r="I785" i="4"/>
  <c r="J785" i="4" s="1"/>
  <c r="I855" i="4"/>
  <c r="J855" i="4" s="1"/>
  <c r="I258" i="4"/>
  <c r="J258" i="4" s="1"/>
  <c r="I970" i="4"/>
  <c r="J970" i="4" s="1"/>
  <c r="I425" i="4"/>
  <c r="J425" i="4" s="1"/>
  <c r="I1030" i="4"/>
  <c r="J1030" i="4" s="1"/>
  <c r="I834" i="4"/>
  <c r="J834" i="4" s="1"/>
  <c r="I379" i="4"/>
  <c r="J379" i="4" s="1"/>
  <c r="I1069" i="4"/>
  <c r="J1069" i="4" s="1"/>
  <c r="I873" i="4"/>
  <c r="J873" i="4" s="1"/>
  <c r="I577" i="4"/>
  <c r="J577" i="4" s="1"/>
  <c r="I1103" i="4"/>
  <c r="J1103" i="4" s="1"/>
  <c r="I938" i="4"/>
  <c r="J938" i="4" s="1"/>
  <c r="I679" i="4"/>
  <c r="J679" i="4" s="1"/>
  <c r="I826" i="4"/>
  <c r="J826" i="4" s="1"/>
  <c r="I574" i="4"/>
  <c r="J574" i="4" s="1"/>
  <c r="I253" i="4"/>
  <c r="J253" i="4" s="1"/>
  <c r="I874" i="4"/>
  <c r="J874" i="4" s="1"/>
  <c r="I685" i="4"/>
  <c r="J685" i="4" s="1"/>
  <c r="I358" i="4"/>
  <c r="J358" i="4" s="1"/>
  <c r="I943" i="4"/>
  <c r="J943" i="4" s="1"/>
  <c r="I765" i="4"/>
  <c r="J765" i="4" s="1"/>
  <c r="I448" i="4"/>
  <c r="J448" i="4" s="1"/>
  <c r="I80" i="4"/>
  <c r="J80" i="4" s="1"/>
  <c r="I596" i="4"/>
  <c r="J596" i="4" s="1"/>
  <c r="I403" i="4"/>
  <c r="J403" i="4" s="1"/>
  <c r="I713" i="4"/>
  <c r="J713" i="4" s="1"/>
  <c r="I447" i="4"/>
  <c r="J447" i="4" s="1"/>
  <c r="I410" i="4"/>
  <c r="J410" i="4" s="1"/>
  <c r="I307" i="4"/>
  <c r="J307" i="4" s="1"/>
  <c r="I49" i="4"/>
  <c r="J49" i="4" s="1"/>
  <c r="I446" i="4"/>
  <c r="J446" i="4" s="1"/>
  <c r="I161" i="4"/>
  <c r="J161" i="4" s="1"/>
  <c r="I399" i="4"/>
  <c r="J399" i="4" s="1"/>
  <c r="I145" i="4"/>
  <c r="J145" i="4" s="1"/>
  <c r="I331" i="4"/>
  <c r="J331" i="4" s="1"/>
  <c r="I761" i="4"/>
  <c r="J761" i="4" s="1"/>
  <c r="I986" i="4"/>
  <c r="J986" i="4" s="1"/>
  <c r="I1104" i="4"/>
  <c r="J1104" i="4" s="1"/>
  <c r="I1001" i="4"/>
  <c r="J1001" i="4" s="1"/>
  <c r="I1011" i="4"/>
  <c r="J1011" i="4" s="1"/>
  <c r="I710" i="4"/>
  <c r="J710" i="4" s="1"/>
  <c r="I93" i="4"/>
  <c r="J93" i="4" s="1"/>
  <c r="I1047" i="4"/>
  <c r="J1047" i="4" s="1"/>
  <c r="I807" i="4"/>
  <c r="J807" i="4" s="1"/>
  <c r="I136" i="4"/>
  <c r="J136" i="4" s="1"/>
  <c r="I1096" i="4"/>
  <c r="J1096" i="4" s="1"/>
  <c r="I786" i="4"/>
  <c r="J786" i="4" s="1"/>
  <c r="I127" i="4"/>
  <c r="J127" i="4" s="1"/>
  <c r="I1067" i="4"/>
  <c r="J1067" i="4" s="1"/>
  <c r="I749" i="4"/>
  <c r="J749" i="4" s="1"/>
  <c r="I838" i="4"/>
  <c r="J838" i="4" s="1"/>
  <c r="I926" i="4"/>
  <c r="J926" i="4" s="1"/>
  <c r="I337" i="4"/>
  <c r="J337" i="4" s="1"/>
  <c r="I1021" i="4"/>
  <c r="J1021" i="4" s="1"/>
  <c r="I811" i="4"/>
  <c r="J811" i="4" s="1"/>
  <c r="I221" i="4"/>
  <c r="J221" i="4" s="1"/>
  <c r="I1037" i="4"/>
  <c r="J1037" i="4" s="1"/>
  <c r="I850" i="4"/>
  <c r="J850" i="4" s="1"/>
  <c r="I529" i="4"/>
  <c r="J529" i="4" s="1"/>
  <c r="I1090" i="4"/>
  <c r="J1090" i="4" s="1"/>
  <c r="I892" i="4"/>
  <c r="J892" i="4" s="1"/>
  <c r="I558" i="4"/>
  <c r="J558" i="4" s="1"/>
  <c r="I797" i="4"/>
  <c r="J797" i="4" s="1"/>
  <c r="I564" i="4"/>
  <c r="J564" i="4" s="1"/>
  <c r="I217" i="4"/>
  <c r="J217" i="4" s="1"/>
  <c r="I853" i="4"/>
  <c r="J853" i="4" s="1"/>
  <c r="I674" i="4"/>
  <c r="J674" i="4" s="1"/>
  <c r="I297" i="4"/>
  <c r="J297" i="4" s="1"/>
  <c r="I915" i="4"/>
  <c r="J915" i="4" s="1"/>
  <c r="I728" i="4"/>
  <c r="J728" i="4" s="1"/>
  <c r="I408" i="4"/>
  <c r="J408" i="4" s="1"/>
  <c r="I53" i="4"/>
  <c r="J53" i="4" s="1"/>
  <c r="I591" i="4"/>
  <c r="J591" i="4" s="1"/>
  <c r="I381" i="4"/>
  <c r="J381" i="4" s="1"/>
  <c r="I699" i="4"/>
  <c r="J699" i="4" s="1"/>
  <c r="I353" i="4"/>
  <c r="J353" i="4" s="1"/>
  <c r="I712" i="4"/>
  <c r="J712" i="4" s="1"/>
  <c r="I352" i="4"/>
  <c r="J352" i="4" s="1"/>
  <c r="I295" i="4"/>
  <c r="J295" i="4" s="1"/>
  <c r="I31" i="4"/>
  <c r="J31" i="4" s="1"/>
  <c r="I380" i="4"/>
  <c r="J380" i="4" s="1"/>
  <c r="I118" i="4"/>
  <c r="J118" i="4" s="1"/>
  <c r="I378" i="4"/>
  <c r="J378" i="4" s="1"/>
  <c r="I60" i="4"/>
  <c r="J60" i="4" s="1"/>
  <c r="I123" i="4"/>
  <c r="J123" i="4" s="1"/>
  <c r="I189" i="4"/>
  <c r="J189" i="4" s="1"/>
  <c r="I247" i="4"/>
  <c r="J247" i="4" s="1"/>
  <c r="I310" i="4"/>
  <c r="J310" i="4" s="1"/>
  <c r="I370" i="4"/>
  <c r="J370" i="4" s="1"/>
  <c r="I444" i="4"/>
  <c r="J444" i="4" s="1"/>
  <c r="I501" i="4"/>
  <c r="J501" i="4" s="1"/>
  <c r="I52" i="4"/>
  <c r="J52" i="4" s="1"/>
  <c r="I111" i="4"/>
  <c r="J111" i="4" s="1"/>
  <c r="I169" i="4"/>
  <c r="J169" i="4" s="1"/>
  <c r="I235" i="4"/>
  <c r="J235" i="4" s="1"/>
  <c r="I298" i="4"/>
  <c r="J298" i="4" s="1"/>
  <c r="I372" i="4"/>
  <c r="J372" i="4" s="1"/>
  <c r="I438" i="4"/>
  <c r="J438" i="4" s="1"/>
  <c r="I496" i="4"/>
  <c r="J496" i="4" s="1"/>
  <c r="I92" i="4"/>
  <c r="J92" i="4" s="1"/>
  <c r="I157" i="4"/>
  <c r="J157" i="4" s="1"/>
  <c r="I223" i="4"/>
  <c r="J223" i="4" s="1"/>
  <c r="I288" i="4"/>
  <c r="J288" i="4" s="1"/>
  <c r="I344" i="4"/>
  <c r="J344" i="4" s="1"/>
  <c r="I412" i="4"/>
  <c r="J412" i="4" s="1"/>
  <c r="I486" i="4"/>
  <c r="J486" i="4" s="1"/>
  <c r="I94" i="4"/>
  <c r="J94" i="4" s="1"/>
  <c r="I210" i="4"/>
  <c r="J210" i="4" s="1"/>
  <c r="I325" i="4"/>
  <c r="J325" i="4" s="1"/>
  <c r="I421" i="4"/>
  <c r="J421" i="4" s="1"/>
  <c r="I515" i="4"/>
  <c r="J515" i="4" s="1"/>
  <c r="I594" i="4"/>
  <c r="J594" i="4" s="1"/>
  <c r="I649" i="4"/>
  <c r="J649" i="4" s="1"/>
  <c r="I719" i="4"/>
  <c r="J719" i="4" s="1"/>
  <c r="I107" i="4"/>
  <c r="J107" i="4" s="1"/>
  <c r="I200" i="4"/>
  <c r="J200" i="4" s="1"/>
  <c r="I306" i="4"/>
  <c r="J306" i="4" s="1"/>
  <c r="I411" i="4"/>
  <c r="J411" i="4" s="1"/>
  <c r="I497" i="4"/>
  <c r="J497" i="4" s="1"/>
  <c r="I572" i="4"/>
  <c r="J572" i="4" s="1"/>
  <c r="I632" i="4"/>
  <c r="J632" i="4" s="1"/>
  <c r="I692" i="4"/>
  <c r="J692" i="4" s="1"/>
  <c r="I25" i="4"/>
  <c r="J25" i="4" s="1"/>
  <c r="I146" i="4"/>
  <c r="J146" i="4" s="1"/>
  <c r="I250" i="4"/>
  <c r="J250" i="4" s="1"/>
  <c r="I348" i="4"/>
  <c r="J348" i="4" s="1"/>
  <c r="I82" i="4"/>
  <c r="J82" i="4" s="1"/>
  <c r="I138" i="4"/>
  <c r="J138" i="4" s="1"/>
  <c r="I204" i="4"/>
  <c r="J204" i="4" s="1"/>
  <c r="I259" i="4"/>
  <c r="J259" i="4" s="1"/>
  <c r="I321" i="4"/>
  <c r="J321" i="4" s="1"/>
  <c r="I392" i="4"/>
  <c r="J392" i="4" s="1"/>
  <c r="I463" i="4"/>
  <c r="J463" i="4" s="1"/>
  <c r="I520" i="4"/>
  <c r="J520" i="4" s="1"/>
  <c r="I66" i="4"/>
  <c r="J66" i="4" s="1"/>
  <c r="I125" i="4"/>
  <c r="J125" i="4" s="1"/>
  <c r="I191" i="4"/>
  <c r="J191" i="4" s="1"/>
  <c r="I248" i="4"/>
  <c r="J248" i="4" s="1"/>
  <c r="I318" i="4"/>
  <c r="J318" i="4" s="1"/>
  <c r="I387" i="4"/>
  <c r="J387" i="4" s="1"/>
  <c r="I452" i="4"/>
  <c r="J452" i="4" s="1"/>
  <c r="I522" i="4"/>
  <c r="J522" i="4" s="1"/>
  <c r="I40" i="4"/>
  <c r="J40" i="4" s="1"/>
  <c r="I106" i="4"/>
  <c r="J106" i="4" s="1"/>
  <c r="I172" i="4"/>
  <c r="J172" i="4" s="1"/>
  <c r="I238" i="4"/>
  <c r="J238" i="4" s="1"/>
  <c r="I301" i="4"/>
  <c r="J301" i="4" s="1"/>
  <c r="I360" i="4"/>
  <c r="J360" i="4" s="1"/>
  <c r="I433" i="4"/>
  <c r="J433" i="4" s="1"/>
  <c r="I499" i="4"/>
  <c r="J499" i="4" s="1"/>
  <c r="I117" i="4"/>
  <c r="J117" i="4" s="1"/>
  <c r="I234" i="4"/>
  <c r="J234" i="4" s="1"/>
  <c r="I345" i="4"/>
  <c r="J345" i="4" s="1"/>
  <c r="I445" i="4"/>
  <c r="J445" i="4" s="1"/>
  <c r="I543" i="4"/>
  <c r="J543" i="4" s="1"/>
  <c r="I604" i="4"/>
  <c r="J604" i="4" s="1"/>
  <c r="I669" i="4"/>
  <c r="J669" i="4" s="1"/>
  <c r="I129" i="4"/>
  <c r="J129" i="4" s="1"/>
  <c r="I236" i="4"/>
  <c r="J236" i="4" s="1"/>
  <c r="I327" i="4"/>
  <c r="J327" i="4" s="1"/>
  <c r="I434" i="4"/>
  <c r="J434" i="4" s="1"/>
  <c r="I516" i="4"/>
  <c r="J516" i="4" s="1"/>
  <c r="I584" i="4"/>
  <c r="J584" i="4" s="1"/>
  <c r="I650" i="4"/>
  <c r="J650" i="4" s="1"/>
  <c r="I706" i="4"/>
  <c r="J706" i="4" s="1"/>
  <c r="I47" i="4"/>
  <c r="J47" i="4" s="1"/>
  <c r="I170" i="4"/>
  <c r="J170" i="4" s="1"/>
  <c r="I280" i="4"/>
  <c r="J280" i="4" s="1"/>
  <c r="I368" i="4"/>
  <c r="J368" i="4" s="1"/>
  <c r="I460" i="4"/>
  <c r="J460" i="4" s="1"/>
  <c r="I557" i="4"/>
  <c r="J557" i="4" s="1"/>
  <c r="I612" i="4"/>
  <c r="J612" i="4" s="1"/>
  <c r="I680" i="4"/>
  <c r="J680" i="4" s="1"/>
  <c r="I64" i="4"/>
  <c r="J64" i="4" s="1"/>
  <c r="I226" i="4"/>
  <c r="J226" i="4" s="1"/>
  <c r="I354" i="4"/>
  <c r="J354" i="4" s="1"/>
  <c r="I528" i="4"/>
  <c r="J528" i="4" s="1"/>
  <c r="I648" i="4"/>
  <c r="J648" i="4" s="1"/>
  <c r="I737" i="4"/>
  <c r="J737" i="4" s="1"/>
  <c r="I808" i="4"/>
  <c r="J808" i="4" s="1"/>
  <c r="I879" i="4"/>
  <c r="J879" i="4" s="1"/>
  <c r="I957" i="4"/>
  <c r="J957" i="4" s="1"/>
  <c r="I137" i="4"/>
  <c r="J137" i="4" s="1"/>
  <c r="I281" i="4"/>
  <c r="J281" i="4" s="1"/>
  <c r="I451" i="4"/>
  <c r="J451" i="4" s="1"/>
  <c r="I607" i="4"/>
  <c r="J607" i="4" s="1"/>
  <c r="I696" i="4"/>
  <c r="J696" i="4" s="1"/>
  <c r="I767" i="4"/>
  <c r="J767" i="4" s="1"/>
  <c r="I845" i="4"/>
  <c r="J845" i="4" s="1"/>
  <c r="I917" i="4"/>
  <c r="J917" i="4" s="1"/>
  <c r="I160" i="4"/>
  <c r="J160" i="4" s="1"/>
  <c r="I302" i="4"/>
  <c r="J302" i="4" s="1"/>
  <c r="I472" i="4"/>
  <c r="J472" i="4" s="1"/>
  <c r="I582" i="4"/>
  <c r="J582" i="4" s="1"/>
  <c r="I654" i="4"/>
  <c r="J654" i="4" s="1"/>
  <c r="I769" i="4"/>
  <c r="J769" i="4" s="1"/>
  <c r="I840" i="4"/>
  <c r="J840" i="4" s="1"/>
  <c r="I911" i="4"/>
  <c r="J911" i="4" s="1"/>
  <c r="I81" i="4"/>
  <c r="J81" i="4" s="1"/>
  <c r="I308" i="4"/>
  <c r="J308" i="4" s="1"/>
  <c r="I545" i="4"/>
  <c r="J545" i="4" s="1"/>
  <c r="I732" i="4"/>
  <c r="J732" i="4" s="1"/>
  <c r="I825" i="4"/>
  <c r="J825" i="4" s="1"/>
  <c r="I927" i="4"/>
  <c r="J927" i="4" s="1"/>
  <c r="I999" i="4"/>
  <c r="J999" i="4" s="1"/>
  <c r="I1063" i="4"/>
  <c r="J1063" i="4" s="1"/>
  <c r="I91" i="4"/>
  <c r="J91" i="4" s="1"/>
  <c r="I339" i="4"/>
  <c r="J339" i="4" s="1"/>
  <c r="I547" i="4"/>
  <c r="J547" i="4" s="1"/>
  <c r="I702" i="4"/>
  <c r="J702" i="4" s="1"/>
  <c r="I806" i="4"/>
  <c r="J806" i="4" s="1"/>
  <c r="I907" i="4"/>
  <c r="J907" i="4" s="1"/>
  <c r="I982" i="4"/>
  <c r="J982" i="4" s="1"/>
  <c r="I1046" i="4"/>
  <c r="J1046" i="4" s="1"/>
  <c r="I1111" i="4"/>
  <c r="J1111" i="4" s="1"/>
  <c r="I102" i="4"/>
  <c r="J102" i="4" s="1"/>
  <c r="I406" i="4"/>
  <c r="J406" i="4" s="1"/>
  <c r="I675" i="4"/>
  <c r="J675" i="4" s="1"/>
  <c r="I799" i="4"/>
  <c r="J799" i="4" s="1"/>
  <c r="I891" i="4"/>
  <c r="J891" i="4" s="1"/>
  <c r="I975" i="4"/>
  <c r="J975" i="4" s="1"/>
  <c r="I1039" i="4"/>
  <c r="J1039" i="4" s="1"/>
  <c r="I1108" i="4"/>
  <c r="J1108" i="4" s="1"/>
  <c r="I294" i="4"/>
  <c r="J294" i="4" s="1"/>
  <c r="I636" i="4"/>
  <c r="J636" i="4" s="1"/>
  <c r="I818" i="4"/>
  <c r="J818" i="4" s="1"/>
  <c r="I958" i="4"/>
  <c r="J958" i="4" s="1"/>
  <c r="I1058" i="4"/>
  <c r="J1058" i="4" s="1"/>
  <c r="I384" i="4"/>
  <c r="J384" i="4" s="1"/>
  <c r="I695" i="4"/>
  <c r="J695" i="4" s="1"/>
  <c r="I435" i="4"/>
  <c r="J435" i="4" s="1"/>
  <c r="I726" i="4"/>
  <c r="J726" i="4" s="1"/>
  <c r="I876" i="4"/>
  <c r="J876" i="4" s="1"/>
  <c r="I994" i="4"/>
  <c r="J994" i="4" s="1"/>
  <c r="I1094" i="4"/>
  <c r="J1094" i="4" s="1"/>
  <c r="I183" i="4"/>
  <c r="J183" i="4" s="1"/>
  <c r="I579" i="4"/>
  <c r="J579" i="4" s="1"/>
  <c r="I823" i="4"/>
  <c r="J823" i="4" s="1"/>
  <c r="I963" i="4"/>
  <c r="J963" i="4" s="1"/>
  <c r="I1076" i="4"/>
  <c r="J1076" i="4" s="1"/>
  <c r="I939" i="4"/>
  <c r="J939" i="4" s="1"/>
  <c r="I402" i="4"/>
  <c r="J402" i="4" s="1"/>
  <c r="I752" i="4"/>
  <c r="J752" i="4" s="1"/>
  <c r="I899" i="4"/>
  <c r="J899" i="4" s="1"/>
  <c r="I1033" i="4"/>
  <c r="I366" i="4"/>
  <c r="J366" i="4" s="1"/>
  <c r="I144" i="4"/>
  <c r="J144" i="4" s="1"/>
  <c r="I562" i="4"/>
  <c r="J562" i="4" s="1"/>
  <c r="I756" i="4"/>
  <c r="J756" i="4" s="1"/>
  <c r="I900" i="4"/>
  <c r="J900" i="4" s="1"/>
  <c r="I1041" i="4"/>
  <c r="J1041" i="4" s="1"/>
  <c r="I1118" i="4"/>
  <c r="J1118" i="4" s="1"/>
  <c r="I686" i="4"/>
  <c r="J686" i="4" s="1"/>
  <c r="I971" i="4"/>
  <c r="J971" i="4" s="1"/>
  <c r="I852" i="4"/>
  <c r="J852" i="4" s="1"/>
  <c r="I611" i="4"/>
  <c r="J611" i="4" s="1"/>
  <c r="I1083" i="4"/>
  <c r="J1083" i="4" s="1"/>
  <c r="I508" i="4"/>
  <c r="J508" i="4" s="1"/>
  <c r="I1091" i="4"/>
  <c r="J1091" i="4" s="1"/>
  <c r="I906" i="4"/>
  <c r="J906" i="4" s="1"/>
  <c r="I1120" i="4"/>
  <c r="J1120" i="4" s="1"/>
  <c r="I28" i="4"/>
  <c r="J28" i="4" s="1"/>
  <c r="I95" i="4"/>
  <c r="J95" i="4" s="1"/>
  <c r="I152" i="4"/>
  <c r="J152" i="4" s="1"/>
  <c r="I218" i="4"/>
  <c r="J218" i="4" s="1"/>
  <c r="I272" i="4"/>
  <c r="J272" i="4" s="1"/>
  <c r="I341" i="4"/>
  <c r="J341" i="4" s="1"/>
  <c r="I407" i="4"/>
  <c r="J407" i="4" s="1"/>
  <c r="I476" i="4"/>
  <c r="J476" i="4" s="1"/>
  <c r="I77" i="4"/>
  <c r="J77" i="4" s="1"/>
  <c r="I140" i="4"/>
  <c r="J140" i="4" s="1"/>
  <c r="I206" i="4"/>
  <c r="J206" i="4" s="1"/>
  <c r="I261" i="4"/>
  <c r="J261" i="4" s="1"/>
  <c r="I329" i="4"/>
  <c r="J329" i="4" s="1"/>
  <c r="I409" i="4"/>
  <c r="J409" i="4" s="1"/>
  <c r="I465" i="4"/>
  <c r="J465" i="4" s="1"/>
  <c r="I533" i="4"/>
  <c r="J533" i="4" s="1"/>
  <c r="I54" i="4"/>
  <c r="J54" i="4" s="1"/>
  <c r="I120" i="4"/>
  <c r="J120" i="4" s="1"/>
  <c r="I186" i="4"/>
  <c r="J186" i="4" s="1"/>
  <c r="I251" i="4"/>
  <c r="J251" i="4" s="1"/>
  <c r="I313" i="4"/>
  <c r="J313" i="4" s="1"/>
  <c r="I375" i="4"/>
  <c r="J375" i="4" s="1"/>
  <c r="I449" i="4"/>
  <c r="J449" i="4" s="1"/>
  <c r="I517" i="4"/>
  <c r="J517" i="4" s="1"/>
  <c r="I58" i="4"/>
  <c r="J58" i="4" s="1"/>
  <c r="I141" i="4"/>
  <c r="J141" i="4" s="1"/>
  <c r="I275" i="4"/>
  <c r="J275" i="4" s="1"/>
  <c r="I374" i="4"/>
  <c r="J374" i="4" s="1"/>
  <c r="I466" i="4"/>
  <c r="J466" i="4" s="1"/>
  <c r="I560" i="4"/>
  <c r="J560" i="4" s="1"/>
  <c r="I616" i="4"/>
  <c r="J616" i="4" s="1"/>
  <c r="I691" i="4"/>
  <c r="J691" i="4" s="1"/>
  <c r="I44" i="4"/>
  <c r="J44" i="4" s="1"/>
  <c r="I153" i="4"/>
  <c r="J153" i="4" s="1"/>
  <c r="I266" i="4"/>
  <c r="J266" i="4" s="1"/>
  <c r="I363" i="4"/>
  <c r="J363" i="4" s="1"/>
  <c r="I457" i="4"/>
  <c r="J457" i="4" s="1"/>
  <c r="I536" i="4"/>
  <c r="J536" i="4" s="1"/>
  <c r="I600" i="4"/>
  <c r="J600" i="4" s="1"/>
  <c r="I663" i="4"/>
  <c r="J663" i="4" s="1"/>
  <c r="I720" i="4"/>
  <c r="J720" i="4" s="1"/>
  <c r="I79" i="4"/>
  <c r="J79" i="4" s="1"/>
  <c r="I192" i="4"/>
  <c r="J192" i="4" s="1"/>
  <c r="I300" i="4"/>
  <c r="J300" i="4" s="1"/>
  <c r="I391" i="4"/>
  <c r="J391" i="4" s="1"/>
  <c r="I491" i="4"/>
  <c r="J491" i="4" s="1"/>
  <c r="I569" i="4"/>
  <c r="J569" i="4" s="1"/>
  <c r="I629" i="4"/>
  <c r="J629" i="4" s="1"/>
  <c r="I701" i="4"/>
  <c r="J701" i="4" s="1"/>
  <c r="I97" i="4"/>
  <c r="J97" i="4" s="1"/>
  <c r="I262" i="4"/>
  <c r="J262" i="4" s="1"/>
  <c r="I390" i="4"/>
  <c r="J390" i="4" s="1"/>
  <c r="I551" i="4"/>
  <c r="J551" i="4" s="1"/>
  <c r="I671" i="4"/>
  <c r="J671" i="4" s="1"/>
  <c r="I751" i="4"/>
  <c r="J751" i="4" s="1"/>
  <c r="I829" i="4"/>
  <c r="J829" i="4" s="1"/>
  <c r="I901" i="4"/>
  <c r="J901" i="4" s="1"/>
  <c r="I33" i="4"/>
  <c r="J33" i="4" s="1"/>
  <c r="I174" i="4"/>
  <c r="J174" i="4" s="1"/>
  <c r="I312" i="4"/>
  <c r="J312" i="4" s="1"/>
  <c r="I514" i="4"/>
  <c r="J514" i="4" s="1"/>
  <c r="I625" i="4"/>
  <c r="J625" i="4" s="1"/>
  <c r="I718" i="4"/>
  <c r="J718" i="4" s="1"/>
  <c r="I789" i="4"/>
  <c r="J789" i="4" s="1"/>
  <c r="I867" i="4"/>
  <c r="J867" i="4" s="1"/>
  <c r="I197" i="4"/>
  <c r="J197" i="4" s="1"/>
  <c r="I361" i="4"/>
  <c r="J361" i="4" s="1"/>
  <c r="I503" i="4"/>
  <c r="J503" i="4" s="1"/>
  <c r="I601" i="4"/>
  <c r="J601" i="4" s="1"/>
  <c r="I676" i="4"/>
  <c r="J676" i="4" s="1"/>
  <c r="I783" i="4"/>
  <c r="J783" i="4" s="1"/>
  <c r="I861" i="4"/>
  <c r="J861" i="4" s="1"/>
  <c r="I933" i="4"/>
  <c r="J933" i="4" s="1"/>
  <c r="I139" i="4"/>
  <c r="J139" i="4" s="1"/>
  <c r="I355" i="4"/>
  <c r="J355" i="4" s="1"/>
  <c r="I630" i="4"/>
  <c r="J630" i="4" s="1"/>
  <c r="I757" i="4"/>
  <c r="J757" i="4" s="1"/>
  <c r="I848" i="4"/>
  <c r="J848" i="4" s="1"/>
  <c r="I948" i="4"/>
  <c r="J948" i="4" s="1"/>
  <c r="I1013" i="4"/>
  <c r="J1013" i="4" s="1"/>
  <c r="I1084" i="4"/>
  <c r="J1084" i="4" s="1"/>
  <c r="I148" i="4"/>
  <c r="J148" i="4" s="1"/>
  <c r="I393" i="4"/>
  <c r="J393" i="4" s="1"/>
  <c r="I593" i="4"/>
  <c r="J593" i="4" s="1"/>
  <c r="I736" i="4"/>
  <c r="J736" i="4" s="1"/>
  <c r="I839" i="4"/>
  <c r="J839" i="4" s="1"/>
  <c r="I930" i="4"/>
  <c r="J930" i="4" s="1"/>
  <c r="I996" i="4"/>
  <c r="J996" i="4" s="1"/>
  <c r="I1060" i="4"/>
  <c r="J1060" i="4" s="1"/>
  <c r="I162" i="4"/>
  <c r="J162" i="4" s="1"/>
  <c r="I464" i="4"/>
  <c r="J464" i="4" s="1"/>
  <c r="I711" i="4"/>
  <c r="J711" i="4" s="1"/>
  <c r="I822" i="4"/>
  <c r="J822" i="4" s="1"/>
  <c r="I913" i="4"/>
  <c r="J913" i="4" s="1"/>
  <c r="I989" i="4"/>
  <c r="J989" i="4" s="1"/>
  <c r="I1053" i="4"/>
  <c r="J1053" i="4" s="1"/>
  <c r="I1121" i="4"/>
  <c r="J1121" i="4" s="1"/>
  <c r="I373" i="4"/>
  <c r="J373" i="4" s="1"/>
  <c r="I690" i="4"/>
  <c r="J690" i="4" s="1"/>
  <c r="I854" i="4"/>
  <c r="J854" i="4" s="1"/>
  <c r="I978" i="4"/>
  <c r="J978" i="4" s="1"/>
  <c r="I1093" i="4"/>
  <c r="J1093" i="4" s="1"/>
  <c r="I121" i="4"/>
  <c r="J121" i="4" s="1"/>
  <c r="I474" i="4"/>
  <c r="J474" i="4" s="1"/>
  <c r="I747" i="4"/>
  <c r="J747" i="4" s="1"/>
  <c r="I126" i="4"/>
  <c r="J126" i="4" s="1"/>
  <c r="I576" i="4"/>
  <c r="J576" i="4" s="1"/>
  <c r="I766" i="4"/>
  <c r="J766" i="4" s="1"/>
  <c r="I912" i="4"/>
  <c r="J912" i="4" s="1"/>
  <c r="I1016" i="4"/>
  <c r="J1016" i="4" s="1"/>
  <c r="I1123" i="4"/>
  <c r="J1123" i="4" s="1"/>
  <c r="I37" i="4"/>
  <c r="J37" i="4" s="1"/>
  <c r="I101" i="4"/>
  <c r="J101" i="4" s="1"/>
  <c r="I167" i="4"/>
  <c r="J167" i="4" s="1"/>
  <c r="I225" i="4"/>
  <c r="J225" i="4" s="1"/>
  <c r="I285" i="4"/>
  <c r="J285" i="4" s="1"/>
  <c r="I346" i="4"/>
  <c r="J346" i="4" s="1"/>
  <c r="I415" i="4"/>
  <c r="J415" i="4" s="1"/>
  <c r="I482" i="4"/>
  <c r="J482" i="4" s="1"/>
  <c r="I29" i="4"/>
  <c r="J29" i="4" s="1"/>
  <c r="I90" i="4"/>
  <c r="J90" i="4" s="1"/>
  <c r="I147" i="4"/>
  <c r="J147" i="4" s="1"/>
  <c r="I213" i="4"/>
  <c r="J213" i="4" s="1"/>
  <c r="I267" i="4"/>
  <c r="J267" i="4" s="1"/>
  <c r="I336" i="4"/>
  <c r="J336" i="4" s="1"/>
  <c r="I417" i="4"/>
  <c r="J417" i="4" s="1"/>
  <c r="I471" i="4"/>
  <c r="J471" i="4" s="1"/>
  <c r="I539" i="4"/>
  <c r="J539" i="4" s="1"/>
  <c r="I63" i="4"/>
  <c r="J63" i="4" s="1"/>
  <c r="I135" i="4"/>
  <c r="J135" i="4" s="1"/>
  <c r="I193" i="4"/>
  <c r="J193" i="4" s="1"/>
  <c r="I270" i="4"/>
  <c r="J270" i="4" s="1"/>
  <c r="I326" i="4"/>
  <c r="J326" i="4" s="1"/>
  <c r="I383" i="4"/>
  <c r="J383" i="4" s="1"/>
  <c r="I455" i="4"/>
  <c r="J455" i="4" s="1"/>
  <c r="I530" i="4"/>
  <c r="J530" i="4" s="1"/>
  <c r="I65" i="4"/>
  <c r="J65" i="4" s="1"/>
  <c r="I163" i="4"/>
  <c r="J163" i="4" s="1"/>
  <c r="I286" i="4"/>
  <c r="J286" i="4" s="1"/>
  <c r="I386" i="4"/>
  <c r="J386" i="4" s="1"/>
  <c r="I475" i="4"/>
  <c r="J475" i="4" s="1"/>
  <c r="I566" i="4"/>
  <c r="J566" i="4" s="1"/>
  <c r="I621" i="4"/>
  <c r="J621" i="4" s="1"/>
  <c r="I698" i="4"/>
  <c r="J698" i="4" s="1"/>
  <c r="I59" i="4"/>
  <c r="J59" i="4" s="1"/>
  <c r="I165" i="4"/>
  <c r="J165" i="4" s="1"/>
  <c r="I277" i="4"/>
  <c r="J277" i="4" s="1"/>
  <c r="I376" i="4"/>
  <c r="J376" i="4" s="1"/>
  <c r="I467" i="4"/>
  <c r="J467" i="4" s="1"/>
  <c r="I549" i="4"/>
  <c r="J549" i="4" s="1"/>
  <c r="I605" i="4"/>
  <c r="J605" i="4" s="1"/>
  <c r="I670" i="4"/>
  <c r="J670" i="4" s="1"/>
  <c r="I727" i="4"/>
  <c r="J727" i="4" s="1"/>
  <c r="I89" i="4"/>
  <c r="J89" i="4" s="1"/>
  <c r="I205" i="4"/>
  <c r="J205" i="4" s="1"/>
  <c r="I320" i="4"/>
  <c r="J320" i="4" s="1"/>
  <c r="I42" i="4"/>
  <c r="J42" i="4" s="1"/>
  <c r="I109" i="4"/>
  <c r="J109" i="4" s="1"/>
  <c r="I175" i="4"/>
  <c r="J175" i="4" s="1"/>
  <c r="I233" i="4"/>
  <c r="J233" i="4" s="1"/>
  <c r="I290" i="4"/>
  <c r="J290" i="4" s="1"/>
  <c r="I356" i="4"/>
  <c r="J356" i="4" s="1"/>
  <c r="I428" i="4"/>
  <c r="J428" i="4" s="1"/>
  <c r="I489" i="4"/>
  <c r="J489" i="4" s="1"/>
  <c r="I34" i="4"/>
  <c r="J34" i="4" s="1"/>
  <c r="I96" i="4"/>
  <c r="J96" i="4" s="1"/>
  <c r="I154" i="4"/>
  <c r="J154" i="4" s="1"/>
  <c r="I220" i="4"/>
  <c r="J220" i="4" s="1"/>
  <c r="I273" i="4"/>
  <c r="J273" i="4" s="1"/>
  <c r="I347" i="4"/>
  <c r="J347" i="4" s="1"/>
  <c r="I423" i="4"/>
  <c r="J423" i="4" s="1"/>
  <c r="I478" i="4"/>
  <c r="J478" i="4" s="1"/>
  <c r="I73" i="4"/>
  <c r="J73" i="4" s="1"/>
  <c r="I143" i="4"/>
  <c r="J143" i="4" s="1"/>
  <c r="I201" i="4"/>
  <c r="J201" i="4" s="1"/>
  <c r="I276" i="4"/>
  <c r="J276" i="4" s="1"/>
  <c r="I332" i="4"/>
  <c r="J332" i="4" s="1"/>
  <c r="I396" i="4"/>
  <c r="J396" i="4" s="1"/>
  <c r="I461" i="4"/>
  <c r="J461" i="4" s="1"/>
  <c r="I535" i="4"/>
  <c r="J535" i="4" s="1"/>
  <c r="I74" i="4"/>
  <c r="J74" i="4" s="1"/>
  <c r="I187" i="4"/>
  <c r="J187" i="4" s="1"/>
  <c r="I305" i="4"/>
  <c r="J305" i="4" s="1"/>
  <c r="I397" i="4"/>
  <c r="J397" i="4" s="1"/>
  <c r="I485" i="4"/>
  <c r="J485" i="4" s="1"/>
  <c r="I583" i="4"/>
  <c r="J583" i="4" s="1"/>
  <c r="I637" i="4"/>
  <c r="J637" i="4" s="1"/>
  <c r="I705" i="4"/>
  <c r="J705" i="4" s="1"/>
  <c r="I75" i="4"/>
  <c r="J75" i="4" s="1"/>
  <c r="I177" i="4"/>
  <c r="J177" i="4" s="1"/>
  <c r="I287" i="4"/>
  <c r="J287" i="4" s="1"/>
  <c r="I388" i="4"/>
  <c r="J388" i="4" s="1"/>
  <c r="I477" i="4"/>
  <c r="J477" i="4" s="1"/>
  <c r="I555" i="4"/>
  <c r="J555" i="4" s="1"/>
  <c r="I617" i="4"/>
  <c r="J617" i="4" s="1"/>
  <c r="I678" i="4"/>
  <c r="J678" i="4" s="1"/>
  <c r="I734" i="4"/>
  <c r="J734" i="4" s="1"/>
  <c r="I122" i="4"/>
  <c r="J122" i="4" s="1"/>
  <c r="I216" i="4"/>
  <c r="J216" i="4" s="1"/>
  <c r="I330" i="4"/>
  <c r="J330" i="4" s="1"/>
  <c r="I416" i="4"/>
  <c r="J416" i="4" s="1"/>
  <c r="I511" i="4"/>
  <c r="J511" i="4" s="1"/>
  <c r="I586" i="4"/>
  <c r="J586" i="4" s="1"/>
  <c r="I652" i="4"/>
  <c r="J652" i="4" s="1"/>
  <c r="I723" i="4"/>
  <c r="J723" i="4" s="1"/>
  <c r="I133" i="4"/>
  <c r="J133" i="4" s="1"/>
  <c r="I293" i="4"/>
  <c r="J293" i="4" s="1"/>
  <c r="I427" i="4"/>
  <c r="J427" i="4" s="1"/>
  <c r="I587" i="4"/>
  <c r="J587" i="4" s="1"/>
  <c r="I694" i="4"/>
  <c r="J694" i="4" s="1"/>
  <c r="I773" i="4"/>
  <c r="J773" i="4" s="1"/>
  <c r="I851" i="4"/>
  <c r="J851" i="4" s="1"/>
  <c r="I922" i="4"/>
  <c r="J922" i="4" s="1"/>
  <c r="I56" i="4"/>
  <c r="J56" i="4" s="1"/>
  <c r="I214" i="4"/>
  <c r="J214" i="4" s="1"/>
  <c r="I377" i="4"/>
  <c r="J377" i="4" s="1"/>
  <c r="I544" i="4"/>
  <c r="J544" i="4" s="1"/>
  <c r="I641" i="4"/>
  <c r="J641" i="4" s="1"/>
  <c r="I739" i="4"/>
  <c r="J739" i="4" s="1"/>
  <c r="I810" i="4"/>
  <c r="J810" i="4" s="1"/>
  <c r="I881" i="4"/>
  <c r="J881" i="4" s="1"/>
  <c r="I35" i="4"/>
  <c r="J35" i="4" s="1"/>
  <c r="I237" i="4"/>
  <c r="J237" i="4" s="1"/>
  <c r="I400" i="4"/>
  <c r="J400" i="4" s="1"/>
  <c r="I534" i="4"/>
  <c r="J534" i="4" s="1"/>
  <c r="I618" i="4"/>
  <c r="J618" i="4" s="1"/>
  <c r="I722" i="4"/>
  <c r="J722" i="4" s="1"/>
  <c r="I805" i="4"/>
  <c r="J805" i="4" s="1"/>
  <c r="I883" i="4"/>
  <c r="J883" i="4" s="1"/>
  <c r="I954" i="4"/>
  <c r="J954" i="4" s="1"/>
  <c r="I202" i="4"/>
  <c r="J202" i="4" s="1"/>
  <c r="I443" i="4"/>
  <c r="J443" i="4" s="1"/>
  <c r="I661" i="4"/>
  <c r="J661" i="4" s="1"/>
  <c r="I779" i="4"/>
  <c r="J779" i="4" s="1"/>
  <c r="I882" i="4"/>
  <c r="J882" i="4" s="1"/>
  <c r="I966" i="4"/>
  <c r="J966" i="4" s="1"/>
  <c r="I1031" i="4"/>
  <c r="J1031" i="4" s="1"/>
  <c r="I1097" i="4"/>
  <c r="J1097" i="4" s="1"/>
  <c r="I207" i="4"/>
  <c r="J207" i="4" s="1"/>
  <c r="I453" i="4"/>
  <c r="J453" i="4" s="1"/>
  <c r="I634" i="4"/>
  <c r="J634" i="4" s="1"/>
  <c r="I759" i="4"/>
  <c r="J759" i="4" s="1"/>
  <c r="I862" i="4"/>
  <c r="J862" i="4" s="1"/>
  <c r="I950" i="4"/>
  <c r="J950" i="4" s="1"/>
  <c r="I1014" i="4"/>
  <c r="J1014" i="4" s="1"/>
  <c r="I1079" i="4"/>
  <c r="J1079" i="4" s="1"/>
  <c r="I252" i="4"/>
  <c r="J252" i="4" s="1"/>
  <c r="I556" i="4"/>
  <c r="J556" i="4" s="1"/>
  <c r="I754" i="4"/>
  <c r="J754" i="4" s="1"/>
  <c r="I844" i="4"/>
  <c r="J844" i="4" s="1"/>
  <c r="I935" i="4"/>
  <c r="J935" i="4" s="1"/>
  <c r="I1007" i="4"/>
  <c r="J1007" i="4" s="1"/>
  <c r="I1071" i="4"/>
  <c r="J1071" i="4" s="1"/>
  <c r="I70" i="4"/>
  <c r="J70" i="4" s="1"/>
  <c r="I469" i="4"/>
  <c r="J469" i="4" s="1"/>
  <c r="I743" i="4"/>
  <c r="J743" i="4" s="1"/>
  <c r="I889" i="4"/>
  <c r="J889" i="4" s="1"/>
  <c r="I1000" i="4"/>
  <c r="J1000" i="4" s="1"/>
  <c r="I1113" i="4"/>
  <c r="J1113" i="4" s="1"/>
  <c r="I215" i="4"/>
  <c r="J215" i="4" s="1"/>
  <c r="I550" i="4"/>
  <c r="J550" i="4" s="1"/>
  <c r="I800" i="4"/>
  <c r="J800" i="4" s="1"/>
  <c r="I219" i="4"/>
  <c r="J219" i="4" s="1"/>
  <c r="I620" i="4"/>
  <c r="J620" i="4" s="1"/>
  <c r="I804" i="4"/>
  <c r="J804" i="4" s="1"/>
  <c r="I946" i="4"/>
  <c r="J946" i="4" s="1"/>
  <c r="I1038" i="4"/>
  <c r="J1038" i="4" s="1"/>
  <c r="I953" i="4"/>
  <c r="J953" i="4" s="1"/>
  <c r="I442" i="4"/>
  <c r="J442" i="4" s="1"/>
  <c r="I731" i="4"/>
  <c r="J731" i="4" s="1"/>
  <c r="I898" i="4"/>
  <c r="J898" i="4" s="1"/>
  <c r="I1010" i="4"/>
  <c r="J1010" i="4" s="1"/>
  <c r="I740" i="4"/>
  <c r="J740" i="4" s="1"/>
  <c r="I184" i="4"/>
  <c r="J184" i="4" s="1"/>
  <c r="I603" i="4"/>
  <c r="J603" i="4" s="1"/>
  <c r="I827" i="4"/>
  <c r="J827" i="4" s="1"/>
  <c r="I974" i="4"/>
  <c r="J974" i="4" s="1"/>
  <c r="I1087" i="4"/>
  <c r="J1087" i="4" s="1"/>
  <c r="I886" i="4"/>
  <c r="J886" i="4" s="1"/>
  <c r="I359" i="4"/>
  <c r="J359" i="4" s="1"/>
  <c r="I653" i="4"/>
  <c r="J653" i="4" s="1"/>
  <c r="I828" i="4"/>
  <c r="J828" i="4" s="1"/>
  <c r="I997" i="4"/>
  <c r="J997" i="4" s="1"/>
  <c r="I1078" i="4"/>
  <c r="J1078" i="4" s="1"/>
  <c r="I976" i="4"/>
  <c r="J976" i="4" s="1"/>
  <c r="I1081" i="4"/>
  <c r="J1081" i="4" s="1"/>
  <c r="I1065" i="4"/>
  <c r="J1065" i="4" s="1"/>
  <c r="I832" i="4"/>
  <c r="J832" i="4" s="1"/>
  <c r="I1020" i="4"/>
  <c r="J1020" i="4" s="1"/>
  <c r="I984" i="4"/>
  <c r="J984" i="4" s="1"/>
  <c r="I1100" i="4"/>
  <c r="J1100" i="4" s="1"/>
  <c r="I88" i="4"/>
  <c r="J88" i="4" s="1"/>
  <c r="I254" i="4"/>
  <c r="J254" i="4" s="1"/>
  <c r="I436" i="4"/>
  <c r="J436" i="4" s="1"/>
  <c r="I61" i="4"/>
  <c r="J61" i="4" s="1"/>
  <c r="I227" i="4"/>
  <c r="J227" i="4" s="1"/>
  <c r="I401" i="4"/>
  <c r="J401" i="4" s="1"/>
  <c r="I164" i="4"/>
  <c r="J164" i="4" s="1"/>
  <c r="I338" i="4"/>
  <c r="J338" i="4" s="1"/>
  <c r="I505" i="4"/>
  <c r="J505" i="4" s="1"/>
  <c r="I128" i="4"/>
  <c r="J128" i="4" s="1"/>
  <c r="I432" i="4"/>
  <c r="J432" i="4" s="1"/>
  <c r="I643" i="4"/>
  <c r="J643" i="4" s="1"/>
  <c r="I119" i="4"/>
  <c r="J119" i="4" s="1"/>
  <c r="I398" i="4"/>
  <c r="J398" i="4" s="1"/>
  <c r="I589" i="4"/>
  <c r="J589" i="4" s="1"/>
  <c r="I32" i="4"/>
  <c r="J32" i="4" s="1"/>
  <c r="I340" i="4"/>
  <c r="J340" i="4" s="1"/>
  <c r="I500" i="4"/>
  <c r="J500" i="4" s="1"/>
  <c r="I602" i="4"/>
  <c r="J602" i="4" s="1"/>
  <c r="I244" i="4"/>
  <c r="J244" i="4" s="1"/>
  <c r="I462" i="4"/>
  <c r="J462" i="4" s="1"/>
  <c r="I682" i="4"/>
  <c r="J682" i="4" s="1"/>
  <c r="I801" i="4"/>
  <c r="J801" i="4" s="1"/>
  <c r="I929" i="4"/>
  <c r="J929" i="4" s="1"/>
  <c r="I156" i="4"/>
  <c r="J156" i="4" s="1"/>
  <c r="I414" i="4"/>
  <c r="J414" i="4" s="1"/>
  <c r="I633" i="4"/>
  <c r="J633" i="4" s="1"/>
  <c r="I760" i="4"/>
  <c r="J760" i="4" s="1"/>
  <c r="I888" i="4"/>
  <c r="J888" i="4" s="1"/>
  <c r="I124" i="4"/>
  <c r="J124" i="4" s="1"/>
  <c r="I418" i="4"/>
  <c r="J418" i="4" s="1"/>
  <c r="I592" i="4"/>
  <c r="J592" i="4" s="1"/>
  <c r="I755" i="4"/>
  <c r="J755" i="4" s="1"/>
  <c r="I869" i="4"/>
  <c r="J869" i="4" s="1"/>
  <c r="I473" i="4"/>
  <c r="J473" i="4" s="1"/>
  <c r="I745" i="4"/>
  <c r="J745" i="4" s="1"/>
  <c r="I905" i="4"/>
  <c r="J905" i="4" s="1"/>
  <c r="I1022" i="4"/>
  <c r="J1022" i="4" s="1"/>
  <c r="I46" i="4"/>
  <c r="J46" i="4" s="1"/>
  <c r="I479" i="4"/>
  <c r="J479" i="4" s="1"/>
  <c r="I721" i="4"/>
  <c r="J721" i="4" s="1"/>
  <c r="I885" i="4"/>
  <c r="J885" i="4" s="1"/>
  <c r="I1005" i="4"/>
  <c r="J1005" i="4" s="1"/>
  <c r="I1105" i="4"/>
  <c r="J1105" i="4" s="1"/>
  <c r="I274" i="4"/>
  <c r="J274" i="4" s="1"/>
  <c r="I693" i="4"/>
  <c r="J693" i="4" s="1"/>
  <c r="I868" i="4"/>
  <c r="J868" i="4" s="1"/>
  <c r="I998" i="4"/>
  <c r="J998" i="4" s="1"/>
  <c r="I1095" i="4"/>
  <c r="J1095" i="4" s="1"/>
  <c r="I510" i="4"/>
  <c r="J510" i="4" s="1"/>
  <c r="I835" i="4"/>
  <c r="J835" i="4" s="1"/>
  <c r="I1043" i="4"/>
  <c r="J1043" i="4" s="1"/>
  <c r="I72" i="4"/>
  <c r="J72" i="4" s="1"/>
  <c r="I595" i="4"/>
  <c r="J595" i="4" s="1"/>
  <c r="I78" i="4"/>
  <c r="J78" i="4" s="1"/>
  <c r="I668" i="4"/>
  <c r="J668" i="4" s="1"/>
  <c r="I932" i="4"/>
  <c r="J932" i="4" s="1"/>
  <c r="I1085" i="4"/>
  <c r="J1085" i="4" s="1"/>
  <c r="I866" i="4"/>
  <c r="J866" i="4" s="1"/>
  <c r="I524" i="4"/>
  <c r="J524" i="4" s="1"/>
  <c r="I842" i="4"/>
  <c r="J842" i="4" s="1"/>
  <c r="I1002" i="4"/>
  <c r="J1002" i="4" s="1"/>
  <c r="I1117" i="4"/>
  <c r="J1117" i="4" s="1"/>
  <c r="I983" i="4"/>
  <c r="J983" i="4" s="1"/>
  <c r="I581" i="4"/>
  <c r="J581" i="4" s="1"/>
  <c r="I863" i="4"/>
  <c r="J863" i="4" s="1"/>
  <c r="I1040" i="4"/>
  <c r="J1040" i="4" s="1"/>
  <c r="I795" i="4"/>
  <c r="J795" i="4" s="1"/>
  <c r="I493" i="4"/>
  <c r="J493" i="4" s="1"/>
  <c r="I774" i="4"/>
  <c r="J774" i="4" s="1"/>
  <c r="I952" i="4"/>
  <c r="J952" i="4" s="1"/>
  <c r="I1099" i="4"/>
  <c r="J1099" i="4" s="1"/>
  <c r="I758" i="4"/>
  <c r="J758" i="4" s="1"/>
  <c r="I1059" i="4"/>
  <c r="J1059" i="4" s="1"/>
  <c r="I1015" i="4"/>
  <c r="J1015" i="4" s="1"/>
  <c r="I1112" i="4"/>
  <c r="J1112" i="4" s="1"/>
  <c r="I941" i="4"/>
  <c r="J941" i="4" s="1"/>
  <c r="I1035" i="4"/>
  <c r="J1035" i="4" s="1"/>
  <c r="I1050" i="4"/>
  <c r="J1050" i="4" s="1"/>
  <c r="I116" i="4"/>
  <c r="J116" i="4" s="1"/>
  <c r="I265" i="4"/>
  <c r="J265" i="4" s="1"/>
  <c r="I458" i="4"/>
  <c r="J458" i="4" s="1"/>
  <c r="I71" i="4"/>
  <c r="J71" i="4" s="1"/>
  <c r="I242" i="4"/>
  <c r="J242" i="4" s="1"/>
  <c r="I430" i="4"/>
  <c r="J430" i="4" s="1"/>
  <c r="I179" i="4"/>
  <c r="J179" i="4" s="1"/>
  <c r="I349" i="4"/>
  <c r="J349" i="4" s="1"/>
  <c r="I541" i="4"/>
  <c r="J541" i="4" s="1"/>
  <c r="I199" i="4"/>
  <c r="J199" i="4" s="1"/>
  <c r="I456" i="4"/>
  <c r="J456" i="4" s="1"/>
  <c r="I655" i="4"/>
  <c r="J655" i="4" s="1"/>
  <c r="I142" i="4"/>
  <c r="J142" i="4" s="1"/>
  <c r="I422" i="4"/>
  <c r="J422" i="4" s="1"/>
  <c r="I627" i="4"/>
  <c r="J627" i="4" s="1"/>
  <c r="I62" i="4"/>
  <c r="J62" i="4" s="1"/>
  <c r="I357" i="4"/>
  <c r="J357" i="4" s="1"/>
  <c r="I521" i="4"/>
  <c r="J521" i="4" s="1"/>
  <c r="I624" i="4"/>
  <c r="J624" i="4" s="1"/>
  <c r="I41" i="4"/>
  <c r="J41" i="4" s="1"/>
  <c r="I278" i="4"/>
  <c r="J278" i="4" s="1"/>
  <c r="I512" i="4"/>
  <c r="J512" i="4" s="1"/>
  <c r="I704" i="4"/>
  <c r="J704" i="4" s="1"/>
  <c r="I815" i="4"/>
  <c r="J815" i="4" s="1"/>
  <c r="I936" i="4"/>
  <c r="J936" i="4" s="1"/>
  <c r="I194" i="4"/>
  <c r="J194" i="4" s="1"/>
  <c r="I431" i="4"/>
  <c r="J431" i="4" s="1"/>
  <c r="I662" i="4"/>
  <c r="J662" i="4" s="1"/>
  <c r="I781" i="4"/>
  <c r="J781" i="4" s="1"/>
  <c r="I895" i="4"/>
  <c r="J895" i="4" s="1"/>
  <c r="I180" i="4"/>
  <c r="J180" i="4" s="1"/>
  <c r="I437" i="4"/>
  <c r="J437" i="4" s="1"/>
  <c r="I609" i="4"/>
  <c r="J609" i="4" s="1"/>
  <c r="I762" i="4"/>
  <c r="J762" i="4" s="1"/>
  <c r="I890" i="4"/>
  <c r="J890" i="4" s="1"/>
  <c r="I110" i="4"/>
  <c r="J110" i="4" s="1"/>
  <c r="I498" i="4"/>
  <c r="J498" i="4" s="1"/>
  <c r="I768" i="4"/>
  <c r="J768" i="4" s="1"/>
  <c r="I916" i="4"/>
  <c r="J916" i="4" s="1"/>
  <c r="I1036" i="4"/>
  <c r="J1036" i="4" s="1"/>
  <c r="I115" i="4"/>
  <c r="J115" i="4" s="1"/>
  <c r="I504" i="4"/>
  <c r="J504" i="4" s="1"/>
  <c r="I748" i="4"/>
  <c r="J748" i="4" s="1"/>
  <c r="I896" i="4"/>
  <c r="J896" i="4" s="1"/>
  <c r="I1023" i="4"/>
  <c r="J1023" i="4" s="1"/>
  <c r="I1124" i="4"/>
  <c r="J1124" i="4" s="1"/>
  <c r="I350" i="4"/>
  <c r="J350" i="4" s="1"/>
  <c r="I729" i="4"/>
  <c r="J729" i="4" s="1"/>
  <c r="I878" i="4"/>
  <c r="J878" i="4" s="1"/>
  <c r="I1012" i="4"/>
  <c r="J1012" i="4" s="1"/>
  <c r="I1114" i="4"/>
  <c r="J1114" i="4" s="1"/>
  <c r="I568" i="4"/>
  <c r="J568" i="4" s="1"/>
  <c r="I871" i="4"/>
  <c r="J871" i="4" s="1"/>
  <c r="I1051" i="4"/>
  <c r="J1051" i="4" s="1"/>
  <c r="I166" i="4"/>
  <c r="J166" i="4" s="1"/>
  <c r="I619" i="4"/>
  <c r="J619" i="4" s="1"/>
  <c r="I173" i="4"/>
  <c r="J173" i="4" s="1"/>
  <c r="I700" i="4"/>
  <c r="J700" i="4" s="1"/>
  <c r="I962" i="4"/>
  <c r="J962" i="4" s="1"/>
  <c r="I1115" i="4"/>
  <c r="J1115" i="4" s="1"/>
  <c r="I50" i="4"/>
  <c r="J50" i="4" s="1"/>
  <c r="I554" i="4"/>
  <c r="J554" i="4" s="1"/>
  <c r="I860" i="4"/>
  <c r="J860" i="4" s="1"/>
  <c r="I1017" i="4"/>
  <c r="J1017" i="4" s="1"/>
  <c r="I26" i="4"/>
  <c r="J26" i="4" s="1"/>
  <c r="I651" i="4"/>
  <c r="J651" i="4" s="1"/>
  <c r="I182" i="4"/>
  <c r="J182" i="4" s="1"/>
  <c r="I328" i="4"/>
  <c r="J328" i="4" s="1"/>
  <c r="I507" i="4"/>
  <c r="J507" i="4" s="1"/>
  <c r="I132" i="4"/>
  <c r="J132" i="4" s="1"/>
  <c r="I311" i="4"/>
  <c r="J311" i="4" s="1"/>
  <c r="I483" i="4"/>
  <c r="J483" i="4" s="1"/>
  <c r="I86" i="4"/>
  <c r="J86" i="4" s="1"/>
  <c r="I245" i="4"/>
  <c r="J245" i="4" s="1"/>
  <c r="I419" i="4"/>
  <c r="J419" i="4" s="1"/>
  <c r="I315" i="4"/>
  <c r="J315" i="4" s="1"/>
  <c r="I548" i="4"/>
  <c r="J548" i="4" s="1"/>
  <c r="I733" i="4"/>
  <c r="J733" i="4" s="1"/>
  <c r="I256" i="4"/>
  <c r="J256" i="4" s="1"/>
  <c r="I506" i="4"/>
  <c r="J506" i="4" s="1"/>
  <c r="I684" i="4"/>
  <c r="J684" i="4" s="1"/>
  <c r="I181" i="4"/>
  <c r="J181" i="4" s="1"/>
  <c r="I426" i="4"/>
  <c r="J426" i="4" s="1"/>
  <c r="I563" i="4"/>
  <c r="J563" i="4" s="1"/>
  <c r="I666" i="4"/>
  <c r="J666" i="4" s="1"/>
  <c r="I114" i="4"/>
  <c r="J114" i="4" s="1"/>
  <c r="I342" i="4"/>
  <c r="J342" i="4" s="1"/>
  <c r="I613" i="4"/>
  <c r="J613" i="4" s="1"/>
  <c r="I744" i="4"/>
  <c r="J744" i="4" s="1"/>
  <c r="I865" i="4"/>
  <c r="J865" i="4" s="1"/>
  <c r="I45" i="4"/>
  <c r="J45" i="4" s="1"/>
  <c r="I264" i="4"/>
  <c r="J264" i="4" s="1"/>
  <c r="I571" i="4"/>
  <c r="J571" i="4" s="1"/>
  <c r="I708" i="4"/>
  <c r="J708" i="4" s="1"/>
  <c r="I824" i="4"/>
  <c r="J824" i="4" s="1"/>
  <c r="I269" i="4"/>
  <c r="J269" i="4" s="1"/>
  <c r="I519" i="4"/>
  <c r="J519" i="4" s="1"/>
  <c r="I644" i="4"/>
  <c r="J644" i="4" s="1"/>
  <c r="I819" i="4"/>
  <c r="J819" i="4" s="1"/>
  <c r="I925" i="4"/>
  <c r="J925" i="4" s="1"/>
  <c r="I257" i="4"/>
  <c r="J257" i="4" s="1"/>
  <c r="I645" i="4"/>
  <c r="J645" i="4" s="1"/>
  <c r="I813" i="4"/>
  <c r="J813" i="4" s="1"/>
  <c r="I972" i="4"/>
  <c r="J972" i="4" s="1"/>
  <c r="I1068" i="4"/>
  <c r="J1068" i="4" s="1"/>
  <c r="I263" i="4"/>
  <c r="J263" i="4" s="1"/>
  <c r="I606" i="4"/>
  <c r="J606" i="4" s="1"/>
  <c r="I793" i="4"/>
  <c r="J793" i="4" s="1"/>
  <c r="I959" i="4"/>
  <c r="J959" i="4" s="1"/>
  <c r="I1055" i="4"/>
  <c r="J1055" i="4" s="1"/>
  <c r="I55" i="4"/>
  <c r="J55" i="4" s="1"/>
  <c r="I518" i="4"/>
  <c r="J518" i="4" s="1"/>
  <c r="I788" i="4"/>
  <c r="J788" i="4" s="1"/>
  <c r="I945" i="4"/>
  <c r="J945" i="4" s="1"/>
  <c r="I1044" i="4"/>
  <c r="J1044" i="4" s="1"/>
  <c r="I159" i="4"/>
  <c r="J159" i="4" s="1"/>
  <c r="I724" i="4"/>
  <c r="J724" i="4" s="1"/>
  <c r="I942" i="4"/>
  <c r="J942" i="4" s="1"/>
  <c r="I343" i="4"/>
  <c r="J343" i="4" s="1"/>
  <c r="I820" i="4"/>
  <c r="J820" i="4" s="1"/>
  <c r="I389" i="4"/>
  <c r="J389" i="4" s="1"/>
  <c r="I821" i="4"/>
  <c r="J821" i="4" s="1"/>
  <c r="I1009" i="4"/>
  <c r="J1009" i="4" s="1"/>
  <c r="I1116" i="4"/>
  <c r="J1116" i="4" s="1"/>
  <c r="I224" i="4"/>
  <c r="J224" i="4" s="1"/>
  <c r="I703" i="4"/>
  <c r="J703" i="4" s="1"/>
  <c r="I934" i="4"/>
  <c r="J934" i="4" s="1"/>
  <c r="I1086" i="4"/>
  <c r="J1086" i="4" s="1"/>
  <c r="I413" i="4"/>
  <c r="J413" i="4" s="1"/>
  <c r="I319" i="4"/>
  <c r="J319" i="4" s="1"/>
  <c r="I772" i="4"/>
  <c r="J772" i="4" s="1"/>
  <c r="I965" i="4"/>
  <c r="J965" i="4" s="1"/>
  <c r="I98" i="4"/>
  <c r="J98" i="4" s="1"/>
  <c r="I185" i="4"/>
  <c r="J185" i="4" s="1"/>
  <c r="I628" i="4"/>
  <c r="J628" i="4" s="1"/>
  <c r="I864" i="4"/>
  <c r="J864" i="4" s="1"/>
  <c r="I1048" i="4"/>
  <c r="J1048" i="4" s="1"/>
  <c r="I814" i="4"/>
  <c r="J814" i="4" s="1"/>
  <c r="I928" i="4"/>
  <c r="J928" i="4" s="1"/>
  <c r="I658" i="4"/>
  <c r="J658" i="4" s="1"/>
  <c r="I1119" i="4"/>
  <c r="J1119" i="4" s="1"/>
  <c r="I742" i="4"/>
  <c r="J742" i="4" s="1"/>
  <c r="I590" i="4"/>
  <c r="J590" i="4" s="1"/>
  <c r="J1033" i="4"/>
  <c r="I1074" i="4"/>
  <c r="J1074" i="4" s="1"/>
  <c r="I567" i="4"/>
  <c r="J567" i="4" s="1"/>
  <c r="I944" i="4"/>
  <c r="J944" i="4" s="1"/>
  <c r="I1066" i="4"/>
  <c r="J1066" i="4" s="1"/>
  <c r="I1101" i="4"/>
  <c r="J1101" i="4" s="1"/>
  <c r="I910" i="4"/>
  <c r="J910" i="4" s="1"/>
  <c r="I937" i="4"/>
  <c r="J937" i="4" s="1"/>
  <c r="I681" i="4"/>
  <c r="J681" i="4" s="1"/>
  <c r="I57" i="4"/>
  <c r="J57" i="4" s="1"/>
  <c r="I1025" i="4"/>
  <c r="J1025" i="4" s="1"/>
  <c r="I790" i="4"/>
  <c r="J790" i="4" s="1"/>
  <c r="I903" i="4"/>
  <c r="J903" i="4" s="1"/>
  <c r="I1061" i="4"/>
  <c r="J1061" i="4" s="1"/>
  <c r="I770" i="4"/>
  <c r="J770" i="4" s="1"/>
  <c r="I87" i="4"/>
  <c r="J87" i="4" s="1"/>
  <c r="I1024" i="4"/>
  <c r="J1024" i="4" s="1"/>
  <c r="I642" i="4"/>
  <c r="J642" i="4" s="1"/>
  <c r="I784" i="4"/>
  <c r="J784" i="4" s="1"/>
  <c r="I908" i="4"/>
  <c r="J908" i="4" s="1"/>
  <c r="I209" i="4"/>
  <c r="J209" i="4" s="1"/>
  <c r="I980" i="4"/>
  <c r="J980" i="4" s="1"/>
  <c r="I777" i="4"/>
  <c r="J777" i="4" s="1"/>
  <c r="I131" i="4"/>
  <c r="J131" i="4" s="1"/>
  <c r="I1028" i="4"/>
  <c r="J1028" i="4" s="1"/>
  <c r="I816" i="4"/>
  <c r="J816" i="4" s="1"/>
  <c r="I424" i="4"/>
  <c r="J424" i="4" s="1"/>
  <c r="I1054" i="4"/>
  <c r="J1054" i="4" s="1"/>
  <c r="I859" i="4"/>
  <c r="J859" i="4" s="1"/>
  <c r="I523" i="4"/>
  <c r="J523" i="4" s="1"/>
  <c r="I961" i="4"/>
  <c r="J961" i="4" s="1"/>
  <c r="I776" i="4"/>
  <c r="J776" i="4" s="1"/>
  <c r="I546" i="4"/>
  <c r="J546" i="4" s="1"/>
  <c r="I104" i="4"/>
  <c r="J104" i="4" s="1"/>
  <c r="I831" i="4"/>
  <c r="J831" i="4" s="1"/>
  <c r="I615" i="4"/>
  <c r="J615" i="4" s="1"/>
  <c r="I249" i="4"/>
  <c r="J249" i="4" s="1"/>
  <c r="I893" i="4"/>
  <c r="J893" i="4" s="1"/>
  <c r="I716" i="4"/>
  <c r="J716" i="4" s="1"/>
  <c r="I371" i="4"/>
  <c r="J371" i="4" s="1"/>
  <c r="I575" i="4"/>
  <c r="J575" i="4" s="1"/>
  <c r="I289" i="4"/>
  <c r="J289" i="4" s="1"/>
  <c r="I656" i="4"/>
  <c r="J656" i="4" s="1"/>
  <c r="I317" i="4"/>
  <c r="J317" i="4" s="1"/>
  <c r="I677" i="4"/>
  <c r="J677" i="4" s="1"/>
  <c r="I335" i="4"/>
  <c r="J335" i="4" s="1"/>
  <c r="I282" i="4"/>
  <c r="J282" i="4" s="1"/>
  <c r="I364" i="4"/>
  <c r="J364" i="4" s="1"/>
  <c r="I103" i="4"/>
  <c r="J103" i="4" s="1"/>
  <c r="I362" i="4"/>
  <c r="J362" i="4" s="1"/>
  <c r="I69" i="4"/>
  <c r="J69" i="4" s="1"/>
  <c r="AG24" i="4"/>
  <c r="AG260" i="4"/>
  <c r="AG197" i="4"/>
  <c r="AG390" i="4"/>
  <c r="AG318" i="4"/>
  <c r="AG212" i="4"/>
  <c r="AG480" i="4"/>
  <c r="AG504" i="4"/>
  <c r="AG446" i="4"/>
  <c r="AG468" i="4"/>
  <c r="AG332" i="4"/>
  <c r="AG420" i="4"/>
  <c r="AG189" i="4"/>
  <c r="AG234" i="4"/>
  <c r="AG337" i="4"/>
  <c r="AG181" i="4"/>
  <c r="AG253" i="4"/>
  <c r="AG449" i="4"/>
  <c r="AG532" i="4"/>
  <c r="AG249" i="4"/>
  <c r="AG506" i="4"/>
  <c r="AG170" i="4"/>
  <c r="AG206" i="4"/>
  <c r="AG385" i="4"/>
  <c r="AG185" i="4"/>
  <c r="AG561" i="4"/>
  <c r="AG323" i="4"/>
  <c r="AG409" i="4"/>
  <c r="AG309" i="4"/>
  <c r="AG321" i="4"/>
  <c r="AG330" i="4"/>
  <c r="AG556" i="4"/>
  <c r="AG345" i="4"/>
  <c r="AG427" i="4"/>
  <c r="AG431" i="4"/>
  <c r="AG102" i="4"/>
  <c r="AG539" i="4"/>
  <c r="AG489" i="4"/>
  <c r="AG407" i="4"/>
  <c r="AG293" i="4"/>
  <c r="AG437" i="4"/>
  <c r="AG95" i="4"/>
  <c r="AG277" i="4"/>
  <c r="AG217" i="4"/>
  <c r="AG462" i="4"/>
  <c r="AG357" i="4"/>
  <c r="AG240" i="4"/>
  <c r="AG116" i="4"/>
  <c r="AG127" i="4"/>
  <c r="AG75" i="4"/>
  <c r="AG60" i="4"/>
  <c r="AG152" i="4"/>
  <c r="AG132" i="4"/>
  <c r="AG88" i="4"/>
  <c r="AG84" i="4"/>
  <c r="AG53" i="4"/>
  <c r="AG129" i="4"/>
  <c r="AG117" i="4"/>
  <c r="AG308" i="4"/>
  <c r="AG426" i="4"/>
  <c r="AG466" i="4"/>
  <c r="AG348" i="4"/>
  <c r="AG281" i="4"/>
  <c r="AG68" i="4"/>
  <c r="AG356" i="4"/>
  <c r="AG239" i="4"/>
  <c r="AG126" i="4"/>
  <c r="AG74" i="4"/>
  <c r="AG131" i="4"/>
  <c r="AG44" i="4"/>
  <c r="AG13" i="4"/>
  <c r="AG216" i="4"/>
  <c r="AG154" i="4"/>
  <c r="AG66" i="4"/>
  <c r="AG476" i="4"/>
  <c r="AG423" i="4"/>
  <c r="AG36" i="4"/>
  <c r="AG137" i="4"/>
  <c r="AG99" i="4"/>
  <c r="AG20" i="4"/>
  <c r="AG259" i="4"/>
  <c r="AG196" i="4"/>
  <c r="AG389" i="4"/>
  <c r="AG317" i="4"/>
  <c r="AG211" i="4"/>
  <c r="AG479" i="4"/>
  <c r="AG503" i="4"/>
  <c r="AG445" i="4"/>
  <c r="AG467" i="4"/>
  <c r="AG331" i="4"/>
  <c r="AG419" i="4"/>
  <c r="AG188" i="4"/>
  <c r="AG233" i="4"/>
  <c r="AG336" i="4"/>
  <c r="AG180" i="4"/>
  <c r="AG252" i="4"/>
  <c r="AG448" i="4"/>
  <c r="AG531" i="4"/>
  <c r="AG248" i="4"/>
  <c r="AG505" i="4"/>
  <c r="AG169" i="4"/>
  <c r="AG205" i="4"/>
  <c r="AG384" i="4"/>
  <c r="AG184" i="4"/>
  <c r="AG560" i="4"/>
  <c r="AG322" i="4"/>
  <c r="AG408" i="4"/>
  <c r="AG320" i="4"/>
  <c r="AG329" i="4"/>
  <c r="AG555" i="4"/>
  <c r="AG344" i="4"/>
  <c r="AG101" i="4"/>
  <c r="AG396" i="4"/>
  <c r="AG292" i="4"/>
  <c r="AG236" i="4"/>
  <c r="AG151" i="4"/>
  <c r="AG83" i="4"/>
  <c r="AG279" i="4"/>
  <c r="AG238" i="4"/>
  <c r="AG46" i="4"/>
  <c r="AG123" i="4"/>
  <c r="AG104" i="4"/>
  <c r="AG404" i="4"/>
  <c r="AG157" i="4"/>
  <c r="AG19" i="4"/>
  <c r="AG299" i="4"/>
  <c r="AG454" i="4"/>
  <c r="AG325" i="4"/>
  <c r="AG328" i="4"/>
  <c r="AG526" i="4"/>
  <c r="AG192" i="4"/>
  <c r="AG179" i="4"/>
  <c r="AG176" i="4"/>
  <c r="AG537" i="4"/>
  <c r="AG340" i="4"/>
  <c r="AG473" i="4"/>
  <c r="AG273" i="4"/>
  <c r="AG442" i="4"/>
  <c r="AG204" i="4"/>
  <c r="AG270" i="4"/>
  <c r="AG546" i="4"/>
  <c r="AG38" i="4"/>
  <c r="AG411" i="4"/>
  <c r="AG229" i="4"/>
  <c r="AG301" i="4"/>
  <c r="AG79" i="4"/>
  <c r="AG465" i="4"/>
  <c r="AG395" i="4"/>
  <c r="AG347" i="4"/>
  <c r="AG280" i="4"/>
  <c r="AG365" i="4"/>
  <c r="AG343" i="4"/>
  <c r="AG501" i="4"/>
  <c r="AG107" i="4"/>
  <c r="AG141" i="4"/>
  <c r="AG12" i="4"/>
  <c r="AG373" i="4"/>
  <c r="AG363" i="4"/>
  <c r="AG62" i="4"/>
  <c r="AG487" i="4"/>
  <c r="AG40" i="4"/>
  <c r="AG23" i="4"/>
  <c r="AG298" i="4"/>
  <c r="AG453" i="4"/>
  <c r="AG324" i="4"/>
  <c r="AG327" i="4"/>
  <c r="AG525" i="4"/>
  <c r="AG191" i="4"/>
  <c r="AG178" i="4"/>
  <c r="AG175" i="4"/>
  <c r="AG536" i="4"/>
  <c r="AG339" i="4"/>
  <c r="AG472" i="4"/>
  <c r="AG272" i="4"/>
  <c r="AG441" i="4"/>
  <c r="AG203" i="4"/>
  <c r="AG269" i="4"/>
  <c r="AG545" i="4"/>
  <c r="AG37" i="4"/>
  <c r="AG410" i="4"/>
  <c r="AG228" i="4"/>
  <c r="AG300" i="4"/>
  <c r="AG78" i="4"/>
  <c r="AG266" i="4"/>
  <c r="AG195" i="4"/>
  <c r="AG456" i="4"/>
  <c r="AG221" i="4"/>
  <c r="AG278" i="4"/>
  <c r="AG364" i="4"/>
  <c r="AG509" i="4"/>
  <c r="AG111" i="4"/>
  <c r="AG143" i="4"/>
  <c r="AG285" i="4"/>
  <c r="AG342" i="4"/>
  <c r="AG500" i="4"/>
  <c r="AG237" i="4"/>
  <c r="AG29" i="4"/>
  <c r="AG153" i="4"/>
  <c r="AG106" i="4"/>
  <c r="AG45" i="4"/>
  <c r="AG72" i="4"/>
  <c r="AG140" i="4"/>
  <c r="AG122" i="4"/>
  <c r="AG65" i="4"/>
  <c r="AG43" i="4"/>
  <c r="AG146" i="4"/>
  <c r="AG6" i="4"/>
  <c r="AG451" i="4"/>
  <c r="AG209" i="4"/>
  <c r="AG518" i="4"/>
  <c r="AG417" i="4"/>
  <c r="AG440" i="4"/>
  <c r="AG172" i="4"/>
  <c r="AG215" i="4"/>
  <c r="AG313" i="4"/>
  <c r="AG86" i="4"/>
  <c r="AG429" i="4"/>
  <c r="AG200" i="4"/>
  <c r="AG290" i="4"/>
  <c r="AG521" i="4"/>
  <c r="AG402" i="4"/>
  <c r="AG382" i="4"/>
  <c r="AG460" i="4"/>
  <c r="AG226" i="4"/>
  <c r="AG264" i="4"/>
  <c r="AG388" i="4"/>
  <c r="AG376" i="4"/>
  <c r="AG167" i="4"/>
  <c r="AG288" i="4"/>
  <c r="AG458" i="4"/>
  <c r="AG464" i="4"/>
  <c r="AG297" i="4"/>
  <c r="AG245" i="4"/>
  <c r="AG224" i="4"/>
  <c r="AG394" i="4"/>
  <c r="AG400" i="4"/>
  <c r="AG492" i="4"/>
  <c r="AG251" i="4"/>
  <c r="AG499" i="4"/>
  <c r="AG295" i="4"/>
  <c r="AG121" i="4"/>
  <c r="AG530" i="4"/>
  <c r="AG160" i="4"/>
  <c r="AG378" i="4"/>
  <c r="AG435" i="4"/>
  <c r="AG334" i="4"/>
  <c r="AG478" i="4"/>
  <c r="AG368" i="4"/>
  <c r="AG70" i="4"/>
  <c r="AG265" i="4"/>
  <c r="AG194" i="4"/>
  <c r="AG455" i="4"/>
  <c r="AG220" i="4"/>
  <c r="AG470" i="4"/>
  <c r="AG495" i="4"/>
  <c r="AG508" i="4"/>
  <c r="AG110" i="4"/>
  <c r="AG142" i="4"/>
  <c r="AG307" i="4"/>
  <c r="AG302" i="4"/>
  <c r="AG534" i="4"/>
  <c r="AG559" i="4"/>
  <c r="AG49" i="4"/>
  <c r="AG149" i="4"/>
  <c r="AG94" i="4"/>
  <c r="AG91" i="4"/>
  <c r="AG57" i="4"/>
  <c r="AG34" i="4"/>
  <c r="AG77" i="4"/>
  <c r="AG145" i="4"/>
  <c r="AG5" i="4"/>
  <c r="AG392" i="4"/>
  <c r="AG551" i="4"/>
  <c r="AG353" i="4"/>
  <c r="AG543" i="4"/>
  <c r="AG524" i="4"/>
  <c r="AG312" i="4"/>
  <c r="AG512" i="4"/>
  <c r="AG256" i="4"/>
  <c r="AG241" i="4"/>
  <c r="AG351" i="4"/>
  <c r="AG113" i="4"/>
  <c r="AG7" i="4"/>
  <c r="AG374" i="4"/>
  <c r="AG199" i="4"/>
  <c r="AG289" i="4"/>
  <c r="AG520" i="4"/>
  <c r="AG401" i="4"/>
  <c r="AG381" i="4"/>
  <c r="AG459" i="4"/>
  <c r="AG225" i="4"/>
  <c r="AG263" i="4"/>
  <c r="AG387" i="4"/>
  <c r="AG375" i="4"/>
  <c r="AG166" i="4"/>
  <c r="AG287" i="4"/>
  <c r="AG457" i="4"/>
  <c r="AG463" i="4"/>
  <c r="AG296" i="4"/>
  <c r="AG244" i="4"/>
  <c r="AG223" i="4"/>
  <c r="AG393" i="4"/>
  <c r="AG399" i="4"/>
  <c r="AG491" i="4"/>
  <c r="AG250" i="4"/>
  <c r="AG498" i="4"/>
  <c r="AG294" i="4"/>
  <c r="AG120" i="4"/>
  <c r="AG529" i="4"/>
  <c r="AG159" i="4"/>
  <c r="AG377" i="4"/>
  <c r="AG434" i="4"/>
  <c r="AG333" i="4"/>
  <c r="AG477" i="4"/>
  <c r="AG367" i="4"/>
  <c r="AG69" i="4"/>
  <c r="AG257" i="4"/>
  <c r="AG433" i="4"/>
  <c r="AG314" i="4"/>
  <c r="AG242" i="4"/>
  <c r="AG371" i="4"/>
  <c r="AG469" i="4"/>
  <c r="AG494" i="4"/>
  <c r="AG174" i="4"/>
  <c r="AG63" i="4"/>
  <c r="AG306" i="4"/>
  <c r="AG284" i="4"/>
  <c r="AG533" i="4"/>
  <c r="AG558" i="4"/>
  <c r="AG48" i="4"/>
  <c r="AG148" i="4"/>
  <c r="AG93" i="4"/>
  <c r="AG90" i="4"/>
  <c r="AG56" i="4"/>
  <c r="AG33" i="4"/>
  <c r="AG82" i="4"/>
  <c r="AG100" i="4"/>
  <c r="AG8" i="4"/>
  <c r="AG21" i="4"/>
  <c r="AG360" i="4"/>
  <c r="AG483" i="4"/>
  <c r="AG162" i="4"/>
  <c r="AG231" i="4"/>
  <c r="AG516" i="4"/>
  <c r="AG497" i="4"/>
  <c r="AG406" i="4"/>
  <c r="AG370" i="4"/>
  <c r="AG173" i="4"/>
  <c r="AG134" i="4"/>
  <c r="AG76" i="4"/>
  <c r="AG22" i="4"/>
  <c r="AG450" i="4"/>
  <c r="AG208" i="4"/>
  <c r="AG359" i="4"/>
  <c r="AG482" i="4"/>
  <c r="AG391" i="4"/>
  <c r="AG517" i="4"/>
  <c r="AG416" i="4"/>
  <c r="AG550" i="4"/>
  <c r="AG352" i="4"/>
  <c r="AG439" i="4"/>
  <c r="AG542" i="4"/>
  <c r="AG161" i="4"/>
  <c r="AG523" i="4"/>
  <c r="AG311" i="4"/>
  <c r="AG230" i="4"/>
  <c r="AG515" i="4"/>
  <c r="AG475" i="4"/>
  <c r="AG403" i="4"/>
  <c r="AG511" i="4"/>
  <c r="AG171" i="4"/>
  <c r="AG496" i="4"/>
  <c r="AG214" i="4"/>
  <c r="AG405" i="4"/>
  <c r="AG372" i="4"/>
  <c r="AG540" i="4"/>
  <c r="AG490" i="4"/>
  <c r="AG398" i="4"/>
  <c r="AG362" i="4"/>
  <c r="AG350" i="4"/>
  <c r="AG422" i="4"/>
  <c r="AG303" i="4"/>
  <c r="AG96" i="4"/>
  <c r="AG276" i="4"/>
  <c r="AG414" i="4"/>
  <c r="AG486" i="4"/>
  <c r="AG133" i="4"/>
  <c r="AG35" i="4"/>
  <c r="AG39" i="4"/>
  <c r="AG112" i="4"/>
  <c r="AG80" i="4"/>
  <c r="AG85" i="4"/>
  <c r="AG136" i="4"/>
  <c r="AG156" i="4"/>
  <c r="AG54" i="4"/>
  <c r="AG130" i="4"/>
  <c r="AG118" i="4"/>
  <c r="AG2" i="4"/>
  <c r="AG430" i="4"/>
  <c r="AG397" i="4"/>
  <c r="AG436" i="4"/>
  <c r="AG275" i="4"/>
  <c r="AG461" i="4"/>
  <c r="AG115" i="4"/>
  <c r="AG59" i="4"/>
  <c r="AG87" i="4"/>
  <c r="AG105" i="4"/>
  <c r="AG67" i="4"/>
  <c r="AG30" i="4"/>
  <c r="AG73" i="4"/>
  <c r="AG47" i="4"/>
  <c r="AG432" i="4"/>
  <c r="AG304" i="4"/>
  <c r="AG415" i="4"/>
  <c r="AG81" i="4"/>
  <c r="AG935" i="4"/>
  <c r="AG934" i="4"/>
  <c r="AG941" i="4"/>
  <c r="AG942" i="4"/>
  <c r="AG940" i="4"/>
  <c r="AG932" i="4"/>
  <c r="AG931" i="4"/>
  <c r="AI1007" i="4"/>
  <c r="AI1053" i="4"/>
  <c r="AI1087" i="4"/>
  <c r="AI1077" i="4"/>
  <c r="AI1076" i="4"/>
  <c r="AI945" i="4"/>
  <c r="AI1082" i="4"/>
  <c r="AI1118" i="4"/>
  <c r="AI946" i="4"/>
  <c r="AI1102" i="4"/>
  <c r="AI952" i="4"/>
  <c r="AI1028" i="4"/>
  <c r="AI1029" i="4"/>
  <c r="AI954" i="4"/>
  <c r="AI1042" i="4"/>
  <c r="AI989" i="4"/>
  <c r="AI1043" i="4"/>
  <c r="AI1022" i="4"/>
  <c r="AI967" i="4"/>
  <c r="AI1074" i="4"/>
  <c r="AI1010" i="4"/>
  <c r="AI961" i="4"/>
  <c r="AI1021" i="4"/>
  <c r="AH13" i="4"/>
  <c r="AH176" i="4"/>
  <c r="AH29" i="4"/>
  <c r="AH302" i="4"/>
  <c r="AH494" i="4"/>
  <c r="AH446" i="4"/>
  <c r="AH216" i="4"/>
  <c r="AH537" i="4"/>
  <c r="AH153" i="4"/>
  <c r="AH534" i="4"/>
  <c r="AH174" i="4"/>
  <c r="AH486" i="4"/>
  <c r="AH276" i="4"/>
  <c r="AH127" i="4"/>
  <c r="AH101" i="4"/>
  <c r="AH441" i="4"/>
  <c r="AH334" i="4"/>
  <c r="AH159" i="4"/>
  <c r="AH171" i="4"/>
  <c r="AH230" i="4"/>
  <c r="AH431" i="4"/>
  <c r="AH448" i="4"/>
  <c r="AH487" i="4"/>
  <c r="AH460" i="4"/>
  <c r="AH166" i="4"/>
  <c r="AH517" i="4"/>
  <c r="AH940" i="4"/>
  <c r="AH420" i="4"/>
  <c r="AH476" i="4"/>
  <c r="AH273" i="4"/>
  <c r="AH72" i="4"/>
  <c r="AH149" i="4"/>
  <c r="AH284" i="4"/>
  <c r="AH39" i="4"/>
  <c r="AH935" i="4"/>
  <c r="AH426" i="4"/>
  <c r="AH104" i="4"/>
  <c r="AH456" i="4"/>
  <c r="AH70" i="4"/>
  <c r="AH333" i="4"/>
  <c r="AH321" i="4"/>
  <c r="AH188" i="4"/>
  <c r="AH141" i="4"/>
  <c r="AH200" i="4"/>
  <c r="AH113" i="4"/>
  <c r="AH497" i="4"/>
  <c r="AH105" i="4"/>
  <c r="AH206" i="4"/>
  <c r="AH479" i="4"/>
  <c r="AH395" i="4"/>
  <c r="AH543" i="4"/>
  <c r="AH6" i="4"/>
  <c r="AH296" i="4"/>
  <c r="AH80" i="4"/>
  <c r="AH85" i="4"/>
  <c r="AI1034" i="4"/>
  <c r="AI983" i="4"/>
  <c r="AI988" i="4"/>
  <c r="AI951" i="4"/>
  <c r="AI1051" i="4"/>
  <c r="AH24" i="4"/>
  <c r="AH364" i="4"/>
  <c r="AH509" i="4"/>
  <c r="AH95" i="4"/>
  <c r="AH516" i="4"/>
  <c r="AH318" i="4"/>
  <c r="AH352" i="4"/>
  <c r="AH465" i="4"/>
  <c r="AH270" i="4"/>
  <c r="AI1011" i="4"/>
  <c r="AI987" i="4"/>
  <c r="AI1049" i="4"/>
  <c r="AI1015" i="4"/>
  <c r="AI1103" i="4"/>
  <c r="AI980" i="4"/>
  <c r="AI996" i="4"/>
  <c r="AI1045" i="4"/>
  <c r="AI1008" i="4"/>
  <c r="AI1001" i="4"/>
  <c r="AI1104" i="4"/>
  <c r="AI1071" i="4"/>
  <c r="AI1092" i="4"/>
  <c r="AI1105" i="4"/>
  <c r="AI958" i="4"/>
  <c r="AI972" i="4"/>
  <c r="AI1039" i="4"/>
  <c r="AI1089" i="4"/>
  <c r="AI993" i="4"/>
  <c r="AI1093" i="4"/>
  <c r="AI943" i="4"/>
  <c r="AI1066" i="4"/>
  <c r="AH181" i="4"/>
  <c r="AH99" i="4"/>
  <c r="AH546" i="4"/>
  <c r="AH43" i="4"/>
  <c r="AH34" i="4"/>
  <c r="AH148" i="4"/>
  <c r="AH253" i="4"/>
  <c r="AH20" i="4"/>
  <c r="AH38" i="4"/>
  <c r="AH146" i="4"/>
  <c r="AH77" i="4"/>
  <c r="AH93" i="4"/>
  <c r="AH156" i="4"/>
  <c r="AH490" i="4"/>
  <c r="AH129" i="4"/>
  <c r="AH238" i="4"/>
  <c r="AH78" i="4"/>
  <c r="AH470" i="4"/>
  <c r="AH362" i="4"/>
  <c r="AH208" i="4"/>
  <c r="AH277" i="4"/>
  <c r="AH560" i="4"/>
  <c r="AH191" i="4"/>
  <c r="AH464" i="4"/>
  <c r="AH399" i="4"/>
  <c r="AH523" i="4"/>
  <c r="AH533" i="4"/>
  <c r="AH249" i="4"/>
  <c r="AH389" i="4"/>
  <c r="AH301" i="4"/>
  <c r="AH209" i="4"/>
  <c r="AH392" i="4"/>
  <c r="AH33" i="4"/>
  <c r="AH118" i="4"/>
  <c r="AH212" i="4"/>
  <c r="AH74" i="4"/>
  <c r="AH526" i="4"/>
  <c r="AH342" i="4"/>
  <c r="AH110" i="4"/>
  <c r="AH22" i="4"/>
  <c r="AH489" i="4"/>
  <c r="AH505" i="4"/>
  <c r="AH298" i="4"/>
  <c r="AH388" i="4"/>
  <c r="AH459" i="4"/>
  <c r="AH450" i="4"/>
  <c r="AH81" i="4"/>
  <c r="AH330" i="4"/>
  <c r="AH233" i="4"/>
  <c r="AH12" i="4"/>
  <c r="AH290" i="4"/>
  <c r="AH5" i="4"/>
  <c r="AH237" i="4"/>
  <c r="AI966" i="4"/>
  <c r="AI1027" i="4"/>
  <c r="AI1020" i="4"/>
  <c r="AI962" i="4"/>
  <c r="AH69" i="4"/>
  <c r="AH257" i="4"/>
  <c r="AH393" i="4"/>
  <c r="AH343" i="4"/>
  <c r="AH126" i="4"/>
  <c r="AH314" i="4"/>
  <c r="AH250" i="4"/>
  <c r="AH100" i="4"/>
  <c r="AH57" i="4"/>
  <c r="AI1116" i="4"/>
  <c r="AI1096" i="4"/>
  <c r="AI1124" i="4"/>
  <c r="AI1059" i="4"/>
  <c r="AI1095" i="4"/>
  <c r="AI1113" i="4"/>
  <c r="AI976" i="4"/>
  <c r="AI968" i="4"/>
  <c r="AI990" i="4"/>
  <c r="AI1120" i="4"/>
  <c r="AI1055" i="4"/>
  <c r="AI1091" i="4"/>
  <c r="AI1048" i="4"/>
  <c r="AI1108" i="4"/>
  <c r="AI957" i="4"/>
  <c r="AI1060" i="4"/>
  <c r="AI1088" i="4"/>
  <c r="AI1040" i="4"/>
  <c r="AI1025" i="4"/>
  <c r="AI1112" i="4"/>
  <c r="AI1041" i="4"/>
  <c r="AI1005" i="4"/>
  <c r="AH385" i="4"/>
  <c r="AH503" i="4"/>
  <c r="AH347" i="4"/>
  <c r="AH440" i="4"/>
  <c r="AH524" i="4"/>
  <c r="AH21" i="4"/>
  <c r="AH185" i="4"/>
  <c r="AH280" i="4"/>
  <c r="AH172" i="4"/>
  <c r="AH312" i="4"/>
  <c r="AH360" i="4"/>
  <c r="AH275" i="4"/>
  <c r="AH197" i="4"/>
  <c r="AH356" i="4"/>
  <c r="AH454" i="4"/>
  <c r="AH111" i="4"/>
  <c r="AH559" i="4"/>
  <c r="AH63" i="4"/>
  <c r="AH133" i="4"/>
  <c r="AH67" i="4"/>
  <c r="AH75" i="4"/>
  <c r="AH396" i="4"/>
  <c r="AH203" i="4"/>
  <c r="AH499" i="4"/>
  <c r="AH377" i="4"/>
  <c r="AH496" i="4"/>
  <c r="AH303" i="4"/>
  <c r="AH409" i="4"/>
  <c r="AH331" i="4"/>
  <c r="AH501" i="4"/>
  <c r="AH86" i="4"/>
  <c r="AH241" i="4"/>
  <c r="AH231" i="4"/>
  <c r="AH59" i="4"/>
  <c r="AH189" i="4"/>
  <c r="AH423" i="4"/>
  <c r="AH442" i="4"/>
  <c r="AH140" i="4"/>
  <c r="AH94" i="4"/>
  <c r="AH405" i="4"/>
  <c r="AH357" i="4"/>
  <c r="AH320" i="4"/>
  <c r="AH536" i="4"/>
  <c r="AH224" i="4"/>
  <c r="AH463" i="4"/>
  <c r="AH225" i="4"/>
  <c r="AH407" i="4"/>
  <c r="AH169" i="4"/>
  <c r="AH453" i="4"/>
  <c r="AH376" i="4"/>
  <c r="AH294" i="4"/>
  <c r="AH7" i="4"/>
  <c r="AH307" i="4"/>
  <c r="AI1024" i="4"/>
  <c r="AI1057" i="4"/>
  <c r="AI1019" i="4"/>
  <c r="AH68" i="4"/>
  <c r="AH525" i="4"/>
  <c r="AH313" i="4"/>
  <c r="AH328" i="4"/>
  <c r="AH236" i="4"/>
  <c r="AH211" i="4"/>
  <c r="AH430" i="4"/>
  <c r="AH136" i="4"/>
  <c r="AI1072" i="4"/>
  <c r="AI985" i="4"/>
  <c r="AI1052" i="4"/>
  <c r="AI1075" i="4"/>
  <c r="AI975" i="4"/>
  <c r="AI1101" i="4"/>
  <c r="AI1078" i="4"/>
  <c r="AI964" i="4"/>
  <c r="AI1016" i="4"/>
  <c r="AI1067" i="4"/>
  <c r="AI1026" i="4"/>
  <c r="AI1017" i="4"/>
  <c r="AI1023" i="4"/>
  <c r="AI1046" i="4"/>
  <c r="AI1114" i="4"/>
  <c r="AI992" i="4"/>
  <c r="AI1070" i="4"/>
  <c r="AI1003" i="4"/>
  <c r="AI1122" i="4"/>
  <c r="AI960" i="4"/>
  <c r="AI995" i="4"/>
  <c r="AH556" i="4"/>
  <c r="AH336" i="4"/>
  <c r="AH373" i="4"/>
  <c r="AH521" i="4"/>
  <c r="AH374" i="4"/>
  <c r="AH345" i="4"/>
  <c r="AH180" i="4"/>
  <c r="AH363" i="4"/>
  <c r="AH402" i="4"/>
  <c r="AH199" i="4"/>
  <c r="AH370" i="4"/>
  <c r="AH73" i="4"/>
  <c r="AH468" i="4"/>
  <c r="AH154" i="4"/>
  <c r="AH340" i="4"/>
  <c r="AH106" i="4"/>
  <c r="AH145" i="4"/>
  <c r="AH90" i="4"/>
  <c r="AH54" i="4"/>
  <c r="AH30" i="4"/>
  <c r="AH117" i="4"/>
  <c r="AH46" i="4"/>
  <c r="AH266" i="4"/>
  <c r="AH478" i="4"/>
  <c r="AH433" i="4"/>
  <c r="AH350" i="4"/>
  <c r="AH87" i="4"/>
  <c r="AH102" i="4"/>
  <c r="AH531" i="4"/>
  <c r="AH40" i="4"/>
  <c r="AH226" i="4"/>
  <c r="AH401" i="4"/>
  <c r="AH76" i="4"/>
  <c r="AH304" i="4"/>
  <c r="AH506" i="4"/>
  <c r="AH317" i="4"/>
  <c r="AH79" i="4"/>
  <c r="AH518" i="4"/>
  <c r="AH551" i="4"/>
  <c r="AH415" i="4"/>
  <c r="AH132" i="4"/>
  <c r="AH37" i="4"/>
  <c r="AH530" i="4"/>
  <c r="AH498" i="4"/>
  <c r="AH515" i="4"/>
  <c r="AH469" i="4"/>
  <c r="AH240" i="4"/>
  <c r="AH329" i="4"/>
  <c r="AH339" i="4"/>
  <c r="AH394" i="4"/>
  <c r="AH367" i="4"/>
  <c r="AH8" i="4"/>
  <c r="AH48" i="4"/>
  <c r="AH558" i="4"/>
  <c r="AI974" i="4"/>
  <c r="AI1069" i="4"/>
  <c r="AI1086" i="4"/>
  <c r="AI1058" i="4"/>
  <c r="AH19" i="4"/>
  <c r="AH299" i="4"/>
  <c r="AH398" i="4"/>
  <c r="AH161" i="4"/>
  <c r="AH432" i="4"/>
  <c r="AH422" i="4"/>
  <c r="AH170" i="4"/>
  <c r="AH337" i="4"/>
  <c r="AI1036" i="4"/>
  <c r="AI969" i="4"/>
  <c r="AI1084" i="4"/>
  <c r="AI1100" i="4"/>
  <c r="AI947" i="4"/>
  <c r="AI1115" i="4"/>
  <c r="AI1033" i="4"/>
  <c r="AI984" i="4"/>
  <c r="AI1080" i="4"/>
  <c r="AI999" i="4"/>
  <c r="AI1099" i="4"/>
  <c r="AI973" i="4"/>
  <c r="AI1013" i="4"/>
  <c r="AI948" i="4"/>
  <c r="AI997" i="4"/>
  <c r="AI1047" i="4"/>
  <c r="AI1119" i="4"/>
  <c r="AI1121" i="4"/>
  <c r="AI971" i="4"/>
  <c r="AI949" i="4"/>
  <c r="AI950" i="4"/>
  <c r="AI998" i="4"/>
  <c r="AI1117" i="4"/>
  <c r="AI1050" i="4"/>
  <c r="AH293" i="4"/>
  <c r="AH205" i="4"/>
  <c r="AH324" i="4"/>
  <c r="AH167" i="4"/>
  <c r="AH263" i="4"/>
  <c r="AH359" i="4"/>
  <c r="AH437" i="4"/>
  <c r="AH384" i="4"/>
  <c r="AH327" i="4"/>
  <c r="AH288" i="4"/>
  <c r="AH387" i="4"/>
  <c r="AH482" i="4"/>
  <c r="AH941" i="4"/>
  <c r="AH449" i="4"/>
  <c r="AH259" i="4"/>
  <c r="AH411" i="4"/>
  <c r="AH215" i="4"/>
  <c r="AH512" i="4"/>
  <c r="AH483" i="4"/>
  <c r="AH461" i="4"/>
  <c r="AH390" i="4"/>
  <c r="AH239" i="4"/>
  <c r="AH325" i="4"/>
  <c r="AH143" i="4"/>
  <c r="AH495" i="4"/>
  <c r="AH306" i="4"/>
  <c r="AH35" i="4"/>
  <c r="AH475" i="4"/>
  <c r="AH217" i="4"/>
  <c r="AH322" i="4"/>
  <c r="AH178" i="4"/>
  <c r="AH297" i="4"/>
  <c r="AH287" i="4"/>
  <c r="AH416" i="4"/>
  <c r="AH932" i="4"/>
  <c r="AH309" i="4"/>
  <c r="AH419" i="4"/>
  <c r="AH107" i="4"/>
  <c r="AH429" i="4"/>
  <c r="AH351" i="4"/>
  <c r="AH403" i="4"/>
  <c r="AH466" i="4"/>
  <c r="AH404" i="4"/>
  <c r="AH221" i="4"/>
  <c r="AH265" i="4"/>
  <c r="AH477" i="4"/>
  <c r="AH372" i="4"/>
  <c r="AH540" i="4"/>
  <c r="AH88" i="4"/>
  <c r="AH151" i="4"/>
  <c r="AH410" i="4"/>
  <c r="AH160" i="4"/>
  <c r="AH2" i="4"/>
  <c r="AH179" i="4"/>
  <c r="AI1085" i="4"/>
  <c r="AI1065" i="4"/>
  <c r="AI977" i="4"/>
  <c r="AI1000" i="4"/>
  <c r="AH281" i="4"/>
  <c r="AH455" i="4"/>
  <c r="AH220" i="4"/>
  <c r="AH251" i="4"/>
  <c r="AH467" i="4"/>
  <c r="AH520" i="4"/>
  <c r="AH285" i="4"/>
  <c r="AH545" i="4"/>
  <c r="AH417" i="4"/>
  <c r="AH137" i="4"/>
  <c r="AI1044" i="4"/>
  <c r="AI1094" i="4"/>
  <c r="AI1097" i="4"/>
  <c r="AI1012" i="4"/>
  <c r="AI963" i="4"/>
  <c r="AI1038" i="4"/>
  <c r="AI1037" i="4"/>
  <c r="AI1062" i="4"/>
  <c r="AI1083" i="4"/>
  <c r="AI1068" i="4"/>
  <c r="AI1107" i="4"/>
  <c r="AI955" i="4"/>
  <c r="AI1061" i="4"/>
  <c r="AI1018" i="4"/>
  <c r="AI953" i="4"/>
  <c r="AI1110" i="4"/>
  <c r="AI944" i="4"/>
  <c r="AI1009" i="4"/>
  <c r="AI1081" i="4"/>
  <c r="AI1004" i="4"/>
  <c r="AI1111" i="4"/>
  <c r="AI970" i="4"/>
  <c r="AI1079" i="4"/>
  <c r="AI1054" i="4"/>
  <c r="AH555" i="4"/>
  <c r="AH472" i="4"/>
  <c r="AH400" i="4"/>
  <c r="AH244" i="4"/>
  <c r="AH439" i="4"/>
  <c r="AH116" i="4"/>
  <c r="AH344" i="4"/>
  <c r="AH272" i="4"/>
  <c r="AH492" i="4"/>
  <c r="AH223" i="4"/>
  <c r="AH542" i="4"/>
  <c r="AH242" i="4"/>
  <c r="AH561" i="4"/>
  <c r="AH445" i="4"/>
  <c r="AH365" i="4"/>
  <c r="AH382" i="4"/>
  <c r="AH289" i="4"/>
  <c r="AH173" i="4"/>
  <c r="AH47" i="4"/>
  <c r="AH332" i="4"/>
  <c r="AH66" i="4"/>
  <c r="AH473" i="4"/>
  <c r="AH45" i="4"/>
  <c r="AH49" i="4"/>
  <c r="AH56" i="4"/>
  <c r="AH130" i="4"/>
  <c r="AH397" i="4"/>
  <c r="AH60" i="4"/>
  <c r="AH292" i="4"/>
  <c r="AH269" i="4"/>
  <c r="AH295" i="4"/>
  <c r="AH491" i="4"/>
  <c r="AH311" i="4"/>
  <c r="AH82" i="4"/>
  <c r="AH539" i="4"/>
  <c r="AH248" i="4"/>
  <c r="AH23" i="4"/>
  <c r="AH264" i="4"/>
  <c r="AH381" i="4"/>
  <c r="AH480" i="4"/>
  <c r="AH131" i="4"/>
  <c r="AH192" i="4"/>
  <c r="AH500" i="4"/>
  <c r="AH142" i="4"/>
  <c r="AH371" i="4"/>
  <c r="AH96" i="4"/>
  <c r="AH414" i="4"/>
  <c r="AH348" i="4"/>
  <c r="AH157" i="4"/>
  <c r="AH278" i="4"/>
  <c r="AH194" i="4"/>
  <c r="AH406" i="4"/>
  <c r="AH44" i="4"/>
  <c r="AI1035" i="4"/>
  <c r="AI1063" i="4"/>
  <c r="AH260" i="4"/>
  <c r="AH931" i="4"/>
  <c r="AH323" i="4"/>
  <c r="AH134" i="4"/>
  <c r="AH508" i="4"/>
  <c r="AH121" i="4"/>
  <c r="AH353" i="4"/>
  <c r="AH65" i="4"/>
  <c r="AI1031" i="4"/>
  <c r="AI965" i="4"/>
  <c r="AI986" i="4"/>
  <c r="AI959" i="4"/>
  <c r="AI978" i="4"/>
  <c r="AI994" i="4"/>
  <c r="AI1073" i="4"/>
  <c r="AI1006" i="4"/>
  <c r="AI979" i="4"/>
  <c r="AI1032" i="4"/>
  <c r="AI991" i="4"/>
  <c r="AI1109" i="4"/>
  <c r="AI1106" i="4"/>
  <c r="AI1123" i="4"/>
  <c r="AI1098" i="4"/>
  <c r="AI1064" i="4"/>
  <c r="AI956" i="4"/>
  <c r="AI981" i="4"/>
  <c r="AI1090" i="4"/>
  <c r="AI1002" i="4"/>
  <c r="AI982" i="4"/>
  <c r="AI1030" i="4"/>
  <c r="AI1014" i="4"/>
  <c r="AH84" i="4"/>
  <c r="AH83" i="4"/>
  <c r="AH228" i="4"/>
  <c r="AH378" i="4"/>
  <c r="AH120" i="4"/>
  <c r="AH934" i="4"/>
  <c r="AH53" i="4"/>
  <c r="AH279" i="4"/>
  <c r="AH300" i="4"/>
  <c r="AH435" i="4"/>
  <c r="AH529" i="4"/>
  <c r="AH511" i="4"/>
  <c r="AH112" i="4"/>
  <c r="AH427" i="4"/>
  <c r="AH252" i="4"/>
  <c r="AH62" i="4"/>
  <c r="AH458" i="4"/>
  <c r="AH375" i="4"/>
  <c r="AH391" i="4"/>
  <c r="AH942" i="4"/>
  <c r="AH532" i="4"/>
  <c r="AH196" i="4"/>
  <c r="AH229" i="4"/>
  <c r="AH451" i="4"/>
  <c r="AH256" i="4"/>
  <c r="AH162" i="4"/>
  <c r="AH115" i="4"/>
  <c r="AH436" i="4"/>
  <c r="AH308" i="4"/>
  <c r="AH123" i="4"/>
  <c r="AH195" i="4"/>
  <c r="AH368" i="4"/>
  <c r="AH434" i="4"/>
  <c r="AH214" i="4"/>
  <c r="AH550" i="4"/>
  <c r="AH462" i="4"/>
  <c r="AH408" i="4"/>
  <c r="AH175" i="4"/>
  <c r="AH245" i="4"/>
  <c r="AH457" i="4"/>
  <c r="AH234" i="4"/>
  <c r="AH36" i="4"/>
  <c r="AH204" i="4"/>
  <c r="AH122" i="4"/>
  <c r="AH91" i="4"/>
  <c r="AH504" i="4"/>
  <c r="AI1056" i="4"/>
  <c r="AH184" i="4"/>
  <c r="AH152" i="4"/>
  <c r="G25" i="4" l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G898" i="4" s="1"/>
  <c r="G899" i="4" s="1"/>
  <c r="G900" i="4" s="1"/>
  <c r="G901" i="4" s="1"/>
  <c r="G902" i="4" s="1"/>
  <c r="G903" i="4" s="1"/>
  <c r="G904" i="4" s="1"/>
  <c r="G905" i="4" s="1"/>
  <c r="G906" i="4" s="1"/>
  <c r="G907" i="4" s="1"/>
  <c r="G908" i="4" s="1"/>
  <c r="G909" i="4" s="1"/>
  <c r="G910" i="4" s="1"/>
  <c r="G911" i="4" s="1"/>
  <c r="G912" i="4" s="1"/>
  <c r="G913" i="4" s="1"/>
  <c r="G914" i="4" s="1"/>
  <c r="G915" i="4" s="1"/>
  <c r="G916" i="4" s="1"/>
  <c r="G917" i="4" s="1"/>
  <c r="G918" i="4" s="1"/>
  <c r="G919" i="4" s="1"/>
  <c r="G920" i="4" s="1"/>
  <c r="G921" i="4" s="1"/>
  <c r="G922" i="4" s="1"/>
  <c r="G923" i="4" s="1"/>
  <c r="G924" i="4" s="1"/>
  <c r="G925" i="4" s="1"/>
  <c r="G926" i="4" s="1"/>
  <c r="G927" i="4" s="1"/>
  <c r="G928" i="4" s="1"/>
  <c r="G929" i="4" s="1"/>
  <c r="G930" i="4" s="1"/>
  <c r="G931" i="4" s="1"/>
  <c r="G932" i="4" s="1"/>
  <c r="G933" i="4" s="1"/>
  <c r="G934" i="4" s="1"/>
  <c r="G935" i="4" s="1"/>
  <c r="G936" i="4" s="1"/>
  <c r="G937" i="4" s="1"/>
  <c r="G938" i="4" s="1"/>
  <c r="G939" i="4" s="1"/>
  <c r="G940" i="4" s="1"/>
  <c r="G941" i="4" s="1"/>
  <c r="G942" i="4" s="1"/>
  <c r="G943" i="4" s="1"/>
  <c r="G944" i="4" s="1"/>
  <c r="G945" i="4" s="1"/>
  <c r="G946" i="4" s="1"/>
  <c r="G947" i="4" s="1"/>
  <c r="G948" i="4" s="1"/>
  <c r="G949" i="4" s="1"/>
  <c r="G950" i="4" s="1"/>
  <c r="G951" i="4" s="1"/>
  <c r="G952" i="4" s="1"/>
  <c r="G953" i="4" s="1"/>
  <c r="G954" i="4" s="1"/>
  <c r="G955" i="4" s="1"/>
  <c r="G956" i="4" s="1"/>
  <c r="G957" i="4" s="1"/>
  <c r="G958" i="4" s="1"/>
  <c r="G959" i="4" s="1"/>
  <c r="G960" i="4" s="1"/>
  <c r="G961" i="4" s="1"/>
  <c r="G962" i="4" s="1"/>
  <c r="G963" i="4" s="1"/>
  <c r="G964" i="4" s="1"/>
  <c r="G965" i="4" s="1"/>
  <c r="G966" i="4" s="1"/>
  <c r="G967" i="4" s="1"/>
  <c r="G968" i="4" s="1"/>
  <c r="G969" i="4" s="1"/>
  <c r="G970" i="4" s="1"/>
  <c r="G971" i="4" s="1"/>
  <c r="G972" i="4" s="1"/>
  <c r="G973" i="4" s="1"/>
  <c r="G974" i="4" s="1"/>
  <c r="G975" i="4" s="1"/>
  <c r="G976" i="4" s="1"/>
  <c r="G977" i="4" s="1"/>
  <c r="G978" i="4" s="1"/>
  <c r="G979" i="4" s="1"/>
  <c r="G980" i="4" s="1"/>
  <c r="G981" i="4" s="1"/>
  <c r="G982" i="4" s="1"/>
  <c r="G983" i="4" s="1"/>
  <c r="G984" i="4" s="1"/>
  <c r="G985" i="4" s="1"/>
  <c r="G986" i="4" s="1"/>
  <c r="G987" i="4" s="1"/>
  <c r="G988" i="4" s="1"/>
  <c r="G989" i="4" s="1"/>
  <c r="G990" i="4" s="1"/>
  <c r="G991" i="4" s="1"/>
  <c r="G992" i="4" s="1"/>
  <c r="G993" i="4" s="1"/>
  <c r="G994" i="4" s="1"/>
  <c r="G995" i="4" s="1"/>
  <c r="G996" i="4" s="1"/>
  <c r="G997" i="4" s="1"/>
  <c r="G998" i="4" s="1"/>
  <c r="G999" i="4" s="1"/>
  <c r="G1000" i="4" s="1"/>
  <c r="G1001" i="4" s="1"/>
  <c r="G1002" i="4" s="1"/>
  <c r="G1003" i="4" s="1"/>
  <c r="G1004" i="4" s="1"/>
  <c r="G1005" i="4" s="1"/>
  <c r="G1006" i="4" s="1"/>
  <c r="G1007" i="4" s="1"/>
  <c r="G1008" i="4" s="1"/>
  <c r="G1009" i="4" s="1"/>
  <c r="G1010" i="4" s="1"/>
  <c r="G1011" i="4" s="1"/>
  <c r="G1012" i="4" s="1"/>
  <c r="G1013" i="4" s="1"/>
  <c r="G1014" i="4" s="1"/>
  <c r="G1015" i="4" s="1"/>
  <c r="G1016" i="4" s="1"/>
  <c r="G1017" i="4" s="1"/>
  <c r="G1018" i="4" s="1"/>
  <c r="G1019" i="4" s="1"/>
  <c r="G1020" i="4" s="1"/>
  <c r="G1021" i="4" s="1"/>
  <c r="G1022" i="4" s="1"/>
  <c r="G1023" i="4" s="1"/>
  <c r="G1024" i="4" s="1"/>
  <c r="G1025" i="4" s="1"/>
  <c r="G1026" i="4" s="1"/>
  <c r="G1027" i="4" s="1"/>
  <c r="G1028" i="4" s="1"/>
  <c r="G1029" i="4" s="1"/>
  <c r="G1030" i="4" s="1"/>
  <c r="G1031" i="4" s="1"/>
  <c r="G1032" i="4" s="1"/>
  <c r="G1033" i="4" s="1"/>
  <c r="G1034" i="4" s="1"/>
  <c r="G1035" i="4" s="1"/>
  <c r="G1036" i="4" s="1"/>
  <c r="G1037" i="4" s="1"/>
  <c r="G1038" i="4" s="1"/>
  <c r="G1039" i="4" s="1"/>
  <c r="G1040" i="4" s="1"/>
  <c r="G1041" i="4" s="1"/>
  <c r="G1042" i="4" s="1"/>
  <c r="G1043" i="4" s="1"/>
  <c r="G1044" i="4" s="1"/>
  <c r="G1045" i="4" s="1"/>
  <c r="G1046" i="4" s="1"/>
  <c r="G1047" i="4" s="1"/>
  <c r="G1048" i="4" s="1"/>
  <c r="G1049" i="4" s="1"/>
  <c r="G1050" i="4" s="1"/>
  <c r="G1051" i="4" s="1"/>
  <c r="G1052" i="4" s="1"/>
  <c r="G1053" i="4" s="1"/>
  <c r="G1054" i="4" s="1"/>
  <c r="G1055" i="4" s="1"/>
  <c r="G1056" i="4" s="1"/>
  <c r="G1057" i="4" s="1"/>
  <c r="G1058" i="4" s="1"/>
  <c r="G1059" i="4" s="1"/>
  <c r="G1060" i="4" s="1"/>
  <c r="G1061" i="4" s="1"/>
  <c r="G1062" i="4" s="1"/>
  <c r="G1063" i="4" s="1"/>
  <c r="G1064" i="4" s="1"/>
  <c r="G1065" i="4" s="1"/>
  <c r="G1066" i="4" s="1"/>
  <c r="G1067" i="4" s="1"/>
  <c r="G1068" i="4" s="1"/>
  <c r="G1069" i="4" s="1"/>
  <c r="G1070" i="4" s="1"/>
  <c r="G1071" i="4" s="1"/>
  <c r="G1072" i="4" s="1"/>
  <c r="G1073" i="4" s="1"/>
  <c r="G1074" i="4" s="1"/>
  <c r="G1075" i="4" s="1"/>
  <c r="G1076" i="4" s="1"/>
  <c r="G1077" i="4" s="1"/>
  <c r="G1078" i="4" s="1"/>
  <c r="G1079" i="4" s="1"/>
  <c r="G1080" i="4" s="1"/>
  <c r="G1081" i="4" s="1"/>
  <c r="G1082" i="4" s="1"/>
  <c r="G1083" i="4" s="1"/>
  <c r="G1084" i="4" s="1"/>
  <c r="G1085" i="4" s="1"/>
  <c r="G1086" i="4" s="1"/>
  <c r="G1087" i="4" s="1"/>
  <c r="G1088" i="4" s="1"/>
  <c r="G1089" i="4" s="1"/>
  <c r="G1090" i="4" s="1"/>
  <c r="G1091" i="4" s="1"/>
  <c r="G1092" i="4" s="1"/>
  <c r="G1093" i="4" s="1"/>
  <c r="G1094" i="4" s="1"/>
  <c r="G1095" i="4" s="1"/>
  <c r="G1096" i="4" s="1"/>
  <c r="G1097" i="4" s="1"/>
  <c r="G1098" i="4" s="1"/>
  <c r="G1099" i="4" s="1"/>
  <c r="G1100" i="4" s="1"/>
  <c r="G1101" i="4" s="1"/>
  <c r="G1102" i="4" s="1"/>
  <c r="G1103" i="4" s="1"/>
  <c r="G1104" i="4" s="1"/>
  <c r="G1105" i="4" s="1"/>
  <c r="G1106" i="4" s="1"/>
  <c r="G1107" i="4" s="1"/>
  <c r="G1108" i="4" s="1"/>
  <c r="G1109" i="4" s="1"/>
  <c r="G1110" i="4" s="1"/>
  <c r="G1111" i="4" s="1"/>
  <c r="G1112" i="4" s="1"/>
  <c r="G1113" i="4" s="1"/>
  <c r="G1114" i="4" s="1"/>
  <c r="G1115" i="4" s="1"/>
  <c r="G1116" i="4" s="1"/>
  <c r="G1117" i="4" s="1"/>
  <c r="G1118" i="4" s="1"/>
  <c r="G1119" i="4" s="1"/>
  <c r="G1120" i="4" s="1"/>
  <c r="G1121" i="4" s="1"/>
  <c r="G1122" i="4" s="1"/>
  <c r="G1123" i="4" s="1"/>
  <c r="G1124" i="4" s="1"/>
  <c r="AG548" i="4"/>
  <c r="AG262" i="4"/>
  <c r="AG553" i="4"/>
  <c r="AG267" i="4"/>
  <c r="AG386" i="4"/>
  <c r="AG41" i="4"/>
  <c r="AG128" i="4"/>
  <c r="AG27" i="4"/>
  <c r="AG338" i="4"/>
  <c r="AG222" i="4"/>
  <c r="AG366" i="4"/>
  <c r="AG346" i="4"/>
  <c r="AG164" i="4"/>
  <c r="AG17" i="4"/>
  <c r="AG168" i="4"/>
  <c r="AG114" i="4"/>
  <c r="AG544" i="4"/>
  <c r="AG254" i="4"/>
  <c r="AG213" i="4"/>
  <c r="AG380" i="4"/>
  <c r="AG447" i="4"/>
  <c r="AG383" i="4"/>
  <c r="AG98" i="4"/>
  <c r="AG319" i="4"/>
  <c r="AG125" i="4"/>
  <c r="AG11" i="4"/>
  <c r="AG443" i="4"/>
  <c r="AG193" i="4"/>
  <c r="AG361" i="4"/>
  <c r="AG493" i="4"/>
  <c r="AG144" i="4"/>
  <c r="AG18" i="4"/>
  <c r="AG232" i="4"/>
  <c r="AG274" i="4"/>
  <c r="AG135" i="4"/>
  <c r="AG355" i="4"/>
  <c r="AG507" i="4"/>
  <c r="AG15" i="4"/>
  <c r="AG369" i="4"/>
  <c r="AG28" i="4"/>
  <c r="AG16" i="4"/>
  <c r="AG210" i="4"/>
  <c r="AG379" i="4"/>
  <c r="AG444" i="4"/>
  <c r="AG283" i="4"/>
  <c r="AG97" i="4"/>
  <c r="AG335" i="4"/>
  <c r="AG64" i="4"/>
  <c r="AG58" i="4"/>
  <c r="AG438" i="4"/>
  <c r="AG187" i="4"/>
  <c r="AG358" i="4"/>
  <c r="AG488" i="4"/>
  <c r="AG139" i="4"/>
  <c r="AG9" i="4"/>
  <c r="AG413" i="4"/>
  <c r="AG14" i="4"/>
  <c r="AG421" i="4"/>
  <c r="AG155" i="4"/>
  <c r="AG349" i="4"/>
  <c r="AG485" i="4"/>
  <c r="AG282" i="4"/>
  <c r="AG316" i="4"/>
  <c r="AG61" i="4"/>
  <c r="AG71" i="4"/>
  <c r="AG527" i="4"/>
  <c r="AG201" i="4"/>
  <c r="AG474" i="4"/>
  <c r="AG538" i="4"/>
  <c r="AG246" i="4"/>
  <c r="AG315" i="4"/>
  <c r="AG92" i="4"/>
  <c r="AG150" i="4"/>
  <c r="AG481" i="4"/>
  <c r="AG291" i="4"/>
  <c r="AG268" i="4"/>
  <c r="AG227" i="4"/>
  <c r="AG163" i="4"/>
  <c r="AG235" i="4"/>
  <c r="AG484" i="4"/>
  <c r="AG52" i="4"/>
  <c r="AG138" i="4"/>
  <c r="AG182" i="4"/>
  <c r="AG55" i="4"/>
  <c r="AG522" i="4"/>
  <c r="AG198" i="4"/>
  <c r="AG471" i="4"/>
  <c r="AG535" i="4"/>
  <c r="AG243" i="4"/>
  <c r="AG310" i="4"/>
  <c r="AG89" i="4"/>
  <c r="AG147" i="4"/>
  <c r="AG190" i="4"/>
  <c r="AG51" i="4"/>
  <c r="AG158" i="4"/>
  <c r="AG32" i="4"/>
  <c r="AG124" i="4"/>
  <c r="AG514" i="4"/>
  <c r="AG412" i="4"/>
  <c r="AG186" i="4"/>
  <c r="AG271" i="4"/>
  <c r="AG547" i="4"/>
  <c r="AG219" i="4"/>
  <c r="AG165" i="4"/>
  <c r="AG50" i="4"/>
  <c r="AG177" i="4"/>
  <c r="AG10" i="4"/>
  <c r="AG255" i="4"/>
  <c r="AG354" i="4"/>
  <c r="AG286" i="4"/>
  <c r="AG418" i="4"/>
  <c r="AG502" i="4"/>
  <c r="AG31" i="4"/>
  <c r="AG109" i="4"/>
  <c r="AG119" i="4"/>
  <c r="AG552" i="4"/>
  <c r="AG513" i="4"/>
  <c r="AG261" i="4"/>
  <c r="AG557" i="4"/>
  <c r="AG218" i="4"/>
  <c r="AG42" i="4"/>
  <c r="AG341" i="4"/>
  <c r="AG937" i="4"/>
  <c r="AG936" i="4"/>
  <c r="AG933" i="4"/>
  <c r="AI152" i="4"/>
  <c r="AI457" i="4"/>
  <c r="AI368" i="4"/>
  <c r="AI451" i="4"/>
  <c r="AI62" i="4"/>
  <c r="AI279" i="4"/>
  <c r="AI65" i="4"/>
  <c r="AI44" i="4"/>
  <c r="AI371" i="4"/>
  <c r="AI23" i="4"/>
  <c r="AI292" i="4"/>
  <c r="AI66" i="4"/>
  <c r="AI561" i="4"/>
  <c r="AI439" i="4"/>
  <c r="AI545" i="4"/>
  <c r="AI179" i="4"/>
  <c r="AI477" i="4"/>
  <c r="AI107" i="4"/>
  <c r="AI322" i="4"/>
  <c r="AI239" i="4"/>
  <c r="AI449" i="4"/>
  <c r="AI359" i="4"/>
  <c r="AI422" i="4"/>
  <c r="AI8" i="4"/>
  <c r="AI498" i="4"/>
  <c r="AI79" i="4"/>
  <c r="AI531" i="4"/>
  <c r="AI117" i="4"/>
  <c r="AI468" i="4"/>
  <c r="AI211" i="4"/>
  <c r="AI294" i="4"/>
  <c r="AI224" i="4"/>
  <c r="AI423" i="4"/>
  <c r="AI409" i="4"/>
  <c r="AI67" i="4"/>
  <c r="AI275" i="4"/>
  <c r="AI524" i="4"/>
  <c r="AI314" i="4"/>
  <c r="AI290" i="4"/>
  <c r="AI298" i="4"/>
  <c r="AI212" i="4"/>
  <c r="AI533" i="4"/>
  <c r="AI362" i="4"/>
  <c r="AI93" i="4"/>
  <c r="AI43" i="4"/>
  <c r="AI516" i="4"/>
  <c r="AI6" i="4"/>
  <c r="AI113" i="4"/>
  <c r="AI104" i="4"/>
  <c r="AI476" i="4"/>
  <c r="AI431" i="4"/>
  <c r="AI276" i="4"/>
  <c r="AI494" i="4"/>
  <c r="AH358" i="4"/>
  <c r="AH119" i="4"/>
  <c r="AH186" i="4"/>
  <c r="AH255" i="4"/>
  <c r="AH139" i="4"/>
  <c r="AH513" i="4"/>
  <c r="AH267" i="4"/>
  <c r="AH316" i="4"/>
  <c r="AH213" i="4"/>
  <c r="AH125" i="4"/>
  <c r="AH535" i="4"/>
  <c r="AH218" i="4"/>
  <c r="AH527" i="4"/>
  <c r="AH17" i="4"/>
  <c r="AH379" i="4"/>
  <c r="AI184" i="4"/>
  <c r="AI245" i="4"/>
  <c r="AI195" i="4"/>
  <c r="AI229" i="4"/>
  <c r="AI252" i="4"/>
  <c r="AI53" i="4"/>
  <c r="AI353" i="4"/>
  <c r="AI406" i="4"/>
  <c r="AI142" i="4"/>
  <c r="AI248" i="4"/>
  <c r="AI60" i="4"/>
  <c r="AI332" i="4"/>
  <c r="AI242" i="4"/>
  <c r="AI244" i="4"/>
  <c r="AI285" i="4"/>
  <c r="AI2" i="4"/>
  <c r="AI265" i="4"/>
  <c r="AI419" i="4"/>
  <c r="AI217" i="4"/>
  <c r="AI390" i="4"/>
  <c r="AI941" i="4"/>
  <c r="AI263" i="4"/>
  <c r="AI432" i="4"/>
  <c r="AI367" i="4"/>
  <c r="AI530" i="4"/>
  <c r="AI317" i="4"/>
  <c r="AI102" i="4"/>
  <c r="AI30" i="4"/>
  <c r="AI73" i="4"/>
  <c r="AI374" i="4"/>
  <c r="AI236" i="4"/>
  <c r="AI376" i="4"/>
  <c r="AI536" i="4"/>
  <c r="AI189" i="4"/>
  <c r="AI303" i="4"/>
  <c r="AI133" i="4"/>
  <c r="AI360" i="4"/>
  <c r="AI440" i="4"/>
  <c r="AI126" i="4"/>
  <c r="AI12" i="4"/>
  <c r="AI505" i="4"/>
  <c r="AI118" i="4"/>
  <c r="AI523" i="4"/>
  <c r="AI77" i="4"/>
  <c r="AI546" i="4"/>
  <c r="AI95" i="4"/>
  <c r="AI543" i="4"/>
  <c r="AI200" i="4"/>
  <c r="AI426" i="4"/>
  <c r="AI420" i="4"/>
  <c r="AI230" i="4"/>
  <c r="AI486" i="4"/>
  <c r="AI302" i="4"/>
  <c r="AH548" i="4"/>
  <c r="AH349" i="4"/>
  <c r="AH937" i="4"/>
  <c r="AH262" i="4"/>
  <c r="AH553" i="4"/>
  <c r="AH282" i="4"/>
  <c r="AH933" i="4"/>
  <c r="AH222" i="4"/>
  <c r="AH315" i="4"/>
  <c r="AH58" i="4"/>
  <c r="AH232" i="4"/>
  <c r="AH32" i="4"/>
  <c r="AH341" i="4"/>
  <c r="AH164" i="4"/>
  <c r="AH481" i="4"/>
  <c r="AH193" i="4"/>
  <c r="AH155" i="4"/>
  <c r="AI504" i="4"/>
  <c r="AI175" i="4"/>
  <c r="AI123" i="4"/>
  <c r="AI196" i="4"/>
  <c r="AI427" i="4"/>
  <c r="AI934" i="4"/>
  <c r="AI121" i="4"/>
  <c r="AI194" i="4"/>
  <c r="AI500" i="4"/>
  <c r="AI539" i="4"/>
  <c r="AI397" i="4"/>
  <c r="AI47" i="4"/>
  <c r="AI542" i="4"/>
  <c r="AI400" i="4"/>
  <c r="AI520" i="4"/>
  <c r="AI160" i="4"/>
  <c r="AI221" i="4"/>
  <c r="AI309" i="4"/>
  <c r="AI475" i="4"/>
  <c r="AI461" i="4"/>
  <c r="AI482" i="4"/>
  <c r="AI167" i="4"/>
  <c r="AI161" i="4"/>
  <c r="AI394" i="4"/>
  <c r="AI37" i="4"/>
  <c r="AI506" i="4"/>
  <c r="AI87" i="4"/>
  <c r="AI54" i="4"/>
  <c r="AI370" i="4"/>
  <c r="AI521" i="4"/>
  <c r="AI328" i="4"/>
  <c r="AI453" i="4"/>
  <c r="AI320" i="4"/>
  <c r="AI59" i="4"/>
  <c r="AI496" i="4"/>
  <c r="AI63" i="4"/>
  <c r="AI312" i="4"/>
  <c r="AI347" i="4"/>
  <c r="AI343" i="4"/>
  <c r="AI233" i="4"/>
  <c r="AI489" i="4"/>
  <c r="AI33" i="4"/>
  <c r="AI399" i="4"/>
  <c r="AI470" i="4"/>
  <c r="AI146" i="4"/>
  <c r="AI99" i="4"/>
  <c r="AI509" i="4"/>
  <c r="AI141" i="4"/>
  <c r="AI935" i="4"/>
  <c r="AI940" i="4"/>
  <c r="AI171" i="4"/>
  <c r="AI174" i="4"/>
  <c r="AI29" i="4"/>
  <c r="AH128" i="4"/>
  <c r="AH474" i="4"/>
  <c r="AH114" i="4"/>
  <c r="AH27" i="4"/>
  <c r="AH338" i="4"/>
  <c r="AH246" i="4"/>
  <c r="AH274" i="4"/>
  <c r="AH254" i="4"/>
  <c r="AH235" i="4"/>
  <c r="AH243" i="4"/>
  <c r="AH16" i="4"/>
  <c r="AH219" i="4"/>
  <c r="AH380" i="4"/>
  <c r="AH138" i="4"/>
  <c r="AH355" i="4"/>
  <c r="AH182" i="4"/>
  <c r="C2" i="6"/>
  <c r="AI91" i="4"/>
  <c r="AI408" i="4"/>
  <c r="AI308" i="4"/>
  <c r="AI532" i="4"/>
  <c r="AI112" i="4"/>
  <c r="AI120" i="4"/>
  <c r="AI508" i="4"/>
  <c r="AI278" i="4"/>
  <c r="AI192" i="4"/>
  <c r="AI82" i="4"/>
  <c r="AI130" i="4"/>
  <c r="AI173" i="4"/>
  <c r="AI223" i="4"/>
  <c r="AI472" i="4"/>
  <c r="AI467" i="4"/>
  <c r="AI410" i="4"/>
  <c r="AI404" i="4"/>
  <c r="AI932" i="4"/>
  <c r="AI35" i="4"/>
  <c r="AI483" i="4"/>
  <c r="AI387" i="4"/>
  <c r="AI324" i="4"/>
  <c r="AI398" i="4"/>
  <c r="AI339" i="4"/>
  <c r="AI304" i="4"/>
  <c r="AI350" i="4"/>
  <c r="AI90" i="4"/>
  <c r="AI199" i="4"/>
  <c r="AI373" i="4"/>
  <c r="AI313" i="4"/>
  <c r="AI169" i="4"/>
  <c r="AI357" i="4"/>
  <c r="AI231" i="4"/>
  <c r="AI377" i="4"/>
  <c r="AI559" i="4"/>
  <c r="AI172" i="4"/>
  <c r="AI503" i="4"/>
  <c r="AI393" i="4"/>
  <c r="AI330" i="4"/>
  <c r="AI22" i="4"/>
  <c r="AI392" i="4"/>
  <c r="AI464" i="4"/>
  <c r="AI78" i="4"/>
  <c r="AI38" i="4"/>
  <c r="AI181" i="4"/>
  <c r="AI364" i="4"/>
  <c r="AI395" i="4"/>
  <c r="AI188" i="4"/>
  <c r="AI39" i="4"/>
  <c r="AI517" i="4"/>
  <c r="AI159" i="4"/>
  <c r="AI534" i="4"/>
  <c r="AI176" i="4"/>
  <c r="AH168" i="4"/>
  <c r="AH268" i="4"/>
  <c r="AH15" i="4"/>
  <c r="AH98" i="4"/>
  <c r="AH544" i="4"/>
  <c r="AH163" i="4"/>
  <c r="AH14" i="4"/>
  <c r="AH319" i="4"/>
  <c r="AH471" i="4"/>
  <c r="AH502" i="4"/>
  <c r="AH64" i="4"/>
  <c r="AH418" i="4"/>
  <c r="AH11" i="4"/>
  <c r="AH443" i="4"/>
  <c r="AH310" i="4"/>
  <c r="AH187" i="4"/>
  <c r="AH552" i="4"/>
  <c r="AI122" i="4"/>
  <c r="AI462" i="4"/>
  <c r="AI436" i="4"/>
  <c r="AI942" i="4"/>
  <c r="AI511" i="4"/>
  <c r="AI378" i="4"/>
  <c r="AI134" i="4"/>
  <c r="AI157" i="4"/>
  <c r="AI131" i="4"/>
  <c r="AI311" i="4"/>
  <c r="AI56" i="4"/>
  <c r="AI289" i="4"/>
  <c r="AI492" i="4"/>
  <c r="AI555" i="4"/>
  <c r="AI251" i="4"/>
  <c r="AI151" i="4"/>
  <c r="AI466" i="4"/>
  <c r="AI416" i="4"/>
  <c r="AI306" i="4"/>
  <c r="AI512" i="4"/>
  <c r="AI288" i="4"/>
  <c r="AI205" i="4"/>
  <c r="AI299" i="4"/>
  <c r="AI329" i="4"/>
  <c r="AI132" i="4"/>
  <c r="AI76" i="4"/>
  <c r="AI433" i="4"/>
  <c r="AI145" i="4"/>
  <c r="AI402" i="4"/>
  <c r="AI336" i="4"/>
  <c r="AI525" i="4"/>
  <c r="AI407" i="4"/>
  <c r="AI405" i="4"/>
  <c r="AI241" i="4"/>
  <c r="AI499" i="4"/>
  <c r="AI111" i="4"/>
  <c r="AI280" i="4"/>
  <c r="AI385" i="4"/>
  <c r="AI257" i="4"/>
  <c r="AI81" i="4"/>
  <c r="AI110" i="4"/>
  <c r="AI209" i="4"/>
  <c r="AI191" i="4"/>
  <c r="AI238" i="4"/>
  <c r="AI20" i="4"/>
  <c r="AI270" i="4"/>
  <c r="AI24" i="4"/>
  <c r="AI479" i="4"/>
  <c r="AI321" i="4"/>
  <c r="AI284" i="4"/>
  <c r="AI166" i="4"/>
  <c r="AI334" i="4"/>
  <c r="AI153" i="4"/>
  <c r="AI13" i="4"/>
  <c r="AH383" i="4"/>
  <c r="AH55" i="4"/>
  <c r="AH283" i="4"/>
  <c r="AH493" i="4"/>
  <c r="AH198" i="4"/>
  <c r="AH52" i="4"/>
  <c r="AH18" i="4"/>
  <c r="AH158" i="4"/>
  <c r="AH514" i="4"/>
  <c r="AH413" i="4"/>
  <c r="AH557" i="4"/>
  <c r="AH135" i="4"/>
  <c r="AH201" i="4"/>
  <c r="AI204" i="4"/>
  <c r="AI550" i="4"/>
  <c r="AI115" i="4"/>
  <c r="AI391" i="4"/>
  <c r="AI529" i="4"/>
  <c r="AI228" i="4"/>
  <c r="AI323" i="4"/>
  <c r="AI348" i="4"/>
  <c r="AI480" i="4"/>
  <c r="AI491" i="4"/>
  <c r="AI49" i="4"/>
  <c r="AI382" i="4"/>
  <c r="AI272" i="4"/>
  <c r="AI220" i="4"/>
  <c r="AI88" i="4"/>
  <c r="AI403" i="4"/>
  <c r="AI287" i="4"/>
  <c r="AI495" i="4"/>
  <c r="AI215" i="4"/>
  <c r="AI327" i="4"/>
  <c r="AI293" i="4"/>
  <c r="AI19" i="4"/>
  <c r="AI240" i="4"/>
  <c r="AI415" i="4"/>
  <c r="AI401" i="4"/>
  <c r="AI478" i="4"/>
  <c r="AI106" i="4"/>
  <c r="AI363" i="4"/>
  <c r="AI556" i="4"/>
  <c r="AI68" i="4"/>
  <c r="AI225" i="4"/>
  <c r="AI94" i="4"/>
  <c r="AI86" i="4"/>
  <c r="AI203" i="4"/>
  <c r="AI454" i="4"/>
  <c r="AI57" i="4"/>
  <c r="AI69" i="4"/>
  <c r="AI450" i="4"/>
  <c r="AI342" i="4"/>
  <c r="AI301" i="4"/>
  <c r="AI560" i="4"/>
  <c r="AI129" i="4"/>
  <c r="AI253" i="4"/>
  <c r="AI465" i="4"/>
  <c r="AI85" i="4"/>
  <c r="AI206" i="4"/>
  <c r="AI333" i="4"/>
  <c r="AI149" i="4"/>
  <c r="AI460" i="4"/>
  <c r="AI441" i="4"/>
  <c r="AI537" i="4"/>
  <c r="AH361" i="4"/>
  <c r="AH147" i="4"/>
  <c r="AH485" i="4"/>
  <c r="AH488" i="4"/>
  <c r="AH144" i="4"/>
  <c r="AH51" i="4"/>
  <c r="AH165" i="4"/>
  <c r="AH28" i="4"/>
  <c r="AH547" i="4"/>
  <c r="AH386" i="4"/>
  <c r="AH61" i="4"/>
  <c r="AH346" i="4"/>
  <c r="AH150" i="4"/>
  <c r="AH210" i="4"/>
  <c r="AH50" i="4"/>
  <c r="AH89" i="4"/>
  <c r="AI36" i="4"/>
  <c r="AI214" i="4"/>
  <c r="AI162" i="4"/>
  <c r="AI375" i="4"/>
  <c r="AI435" i="4"/>
  <c r="AI83" i="4"/>
  <c r="AI931" i="4"/>
  <c r="AI414" i="4"/>
  <c r="AI381" i="4"/>
  <c r="AI295" i="4"/>
  <c r="AI45" i="4"/>
  <c r="AI365" i="4"/>
  <c r="AI344" i="4"/>
  <c r="AI137" i="4"/>
  <c r="AI455" i="4"/>
  <c r="AI540" i="4"/>
  <c r="AI351" i="4"/>
  <c r="AI297" i="4"/>
  <c r="AI143" i="4"/>
  <c r="AI411" i="4"/>
  <c r="AI384" i="4"/>
  <c r="AI337" i="4"/>
  <c r="AI558" i="4"/>
  <c r="AI469" i="4"/>
  <c r="AI551" i="4"/>
  <c r="AI226" i="4"/>
  <c r="AI266" i="4"/>
  <c r="AI340" i="4"/>
  <c r="AI180" i="4"/>
  <c r="AI136" i="4"/>
  <c r="AI307" i="4"/>
  <c r="AI140" i="4"/>
  <c r="AI501" i="4"/>
  <c r="AI396" i="4"/>
  <c r="AI356" i="4"/>
  <c r="AI185" i="4"/>
  <c r="AI100" i="4"/>
  <c r="AI237" i="4"/>
  <c r="AI459" i="4"/>
  <c r="AI526" i="4"/>
  <c r="AI389" i="4"/>
  <c r="AI277" i="4"/>
  <c r="AI490" i="4"/>
  <c r="AI148" i="4"/>
  <c r="AI352" i="4"/>
  <c r="AI80" i="4"/>
  <c r="AI105" i="4"/>
  <c r="AI70" i="4"/>
  <c r="AI72" i="4"/>
  <c r="AI487" i="4"/>
  <c r="AI101" i="4"/>
  <c r="AI216" i="4"/>
  <c r="AH507" i="4"/>
  <c r="AH412" i="4"/>
  <c r="AH227" i="4"/>
  <c r="AH538" i="4"/>
  <c r="AH369" i="4"/>
  <c r="AH271" i="4"/>
  <c r="AH291" i="4"/>
  <c r="AH335" i="4"/>
  <c r="AH286" i="4"/>
  <c r="AH366" i="4"/>
  <c r="AH92" i="4"/>
  <c r="AH71" i="4"/>
  <c r="AH177" i="4"/>
  <c r="AH438" i="4"/>
  <c r="AH31" i="4"/>
  <c r="AH41" i="4"/>
  <c r="AI234" i="4"/>
  <c r="AI264" i="4"/>
  <c r="AI429" i="4"/>
  <c r="AI518" i="4"/>
  <c r="AI442" i="4"/>
  <c r="AI74" i="4"/>
  <c r="AI456" i="4"/>
  <c r="AH444" i="4"/>
  <c r="AH261" i="4"/>
  <c r="AI372" i="4"/>
  <c r="AI434" i="4"/>
  <c r="AI269" i="4"/>
  <c r="AI178" i="4"/>
  <c r="AI40" i="4"/>
  <c r="AI331" i="4"/>
  <c r="AI249" i="4"/>
  <c r="AI273" i="4"/>
  <c r="AH10" i="4"/>
  <c r="AI463" i="4"/>
  <c r="AH9" i="4"/>
  <c r="AI256" i="4"/>
  <c r="AI473" i="4"/>
  <c r="AI325" i="4"/>
  <c r="AI46" i="4"/>
  <c r="AI75" i="4"/>
  <c r="AI208" i="4"/>
  <c r="AI448" i="4"/>
  <c r="AH522" i="4"/>
  <c r="AH484" i="4"/>
  <c r="AI458" i="4"/>
  <c r="AI445" i="4"/>
  <c r="AI259" i="4"/>
  <c r="AI154" i="4"/>
  <c r="AI197" i="4"/>
  <c r="AI156" i="4"/>
  <c r="AI127" i="4"/>
  <c r="AH190" i="4"/>
  <c r="AH124" i="4"/>
  <c r="AI96" i="4"/>
  <c r="AI300" i="4"/>
  <c r="AI116" i="4"/>
  <c r="AI437" i="4"/>
  <c r="AI345" i="4"/>
  <c r="AI21" i="4"/>
  <c r="AI34" i="4"/>
  <c r="AI446" i="4"/>
  <c r="AH97" i="4"/>
  <c r="AH936" i="4"/>
  <c r="AI497" i="4"/>
  <c r="AI84" i="4"/>
  <c r="AI417" i="4"/>
  <c r="AI170" i="4"/>
  <c r="AI430" i="4"/>
  <c r="AI250" i="4"/>
  <c r="AI318" i="4"/>
  <c r="AH354" i="4"/>
  <c r="AH421" i="4"/>
  <c r="AI515" i="4"/>
  <c r="AI260" i="4"/>
  <c r="AI281" i="4"/>
  <c r="AI48" i="4"/>
  <c r="AI7" i="4"/>
  <c r="AI5" i="4"/>
  <c r="AI296" i="4"/>
  <c r="AH109" i="4"/>
  <c r="AH42" i="4"/>
  <c r="AI388" i="4"/>
  <c r="AH447" i="4"/>
  <c r="L24" i="4" l="1"/>
  <c r="L32" i="4"/>
  <c r="L40" i="4"/>
  <c r="L48" i="4"/>
  <c r="L56" i="4"/>
  <c r="L64" i="4"/>
  <c r="L72" i="4"/>
  <c r="L80" i="4"/>
  <c r="L88" i="4"/>
  <c r="L96" i="4"/>
  <c r="L104" i="4"/>
  <c r="L112" i="4"/>
  <c r="L120" i="4"/>
  <c r="L128" i="4"/>
  <c r="L136" i="4"/>
  <c r="L144" i="4"/>
  <c r="L152" i="4"/>
  <c r="L160" i="4"/>
  <c r="L168" i="4"/>
  <c r="L176" i="4"/>
  <c r="L184" i="4"/>
  <c r="L192" i="4"/>
  <c r="L200" i="4"/>
  <c r="L208" i="4"/>
  <c r="L216" i="4"/>
  <c r="L224" i="4"/>
  <c r="L232" i="4"/>
  <c r="L240" i="4"/>
  <c r="L248" i="4"/>
  <c r="L256" i="4"/>
  <c r="L264" i="4"/>
  <c r="L272" i="4"/>
  <c r="L280" i="4"/>
  <c r="L288" i="4"/>
  <c r="L296" i="4"/>
  <c r="L304" i="4"/>
  <c r="L312" i="4"/>
  <c r="L320" i="4"/>
  <c r="L328" i="4"/>
  <c r="L336" i="4"/>
  <c r="L344" i="4"/>
  <c r="L352" i="4"/>
  <c r="L360" i="4"/>
  <c r="L368" i="4"/>
  <c r="L376" i="4"/>
  <c r="L384" i="4"/>
  <c r="L392" i="4"/>
  <c r="L400" i="4"/>
  <c r="L408" i="4"/>
  <c r="L416" i="4"/>
  <c r="L424" i="4"/>
  <c r="L432" i="4"/>
  <c r="L440" i="4"/>
  <c r="L448" i="4"/>
  <c r="L456" i="4"/>
  <c r="L464" i="4"/>
  <c r="L472" i="4"/>
  <c r="L480" i="4"/>
  <c r="L488" i="4"/>
  <c r="L496" i="4"/>
  <c r="L504" i="4"/>
  <c r="L512" i="4"/>
  <c r="L520" i="4"/>
  <c r="L528" i="4"/>
  <c r="L536" i="4"/>
  <c r="L544" i="4"/>
  <c r="L552" i="4"/>
  <c r="L560" i="4"/>
  <c r="L568" i="4"/>
  <c r="L576" i="4"/>
  <c r="L584" i="4"/>
  <c r="L592" i="4"/>
  <c r="L600" i="4"/>
  <c r="L608" i="4"/>
  <c r="L616" i="4"/>
  <c r="L624" i="4"/>
  <c r="L632" i="4"/>
  <c r="L640" i="4"/>
  <c r="L648" i="4"/>
  <c r="L656" i="4"/>
  <c r="L664" i="4"/>
  <c r="L672" i="4"/>
  <c r="L680" i="4"/>
  <c r="L688" i="4"/>
  <c r="L696" i="4"/>
  <c r="L20" i="4"/>
  <c r="L29" i="4"/>
  <c r="L38" i="4"/>
  <c r="L47" i="4"/>
  <c r="L57" i="4"/>
  <c r="L66" i="4"/>
  <c r="L75" i="4"/>
  <c r="L84" i="4"/>
  <c r="L93" i="4"/>
  <c r="L102" i="4"/>
  <c r="L111" i="4"/>
  <c r="L121" i="4"/>
  <c r="L130" i="4"/>
  <c r="L139" i="4"/>
  <c r="L148" i="4"/>
  <c r="L157" i="4"/>
  <c r="L166" i="4"/>
  <c r="L175" i="4"/>
  <c r="L185" i="4"/>
  <c r="M185" i="4" s="1"/>
  <c r="L194" i="4"/>
  <c r="L203" i="4"/>
  <c r="L212" i="4"/>
  <c r="L221" i="4"/>
  <c r="L230" i="4"/>
  <c r="L239" i="4"/>
  <c r="L249" i="4"/>
  <c r="L258" i="4"/>
  <c r="L267" i="4"/>
  <c r="L276" i="4"/>
  <c r="L285" i="4"/>
  <c r="L294" i="4"/>
  <c r="L303" i="4"/>
  <c r="L313" i="4"/>
  <c r="L322" i="4"/>
  <c r="L331" i="4"/>
  <c r="L340" i="4"/>
  <c r="L349" i="4"/>
  <c r="L358" i="4"/>
  <c r="L367" i="4"/>
  <c r="L377" i="4"/>
  <c r="M377" i="4" s="1"/>
  <c r="L386" i="4"/>
  <c r="L395" i="4"/>
  <c r="L404" i="4"/>
  <c r="L413" i="4"/>
  <c r="L422" i="4"/>
  <c r="L431" i="4"/>
  <c r="L441" i="4"/>
  <c r="L21" i="4"/>
  <c r="L30" i="4"/>
  <c r="L39" i="4"/>
  <c r="L49" i="4"/>
  <c r="M49" i="4" s="1"/>
  <c r="L58" i="4"/>
  <c r="M58" i="4" s="1"/>
  <c r="L67" i="4"/>
  <c r="M67" i="4" s="1"/>
  <c r="L76" i="4"/>
  <c r="M76" i="4" s="1"/>
  <c r="L85" i="4"/>
  <c r="L94" i="4"/>
  <c r="L103" i="4"/>
  <c r="L113" i="4"/>
  <c r="M113" i="4" s="1"/>
  <c r="L122" i="4"/>
  <c r="L131" i="4"/>
  <c r="L140" i="4"/>
  <c r="M140" i="4" s="1"/>
  <c r="L149" i="4"/>
  <c r="M149" i="4" s="1"/>
  <c r="L158" i="4"/>
  <c r="L167" i="4"/>
  <c r="L177" i="4"/>
  <c r="M177" i="4" s="1"/>
  <c r="L186" i="4"/>
  <c r="L195" i="4"/>
  <c r="L204" i="4"/>
  <c r="M204" i="4" s="1"/>
  <c r="L213" i="4"/>
  <c r="M213" i="4" s="1"/>
  <c r="L222" i="4"/>
  <c r="M222" i="4" s="1"/>
  <c r="L231" i="4"/>
  <c r="L241" i="4"/>
  <c r="M241" i="4" s="1"/>
  <c r="L250" i="4"/>
  <c r="L259" i="4"/>
  <c r="L268" i="4"/>
  <c r="L277" i="4"/>
  <c r="L286" i="4"/>
  <c r="M286" i="4" s="1"/>
  <c r="L295" i="4"/>
  <c r="M295" i="4" s="1"/>
  <c r="L305" i="4"/>
  <c r="M305" i="4" s="1"/>
  <c r="L314" i="4"/>
  <c r="L323" i="4"/>
  <c r="L332" i="4"/>
  <c r="L341" i="4"/>
  <c r="L350" i="4"/>
  <c r="L359" i="4"/>
  <c r="M359" i="4" s="1"/>
  <c r="L369" i="4"/>
  <c r="M369" i="4" s="1"/>
  <c r="L378" i="4"/>
  <c r="L387" i="4"/>
  <c r="L396" i="4"/>
  <c r="L405" i="4"/>
  <c r="L414" i="4"/>
  <c r="L423" i="4"/>
  <c r="L433" i="4"/>
  <c r="M433" i="4" s="1"/>
  <c r="L442" i="4"/>
  <c r="M442" i="4" s="1"/>
  <c r="L451" i="4"/>
  <c r="L460" i="4"/>
  <c r="L469" i="4"/>
  <c r="L478" i="4"/>
  <c r="L487" i="4"/>
  <c r="L497" i="4"/>
  <c r="M497" i="4" s="1"/>
  <c r="L506" i="4"/>
  <c r="L515" i="4"/>
  <c r="L524" i="4"/>
  <c r="L533" i="4"/>
  <c r="L542" i="4"/>
  <c r="L551" i="4"/>
  <c r="L561" i="4"/>
  <c r="M561" i="4" s="1"/>
  <c r="L570" i="4"/>
  <c r="L579" i="4"/>
  <c r="L588" i="4"/>
  <c r="L597" i="4"/>
  <c r="L606" i="4"/>
  <c r="L615" i="4"/>
  <c r="L625" i="4"/>
  <c r="M625" i="4" s="1"/>
  <c r="L634" i="4"/>
  <c r="L643" i="4"/>
  <c r="L652" i="4"/>
  <c r="L661" i="4"/>
  <c r="L670" i="4"/>
  <c r="L679" i="4"/>
  <c r="L689" i="4"/>
  <c r="M689" i="4" s="1"/>
  <c r="L698" i="4"/>
  <c r="L706" i="4"/>
  <c r="L714" i="4"/>
  <c r="L722" i="4"/>
  <c r="L730" i="4"/>
  <c r="L738" i="4"/>
  <c r="L746" i="4"/>
  <c r="L754" i="4"/>
  <c r="L762" i="4"/>
  <c r="L770" i="4"/>
  <c r="L778" i="4"/>
  <c r="L23" i="4"/>
  <c r="L33" i="4"/>
  <c r="M33" i="4" s="1"/>
  <c r="L42" i="4"/>
  <c r="L51" i="4"/>
  <c r="L60" i="4"/>
  <c r="L69" i="4"/>
  <c r="L78" i="4"/>
  <c r="L87" i="4"/>
  <c r="L97" i="4"/>
  <c r="M97" i="4" s="1"/>
  <c r="L106" i="4"/>
  <c r="L115" i="4"/>
  <c r="L124" i="4"/>
  <c r="L133" i="4"/>
  <c r="L142" i="4"/>
  <c r="L151" i="4"/>
  <c r="L161" i="4"/>
  <c r="M161" i="4" s="1"/>
  <c r="L170" i="4"/>
  <c r="L179" i="4"/>
  <c r="L188" i="4"/>
  <c r="L197" i="4"/>
  <c r="L206" i="4"/>
  <c r="L215" i="4"/>
  <c r="L225" i="4"/>
  <c r="M225" i="4" s="1"/>
  <c r="L234" i="4"/>
  <c r="L243" i="4"/>
  <c r="L252" i="4"/>
  <c r="L261" i="4"/>
  <c r="L270" i="4"/>
  <c r="L279" i="4"/>
  <c r="L289" i="4"/>
  <c r="M289" i="4" s="1"/>
  <c r="L298" i="4"/>
  <c r="L307" i="4"/>
  <c r="L316" i="4"/>
  <c r="L325" i="4"/>
  <c r="L334" i="4"/>
  <c r="L343" i="4"/>
  <c r="L353" i="4"/>
  <c r="M353" i="4" s="1"/>
  <c r="L362" i="4"/>
  <c r="L371" i="4"/>
  <c r="L380" i="4"/>
  <c r="L389" i="4"/>
  <c r="L398" i="4"/>
  <c r="L407" i="4"/>
  <c r="L417" i="4"/>
  <c r="M417" i="4" s="1"/>
  <c r="L426" i="4"/>
  <c r="L435" i="4"/>
  <c r="L444" i="4"/>
  <c r="L453" i="4"/>
  <c r="L462" i="4"/>
  <c r="L471" i="4"/>
  <c r="L481" i="4"/>
  <c r="M481" i="4" s="1"/>
  <c r="L490" i="4"/>
  <c r="L499" i="4"/>
  <c r="L508" i="4"/>
  <c r="L517" i="4"/>
  <c r="L526" i="4"/>
  <c r="L535" i="4"/>
  <c r="L545" i="4"/>
  <c r="M545" i="4" s="1"/>
  <c r="L554" i="4"/>
  <c r="L563" i="4"/>
  <c r="L572" i="4"/>
  <c r="L581" i="4"/>
  <c r="L590" i="4"/>
  <c r="L599" i="4"/>
  <c r="L609" i="4"/>
  <c r="M609" i="4" s="1"/>
  <c r="L618" i="4"/>
  <c r="L627" i="4"/>
  <c r="L636" i="4"/>
  <c r="L645" i="4"/>
  <c r="L654" i="4"/>
  <c r="L663" i="4"/>
  <c r="L673" i="4"/>
  <c r="M673" i="4" s="1"/>
  <c r="L682" i="4"/>
  <c r="L691" i="4"/>
  <c r="L700" i="4"/>
  <c r="L708" i="4"/>
  <c r="L716" i="4"/>
  <c r="L724" i="4"/>
  <c r="L26" i="4"/>
  <c r="L35" i="4"/>
  <c r="L44" i="4"/>
  <c r="L53" i="4"/>
  <c r="L62" i="4"/>
  <c r="L71" i="4"/>
  <c r="L81" i="4"/>
  <c r="L90" i="4"/>
  <c r="L99" i="4"/>
  <c r="L108" i="4"/>
  <c r="L117" i="4"/>
  <c r="L126" i="4"/>
  <c r="L135" i="4"/>
  <c r="L145" i="4"/>
  <c r="L154" i="4"/>
  <c r="L163" i="4"/>
  <c r="L172" i="4"/>
  <c r="L181" i="4"/>
  <c r="L190" i="4"/>
  <c r="L199" i="4"/>
  <c r="L209" i="4"/>
  <c r="L218" i="4"/>
  <c r="L227" i="4"/>
  <c r="L236" i="4"/>
  <c r="L245" i="4"/>
  <c r="L254" i="4"/>
  <c r="L263" i="4"/>
  <c r="L273" i="4"/>
  <c r="L282" i="4"/>
  <c r="L291" i="4"/>
  <c r="L300" i="4"/>
  <c r="L309" i="4"/>
  <c r="L318" i="4"/>
  <c r="L327" i="4"/>
  <c r="L337" i="4"/>
  <c r="L346" i="4"/>
  <c r="L355" i="4"/>
  <c r="L364" i="4"/>
  <c r="L373" i="4"/>
  <c r="L382" i="4"/>
  <c r="L391" i="4"/>
  <c r="L401" i="4"/>
  <c r="L410" i="4"/>
  <c r="L419" i="4"/>
  <c r="L428" i="4"/>
  <c r="L437" i="4"/>
  <c r="L446" i="4"/>
  <c r="L455" i="4"/>
  <c r="L465" i="4"/>
  <c r="M465" i="4" s="1"/>
  <c r="L474" i="4"/>
  <c r="L483" i="4"/>
  <c r="L492" i="4"/>
  <c r="L501" i="4"/>
  <c r="L510" i="4"/>
  <c r="L519" i="4"/>
  <c r="L529" i="4"/>
  <c r="L538" i="4"/>
  <c r="L547" i="4"/>
  <c r="L556" i="4"/>
  <c r="L565" i="4"/>
  <c r="L574" i="4"/>
  <c r="L583" i="4"/>
  <c r="L593" i="4"/>
  <c r="L602" i="4"/>
  <c r="L611" i="4"/>
  <c r="L620" i="4"/>
  <c r="L629" i="4"/>
  <c r="L638" i="4"/>
  <c r="L647" i="4"/>
  <c r="L657" i="4"/>
  <c r="L666" i="4"/>
  <c r="L675" i="4"/>
  <c r="L684" i="4"/>
  <c r="L693" i="4"/>
  <c r="L702" i="4"/>
  <c r="L710" i="4"/>
  <c r="L718" i="4"/>
  <c r="L726" i="4"/>
  <c r="L22" i="4"/>
  <c r="L41" i="4"/>
  <c r="M41" i="4" s="1"/>
  <c r="L59" i="4"/>
  <c r="M59" i="4" s="1"/>
  <c r="L77" i="4"/>
  <c r="M77" i="4" s="1"/>
  <c r="L95" i="4"/>
  <c r="L114" i="4"/>
  <c r="L132" i="4"/>
  <c r="M132" i="4" s="1"/>
  <c r="L150" i="4"/>
  <c r="M150" i="4" s="1"/>
  <c r="L169" i="4"/>
  <c r="M169" i="4" s="1"/>
  <c r="L187" i="4"/>
  <c r="M187" i="4" s="1"/>
  <c r="L205" i="4"/>
  <c r="M205" i="4" s="1"/>
  <c r="L223" i="4"/>
  <c r="M223" i="4" s="1"/>
  <c r="L242" i="4"/>
  <c r="L260" i="4"/>
  <c r="L278" i="4"/>
  <c r="M278" i="4" s="1"/>
  <c r="L297" i="4"/>
  <c r="M297" i="4" s="1"/>
  <c r="L315" i="4"/>
  <c r="L333" i="4"/>
  <c r="M333" i="4" s="1"/>
  <c r="L351" i="4"/>
  <c r="M351" i="4" s="1"/>
  <c r="L370" i="4"/>
  <c r="M370" i="4" s="1"/>
  <c r="L388" i="4"/>
  <c r="L406" i="4"/>
  <c r="L425" i="4"/>
  <c r="M425" i="4" s="1"/>
  <c r="L443" i="4"/>
  <c r="M443" i="4" s="1"/>
  <c r="L458" i="4"/>
  <c r="L473" i="4"/>
  <c r="M473" i="4" s="1"/>
  <c r="L486" i="4"/>
  <c r="L502" i="4"/>
  <c r="M502" i="4" s="1"/>
  <c r="L516" i="4"/>
  <c r="M516" i="4" s="1"/>
  <c r="L531" i="4"/>
  <c r="L546" i="4"/>
  <c r="M546" i="4" s="1"/>
  <c r="L559" i="4"/>
  <c r="L575" i="4"/>
  <c r="M575" i="4" s="1"/>
  <c r="L589" i="4"/>
  <c r="M589" i="4" s="1"/>
  <c r="L604" i="4"/>
  <c r="L619" i="4"/>
  <c r="M619" i="4" s="1"/>
  <c r="L633" i="4"/>
  <c r="L649" i="4"/>
  <c r="L662" i="4"/>
  <c r="M662" i="4" s="1"/>
  <c r="L677" i="4"/>
  <c r="L692" i="4"/>
  <c r="M692" i="4" s="1"/>
  <c r="L705" i="4"/>
  <c r="L719" i="4"/>
  <c r="L731" i="4"/>
  <c r="M731" i="4" s="1"/>
  <c r="L740" i="4"/>
  <c r="L749" i="4"/>
  <c r="L758" i="4"/>
  <c r="L767" i="4"/>
  <c r="L776" i="4"/>
  <c r="L785" i="4"/>
  <c r="L793" i="4"/>
  <c r="L801" i="4"/>
  <c r="L809" i="4"/>
  <c r="L817" i="4"/>
  <c r="L825" i="4"/>
  <c r="L833" i="4"/>
  <c r="L841" i="4"/>
  <c r="L849" i="4"/>
  <c r="L857" i="4"/>
  <c r="L865" i="4"/>
  <c r="L873" i="4"/>
  <c r="L881" i="4"/>
  <c r="L889" i="4"/>
  <c r="L897" i="4"/>
  <c r="L905" i="4"/>
  <c r="L913" i="4"/>
  <c r="L921" i="4"/>
  <c r="L929" i="4"/>
  <c r="L937" i="4"/>
  <c r="L945" i="4"/>
  <c r="L953" i="4"/>
  <c r="L961" i="4"/>
  <c r="L969" i="4"/>
  <c r="L977" i="4"/>
  <c r="L985" i="4"/>
  <c r="L993" i="4"/>
  <c r="L1001" i="4"/>
  <c r="L1009" i="4"/>
  <c r="L1017" i="4"/>
  <c r="L1025" i="4"/>
  <c r="L1033" i="4"/>
  <c r="L1041" i="4"/>
  <c r="L1049" i="4"/>
  <c r="L1057" i="4"/>
  <c r="L1065" i="4"/>
  <c r="L27" i="4"/>
  <c r="L45" i="4"/>
  <c r="L63" i="4"/>
  <c r="M63" i="4" s="1"/>
  <c r="L82" i="4"/>
  <c r="M82" i="4" s="1"/>
  <c r="L100" i="4"/>
  <c r="L118" i="4"/>
  <c r="M118" i="4" s="1"/>
  <c r="L137" i="4"/>
  <c r="L155" i="4"/>
  <c r="M155" i="4" s="1"/>
  <c r="L173" i="4"/>
  <c r="L191" i="4"/>
  <c r="L210" i="4"/>
  <c r="M210" i="4" s="1"/>
  <c r="L228" i="4"/>
  <c r="M228" i="4" s="1"/>
  <c r="L246" i="4"/>
  <c r="L265" i="4"/>
  <c r="L283" i="4"/>
  <c r="M283" i="4" s="1"/>
  <c r="L301" i="4"/>
  <c r="M301" i="4" s="1"/>
  <c r="L319" i="4"/>
  <c r="L338" i="4"/>
  <c r="L356" i="4"/>
  <c r="M356" i="4" s="1"/>
  <c r="L374" i="4"/>
  <c r="M374" i="4" s="1"/>
  <c r="L393" i="4"/>
  <c r="M393" i="4" s="1"/>
  <c r="L411" i="4"/>
  <c r="M411" i="4" s="1"/>
  <c r="L429" i="4"/>
  <c r="M429" i="4" s="1"/>
  <c r="L447" i="4"/>
  <c r="M447" i="4" s="1"/>
  <c r="L461" i="4"/>
  <c r="L476" i="4"/>
  <c r="L491" i="4"/>
  <c r="M491" i="4" s="1"/>
  <c r="L505" i="4"/>
  <c r="L521" i="4"/>
  <c r="M521" i="4" s="1"/>
  <c r="L534" i="4"/>
  <c r="M534" i="4" s="1"/>
  <c r="L549" i="4"/>
  <c r="L564" i="4"/>
  <c r="L578" i="4"/>
  <c r="L594" i="4"/>
  <c r="L607" i="4"/>
  <c r="M607" i="4" s="1"/>
  <c r="L622" i="4"/>
  <c r="L637" i="4"/>
  <c r="L651" i="4"/>
  <c r="L667" i="4"/>
  <c r="L681" i="4"/>
  <c r="M681" i="4" s="1"/>
  <c r="L695" i="4"/>
  <c r="L709" i="4"/>
  <c r="L721" i="4"/>
  <c r="L733" i="4"/>
  <c r="L742" i="4"/>
  <c r="L751" i="4"/>
  <c r="L760" i="4"/>
  <c r="L769" i="4"/>
  <c r="L779" i="4"/>
  <c r="M779" i="4" s="1"/>
  <c r="L787" i="4"/>
  <c r="L795" i="4"/>
  <c r="L803" i="4"/>
  <c r="L811" i="4"/>
  <c r="L819" i="4"/>
  <c r="L827" i="4"/>
  <c r="L835" i="4"/>
  <c r="L843" i="4"/>
  <c r="L851" i="4"/>
  <c r="L859" i="4"/>
  <c r="L867" i="4"/>
  <c r="L875" i="4"/>
  <c r="L883" i="4"/>
  <c r="L891" i="4"/>
  <c r="L899" i="4"/>
  <c r="L907" i="4"/>
  <c r="L915" i="4"/>
  <c r="L923" i="4"/>
  <c r="L931" i="4"/>
  <c r="L939" i="4"/>
  <c r="L947" i="4"/>
  <c r="L955" i="4"/>
  <c r="L963" i="4"/>
  <c r="L971" i="4"/>
  <c r="L979" i="4"/>
  <c r="L987" i="4"/>
  <c r="L34" i="4"/>
  <c r="M34" i="4" s="1"/>
  <c r="L52" i="4"/>
  <c r="L70" i="4"/>
  <c r="L89" i="4"/>
  <c r="M89" i="4" s="1"/>
  <c r="L107" i="4"/>
  <c r="M107" i="4" s="1"/>
  <c r="L125" i="4"/>
  <c r="L143" i="4"/>
  <c r="L162" i="4"/>
  <c r="M162" i="4" s="1"/>
  <c r="L180" i="4"/>
  <c r="M180" i="4" s="1"/>
  <c r="L198" i="4"/>
  <c r="L217" i="4"/>
  <c r="M217" i="4" s="1"/>
  <c r="L235" i="4"/>
  <c r="M235" i="4" s="1"/>
  <c r="L253" i="4"/>
  <c r="M253" i="4" s="1"/>
  <c r="L271" i="4"/>
  <c r="L290" i="4"/>
  <c r="L308" i="4"/>
  <c r="M308" i="4" s="1"/>
  <c r="L326" i="4"/>
  <c r="M326" i="4" s="1"/>
  <c r="L345" i="4"/>
  <c r="M345" i="4" s="1"/>
  <c r="L363" i="4"/>
  <c r="L381" i="4"/>
  <c r="M381" i="4" s="1"/>
  <c r="L399" i="4"/>
  <c r="M399" i="4" s="1"/>
  <c r="L418" i="4"/>
  <c r="L436" i="4"/>
  <c r="L452" i="4"/>
  <c r="M452" i="4" s="1"/>
  <c r="L467" i="4"/>
  <c r="L482" i="4"/>
  <c r="M482" i="4" s="1"/>
  <c r="L495" i="4"/>
  <c r="L511" i="4"/>
  <c r="L525" i="4"/>
  <c r="M525" i="4" s="1"/>
  <c r="L540" i="4"/>
  <c r="L555" i="4"/>
  <c r="M555" i="4" s="1"/>
  <c r="L569" i="4"/>
  <c r="M569" i="4" s="1"/>
  <c r="L585" i="4"/>
  <c r="L598" i="4"/>
  <c r="M598" i="4" s="1"/>
  <c r="L613" i="4"/>
  <c r="L628" i="4"/>
  <c r="M628" i="4" s="1"/>
  <c r="L642" i="4"/>
  <c r="L658" i="4"/>
  <c r="L671" i="4"/>
  <c r="M671" i="4" s="1"/>
  <c r="L686" i="4"/>
  <c r="L701" i="4"/>
  <c r="M701" i="4" s="1"/>
  <c r="L713" i="4"/>
  <c r="L727" i="4"/>
  <c r="M727" i="4" s="1"/>
  <c r="L736" i="4"/>
  <c r="L745" i="4"/>
  <c r="L755" i="4"/>
  <c r="M755" i="4" s="1"/>
  <c r="L764" i="4"/>
  <c r="L773" i="4"/>
  <c r="L782" i="4"/>
  <c r="L790" i="4"/>
  <c r="L798" i="4"/>
  <c r="L806" i="4"/>
  <c r="L814" i="4"/>
  <c r="L822" i="4"/>
  <c r="L830" i="4"/>
  <c r="L838" i="4"/>
  <c r="L846" i="4"/>
  <c r="L854" i="4"/>
  <c r="L862" i="4"/>
  <c r="L870" i="4"/>
  <c r="L878" i="4"/>
  <c r="L886" i="4"/>
  <c r="L894" i="4"/>
  <c r="L902" i="4"/>
  <c r="L910" i="4"/>
  <c r="L918" i="4"/>
  <c r="L926" i="4"/>
  <c r="L934" i="4"/>
  <c r="L942" i="4"/>
  <c r="L950" i="4"/>
  <c r="L958" i="4"/>
  <c r="L966" i="4"/>
  <c r="L974" i="4"/>
  <c r="L982" i="4"/>
  <c r="L990" i="4"/>
  <c r="L25" i="4"/>
  <c r="M25" i="4" s="1"/>
  <c r="L54" i="4"/>
  <c r="M54" i="4" s="1"/>
  <c r="L83" i="4"/>
  <c r="L110" i="4"/>
  <c r="L141" i="4"/>
  <c r="M141" i="4" s="1"/>
  <c r="L171" i="4"/>
  <c r="L201" i="4"/>
  <c r="M201" i="4" s="1"/>
  <c r="L229" i="4"/>
  <c r="L257" i="4"/>
  <c r="M257" i="4" s="1"/>
  <c r="L287" i="4"/>
  <c r="M287" i="4" s="1"/>
  <c r="L317" i="4"/>
  <c r="L347" i="4"/>
  <c r="M347" i="4" s="1"/>
  <c r="L375" i="4"/>
  <c r="L403" i="4"/>
  <c r="L434" i="4"/>
  <c r="M434" i="4" s="1"/>
  <c r="L459" i="4"/>
  <c r="L484" i="4"/>
  <c r="L507" i="4"/>
  <c r="M507" i="4" s="1"/>
  <c r="L530" i="4"/>
  <c r="L553" i="4"/>
  <c r="M553" i="4" s="1"/>
  <c r="L577" i="4"/>
  <c r="M577" i="4" s="1"/>
  <c r="L601" i="4"/>
  <c r="M601" i="4" s="1"/>
  <c r="L623" i="4"/>
  <c r="L646" i="4"/>
  <c r="M646" i="4" s="1"/>
  <c r="L669" i="4"/>
  <c r="L694" i="4"/>
  <c r="M694" i="4" s="1"/>
  <c r="L715" i="4"/>
  <c r="M715" i="4" s="1"/>
  <c r="L734" i="4"/>
  <c r="L748" i="4"/>
  <c r="L763" i="4"/>
  <c r="L777" i="4"/>
  <c r="L791" i="4"/>
  <c r="L804" i="4"/>
  <c r="L816" i="4"/>
  <c r="L829" i="4"/>
  <c r="L842" i="4"/>
  <c r="L855" i="4"/>
  <c r="L868" i="4"/>
  <c r="M868" i="4" s="1"/>
  <c r="L880" i="4"/>
  <c r="L893" i="4"/>
  <c r="L906" i="4"/>
  <c r="L919" i="4"/>
  <c r="L932" i="4"/>
  <c r="L944" i="4"/>
  <c r="L957" i="4"/>
  <c r="L970" i="4"/>
  <c r="M970" i="4" s="1"/>
  <c r="L983" i="4"/>
  <c r="M983" i="4" s="1"/>
  <c r="L995" i="4"/>
  <c r="L1004" i="4"/>
  <c r="L1013" i="4"/>
  <c r="L1022" i="4"/>
  <c r="L1031" i="4"/>
  <c r="L1040" i="4"/>
  <c r="L1050" i="4"/>
  <c r="L1059" i="4"/>
  <c r="L1068" i="4"/>
  <c r="L1076" i="4"/>
  <c r="L1084" i="4"/>
  <c r="L1092" i="4"/>
  <c r="L1100" i="4"/>
  <c r="L1108" i="4"/>
  <c r="L1116" i="4"/>
  <c r="L1124" i="4"/>
  <c r="L28" i="4"/>
  <c r="M28" i="4" s="1"/>
  <c r="L55" i="4"/>
  <c r="L86" i="4"/>
  <c r="M86" i="4" s="1"/>
  <c r="L116" i="4"/>
  <c r="M116" i="4" s="1"/>
  <c r="L146" i="4"/>
  <c r="L174" i="4"/>
  <c r="M174" i="4" s="1"/>
  <c r="L202" i="4"/>
  <c r="L233" i="4"/>
  <c r="M233" i="4" s="1"/>
  <c r="L262" i="4"/>
  <c r="M262" i="4" s="1"/>
  <c r="L292" i="4"/>
  <c r="L321" i="4"/>
  <c r="M321" i="4" s="1"/>
  <c r="L348" i="4"/>
  <c r="L379" i="4"/>
  <c r="M379" i="4" s="1"/>
  <c r="L409" i="4"/>
  <c r="M409" i="4" s="1"/>
  <c r="L31" i="4"/>
  <c r="M31" i="4" s="1"/>
  <c r="L61" i="4"/>
  <c r="M61" i="4" s="1"/>
  <c r="L91" i="4"/>
  <c r="L119" i="4"/>
  <c r="L147" i="4"/>
  <c r="L178" i="4"/>
  <c r="M178" i="4" s="1"/>
  <c r="L207" i="4"/>
  <c r="M207" i="4" s="1"/>
  <c r="L237" i="4"/>
  <c r="L266" i="4"/>
  <c r="L293" i="4"/>
  <c r="L324" i="4"/>
  <c r="M324" i="4" s="1"/>
  <c r="L354" i="4"/>
  <c r="M354" i="4" s="1"/>
  <c r="L383" i="4"/>
  <c r="L412" i="4"/>
  <c r="L439" i="4"/>
  <c r="L466" i="4"/>
  <c r="L489" i="4"/>
  <c r="M489" i="4" s="1"/>
  <c r="L513" i="4"/>
  <c r="M513" i="4" s="1"/>
  <c r="L537" i="4"/>
  <c r="M537" i="4" s="1"/>
  <c r="L558" i="4"/>
  <c r="L582" i="4"/>
  <c r="L605" i="4"/>
  <c r="L630" i="4"/>
  <c r="L653" i="4"/>
  <c r="L676" i="4"/>
  <c r="L699" i="4"/>
  <c r="L720" i="4"/>
  <c r="L737" i="4"/>
  <c r="M737" i="4" s="1"/>
  <c r="L752" i="4"/>
  <c r="L766" i="4"/>
  <c r="L781" i="4"/>
  <c r="L794" i="4"/>
  <c r="L807" i="4"/>
  <c r="M807" i="4" s="1"/>
  <c r="L820" i="4"/>
  <c r="L832" i="4"/>
  <c r="L845" i="4"/>
  <c r="L858" i="4"/>
  <c r="L871" i="4"/>
  <c r="L884" i="4"/>
  <c r="L896" i="4"/>
  <c r="L909" i="4"/>
  <c r="L922" i="4"/>
  <c r="L935" i="4"/>
  <c r="L948" i="4"/>
  <c r="L960" i="4"/>
  <c r="L973" i="4"/>
  <c r="L986" i="4"/>
  <c r="L997" i="4"/>
  <c r="L1006" i="4"/>
  <c r="L1015" i="4"/>
  <c r="L1024" i="4"/>
  <c r="L1034" i="4"/>
  <c r="L1043" i="4"/>
  <c r="L1052" i="4"/>
  <c r="L1061" i="4"/>
  <c r="L1070" i="4"/>
  <c r="L1078" i="4"/>
  <c r="L1086" i="4"/>
  <c r="L1094" i="4"/>
  <c r="L1102" i="4"/>
  <c r="L1110" i="4"/>
  <c r="L1118" i="4"/>
  <c r="L36" i="4"/>
  <c r="M36" i="4" s="1"/>
  <c r="L65" i="4"/>
  <c r="M65" i="4" s="1"/>
  <c r="L92" i="4"/>
  <c r="L123" i="4"/>
  <c r="L153" i="4"/>
  <c r="M153" i="4" s="1"/>
  <c r="L182" i="4"/>
  <c r="M182" i="4" s="1"/>
  <c r="L211" i="4"/>
  <c r="L238" i="4"/>
  <c r="L269" i="4"/>
  <c r="L299" i="4"/>
  <c r="L329" i="4"/>
  <c r="L357" i="4"/>
  <c r="L385" i="4"/>
  <c r="M385" i="4" s="1"/>
  <c r="L415" i="4"/>
  <c r="L445" i="4"/>
  <c r="L468" i="4"/>
  <c r="L493" i="4"/>
  <c r="M493" i="4" s="1"/>
  <c r="L514" i="4"/>
  <c r="L539" i="4"/>
  <c r="L43" i="4"/>
  <c r="M43" i="4" s="1"/>
  <c r="L73" i="4"/>
  <c r="L101" i="4"/>
  <c r="L129" i="4"/>
  <c r="M129" i="4" s="1"/>
  <c r="L159" i="4"/>
  <c r="M159" i="4" s="1"/>
  <c r="L189" i="4"/>
  <c r="M189" i="4" s="1"/>
  <c r="L219" i="4"/>
  <c r="M219" i="4" s="1"/>
  <c r="L247" i="4"/>
  <c r="L275" i="4"/>
  <c r="L306" i="4"/>
  <c r="M306" i="4" s="1"/>
  <c r="L335" i="4"/>
  <c r="M335" i="4" s="1"/>
  <c r="L365" i="4"/>
  <c r="L394" i="4"/>
  <c r="L421" i="4"/>
  <c r="L450" i="4"/>
  <c r="L475" i="4"/>
  <c r="M475" i="4" s="1"/>
  <c r="L498" i="4"/>
  <c r="M498" i="4" s="1"/>
  <c r="L522" i="4"/>
  <c r="L543" i="4"/>
  <c r="M543" i="4" s="1"/>
  <c r="L567" i="4"/>
  <c r="L591" i="4"/>
  <c r="L614" i="4"/>
  <c r="L639" i="4"/>
  <c r="M639" i="4" s="1"/>
  <c r="L660" i="4"/>
  <c r="L685" i="4"/>
  <c r="L707" i="4"/>
  <c r="L728" i="4"/>
  <c r="L743" i="4"/>
  <c r="L757" i="4"/>
  <c r="L772" i="4"/>
  <c r="L786" i="4"/>
  <c r="L799" i="4"/>
  <c r="L812" i="4"/>
  <c r="L824" i="4"/>
  <c r="L837" i="4"/>
  <c r="L850" i="4"/>
  <c r="L863" i="4"/>
  <c r="L876" i="4"/>
  <c r="L888" i="4"/>
  <c r="L901" i="4"/>
  <c r="L914" i="4"/>
  <c r="L927" i="4"/>
  <c r="L940" i="4"/>
  <c r="L952" i="4"/>
  <c r="L965" i="4"/>
  <c r="L978" i="4"/>
  <c r="L991" i="4"/>
  <c r="L1000" i="4"/>
  <c r="L1010" i="4"/>
  <c r="M1010" i="4" s="1"/>
  <c r="L1019" i="4"/>
  <c r="L1028" i="4"/>
  <c r="L1037" i="4"/>
  <c r="L1046" i="4"/>
  <c r="L1055" i="4"/>
  <c r="L1064" i="4"/>
  <c r="L1073" i="4"/>
  <c r="L1081" i="4"/>
  <c r="L1089" i="4"/>
  <c r="L1097" i="4"/>
  <c r="L1105" i="4"/>
  <c r="L1113" i="4"/>
  <c r="L1121" i="4"/>
  <c r="L18" i="4"/>
  <c r="L46" i="4"/>
  <c r="M46" i="4" s="1"/>
  <c r="L74" i="4"/>
  <c r="L105" i="4"/>
  <c r="M105" i="4" s="1"/>
  <c r="L134" i="4"/>
  <c r="M134" i="4" s="1"/>
  <c r="L164" i="4"/>
  <c r="L193" i="4"/>
  <c r="M193" i="4" s="1"/>
  <c r="L220" i="4"/>
  <c r="L251" i="4"/>
  <c r="M251" i="4" s="1"/>
  <c r="L281" i="4"/>
  <c r="M281" i="4" s="1"/>
  <c r="L310" i="4"/>
  <c r="L339" i="4"/>
  <c r="M339" i="4" s="1"/>
  <c r="L366" i="4"/>
  <c r="L397" i="4"/>
  <c r="M397" i="4" s="1"/>
  <c r="L427" i="4"/>
  <c r="M427" i="4" s="1"/>
  <c r="L454" i="4"/>
  <c r="M454" i="4" s="1"/>
  <c r="L477" i="4"/>
  <c r="M477" i="4" s="1"/>
  <c r="L500" i="4"/>
  <c r="M500" i="4" s="1"/>
  <c r="L523" i="4"/>
  <c r="L548" i="4"/>
  <c r="M548" i="4" s="1"/>
  <c r="L50" i="4"/>
  <c r="L165" i="4"/>
  <c r="M165" i="4" s="1"/>
  <c r="L284" i="4"/>
  <c r="M284" i="4" s="1"/>
  <c r="L402" i="4"/>
  <c r="M402" i="4" s="1"/>
  <c r="L479" i="4"/>
  <c r="L541" i="4"/>
  <c r="M541" i="4" s="1"/>
  <c r="L586" i="4"/>
  <c r="L621" i="4"/>
  <c r="M621" i="4" s="1"/>
  <c r="L659" i="4"/>
  <c r="M659" i="4" s="1"/>
  <c r="L697" i="4"/>
  <c r="L729" i="4"/>
  <c r="L753" i="4"/>
  <c r="L775" i="4"/>
  <c r="L797" i="4"/>
  <c r="L818" i="4"/>
  <c r="M818" i="4" s="1"/>
  <c r="L839" i="4"/>
  <c r="M839" i="4" s="1"/>
  <c r="L860" i="4"/>
  <c r="L879" i="4"/>
  <c r="M879" i="4" s="1"/>
  <c r="L900" i="4"/>
  <c r="L920" i="4"/>
  <c r="L941" i="4"/>
  <c r="L962" i="4"/>
  <c r="L981" i="4"/>
  <c r="L999" i="4"/>
  <c r="L1014" i="4"/>
  <c r="L1029" i="4"/>
  <c r="L1044" i="4"/>
  <c r="L1058" i="4"/>
  <c r="M1058" i="4" s="1"/>
  <c r="L1072" i="4"/>
  <c r="L1085" i="4"/>
  <c r="L1098" i="4"/>
  <c r="L1111" i="4"/>
  <c r="L1123" i="4"/>
  <c r="L79" i="4"/>
  <c r="L759" i="4"/>
  <c r="M759" i="4" s="1"/>
  <c r="L844" i="4"/>
  <c r="M844" i="4" s="1"/>
  <c r="L885" i="4"/>
  <c r="L925" i="4"/>
  <c r="L967" i="4"/>
  <c r="L1003" i="4"/>
  <c r="L1032" i="4"/>
  <c r="M1032" i="4" s="1"/>
  <c r="L1062" i="4"/>
  <c r="L1101" i="4"/>
  <c r="M1101" i="4" s="1"/>
  <c r="L214" i="4"/>
  <c r="M214" i="4" s="1"/>
  <c r="L674" i="4"/>
  <c r="M674" i="4" s="1"/>
  <c r="L739" i="4"/>
  <c r="M739" i="4" s="1"/>
  <c r="L784" i="4"/>
  <c r="L826" i="4"/>
  <c r="M826" i="4" s="1"/>
  <c r="L866" i="4"/>
  <c r="M866" i="4" s="1"/>
  <c r="L908" i="4"/>
  <c r="M908" i="4" s="1"/>
  <c r="L928" i="4"/>
  <c r="L968" i="4"/>
  <c r="L1005" i="4"/>
  <c r="M1005" i="4" s="1"/>
  <c r="L1035" i="4"/>
  <c r="L1063" i="4"/>
  <c r="L1090" i="4"/>
  <c r="L1103" i="4"/>
  <c r="M1103" i="4" s="1"/>
  <c r="L68" i="4"/>
  <c r="M68" i="4" s="1"/>
  <c r="L183" i="4"/>
  <c r="L302" i="4"/>
  <c r="L420" i="4"/>
  <c r="M420" i="4" s="1"/>
  <c r="L485" i="4"/>
  <c r="M485" i="4" s="1"/>
  <c r="L550" i="4"/>
  <c r="M550" i="4" s="1"/>
  <c r="L587" i="4"/>
  <c r="L626" i="4"/>
  <c r="L665" i="4"/>
  <c r="M665" i="4" s="1"/>
  <c r="L703" i="4"/>
  <c r="L732" i="4"/>
  <c r="M732" i="4" s="1"/>
  <c r="L756" i="4"/>
  <c r="M756" i="4" s="1"/>
  <c r="L780" i="4"/>
  <c r="M780" i="4" s="1"/>
  <c r="L800" i="4"/>
  <c r="M800" i="4" s="1"/>
  <c r="L821" i="4"/>
  <c r="L840" i="4"/>
  <c r="L861" i="4"/>
  <c r="L882" i="4"/>
  <c r="M882" i="4" s="1"/>
  <c r="L903" i="4"/>
  <c r="L924" i="4"/>
  <c r="M924" i="4" s="1"/>
  <c r="L943" i="4"/>
  <c r="L964" i="4"/>
  <c r="L984" i="4"/>
  <c r="L1002" i="4"/>
  <c r="L1016" i="4"/>
  <c r="L1030" i="4"/>
  <c r="L1045" i="4"/>
  <c r="M1045" i="4" s="1"/>
  <c r="L1060" i="4"/>
  <c r="L1074" i="4"/>
  <c r="M1074" i="4" s="1"/>
  <c r="L1087" i="4"/>
  <c r="M1087" i="4" s="1"/>
  <c r="L1099" i="4"/>
  <c r="L1112" i="4"/>
  <c r="L196" i="4"/>
  <c r="L311" i="4"/>
  <c r="L430" i="4"/>
  <c r="M430" i="4" s="1"/>
  <c r="L494" i="4"/>
  <c r="M494" i="4" s="1"/>
  <c r="L557" i="4"/>
  <c r="L595" i="4"/>
  <c r="M595" i="4" s="1"/>
  <c r="L631" i="4"/>
  <c r="L668" i="4"/>
  <c r="M668" i="4" s="1"/>
  <c r="L704" i="4"/>
  <c r="L735" i="4"/>
  <c r="M735" i="4" s="1"/>
  <c r="L783" i="4"/>
  <c r="M783" i="4" s="1"/>
  <c r="L802" i="4"/>
  <c r="M802" i="4" s="1"/>
  <c r="L823" i="4"/>
  <c r="M823" i="4" s="1"/>
  <c r="L864" i="4"/>
  <c r="M864" i="4" s="1"/>
  <c r="L904" i="4"/>
  <c r="L946" i="4"/>
  <c r="M946" i="4" s="1"/>
  <c r="L988" i="4"/>
  <c r="L1018" i="4"/>
  <c r="M1018" i="4" s="1"/>
  <c r="L1047" i="4"/>
  <c r="M1047" i="4" s="1"/>
  <c r="L1075" i="4"/>
  <c r="L1088" i="4"/>
  <c r="L1114" i="4"/>
  <c r="M1114" i="4" s="1"/>
  <c r="L98" i="4"/>
  <c r="M98" i="4" s="1"/>
  <c r="L330" i="4"/>
  <c r="M330" i="4" s="1"/>
  <c r="L438" i="4"/>
  <c r="L503" i="4"/>
  <c r="M503" i="4" s="1"/>
  <c r="L562" i="4"/>
  <c r="L596" i="4"/>
  <c r="L635" i="4"/>
  <c r="L711" i="4"/>
  <c r="M711" i="4" s="1"/>
  <c r="L761" i="4"/>
  <c r="M761" i="4" s="1"/>
  <c r="L805" i="4"/>
  <c r="M805" i="4" s="1"/>
  <c r="L847" i="4"/>
  <c r="M847" i="4" s="1"/>
  <c r="L887" i="4"/>
  <c r="M887" i="4" s="1"/>
  <c r="L949" i="4"/>
  <c r="M949" i="4" s="1"/>
  <c r="L989" i="4"/>
  <c r="L1020" i="4"/>
  <c r="L1048" i="4"/>
  <c r="L1077" i="4"/>
  <c r="M1077" i="4" s="1"/>
  <c r="L1115" i="4"/>
  <c r="L127" i="4"/>
  <c r="M127" i="4" s="1"/>
  <c r="L244" i="4"/>
  <c r="M244" i="4" s="1"/>
  <c r="L361" i="4"/>
  <c r="M361" i="4" s="1"/>
  <c r="L457" i="4"/>
  <c r="L518" i="4"/>
  <c r="L571" i="4"/>
  <c r="M571" i="4" s="1"/>
  <c r="L610" i="4"/>
  <c r="M610" i="4" s="1"/>
  <c r="L644" i="4"/>
  <c r="M644" i="4" s="1"/>
  <c r="L683" i="4"/>
  <c r="M683" i="4" s="1"/>
  <c r="L717" i="4"/>
  <c r="M717" i="4" s="1"/>
  <c r="L744" i="4"/>
  <c r="L768" i="4"/>
  <c r="M768" i="4" s="1"/>
  <c r="L789" i="4"/>
  <c r="L810" i="4"/>
  <c r="L831" i="4"/>
  <c r="M831" i="4" s="1"/>
  <c r="L852" i="4"/>
  <c r="M852" i="4" s="1"/>
  <c r="L872" i="4"/>
  <c r="M872" i="4" s="1"/>
  <c r="L892" i="4"/>
  <c r="M892" i="4" s="1"/>
  <c r="L912" i="4"/>
  <c r="L933" i="4"/>
  <c r="M933" i="4" s="1"/>
  <c r="L954" i="4"/>
  <c r="M954" i="4" s="1"/>
  <c r="L975" i="4"/>
  <c r="L994" i="4"/>
  <c r="M994" i="4" s="1"/>
  <c r="L1008" i="4"/>
  <c r="L1023" i="4"/>
  <c r="M1023" i="4" s="1"/>
  <c r="L1038" i="4"/>
  <c r="L1053" i="4"/>
  <c r="L1067" i="4"/>
  <c r="L1080" i="4"/>
  <c r="L1093" i="4"/>
  <c r="M1093" i="4" s="1"/>
  <c r="L1106" i="4"/>
  <c r="L1119" i="4"/>
  <c r="L19" i="4"/>
  <c r="L138" i="4"/>
  <c r="M138" i="4" s="1"/>
  <c r="L255" i="4"/>
  <c r="M255" i="4" s="1"/>
  <c r="L372" i="4"/>
  <c r="L463" i="4"/>
  <c r="M463" i="4" s="1"/>
  <c r="L527" i="4"/>
  <c r="M527" i="4" s="1"/>
  <c r="L573" i="4"/>
  <c r="M573" i="4" s="1"/>
  <c r="L612" i="4"/>
  <c r="L650" i="4"/>
  <c r="M650" i="4" s="1"/>
  <c r="L687" i="4"/>
  <c r="L723" i="4"/>
  <c r="M723" i="4" s="1"/>
  <c r="L747" i="4"/>
  <c r="M747" i="4" s="1"/>
  <c r="L771" i="4"/>
  <c r="L792" i="4"/>
  <c r="L813" i="4"/>
  <c r="L834" i="4"/>
  <c r="L853" i="4"/>
  <c r="L874" i="4"/>
  <c r="L895" i="4"/>
  <c r="M895" i="4" s="1"/>
  <c r="L916" i="4"/>
  <c r="M916" i="4" s="1"/>
  <c r="L936" i="4"/>
  <c r="L956" i="4"/>
  <c r="M956" i="4" s="1"/>
  <c r="L976" i="4"/>
  <c r="L996" i="4"/>
  <c r="L1011" i="4"/>
  <c r="L1026" i="4"/>
  <c r="L1039" i="4"/>
  <c r="L1054" i="4"/>
  <c r="L1069" i="4"/>
  <c r="L1082" i="4"/>
  <c r="L1095" i="4"/>
  <c r="M1095" i="4" s="1"/>
  <c r="L1107" i="4"/>
  <c r="L1120" i="4"/>
  <c r="L37" i="4"/>
  <c r="M37" i="4" s="1"/>
  <c r="L156" i="4"/>
  <c r="M156" i="4" s="1"/>
  <c r="L274" i="4"/>
  <c r="M274" i="4" s="1"/>
  <c r="L390" i="4"/>
  <c r="M390" i="4" s="1"/>
  <c r="L470" i="4"/>
  <c r="M470" i="4" s="1"/>
  <c r="L532" i="4"/>
  <c r="M532" i="4" s="1"/>
  <c r="L580" i="4"/>
  <c r="M580" i="4" s="1"/>
  <c r="L617" i="4"/>
  <c r="M617" i="4" s="1"/>
  <c r="L655" i="4"/>
  <c r="L690" i="4"/>
  <c r="M690" i="4" s="1"/>
  <c r="L725" i="4"/>
  <c r="L750" i="4"/>
  <c r="M750" i="4" s="1"/>
  <c r="L774" i="4"/>
  <c r="M774" i="4" s="1"/>
  <c r="L796" i="4"/>
  <c r="M796" i="4" s="1"/>
  <c r="L815" i="4"/>
  <c r="L836" i="4"/>
  <c r="M836" i="4" s="1"/>
  <c r="L342" i="4"/>
  <c r="L741" i="4"/>
  <c r="M741" i="4" s="1"/>
  <c r="L877" i="4"/>
  <c r="M877" i="4" s="1"/>
  <c r="L959" i="4"/>
  <c r="M959" i="4" s="1"/>
  <c r="L1027" i="4"/>
  <c r="L1083" i="4"/>
  <c r="L449" i="4"/>
  <c r="M449" i="4" s="1"/>
  <c r="L765" i="4"/>
  <c r="M765" i="4" s="1"/>
  <c r="L890" i="4"/>
  <c r="M890" i="4" s="1"/>
  <c r="L972" i="4"/>
  <c r="M972" i="4" s="1"/>
  <c r="L1036" i="4"/>
  <c r="M1036" i="4" s="1"/>
  <c r="L1091" i="4"/>
  <c r="L1051" i="4"/>
  <c r="L603" i="4"/>
  <c r="L998" i="4"/>
  <c r="L1109" i="4"/>
  <c r="L1021" i="4"/>
  <c r="L509" i="4"/>
  <c r="L788" i="4"/>
  <c r="M788" i="4" s="1"/>
  <c r="L898" i="4"/>
  <c r="L980" i="4"/>
  <c r="M980" i="4" s="1"/>
  <c r="L1042" i="4"/>
  <c r="L1096" i="4"/>
  <c r="L566" i="4"/>
  <c r="M566" i="4" s="1"/>
  <c r="L808" i="4"/>
  <c r="M808" i="4" s="1"/>
  <c r="L911" i="4"/>
  <c r="M911" i="4" s="1"/>
  <c r="L992" i="4"/>
  <c r="M992" i="4" s="1"/>
  <c r="L1104" i="4"/>
  <c r="M1104" i="4" s="1"/>
  <c r="L828" i="4"/>
  <c r="M828" i="4" s="1"/>
  <c r="L917" i="4"/>
  <c r="M917" i="4" s="1"/>
  <c r="L1056" i="4"/>
  <c r="M1056" i="4" s="1"/>
  <c r="L951" i="4"/>
  <c r="M951" i="4" s="1"/>
  <c r="L641" i="4"/>
  <c r="M641" i="4" s="1"/>
  <c r="L848" i="4"/>
  <c r="L930" i="4"/>
  <c r="M930" i="4" s="1"/>
  <c r="L1007" i="4"/>
  <c r="M1007" i="4" s="1"/>
  <c r="L1066" i="4"/>
  <c r="M1066" i="4" s="1"/>
  <c r="L1117" i="4"/>
  <c r="L109" i="4"/>
  <c r="M109" i="4" s="1"/>
  <c r="L678" i="4"/>
  <c r="L856" i="4"/>
  <c r="L938" i="4"/>
  <c r="M938" i="4" s="1"/>
  <c r="L1012" i="4"/>
  <c r="L1071" i="4"/>
  <c r="L1122" i="4"/>
  <c r="M1122" i="4" s="1"/>
  <c r="L226" i="4"/>
  <c r="L712" i="4"/>
  <c r="L869" i="4"/>
  <c r="M869" i="4" s="1"/>
  <c r="L1079" i="4"/>
  <c r="M1079" i="4" s="1"/>
  <c r="L6" i="4"/>
  <c r="L14" i="4"/>
  <c r="L7" i="4"/>
  <c r="L15" i="4"/>
  <c r="L8" i="4"/>
  <c r="L16" i="4"/>
  <c r="L9" i="4"/>
  <c r="L17" i="4"/>
  <c r="L10" i="4"/>
  <c r="L11" i="4"/>
  <c r="L4" i="4"/>
  <c r="L12" i="4"/>
  <c r="L5" i="4"/>
  <c r="L13" i="4"/>
  <c r="L3" i="4"/>
  <c r="M3" i="4" s="1"/>
  <c r="AG4" i="4"/>
  <c r="AG549" i="4"/>
  <c r="AG25" i="4"/>
  <c r="AG541" i="4"/>
  <c r="AG207" i="4"/>
  <c r="AG528" i="4"/>
  <c r="AG108" i="4"/>
  <c r="AG202" i="4"/>
  <c r="AG326" i="4"/>
  <c r="AG452" i="4"/>
  <c r="AG425" i="4"/>
  <c r="AG103" i="4"/>
  <c r="AG183" i="4"/>
  <c r="AG305" i="4"/>
  <c r="AG428" i="4"/>
  <c r="AG247" i="4"/>
  <c r="AG510" i="4"/>
  <c r="AG258" i="4"/>
  <c r="AG562" i="4"/>
  <c r="AG519" i="4"/>
  <c r="AG554" i="4"/>
  <c r="AG424" i="4"/>
  <c r="AG938" i="4"/>
  <c r="AG939" i="4"/>
  <c r="B16" i="6"/>
  <c r="AI42" i="4"/>
  <c r="AI190" i="4"/>
  <c r="AI41" i="4"/>
  <c r="AI335" i="4"/>
  <c r="AI89" i="4"/>
  <c r="AI28" i="4"/>
  <c r="AI201" i="4"/>
  <c r="AI18" i="4"/>
  <c r="AI552" i="4"/>
  <c r="AI471" i="4"/>
  <c r="AI168" i="4"/>
  <c r="AI243" i="4"/>
  <c r="AI474" i="4"/>
  <c r="AI232" i="4"/>
  <c r="AI937" i="4"/>
  <c r="AI535" i="4"/>
  <c r="AI186" i="4"/>
  <c r="AH519" i="4"/>
  <c r="AH425" i="4"/>
  <c r="AH938" i="4"/>
  <c r="AI109" i="4"/>
  <c r="AI484" i="4"/>
  <c r="AI31" i="4"/>
  <c r="AI291" i="4"/>
  <c r="AI50" i="4"/>
  <c r="AI165" i="4"/>
  <c r="AI52" i="4"/>
  <c r="AI187" i="4"/>
  <c r="AI319" i="4"/>
  <c r="AI182" i="4"/>
  <c r="AI235" i="4"/>
  <c r="AI128" i="4"/>
  <c r="AI58" i="4"/>
  <c r="AI349" i="4"/>
  <c r="AI125" i="4"/>
  <c r="AI421" i="4"/>
  <c r="AI522" i="4"/>
  <c r="AI438" i="4"/>
  <c r="AI271" i="4"/>
  <c r="AI210" i="4"/>
  <c r="AI51" i="4"/>
  <c r="AI135" i="4"/>
  <c r="AI198" i="4"/>
  <c r="AI310" i="4"/>
  <c r="AI14" i="4"/>
  <c r="AI355" i="4"/>
  <c r="AI254" i="4"/>
  <c r="AI155" i="4"/>
  <c r="AI315" i="4"/>
  <c r="AI548" i="4"/>
  <c r="AI213" i="4"/>
  <c r="AI358" i="4"/>
  <c r="AH428" i="4"/>
  <c r="AH562" i="4"/>
  <c r="AH25" i="4"/>
  <c r="AH541" i="4"/>
  <c r="AI92" i="4"/>
  <c r="AI283" i="4"/>
  <c r="AI282" i="4"/>
  <c r="AH326" i="4"/>
  <c r="AH452" i="4"/>
  <c r="AI354" i="4"/>
  <c r="AI9" i="4"/>
  <c r="AI177" i="4"/>
  <c r="AI369" i="4"/>
  <c r="AI150" i="4"/>
  <c r="AI144" i="4"/>
  <c r="AI443" i="4"/>
  <c r="AI163" i="4"/>
  <c r="AI138" i="4"/>
  <c r="AI274" i="4"/>
  <c r="AI193" i="4"/>
  <c r="AI222" i="4"/>
  <c r="AI379" i="4"/>
  <c r="AI316" i="4"/>
  <c r="AH247" i="4"/>
  <c r="AH108" i="4"/>
  <c r="AH510" i="4"/>
  <c r="AI97" i="4"/>
  <c r="AI227" i="4"/>
  <c r="AI61" i="4"/>
  <c r="AI413" i="4"/>
  <c r="AI98" i="4"/>
  <c r="AI338" i="4"/>
  <c r="AI527" i="4"/>
  <c r="AI218" i="4"/>
  <c r="AI119" i="4"/>
  <c r="AH202" i="4"/>
  <c r="AH207" i="4"/>
  <c r="AI936" i="4"/>
  <c r="AI71" i="4"/>
  <c r="AI538" i="4"/>
  <c r="AI346" i="4"/>
  <c r="AI488" i="4"/>
  <c r="AI557" i="4"/>
  <c r="AI493" i="4"/>
  <c r="AI11" i="4"/>
  <c r="AI544" i="4"/>
  <c r="AI380" i="4"/>
  <c r="AI246" i="4"/>
  <c r="AI481" i="4"/>
  <c r="AI933" i="4"/>
  <c r="AI17" i="4"/>
  <c r="AI267" i="4"/>
  <c r="AH549" i="4"/>
  <c r="AH305" i="4"/>
  <c r="AI10" i="4"/>
  <c r="AI485" i="4"/>
  <c r="AI418" i="4"/>
  <c r="AI164" i="4"/>
  <c r="AI513" i="4"/>
  <c r="AH554" i="4"/>
  <c r="AH258" i="4"/>
  <c r="AH4" i="4"/>
  <c r="AI261" i="4"/>
  <c r="AI366" i="4"/>
  <c r="AI412" i="4"/>
  <c r="AI386" i="4"/>
  <c r="AI147" i="4"/>
  <c r="AI514" i="4"/>
  <c r="AI55" i="4"/>
  <c r="AI64" i="4"/>
  <c r="AI15" i="4"/>
  <c r="AI219" i="4"/>
  <c r="AI27" i="4"/>
  <c r="AI341" i="4"/>
  <c r="AI553" i="4"/>
  <c r="AI139" i="4"/>
  <c r="AH528" i="4"/>
  <c r="AH939" i="4"/>
  <c r="AH424" i="4"/>
  <c r="AH103" i="4"/>
  <c r="AI447" i="4"/>
  <c r="AI124" i="4"/>
  <c r="AI444" i="4"/>
  <c r="AI286" i="4"/>
  <c r="AI507" i="4"/>
  <c r="AI547" i="4"/>
  <c r="AI361" i="4"/>
  <c r="AI158" i="4"/>
  <c r="AI383" i="4"/>
  <c r="AI502" i="4"/>
  <c r="AI268" i="4"/>
  <c r="AI16" i="4"/>
  <c r="AI114" i="4"/>
  <c r="AI32" i="4"/>
  <c r="AI262" i="4"/>
  <c r="AI255" i="4"/>
  <c r="AH183" i="4"/>
  <c r="M350" i="4" l="1"/>
  <c r="M277" i="4"/>
  <c r="M898" i="4"/>
  <c r="M962" i="4"/>
  <c r="M1026" i="4"/>
  <c r="M678" i="4"/>
  <c r="M438" i="4"/>
  <c r="M704" i="4"/>
  <c r="M697" i="4"/>
  <c r="M834" i="4"/>
  <c r="M1106" i="4"/>
  <c r="M1111" i="4"/>
  <c r="M1042" i="4"/>
  <c r="M603" i="4"/>
  <c r="M73" i="4"/>
  <c r="M329" i="4"/>
  <c r="M725" i="4"/>
  <c r="M457" i="4"/>
  <c r="M1060" i="4"/>
  <c r="M479" i="4"/>
  <c r="M237" i="4"/>
  <c r="M509" i="4"/>
  <c r="M655" i="4"/>
  <c r="M164" i="4"/>
  <c r="M626" i="4"/>
  <c r="M101" i="4"/>
  <c r="M810" i="4"/>
  <c r="M964" i="4"/>
  <c r="M557" i="4"/>
  <c r="M943" i="4"/>
  <c r="M1085" i="4"/>
  <c r="M171" i="4"/>
  <c r="M653" i="4"/>
  <c r="M744" i="4"/>
  <c r="M302" i="4"/>
  <c r="M920" i="4"/>
  <c r="M753" i="4"/>
  <c r="M630" i="4"/>
  <c r="M874" i="4"/>
  <c r="M1038" i="4"/>
  <c r="M703" i="4"/>
  <c r="M900" i="4"/>
  <c r="M348" i="4"/>
  <c r="M317" i="4"/>
  <c r="M815" i="4"/>
  <c r="M1002" i="4"/>
  <c r="M1014" i="4"/>
  <c r="M484" i="4"/>
  <c r="M1035" i="4"/>
  <c r="M338" i="4"/>
  <c r="M191" i="4"/>
  <c r="M45" i="4"/>
  <c r="M1044" i="4"/>
  <c r="M55" i="4"/>
  <c r="M967" i="4"/>
  <c r="M357" i="4"/>
  <c r="M198" i="4"/>
  <c r="M52" i="4"/>
  <c r="M637" i="4"/>
  <c r="M249" i="4"/>
  <c r="M936" i="4"/>
  <c r="M505" i="4"/>
  <c r="M315" i="4"/>
  <c r="M22" i="4"/>
  <c r="M313" i="4"/>
  <c r="M794" i="4"/>
  <c r="M562" i="4"/>
  <c r="M903" i="4"/>
  <c r="M146" i="4"/>
  <c r="M709" i="4"/>
  <c r="M441" i="4"/>
  <c r="M856" i="4"/>
  <c r="M687" i="4"/>
  <c r="M871" i="4"/>
  <c r="M658" i="4"/>
  <c r="M418" i="4"/>
  <c r="M271" i="4"/>
  <c r="M125" i="4"/>
  <c r="M461" i="4"/>
  <c r="M466" i="4"/>
  <c r="M1109" i="4"/>
  <c r="M988" i="4"/>
  <c r="M79" i="4"/>
  <c r="M365" i="4"/>
  <c r="M211" i="4"/>
  <c r="M564" i="4"/>
  <c r="M633" i="4"/>
  <c r="M388" i="4"/>
  <c r="M242" i="4"/>
  <c r="M95" i="4"/>
  <c r="M57" i="4"/>
  <c r="M860" i="4"/>
  <c r="M728" i="4"/>
  <c r="M415" i="4"/>
  <c r="M292" i="4"/>
  <c r="M511" i="4"/>
  <c r="M121" i="4"/>
  <c r="M1112" i="4"/>
  <c r="M840" i="4"/>
  <c r="M813" i="4"/>
  <c r="M821" i="4"/>
  <c r="M522" i="4"/>
  <c r="M265" i="4"/>
  <c r="M514" i="4"/>
  <c r="M311" i="4"/>
  <c r="M1016" i="4"/>
  <c r="M1075" i="4"/>
  <c r="M594" i="4"/>
  <c r="M1021" i="4"/>
  <c r="M667" i="4"/>
  <c r="M1107" i="4"/>
  <c r="M1120" i="4"/>
  <c r="M853" i="4"/>
  <c r="M1083" i="4"/>
  <c r="M1088" i="4"/>
  <c r="M612" i="4"/>
  <c r="M220" i="4"/>
  <c r="M914" i="4"/>
  <c r="M812" i="4"/>
  <c r="M763" i="4"/>
  <c r="M585" i="4"/>
  <c r="M196" i="4"/>
  <c r="M1030" i="4"/>
  <c r="M247" i="4"/>
  <c r="M582" i="4"/>
  <c r="M383" i="4"/>
  <c r="M226" i="4"/>
  <c r="M771" i="4"/>
  <c r="M786" i="4"/>
  <c r="M342" i="4"/>
  <c r="M372" i="4"/>
  <c r="M978" i="4"/>
  <c r="M91" i="4"/>
  <c r="M518" i="4"/>
  <c r="M635" i="4"/>
  <c r="M984" i="4"/>
  <c r="M394" i="4"/>
  <c r="M699" i="4"/>
  <c r="M14" i="4"/>
  <c r="M989" i="4"/>
  <c r="M310" i="4"/>
  <c r="M850" i="4"/>
  <c r="M676" i="4"/>
  <c r="M137" i="4"/>
  <c r="M92" i="4"/>
  <c r="M712" i="4"/>
  <c r="M861" i="4"/>
  <c r="M1091" i="4"/>
  <c r="M996" i="4"/>
  <c r="M927" i="4"/>
  <c r="M707" i="4"/>
  <c r="M986" i="4"/>
  <c r="M884" i="4"/>
  <c r="M246" i="4"/>
  <c r="M100" i="4"/>
  <c r="M529" i="4"/>
  <c r="M685" i="4"/>
  <c r="M123" i="4"/>
  <c r="M605" i="4"/>
  <c r="M412" i="4"/>
  <c r="M1050" i="4"/>
  <c r="M593" i="4"/>
  <c r="M81" i="4"/>
  <c r="M792" i="4"/>
  <c r="M183" i="4"/>
  <c r="M729" i="4"/>
  <c r="M799" i="4"/>
  <c r="M539" i="4"/>
  <c r="M858" i="4"/>
  <c r="M752" i="4"/>
  <c r="M657" i="4"/>
  <c r="M145" i="4"/>
  <c r="M1069" i="4"/>
  <c r="M991" i="4"/>
  <c r="M299" i="4"/>
  <c r="M948" i="4"/>
  <c r="M119" i="4"/>
  <c r="M209" i="4"/>
  <c r="M998" i="4"/>
  <c r="M50" i="4"/>
  <c r="M614" i="4"/>
  <c r="M269" i="4"/>
  <c r="M720" i="4"/>
  <c r="M319" i="4"/>
  <c r="M173" i="4"/>
  <c r="M27" i="4"/>
  <c r="M273" i="4"/>
  <c r="M7" i="4"/>
  <c r="M1071" i="4"/>
  <c r="M863" i="4"/>
  <c r="M591" i="4"/>
  <c r="M238" i="4"/>
  <c r="M922" i="4"/>
  <c r="M820" i="4"/>
  <c r="M337" i="4"/>
  <c r="M11" i="4"/>
  <c r="M1012" i="4"/>
  <c r="M445" i="4"/>
  <c r="M266" i="4"/>
  <c r="M401" i="4"/>
  <c r="M935" i="4"/>
  <c r="M1099" i="4"/>
  <c r="M587" i="4"/>
  <c r="M976" i="4"/>
  <c r="M6" i="4"/>
  <c r="M719" i="4"/>
  <c r="M414" i="4"/>
  <c r="M341" i="4"/>
  <c r="M268" i="4"/>
  <c r="M195" i="4"/>
  <c r="M122" i="4"/>
  <c r="M941" i="4"/>
  <c r="M1029" i="4"/>
  <c r="M596" i="4"/>
  <c r="M1098" i="4"/>
  <c r="M423" i="4"/>
  <c r="M131" i="4"/>
  <c r="M4" i="4"/>
  <c r="M10" i="4"/>
  <c r="M848" i="4"/>
  <c r="M1011" i="4"/>
  <c r="M19" i="4"/>
  <c r="M1053" i="4"/>
  <c r="M1090" i="4"/>
  <c r="M1062" i="4"/>
  <c r="M940" i="4"/>
  <c r="M791" i="4"/>
  <c r="M459" i="4"/>
  <c r="M229" i="4"/>
  <c r="M363" i="4"/>
  <c r="M70" i="4"/>
  <c r="M777" i="4"/>
  <c r="M623" i="4"/>
  <c r="M396" i="4"/>
  <c r="M323" i="4"/>
  <c r="M250" i="4"/>
  <c r="M103" i="4"/>
  <c r="M30" i="4"/>
  <c r="M1082" i="4"/>
  <c r="M1119" i="4"/>
  <c r="M147" i="4"/>
  <c r="M855" i="4"/>
  <c r="M375" i="4"/>
  <c r="M387" i="4"/>
  <c r="M314" i="4"/>
  <c r="M167" i="4"/>
  <c r="M94" i="4"/>
  <c r="M21" i="4"/>
  <c r="M13" i="4"/>
  <c r="M16" i="4"/>
  <c r="M1117" i="4"/>
  <c r="M1034" i="4"/>
  <c r="M842" i="4"/>
  <c r="M734" i="4"/>
  <c r="M436" i="4"/>
  <c r="M290" i="4"/>
  <c r="M143" i="4"/>
  <c r="M378" i="4"/>
  <c r="M231" i="4"/>
  <c r="M158" i="4"/>
  <c r="M85" i="4"/>
  <c r="M1096" i="4"/>
  <c r="M975" i="4"/>
  <c r="M1048" i="4"/>
  <c r="M904" i="4"/>
  <c r="M631" i="4"/>
  <c r="M928" i="4"/>
  <c r="M885" i="4"/>
  <c r="M876" i="4"/>
  <c r="M932" i="4"/>
  <c r="M530" i="4"/>
  <c r="M83" i="4"/>
  <c r="M649" i="4"/>
  <c r="M406" i="4"/>
  <c r="M260" i="4"/>
  <c r="M114" i="4"/>
  <c r="M1039" i="4"/>
  <c r="M1020" i="4"/>
  <c r="M468" i="4"/>
  <c r="M919" i="4"/>
  <c r="M1051" i="4"/>
  <c r="M586" i="4"/>
  <c r="M523" i="4"/>
  <c r="M74" i="4"/>
  <c r="M743" i="4"/>
  <c r="M202" i="4"/>
  <c r="M906" i="4"/>
  <c r="M804" i="4"/>
  <c r="M1027" i="4"/>
  <c r="M17" i="4"/>
  <c r="M968" i="4"/>
  <c r="M366" i="4"/>
  <c r="M912" i="4"/>
  <c r="M797" i="4"/>
  <c r="M1097" i="4"/>
  <c r="M1028" i="4"/>
  <c r="M837" i="4"/>
  <c r="M1070" i="4"/>
  <c r="M997" i="4"/>
  <c r="M896" i="4"/>
  <c r="M1068" i="4"/>
  <c r="M995" i="4"/>
  <c r="M893" i="4"/>
  <c r="M1063" i="4"/>
  <c r="M784" i="4"/>
  <c r="M1072" i="4"/>
  <c r="M775" i="4"/>
  <c r="M18" i="4"/>
  <c r="M1089" i="4"/>
  <c r="M1019" i="4"/>
  <c r="M824" i="4"/>
  <c r="M1061" i="4"/>
  <c r="M781" i="4"/>
  <c r="M439" i="4"/>
  <c r="M1124" i="4"/>
  <c r="M1059" i="4"/>
  <c r="M9" i="4"/>
  <c r="M1003" i="4"/>
  <c r="M1081" i="4"/>
  <c r="M275" i="4"/>
  <c r="M1118" i="4"/>
  <c r="M1052" i="4"/>
  <c r="M973" i="4"/>
  <c r="M766" i="4"/>
  <c r="M1008" i="4"/>
  <c r="M1115" i="4"/>
  <c r="M1073" i="4"/>
  <c r="M1000" i="4"/>
  <c r="M901" i="4"/>
  <c r="M660" i="4"/>
  <c r="M1110" i="4"/>
  <c r="M1043" i="4"/>
  <c r="M960" i="4"/>
  <c r="M1108" i="4"/>
  <c r="M1040" i="4"/>
  <c r="M957" i="4"/>
  <c r="M925" i="4"/>
  <c r="M1064" i="4"/>
  <c r="M888" i="4"/>
  <c r="M450" i="4"/>
  <c r="M1102" i="4"/>
  <c r="M845" i="4"/>
  <c r="M558" i="4"/>
  <c r="M1100" i="4"/>
  <c r="M1031" i="4"/>
  <c r="M944" i="4"/>
  <c r="M12" i="4"/>
  <c r="M15" i="4"/>
  <c r="M1054" i="4"/>
  <c r="M1123" i="4"/>
  <c r="M1121" i="4"/>
  <c r="M1055" i="4"/>
  <c r="M772" i="4"/>
  <c r="M421" i="4"/>
  <c r="M1094" i="4"/>
  <c r="M1024" i="4"/>
  <c r="M832" i="4"/>
  <c r="M1092" i="4"/>
  <c r="M1080" i="4"/>
  <c r="M789" i="4"/>
  <c r="M999" i="4"/>
  <c r="M1113" i="4"/>
  <c r="M1046" i="4"/>
  <c r="M965" i="4"/>
  <c r="M757" i="4"/>
  <c r="M1086" i="4"/>
  <c r="M1015" i="4"/>
  <c r="M293" i="4"/>
  <c r="M1084" i="4"/>
  <c r="M1013" i="4"/>
  <c r="M1067" i="4"/>
  <c r="M981" i="4"/>
  <c r="M1105" i="4"/>
  <c r="M1037" i="4"/>
  <c r="M952" i="4"/>
  <c r="M567" i="4"/>
  <c r="M1078" i="4"/>
  <c r="M1006" i="4"/>
  <c r="M909" i="4"/>
  <c r="M1076" i="4"/>
  <c r="M1004" i="4"/>
  <c r="M990" i="4"/>
  <c r="M926" i="4"/>
  <c r="M862" i="4"/>
  <c r="M798" i="4"/>
  <c r="M613" i="4"/>
  <c r="M495" i="4"/>
  <c r="M947" i="4"/>
  <c r="M883" i="4"/>
  <c r="M819" i="4"/>
  <c r="M751" i="4"/>
  <c r="M651" i="4"/>
  <c r="M1049" i="4"/>
  <c r="M985" i="4"/>
  <c r="M921" i="4"/>
  <c r="M857" i="4"/>
  <c r="M793" i="4"/>
  <c r="M604" i="4"/>
  <c r="M486" i="4"/>
  <c r="M684" i="4"/>
  <c r="M611" i="4"/>
  <c r="M538" i="4"/>
  <c r="M391" i="4"/>
  <c r="M318" i="4"/>
  <c r="M245" i="4"/>
  <c r="M172" i="4"/>
  <c r="M99" i="4"/>
  <c r="M26" i="4"/>
  <c r="M663" i="4"/>
  <c r="M590" i="4"/>
  <c r="M517" i="4"/>
  <c r="M444" i="4"/>
  <c r="M371" i="4"/>
  <c r="M298" i="4"/>
  <c r="M151" i="4"/>
  <c r="M78" i="4"/>
  <c r="M770" i="4"/>
  <c r="M706" i="4"/>
  <c r="M634" i="4"/>
  <c r="M487" i="4"/>
  <c r="M404" i="4"/>
  <c r="M331" i="4"/>
  <c r="M258" i="4"/>
  <c r="M111" i="4"/>
  <c r="M38" i="4"/>
  <c r="M656" i="4"/>
  <c r="M592" i="4"/>
  <c r="M528" i="4"/>
  <c r="M464" i="4"/>
  <c r="M400" i="4"/>
  <c r="M336" i="4"/>
  <c r="M272" i="4"/>
  <c r="M208" i="4"/>
  <c r="M144" i="4"/>
  <c r="M80" i="4"/>
  <c r="M880" i="4"/>
  <c r="M982" i="4"/>
  <c r="M918" i="4"/>
  <c r="M854" i="4"/>
  <c r="M790" i="4"/>
  <c r="M713" i="4"/>
  <c r="M939" i="4"/>
  <c r="M875" i="4"/>
  <c r="M811" i="4"/>
  <c r="M742" i="4"/>
  <c r="M1041" i="4"/>
  <c r="M977" i="4"/>
  <c r="M913" i="4"/>
  <c r="M849" i="4"/>
  <c r="M785" i="4"/>
  <c r="M705" i="4"/>
  <c r="M675" i="4"/>
  <c r="M602" i="4"/>
  <c r="M455" i="4"/>
  <c r="M382" i="4"/>
  <c r="M309" i="4"/>
  <c r="M236" i="4"/>
  <c r="M163" i="4"/>
  <c r="M90" i="4"/>
  <c r="M724" i="4"/>
  <c r="M654" i="4"/>
  <c r="M581" i="4"/>
  <c r="M508" i="4"/>
  <c r="M435" i="4"/>
  <c r="M362" i="4"/>
  <c r="M215" i="4"/>
  <c r="M142" i="4"/>
  <c r="M69" i="4"/>
  <c r="M762" i="4"/>
  <c r="M698" i="4"/>
  <c r="M551" i="4"/>
  <c r="M478" i="4"/>
  <c r="M405" i="4"/>
  <c r="M332" i="4"/>
  <c r="M259" i="4"/>
  <c r="M186" i="4"/>
  <c r="M39" i="4"/>
  <c r="M395" i="4"/>
  <c r="M322" i="4"/>
  <c r="M175" i="4"/>
  <c r="M102" i="4"/>
  <c r="M29" i="4"/>
  <c r="M648" i="4"/>
  <c r="M584" i="4"/>
  <c r="M520" i="4"/>
  <c r="M456" i="4"/>
  <c r="M392" i="4"/>
  <c r="M328" i="4"/>
  <c r="M264" i="4"/>
  <c r="M200" i="4"/>
  <c r="M136" i="4"/>
  <c r="M72" i="4"/>
  <c r="M1116" i="4"/>
  <c r="M403" i="4"/>
  <c r="M974" i="4"/>
  <c r="M910" i="4"/>
  <c r="M846" i="4"/>
  <c r="M782" i="4"/>
  <c r="M467" i="4"/>
  <c r="M931" i="4"/>
  <c r="M867" i="4"/>
  <c r="M803" i="4"/>
  <c r="M733" i="4"/>
  <c r="M622" i="4"/>
  <c r="M1033" i="4"/>
  <c r="M969" i="4"/>
  <c r="M905" i="4"/>
  <c r="M841" i="4"/>
  <c r="M776" i="4"/>
  <c r="M458" i="4"/>
  <c r="M666" i="4"/>
  <c r="M519" i="4"/>
  <c r="M446" i="4"/>
  <c r="M373" i="4"/>
  <c r="M300" i="4"/>
  <c r="M227" i="4"/>
  <c r="M154" i="4"/>
  <c r="M716" i="4"/>
  <c r="M645" i="4"/>
  <c r="M572" i="4"/>
  <c r="M499" i="4"/>
  <c r="M426" i="4"/>
  <c r="M279" i="4"/>
  <c r="M206" i="4"/>
  <c r="M133" i="4"/>
  <c r="M60" i="4"/>
  <c r="M754" i="4"/>
  <c r="M615" i="4"/>
  <c r="M542" i="4"/>
  <c r="M469" i="4"/>
  <c r="M386" i="4"/>
  <c r="M239" i="4"/>
  <c r="M166" i="4"/>
  <c r="M93" i="4"/>
  <c r="M20" i="4"/>
  <c r="M640" i="4"/>
  <c r="M576" i="4"/>
  <c r="M512" i="4"/>
  <c r="M448" i="4"/>
  <c r="M384" i="4"/>
  <c r="M320" i="4"/>
  <c r="M256" i="4"/>
  <c r="M192" i="4"/>
  <c r="M128" i="4"/>
  <c r="M64" i="4"/>
  <c r="M748" i="4"/>
  <c r="M966" i="4"/>
  <c r="M902" i="4"/>
  <c r="M838" i="4"/>
  <c r="M773" i="4"/>
  <c r="M686" i="4"/>
  <c r="M987" i="4"/>
  <c r="M923" i="4"/>
  <c r="M859" i="4"/>
  <c r="M795" i="4"/>
  <c r="M721" i="4"/>
  <c r="M1025" i="4"/>
  <c r="M961" i="4"/>
  <c r="M897" i="4"/>
  <c r="M833" i="4"/>
  <c r="M767" i="4"/>
  <c r="M677" i="4"/>
  <c r="M559" i="4"/>
  <c r="M726" i="4"/>
  <c r="M583" i="4"/>
  <c r="M510" i="4"/>
  <c r="M437" i="4"/>
  <c r="M364" i="4"/>
  <c r="M291" i="4"/>
  <c r="M218" i="4"/>
  <c r="M71" i="4"/>
  <c r="M708" i="4"/>
  <c r="M636" i="4"/>
  <c r="M563" i="4"/>
  <c r="M490" i="4"/>
  <c r="M343" i="4"/>
  <c r="M270" i="4"/>
  <c r="M197" i="4"/>
  <c r="M124" i="4"/>
  <c r="M51" i="4"/>
  <c r="M746" i="4"/>
  <c r="M679" i="4"/>
  <c r="M606" i="4"/>
  <c r="M533" i="4"/>
  <c r="M460" i="4"/>
  <c r="M303" i="4"/>
  <c r="M230" i="4"/>
  <c r="M157" i="4"/>
  <c r="M84" i="4"/>
  <c r="M696" i="4"/>
  <c r="M632" i="4"/>
  <c r="M568" i="4"/>
  <c r="M504" i="4"/>
  <c r="M440" i="4"/>
  <c r="M376" i="4"/>
  <c r="M312" i="4"/>
  <c r="M248" i="4"/>
  <c r="M184" i="4"/>
  <c r="M120" i="4"/>
  <c r="M56" i="4"/>
  <c r="M110" i="4"/>
  <c r="M958" i="4"/>
  <c r="M894" i="4"/>
  <c r="M830" i="4"/>
  <c r="M764" i="4"/>
  <c r="M979" i="4"/>
  <c r="M915" i="4"/>
  <c r="M851" i="4"/>
  <c r="M787" i="4"/>
  <c r="M476" i="4"/>
  <c r="M1017" i="4"/>
  <c r="M953" i="4"/>
  <c r="M889" i="4"/>
  <c r="M825" i="4"/>
  <c r="M758" i="4"/>
  <c r="M718" i="4"/>
  <c r="M647" i="4"/>
  <c r="M574" i="4"/>
  <c r="M501" i="4"/>
  <c r="M428" i="4"/>
  <c r="M355" i="4"/>
  <c r="M282" i="4"/>
  <c r="M135" i="4"/>
  <c r="M62" i="4"/>
  <c r="M700" i="4"/>
  <c r="M627" i="4"/>
  <c r="M554" i="4"/>
  <c r="M407" i="4"/>
  <c r="M334" i="4"/>
  <c r="M261" i="4"/>
  <c r="M188" i="4"/>
  <c r="M115" i="4"/>
  <c r="M42" i="4"/>
  <c r="M738" i="4"/>
  <c r="M670" i="4"/>
  <c r="M597" i="4"/>
  <c r="M524" i="4"/>
  <c r="M451" i="4"/>
  <c r="M367" i="4"/>
  <c r="M294" i="4"/>
  <c r="M221" i="4"/>
  <c r="M148" i="4"/>
  <c r="M75" i="4"/>
  <c r="M688" i="4"/>
  <c r="M624" i="4"/>
  <c r="M560" i="4"/>
  <c r="M496" i="4"/>
  <c r="M432" i="4"/>
  <c r="M368" i="4"/>
  <c r="M304" i="4"/>
  <c r="M240" i="4"/>
  <c r="M176" i="4"/>
  <c r="M112" i="4"/>
  <c r="M48" i="4"/>
  <c r="M1022" i="4"/>
  <c r="M829" i="4"/>
  <c r="M950" i="4"/>
  <c r="M886" i="4"/>
  <c r="M822" i="4"/>
  <c r="M540" i="4"/>
  <c r="M971" i="4"/>
  <c r="M907" i="4"/>
  <c r="M843" i="4"/>
  <c r="M695" i="4"/>
  <c r="M578" i="4"/>
  <c r="M1009" i="4"/>
  <c r="M945" i="4"/>
  <c r="M881" i="4"/>
  <c r="M817" i="4"/>
  <c r="M749" i="4"/>
  <c r="M531" i="4"/>
  <c r="M710" i="4"/>
  <c r="M638" i="4"/>
  <c r="M565" i="4"/>
  <c r="M492" i="4"/>
  <c r="M419" i="4"/>
  <c r="M346" i="4"/>
  <c r="M199" i="4"/>
  <c r="M126" i="4"/>
  <c r="M53" i="4"/>
  <c r="M691" i="4"/>
  <c r="M618" i="4"/>
  <c r="M471" i="4"/>
  <c r="M398" i="4"/>
  <c r="M325" i="4"/>
  <c r="M252" i="4"/>
  <c r="M179" i="4"/>
  <c r="M106" i="4"/>
  <c r="M730" i="4"/>
  <c r="M661" i="4"/>
  <c r="M588" i="4"/>
  <c r="M515" i="4"/>
  <c r="M431" i="4"/>
  <c r="M358" i="4"/>
  <c r="M285" i="4"/>
  <c r="M212" i="4"/>
  <c r="M139" i="4"/>
  <c r="M66" i="4"/>
  <c r="M680" i="4"/>
  <c r="M616" i="4"/>
  <c r="M552" i="4"/>
  <c r="M488" i="4"/>
  <c r="M424" i="4"/>
  <c r="M360" i="4"/>
  <c r="M296" i="4"/>
  <c r="M232" i="4"/>
  <c r="M168" i="4"/>
  <c r="M104" i="4"/>
  <c r="M40" i="4"/>
  <c r="M816" i="4"/>
  <c r="M942" i="4"/>
  <c r="M878" i="4"/>
  <c r="M814" i="4"/>
  <c r="M745" i="4"/>
  <c r="M642" i="4"/>
  <c r="M963" i="4"/>
  <c r="M899" i="4"/>
  <c r="M835" i="4"/>
  <c r="M769" i="4"/>
  <c r="M1065" i="4"/>
  <c r="M1001" i="4"/>
  <c r="M937" i="4"/>
  <c r="M873" i="4"/>
  <c r="M809" i="4"/>
  <c r="M740" i="4"/>
  <c r="M702" i="4"/>
  <c r="M629" i="4"/>
  <c r="M556" i="4"/>
  <c r="M483" i="4"/>
  <c r="M410" i="4"/>
  <c r="M263" i="4"/>
  <c r="M190" i="4"/>
  <c r="M117" i="4"/>
  <c r="M44" i="4"/>
  <c r="M682" i="4"/>
  <c r="M535" i="4"/>
  <c r="M462" i="4"/>
  <c r="M389" i="4"/>
  <c r="M316" i="4"/>
  <c r="M243" i="4"/>
  <c r="M170" i="4"/>
  <c r="M23" i="4"/>
  <c r="M722" i="4"/>
  <c r="M652" i="4"/>
  <c r="M579" i="4"/>
  <c r="M506" i="4"/>
  <c r="M422" i="4"/>
  <c r="M349" i="4"/>
  <c r="M276" i="4"/>
  <c r="M203" i="4"/>
  <c r="M130" i="4"/>
  <c r="M672" i="4"/>
  <c r="M608" i="4"/>
  <c r="M544" i="4"/>
  <c r="M480" i="4"/>
  <c r="M416" i="4"/>
  <c r="M352" i="4"/>
  <c r="M288" i="4"/>
  <c r="M224" i="4"/>
  <c r="M160" i="4"/>
  <c r="M96" i="4"/>
  <c r="M32" i="4"/>
  <c r="M669" i="4"/>
  <c r="M934" i="4"/>
  <c r="M870" i="4"/>
  <c r="M806" i="4"/>
  <c r="M736" i="4"/>
  <c r="M955" i="4"/>
  <c r="M891" i="4"/>
  <c r="M827" i="4"/>
  <c r="M760" i="4"/>
  <c r="M549" i="4"/>
  <c r="M1057" i="4"/>
  <c r="M993" i="4"/>
  <c r="M929" i="4"/>
  <c r="M865" i="4"/>
  <c r="M801" i="4"/>
  <c r="M693" i="4"/>
  <c r="M620" i="4"/>
  <c r="M547" i="4"/>
  <c r="M474" i="4"/>
  <c r="M327" i="4"/>
  <c r="M254" i="4"/>
  <c r="M181" i="4"/>
  <c r="M108" i="4"/>
  <c r="M35" i="4"/>
  <c r="M599" i="4"/>
  <c r="M526" i="4"/>
  <c r="M453" i="4"/>
  <c r="M380" i="4"/>
  <c r="M307" i="4"/>
  <c r="M234" i="4"/>
  <c r="M87" i="4"/>
  <c r="M778" i="4"/>
  <c r="M714" i="4"/>
  <c r="M643" i="4"/>
  <c r="M570" i="4"/>
  <c r="M413" i="4"/>
  <c r="M340" i="4"/>
  <c r="M267" i="4"/>
  <c r="M194" i="4"/>
  <c r="M47" i="4"/>
  <c r="M664" i="4"/>
  <c r="M600" i="4"/>
  <c r="M536" i="4"/>
  <c r="M472" i="4"/>
  <c r="M408" i="4"/>
  <c r="M344" i="4"/>
  <c r="M280" i="4"/>
  <c r="M216" i="4"/>
  <c r="M152" i="4"/>
  <c r="M88" i="4"/>
  <c r="M24" i="4"/>
  <c r="M5" i="4"/>
  <c r="M8" i="4"/>
  <c r="O3" i="4"/>
  <c r="Q3" i="4" s="1"/>
  <c r="B14" i="6"/>
  <c r="AG26" i="4"/>
  <c r="U3" i="4"/>
  <c r="Y3" i="4" s="1"/>
  <c r="B24" i="6"/>
  <c r="AI258" i="4"/>
  <c r="AI108" i="4"/>
  <c r="AI183" i="4"/>
  <c r="AI554" i="4"/>
  <c r="AI247" i="4"/>
  <c r="AI938" i="4"/>
  <c r="AI103" i="4"/>
  <c r="AI305" i="4"/>
  <c r="AI452" i="4"/>
  <c r="AI425" i="4"/>
  <c r="AI424" i="4"/>
  <c r="AI549" i="4"/>
  <c r="AI326" i="4"/>
  <c r="AI519" i="4"/>
  <c r="AI939" i="4"/>
  <c r="AI207" i="4"/>
  <c r="AI541" i="4"/>
  <c r="AI528" i="4"/>
  <c r="AI202" i="4"/>
  <c r="AI25" i="4"/>
  <c r="AI562" i="4"/>
  <c r="AH26" i="4"/>
  <c r="AI4" i="4"/>
  <c r="AI510" i="4"/>
  <c r="AI428" i="4"/>
  <c r="Z3" i="4" l="1"/>
  <c r="V3" i="4"/>
  <c r="R3" i="4"/>
  <c r="O4" i="4"/>
  <c r="Q4" i="4" s="1"/>
  <c r="P3" i="4"/>
  <c r="AD658" i="4"/>
  <c r="AD2" i="4"/>
  <c r="AD91" i="4"/>
  <c r="AD572" i="4"/>
  <c r="AD750" i="4"/>
  <c r="AD996" i="4"/>
  <c r="AD730" i="4"/>
  <c r="AD266" i="4"/>
  <c r="AD542" i="4"/>
  <c r="AD710" i="4"/>
  <c r="AD1097" i="4"/>
  <c r="AD348" i="4"/>
  <c r="AD116" i="4"/>
  <c r="AD879" i="4"/>
  <c r="AD281" i="4"/>
  <c r="AD977" i="4"/>
  <c r="AD827" i="4"/>
  <c r="AD550" i="4"/>
  <c r="AD585" i="4"/>
  <c r="AD1116" i="4"/>
  <c r="AD206" i="4"/>
  <c r="AD771" i="4"/>
  <c r="AD1113" i="4"/>
  <c r="AD948" i="4"/>
  <c r="AD236" i="4"/>
  <c r="AD1091" i="4"/>
  <c r="AD312" i="4"/>
  <c r="AD623" i="4"/>
  <c r="AD336" i="4"/>
  <c r="AD556" i="4"/>
  <c r="AD947" i="4"/>
  <c r="AD636" i="4"/>
  <c r="AD140" i="4"/>
  <c r="AD414" i="4"/>
  <c r="AD1030" i="4"/>
  <c r="AD222" i="4"/>
  <c r="AD46" i="4"/>
  <c r="AD880" i="4"/>
  <c r="AD228" i="4"/>
  <c r="AD388" i="4"/>
  <c r="AD1055" i="4"/>
  <c r="AD102" i="4"/>
  <c r="AD282" i="4"/>
  <c r="AD946" i="4"/>
  <c r="AD186" i="4"/>
  <c r="AD344" i="4"/>
  <c r="AD639" i="4"/>
  <c r="AD139" i="4"/>
  <c r="AD904" i="4"/>
  <c r="AD741" i="4"/>
  <c r="AD7" i="4"/>
  <c r="AD277" i="4"/>
  <c r="AD1056" i="4"/>
  <c r="AD1021" i="4"/>
  <c r="AD864" i="4"/>
  <c r="AD453" i="4"/>
  <c r="AD992" i="4"/>
  <c r="AD761" i="4"/>
  <c r="AD278" i="4"/>
  <c r="AD364" i="4"/>
  <c r="AD87" i="4"/>
  <c r="AD1054" i="4"/>
  <c r="AD729" i="4"/>
  <c r="AD702" i="4"/>
  <c r="AD58" i="4"/>
  <c r="AD1062" i="4"/>
  <c r="AD751" i="4"/>
  <c r="AD602" i="4"/>
  <c r="AD275" i="4"/>
  <c r="AD697" i="4"/>
  <c r="AD588" i="4"/>
  <c r="AD193" i="4"/>
  <c r="AD49" i="4"/>
  <c r="AD961" i="4"/>
  <c r="AD673" i="4"/>
  <c r="AD842" i="4"/>
  <c r="AD1037" i="4"/>
  <c r="AD201" i="4"/>
  <c r="AD770" i="4"/>
  <c r="AD592" i="4"/>
  <c r="AD328" i="4"/>
  <c r="AD713" i="4"/>
  <c r="AD930" i="4"/>
  <c r="AD718" i="4"/>
  <c r="AD165" i="4"/>
  <c r="AD246" i="4"/>
  <c r="AD655" i="4"/>
  <c r="AD752" i="4"/>
  <c r="AD315" i="4"/>
  <c r="AD551" i="4"/>
  <c r="AD846" i="4"/>
  <c r="AD654" i="4"/>
  <c r="AD803" i="4"/>
  <c r="AD834" i="4"/>
  <c r="AD72" i="4"/>
  <c r="AD1115" i="4"/>
  <c r="AD408" i="4"/>
  <c r="AD603" i="4"/>
  <c r="AD295" i="4"/>
  <c r="AD916" i="4"/>
  <c r="AD580" i="4"/>
  <c r="AD261" i="4"/>
  <c r="AD1000" i="4"/>
  <c r="AD865" i="4"/>
  <c r="AD512" i="4"/>
  <c r="AD1013" i="4"/>
  <c r="AD389" i="4"/>
  <c r="AD976" i="4"/>
  <c r="AD695" i="4"/>
  <c r="AD36" i="4"/>
  <c r="AD106" i="4"/>
  <c r="AD141" i="4"/>
  <c r="AD933" i="4"/>
  <c r="AD396" i="4"/>
  <c r="AD653" i="4"/>
  <c r="AD267" i="4"/>
  <c r="AD1053" i="4"/>
  <c r="AD998" i="4"/>
  <c r="AD835" i="4"/>
  <c r="AD492" i="4"/>
  <c r="AD1005" i="4"/>
  <c r="AD142" i="4"/>
  <c r="AD488" i="4"/>
  <c r="AD575" i="4"/>
  <c r="AD325" i="4"/>
  <c r="AD876" i="4"/>
  <c r="AD149" i="4"/>
  <c r="AD632" i="4"/>
  <c r="AD1100" i="4"/>
  <c r="AD490" i="4"/>
  <c r="AD651" i="4"/>
  <c r="AD1016" i="4"/>
  <c r="AD1031" i="4"/>
  <c r="AD122" i="4"/>
  <c r="AD26" i="4"/>
  <c r="AD984" i="4"/>
  <c r="AD982" i="4"/>
  <c r="AD363" i="4"/>
  <c r="AD538" i="4"/>
  <c r="AD203" i="4"/>
  <c r="AD844" i="4"/>
  <c r="AD29" i="4"/>
  <c r="AD749" i="4"/>
  <c r="AD932" i="4"/>
  <c r="AD810" i="4"/>
  <c r="AD358" i="4"/>
  <c r="AD283" i="4"/>
  <c r="AD446" i="4"/>
  <c r="AD224" i="4"/>
  <c r="AD38" i="4"/>
  <c r="AD824" i="4"/>
  <c r="AD487" i="4"/>
  <c r="AD1095" i="4"/>
  <c r="AD1068" i="4"/>
  <c r="AD437" i="4"/>
  <c r="AD687" i="4"/>
  <c r="AD11" i="4"/>
  <c r="AD380" i="4"/>
  <c r="AD308" i="4"/>
  <c r="AD599" i="4"/>
  <c r="AD65" i="4"/>
  <c r="AD1045" i="4"/>
  <c r="AD981" i="4"/>
  <c r="AD963" i="4"/>
  <c r="AD17" i="4"/>
  <c r="AD820" i="4"/>
  <c r="AD469" i="4"/>
  <c r="AD754" i="4"/>
  <c r="AD887" i="4"/>
  <c r="AD1023" i="4"/>
  <c r="AD960" i="4"/>
  <c r="AD307" i="4"/>
  <c r="AD342" i="4"/>
  <c r="AD798" i="4"/>
  <c r="AD837" i="4"/>
  <c r="AD320" i="4"/>
  <c r="AD882" i="4"/>
  <c r="AD251" i="4"/>
  <c r="AD924" i="4"/>
  <c r="AD299" i="4"/>
  <c r="AD672" i="4"/>
  <c r="AD294" i="4"/>
  <c r="AD1109" i="4"/>
  <c r="AD1019" i="4"/>
  <c r="AD527" i="4"/>
  <c r="AD987" i="4"/>
  <c r="AD83" i="4"/>
  <c r="AD427" i="4"/>
  <c r="AD71" i="4"/>
  <c r="AD194" i="4"/>
  <c r="AD593" i="4"/>
  <c r="AD972" i="4"/>
  <c r="AD485" i="4"/>
  <c r="AD301" i="4"/>
  <c r="AD1034" i="4"/>
  <c r="AD734" i="4"/>
  <c r="AD838" i="4"/>
  <c r="AD829" i="4"/>
  <c r="AD584" i="4"/>
  <c r="AD483" i="4"/>
  <c r="AD226" i="4"/>
  <c r="AD945" i="4"/>
  <c r="AD176" i="4"/>
  <c r="AD796" i="4"/>
  <c r="AD530" i="4"/>
  <c r="AD144" i="4"/>
  <c r="AD125" i="4"/>
  <c r="AD213" i="4"/>
  <c r="AD740" i="4"/>
  <c r="AD304" i="4"/>
  <c r="AD362" i="4"/>
  <c r="AD708" i="4"/>
  <c r="AD136" i="4"/>
  <c r="AD868" i="4"/>
  <c r="AD881" i="4"/>
  <c r="AD217" i="4"/>
  <c r="AD370" i="4"/>
  <c r="AD732" i="4"/>
  <c r="AD174" i="4"/>
  <c r="AD404" i="4"/>
  <c r="AD659" i="4"/>
  <c r="AD143" i="4"/>
  <c r="AD1080" i="4"/>
  <c r="AD34" i="4"/>
  <c r="AD589" i="4"/>
  <c r="AD493" i="4"/>
  <c r="AD567" i="4"/>
  <c r="AD578" i="4"/>
  <c r="AD591" i="4"/>
  <c r="AD952" i="4"/>
  <c r="AD392" i="4"/>
  <c r="AD638" i="4"/>
  <c r="AD983" i="4"/>
  <c r="AD966" i="4"/>
  <c r="AD676" i="4"/>
  <c r="AD480" i="4"/>
  <c r="AD897" i="4"/>
  <c r="AD274" i="4"/>
  <c r="AD411" i="4"/>
  <c r="AD831" i="4"/>
  <c r="AD371" i="4"/>
  <c r="AD99" i="4"/>
  <c r="AD600" i="4"/>
  <c r="AD661" i="4"/>
  <c r="AD517" i="4"/>
  <c r="AD911" i="4"/>
  <c r="AD561" i="4"/>
  <c r="AD806" i="4"/>
  <c r="AD9" i="4"/>
  <c r="AD1027" i="4"/>
  <c r="AD379" i="4"/>
  <c r="AD504" i="4"/>
  <c r="AD859" i="4"/>
  <c r="AD477" i="4"/>
  <c r="AD921" i="4"/>
  <c r="AD793" i="4"/>
  <c r="AD787" i="4"/>
  <c r="AD914" i="4"/>
  <c r="AD390" i="4"/>
  <c r="AD361" i="4"/>
  <c r="AD98" i="4"/>
  <c r="AD767" i="4"/>
  <c r="AD296" i="4"/>
  <c r="AD110" i="4"/>
  <c r="AD628" i="4"/>
  <c r="AD723" i="4"/>
  <c r="AD555" i="4"/>
  <c r="AD745" i="4"/>
  <c r="AD386" i="4"/>
  <c r="AD221" i="4"/>
  <c r="AD238" i="4"/>
  <c r="AD359" i="4"/>
  <c r="AD92" i="4"/>
  <c r="AD478" i="4"/>
  <c r="AD890" i="4"/>
  <c r="AD823" i="4"/>
  <c r="AD843" i="4"/>
  <c r="AD44" i="4"/>
  <c r="AD242" i="4"/>
  <c r="AD324" i="4"/>
  <c r="AD902" i="4"/>
  <c r="AD872" i="4"/>
  <c r="AD724" i="4"/>
  <c r="AD93" i="4"/>
  <c r="AD239" i="4"/>
  <c r="AD690" i="4"/>
  <c r="AD184" i="4"/>
  <c r="AD1043" i="4"/>
  <c r="AD503" i="4"/>
  <c r="AD598" i="4"/>
  <c r="AD919" i="4"/>
  <c r="AD97" i="4"/>
  <c r="AD210" i="4"/>
  <c r="AD1010" i="4"/>
  <c r="AD347" i="4"/>
  <c r="AD857" i="4"/>
  <c r="AD614" i="4"/>
  <c r="AD794" i="4"/>
  <c r="AD75" i="4"/>
  <c r="AD127" i="4"/>
  <c r="AD1007" i="4"/>
  <c r="AD635" i="4"/>
  <c r="AD395" i="4"/>
  <c r="AD909" i="4"/>
  <c r="AD949" i="4"/>
  <c r="AD711" i="4"/>
  <c r="AD991" i="4"/>
  <c r="AD675" i="4"/>
  <c r="AD383" i="4"/>
  <c r="AD748" i="4"/>
  <c r="AD1077" i="4"/>
  <c r="AD951" i="4"/>
  <c r="AD959" i="4"/>
  <c r="AD895" i="4"/>
  <c r="AD39" i="4"/>
  <c r="AD191" i="4"/>
  <c r="AD667" i="4"/>
  <c r="AD856" i="4"/>
  <c r="AD688" i="4"/>
  <c r="AD429" i="4"/>
  <c r="AD604" i="4"/>
  <c r="AD553" i="4"/>
  <c r="AD867" i="4"/>
  <c r="AD533" i="4"/>
  <c r="AD31" i="4"/>
  <c r="AD855" i="4"/>
  <c r="AD223" i="4"/>
  <c r="AD123" i="4"/>
  <c r="AD978" i="4"/>
  <c r="AD156" i="4"/>
  <c r="AD993" i="4"/>
  <c r="AD784" i="4"/>
  <c r="AD786" i="4"/>
  <c r="AD581" i="4"/>
  <c r="AD61" i="4"/>
  <c r="AD441" i="4"/>
  <c r="AD955" i="4"/>
  <c r="AD197" i="4"/>
  <c r="AD877" i="4"/>
  <c r="AD405" i="4"/>
  <c r="AD499" i="4"/>
  <c r="AD757" i="4"/>
  <c r="AD385" i="4"/>
  <c r="AD187" i="4"/>
  <c r="AD64" i="4"/>
  <c r="AD1012" i="4"/>
  <c r="AD766" i="4"/>
  <c r="AD668" i="4"/>
  <c r="AD944" i="4"/>
  <c r="AD684" i="4"/>
  <c r="AD764" i="4"/>
  <c r="AD145" i="4"/>
  <c r="AD205" i="4"/>
  <c r="AD466" i="4"/>
  <c r="AD674" i="4"/>
  <c r="AD989" i="4"/>
  <c r="AD840" i="4"/>
  <c r="AD927" i="4"/>
  <c r="AD797" i="4"/>
  <c r="AD607" i="4"/>
  <c r="AD443" i="4"/>
  <c r="AD319" i="4"/>
  <c r="AD447" i="4"/>
  <c r="AD1038" i="4"/>
  <c r="AD473" i="4"/>
  <c r="AD101" i="4"/>
  <c r="AD37" i="4"/>
  <c r="AD353" i="4"/>
  <c r="AD269" i="4"/>
  <c r="AD781" i="4"/>
  <c r="AD726" i="4"/>
  <c r="AD699" i="4"/>
  <c r="AD1004" i="4"/>
  <c r="AD1107" i="4"/>
  <c r="AD128" i="4"/>
  <c r="AD756" i="4"/>
  <c r="AD679" i="4"/>
  <c r="AD979" i="4"/>
  <c r="AD642" i="4"/>
  <c r="AD616" i="4"/>
  <c r="AD579" i="4"/>
  <c r="AD204" i="4"/>
  <c r="AD583" i="4"/>
  <c r="AD1025" i="4"/>
  <c r="AD1078" i="4"/>
  <c r="AD60" i="4"/>
  <c r="AD826" i="4"/>
  <c r="AD105" i="4"/>
  <c r="AD1033" i="4"/>
  <c r="AD394" i="4"/>
  <c r="AD316" i="4"/>
  <c r="AD709" i="4"/>
  <c r="AD474" i="4"/>
  <c r="AD701" i="4"/>
  <c r="AD150" i="4"/>
  <c r="AD290" i="4"/>
  <c r="AD560" i="4"/>
  <c r="AD438" i="4"/>
  <c r="AD335" i="4"/>
  <c r="AD444" i="4"/>
  <c r="AD1008" i="4"/>
  <c r="AD401" i="4"/>
  <c r="AD337" i="4"/>
  <c r="AD273" i="4"/>
  <c r="AD45" i="4"/>
  <c r="AD505" i="4"/>
  <c r="AD234" i="4"/>
  <c r="AD970" i="4"/>
  <c r="AD923" i="4"/>
  <c r="AD430" i="4"/>
  <c r="AD233" i="4"/>
  <c r="AD609" i="4"/>
  <c r="AD755" i="4"/>
  <c r="AD18" i="4"/>
  <c r="AD739" i="4"/>
  <c r="AD753" i="4"/>
  <c r="AD698" i="4"/>
  <c r="AD762" i="4"/>
  <c r="AD525" i="4"/>
  <c r="AD461" i="4"/>
  <c r="AD633" i="4"/>
  <c r="AD785" i="4"/>
  <c r="AD298" i="4"/>
  <c r="AD594" i="4"/>
  <c r="AD811" i="4"/>
  <c r="AD821" i="4"/>
  <c r="AD969" i="4"/>
  <c r="AD706" i="4"/>
  <c r="AD640" i="4"/>
  <c r="AD196" i="4"/>
  <c r="AD268" i="4"/>
  <c r="AD284" i="4"/>
  <c r="AD536" i="4"/>
  <c r="AD1093" i="4"/>
  <c r="AD373" i="4"/>
  <c r="AD848" i="4"/>
  <c r="AD338" i="4"/>
  <c r="AD1101" i="4"/>
  <c r="AD397" i="4"/>
  <c r="AD1106" i="4"/>
  <c r="AD323" i="4"/>
  <c r="AD12" i="4"/>
  <c r="AD758" i="4"/>
  <c r="AD839" i="4"/>
  <c r="AD317" i="4"/>
  <c r="AD733" i="4"/>
  <c r="AD817" i="4"/>
  <c r="AD677" i="4"/>
  <c r="AD518" i="4"/>
  <c r="AD215" i="4"/>
  <c r="AD349" i="4"/>
  <c r="AD137" i="4"/>
  <c r="AD850" i="4"/>
  <c r="AD257" i="4"/>
  <c r="AD819" i="4"/>
  <c r="AD800" i="4"/>
  <c r="AD501" i="4"/>
  <c r="AD346" i="4"/>
  <c r="AD566" i="4"/>
  <c r="AD216" i="4"/>
  <c r="AD660" i="4"/>
  <c r="AD155" i="4"/>
  <c r="AD988" i="4"/>
  <c r="AD1066" i="4"/>
  <c r="AD892" i="4"/>
  <c r="AD891" i="4"/>
  <c r="AD393" i="4"/>
  <c r="AD496" i="4"/>
  <c r="AD132" i="4"/>
  <c r="AD1074" i="4"/>
  <c r="AD742" i="4"/>
  <c r="AD818" i="4"/>
  <c r="AD285" i="4"/>
  <c r="AD612" i="4"/>
  <c r="AD27" i="4"/>
  <c r="AD937" i="4"/>
  <c r="AD548" i="4"/>
  <c r="AD836" i="4"/>
  <c r="AD903" i="4"/>
  <c r="AD399" i="4"/>
  <c r="AD953" i="4"/>
  <c r="AD621" i="4"/>
  <c r="AD869" i="4"/>
  <c r="AD119" i="4"/>
  <c r="AD288" i="4"/>
  <c r="AD90" i="4"/>
  <c r="AD421" i="4"/>
  <c r="AD535" i="4"/>
  <c r="AD962" i="4"/>
  <c r="AD1079" i="4"/>
  <c r="AD644" i="4"/>
  <c r="AD200" i="4"/>
  <c r="AD1071" i="4"/>
  <c r="AD1029" i="4"/>
  <c r="AD366" i="4"/>
  <c r="AD41" i="4"/>
  <c r="AD1108" i="4"/>
  <c r="AD597" i="4"/>
  <c r="AD1117" i="4"/>
  <c r="AD912" i="4"/>
  <c r="AD369" i="4"/>
  <c r="AD663" i="4"/>
  <c r="AD565" i="4"/>
  <c r="AD1018" i="4"/>
  <c r="AD10" i="4"/>
  <c r="AD311" i="4"/>
  <c r="AD841" i="4"/>
  <c r="AD151" i="4"/>
  <c r="AD608" i="4"/>
  <c r="AD1042" i="4"/>
  <c r="AD212" i="4"/>
  <c r="AD1119" i="4"/>
  <c r="AD457" i="4"/>
  <c r="AD778" i="4"/>
  <c r="AD164" i="4"/>
  <c r="AD1061" i="4"/>
  <c r="AD571" i="4"/>
  <c r="AD722" i="4"/>
  <c r="AD769" i="4"/>
  <c r="AD48" i="4"/>
  <c r="AD776" i="4"/>
  <c r="AD218" i="4"/>
  <c r="AD743" i="4"/>
  <c r="AD682" i="4"/>
  <c r="AD529" i="4"/>
  <c r="AD271" i="4"/>
  <c r="AD506" i="4"/>
  <c r="AD1041" i="4"/>
  <c r="AD66" i="4"/>
  <c r="AD351" i="4"/>
  <c r="AD376" i="4"/>
  <c r="AD54" i="4"/>
  <c r="AD1067" i="4"/>
  <c r="AD913" i="4"/>
  <c r="AD163" i="4"/>
  <c r="AD1111" i="4"/>
  <c r="AD121" i="4"/>
  <c r="AD622" i="4"/>
  <c r="AD995" i="4"/>
  <c r="AD716" i="4"/>
  <c r="AD922" i="4"/>
  <c r="AD1044" i="4"/>
  <c r="AD172" i="4"/>
  <c r="AD289" i="4"/>
  <c r="AD986" i="4"/>
  <c r="AD14" i="4"/>
  <c r="AD334" i="4"/>
  <c r="AD692" i="4"/>
  <c r="AD113" i="4"/>
  <c r="AD384" i="4"/>
  <c r="AD350" i="4"/>
  <c r="AD929" i="4"/>
  <c r="AD22" i="4"/>
  <c r="AD1064" i="4"/>
  <c r="AD590" i="4"/>
  <c r="AD57" i="4"/>
  <c r="AD1051" i="4"/>
  <c r="AD901" i="4"/>
  <c r="AD157" i="4"/>
  <c r="AD418" i="4"/>
  <c r="AD412" i="4"/>
  <c r="AD828" i="4"/>
  <c r="AD854" i="4"/>
  <c r="AD790" i="4"/>
  <c r="AD1082" i="4"/>
  <c r="AD883" i="4"/>
  <c r="AD645" i="4"/>
  <c r="AD100" i="4"/>
  <c r="AD74" i="4"/>
  <c r="AD610" i="4"/>
  <c r="AD171" i="4"/>
  <c r="AD606" i="4"/>
  <c r="AD42" i="4"/>
  <c r="AD185" i="4"/>
  <c r="AD1002" i="4"/>
  <c r="AD666" i="4"/>
  <c r="AD619" i="4"/>
  <c r="AD1001" i="4"/>
  <c r="AD847" i="4"/>
  <c r="AD339" i="4"/>
  <c r="AD456" i="4"/>
  <c r="AD791" i="4"/>
  <c r="AD994" i="4"/>
  <c r="AD617" i="4"/>
  <c r="AD55" i="4"/>
  <c r="AD25" i="4"/>
  <c r="AD954" i="4"/>
  <c r="AD576" i="4"/>
  <c r="AD656" i="4"/>
  <c r="AD664" i="4"/>
  <c r="AD476" i="4"/>
  <c r="AD896" i="4"/>
  <c r="AD81" i="4"/>
  <c r="AD178" i="4"/>
  <c r="AD249" i="4"/>
  <c r="AD1035" i="4"/>
  <c r="AD169" i="4"/>
  <c r="AD717" i="4"/>
  <c r="AD330" i="4"/>
  <c r="AD1036" i="4"/>
  <c r="AD884" i="4"/>
  <c r="AD626" i="4"/>
  <c r="AD1102" i="4"/>
  <c r="AD552" i="4"/>
  <c r="AD545" i="4"/>
  <c r="AD173" i="4"/>
  <c r="AD417" i="4"/>
  <c r="AD189" i="4"/>
  <c r="AD721" i="4"/>
  <c r="AD62" i="4"/>
  <c r="AD870" i="4"/>
  <c r="AD40" i="4"/>
  <c r="AD279" i="4"/>
  <c r="AD1105" i="4"/>
  <c r="AD445" i="4"/>
  <c r="AD862" i="4"/>
  <c r="AD109" i="4"/>
  <c r="AD641" i="4"/>
  <c r="AD219" i="4"/>
  <c r="AD774" i="4"/>
  <c r="AD439" i="4"/>
  <c r="AD728" i="4"/>
  <c r="AD181" i="4"/>
  <c r="AD587" i="4"/>
  <c r="AD225" i="4"/>
  <c r="AD942" i="4"/>
  <c r="AD67" i="4"/>
  <c r="AD678" i="4"/>
  <c r="AD543" i="4"/>
  <c r="AD51" i="4"/>
  <c r="AD618" i="4"/>
  <c r="AD707" i="4"/>
  <c r="AD84" i="4"/>
  <c r="AD950" i="4"/>
  <c r="AD808" i="4"/>
  <c r="AD436" i="4"/>
  <c r="AD939" i="4"/>
  <c r="AD1039" i="4"/>
  <c r="AD237" i="4"/>
  <c r="AD409" i="4"/>
  <c r="AD345" i="4"/>
  <c r="AD117" i="4"/>
  <c r="AD577" i="4"/>
  <c r="AD306" i="4"/>
  <c r="AD809" i="4"/>
  <c r="AD1046" i="4"/>
  <c r="AD1006" i="4"/>
  <c r="AD1098" i="4"/>
  <c r="AD681" i="4"/>
  <c r="AD789" i="4"/>
  <c r="AD16" i="4"/>
  <c r="AD227" i="4"/>
  <c r="AD680" i="4"/>
  <c r="AD557" i="4"/>
  <c r="AD79" i="4"/>
  <c r="AD159" i="4"/>
  <c r="AD634" i="4"/>
  <c r="AD498" i="4"/>
  <c r="AD434" i="4"/>
  <c r="AD802" i="4"/>
  <c r="AD715" i="4"/>
  <c r="AD719" i="4"/>
  <c r="AD683" i="4"/>
  <c r="AD1024" i="4"/>
  <c r="AD691" i="4"/>
  <c r="AD931" i="4"/>
  <c r="AD459" i="4"/>
  <c r="AD502" i="4"/>
  <c r="AD255" i="4"/>
  <c r="AD547" i="4"/>
  <c r="AD514" i="4"/>
  <c r="AD720" i="4"/>
  <c r="AD245" i="4"/>
  <c r="AD523" i="4"/>
  <c r="AD968" i="4"/>
  <c r="AD378" i="4"/>
  <c r="AD280" i="4"/>
  <c r="AD175" i="4"/>
  <c r="AD5" i="4"/>
  <c r="AD114" i="4"/>
  <c r="AD1070" i="4"/>
  <c r="AD360" i="4"/>
  <c r="AD398" i="4"/>
  <c r="AD458" i="4"/>
  <c r="AD783" i="4"/>
  <c r="AD980" i="4"/>
  <c r="AD768" i="4"/>
  <c r="AD528" i="4"/>
  <c r="AD207" i="4"/>
  <c r="AD262" i="4"/>
  <c r="AD451" i="4"/>
  <c r="AD403" i="4"/>
  <c r="AD318" i="4"/>
  <c r="AD426" i="4"/>
  <c r="AD118" i="4"/>
  <c r="AD486" i="4"/>
  <c r="AD782" i="4"/>
  <c r="AD647" i="4"/>
  <c r="AD248" i="4"/>
  <c r="AD760" i="4"/>
  <c r="AD801" i="4"/>
  <c r="AD509" i="4"/>
  <c r="AD531" i="4"/>
  <c r="AD28" i="4"/>
  <c r="AD341" i="4"/>
  <c r="AD570" i="4"/>
  <c r="AD725" i="4"/>
  <c r="AD799" i="4"/>
  <c r="AD1086" i="4"/>
  <c r="AD1094" i="4"/>
  <c r="AD24" i="4"/>
  <c r="AD111" i="4"/>
  <c r="AD1052" i="4"/>
  <c r="AD941" i="4"/>
  <c r="AD568" i="4"/>
  <c r="AD472" i="4"/>
  <c r="AD665" i="4"/>
  <c r="AD1065" i="4"/>
  <c r="AD965" i="4"/>
  <c r="AD70" i="4"/>
  <c r="AD286" i="4"/>
  <c r="AD177" i="4"/>
  <c r="AD779" i="4"/>
  <c r="AD1085" i="4"/>
  <c r="AD309" i="4"/>
  <c r="AD849" i="4"/>
  <c r="AD816" i="4"/>
  <c r="AD82" i="4"/>
  <c r="AD1060" i="4"/>
  <c r="AD321" i="4"/>
  <c r="AD95" i="4"/>
  <c r="AD1057" i="4"/>
  <c r="AD355" i="4"/>
  <c r="AD481" i="4"/>
  <c r="AD851" i="4"/>
  <c r="AD442" i="4"/>
  <c r="AD382" i="4"/>
  <c r="AD1083" i="4"/>
  <c r="AD832" i="4"/>
  <c r="AD482" i="4"/>
  <c r="AD650" i="4"/>
  <c r="AD367" i="4"/>
  <c r="AD1011" i="4"/>
  <c r="AD671" i="4"/>
  <c r="AD686" i="4"/>
  <c r="AD866" i="4"/>
  <c r="AD918" i="4"/>
  <c r="AD199" i="4"/>
  <c r="AD208" i="4"/>
  <c r="AD515" i="4"/>
  <c r="AD76" i="4"/>
  <c r="AD462" i="4"/>
  <c r="AD467" i="4"/>
  <c r="AD534" i="4"/>
  <c r="AD822" i="4"/>
  <c r="AD254" i="4"/>
  <c r="AD544" i="4"/>
  <c r="AD513" i="4"/>
  <c r="AD20" i="4"/>
  <c r="AD368" i="4"/>
  <c r="AD180" i="4"/>
  <c r="AD188" i="4"/>
  <c r="AD464" i="4"/>
  <c r="AD35" i="4"/>
  <c r="AD120" i="4"/>
  <c r="AD928" i="4"/>
  <c r="AD985" i="4"/>
  <c r="AD220" i="4"/>
  <c r="AD1028" i="4"/>
  <c r="AD94" i="4"/>
  <c r="AD539" i="4"/>
  <c r="AD613" i="4"/>
  <c r="AD627" i="4"/>
  <c r="AD858" i="4"/>
  <c r="AD1081" i="4"/>
  <c r="AD231" i="4"/>
  <c r="AD448" i="4"/>
  <c r="AD908" i="4"/>
  <c r="AD558" i="4"/>
  <c r="AD107" i="4"/>
  <c r="AD731" i="4"/>
  <c r="AD241" i="4"/>
  <c r="AD402" i="4"/>
  <c r="AD759" i="4"/>
  <c r="AD773" i="4"/>
  <c r="AD303" i="4"/>
  <c r="AD738" i="4"/>
  <c r="AD68" i="4"/>
  <c r="AD596" i="4"/>
  <c r="AD264" i="4"/>
  <c r="AD546" i="4"/>
  <c r="AD202" i="4"/>
  <c r="AD727" i="4"/>
  <c r="AD8" i="4"/>
  <c r="AD1022" i="4"/>
  <c r="AD967" i="4"/>
  <c r="AD19" i="4"/>
  <c r="AD263" i="4"/>
  <c r="AD559" i="4"/>
  <c r="AD300" i="4"/>
  <c r="AD400" i="4"/>
  <c r="AD377" i="4"/>
  <c r="AD435" i="4"/>
  <c r="AD211" i="4"/>
  <c r="AD573" i="4"/>
  <c r="AD611" i="4"/>
  <c r="AD15" i="4"/>
  <c r="AD936" i="4"/>
  <c r="AD1032" i="4"/>
  <c r="AD648" i="4"/>
  <c r="AD460" i="4"/>
  <c r="AD468" i="4"/>
  <c r="AD744" i="4"/>
  <c r="AD700" i="4"/>
  <c r="AD153" i="4"/>
  <c r="AD250" i="4"/>
  <c r="AD13" i="4"/>
  <c r="AD1026" i="4"/>
  <c r="AD940" i="4"/>
  <c r="AD214" i="4"/>
  <c r="AD86" i="4"/>
  <c r="AD391" i="4"/>
  <c r="AD354" i="4"/>
  <c r="AD50" i="4"/>
  <c r="AD1112" i="4"/>
  <c r="AD302" i="4"/>
  <c r="AD735" i="4"/>
  <c r="AD736" i="4"/>
  <c r="AD497" i="4"/>
  <c r="AD990" i="4"/>
  <c r="AD6" i="4"/>
  <c r="AD1118" i="4"/>
  <c r="AD788" i="4"/>
  <c r="AD423" i="4"/>
  <c r="AD646" i="4"/>
  <c r="AD1020" i="4"/>
  <c r="AD440" i="4"/>
  <c r="AD343" i="4"/>
  <c r="AD495" i="4"/>
  <c r="AD329" i="4"/>
  <c r="AD898" i="4"/>
  <c r="AD615" i="4"/>
  <c r="AD574" i="4"/>
  <c r="AD69" i="4"/>
  <c r="AD1049" i="4"/>
  <c r="AD410" i="4"/>
  <c r="AD124" i="4"/>
  <c r="AD1088" i="4"/>
  <c r="AD861" i="4"/>
  <c r="AD662" i="4"/>
  <c r="AD387" i="4"/>
  <c r="AD693" i="4"/>
  <c r="AD863" i="4"/>
  <c r="AD449" i="4"/>
  <c r="AD138" i="4"/>
  <c r="AD244" i="4"/>
  <c r="AD433" i="4"/>
  <c r="AD23" i="4"/>
  <c r="AD1087" i="4"/>
  <c r="AD519" i="4"/>
  <c r="AD907" i="4"/>
  <c r="AD747" i="4"/>
  <c r="AD971" i="4"/>
  <c r="AD507" i="4"/>
  <c r="AD135" i="4"/>
  <c r="AD190" i="4"/>
  <c r="AD943" i="4"/>
  <c r="AD964" i="4"/>
  <c r="AD915" i="4"/>
  <c r="AD1017" i="4"/>
  <c r="AD894" i="4"/>
  <c r="AD1009" i="4"/>
  <c r="AD520" i="4"/>
  <c r="AD162" i="4"/>
  <c r="AD920" i="4"/>
  <c r="AD1103" i="4"/>
  <c r="AD714" i="4"/>
  <c r="AD508" i="4"/>
  <c r="AD465" i="4"/>
  <c r="AD1099" i="4"/>
  <c r="AD620" i="4"/>
  <c r="AD168" i="4"/>
  <c r="AD232" i="4"/>
  <c r="AD21" i="4"/>
  <c r="AD130" i="4"/>
  <c r="AD1123" i="4"/>
  <c r="AD973" i="4"/>
  <c r="AD899" i="4"/>
  <c r="AD657" i="4"/>
  <c r="AD332" i="4"/>
  <c r="AD78" i="4"/>
  <c r="AD1072" i="4"/>
  <c r="AD563" i="4"/>
  <c r="AD554" i="4"/>
  <c r="AD871" i="4"/>
  <c r="AD80" i="4"/>
  <c r="AD88" i="4"/>
  <c r="AD96" i="4"/>
  <c r="AD595" i="4"/>
  <c r="AD1124" i="4"/>
  <c r="AD631" i="4"/>
  <c r="AD372" i="4"/>
  <c r="AD276" i="4"/>
  <c r="AD170" i="4"/>
  <c r="AD179" i="4"/>
  <c r="AD292" i="4"/>
  <c r="AD934" i="4"/>
  <c r="AD291" i="4"/>
  <c r="AD158" i="4"/>
  <c r="AD780" i="4"/>
  <c r="AD1089" i="4"/>
  <c r="AD524" i="4"/>
  <c r="AD532" i="4"/>
  <c r="AD830" i="4"/>
  <c r="AD926" i="4"/>
  <c r="AD1120" i="4"/>
  <c r="AD166" i="4"/>
  <c r="AD182" i="4"/>
  <c r="AD432" i="4"/>
  <c r="AD900" i="4"/>
  <c r="AD133" i="4"/>
  <c r="AD314" i="4"/>
  <c r="AD537" i="4"/>
  <c r="AD326" i="4"/>
  <c r="AD452" i="4"/>
  <c r="AD906" i="4"/>
  <c r="AD814" i="4"/>
  <c r="AD605" i="4"/>
  <c r="AD777" i="4"/>
  <c r="AD146" i="4"/>
  <c r="AD126" i="4"/>
  <c r="AD422" i="4"/>
  <c r="AD287" i="4"/>
  <c r="AD975" i="4"/>
  <c r="AD356" i="4"/>
  <c r="AD1050" i="4"/>
  <c r="AD293" i="4"/>
  <c r="AD526" i="4"/>
  <c r="AD32" i="4"/>
  <c r="AD853" i="4"/>
  <c r="AD1047" i="4"/>
  <c r="AD413" i="4"/>
  <c r="AD511" i="4"/>
  <c r="AD259" i="4"/>
  <c r="AD815" i="4"/>
  <c r="AD874" i="4"/>
  <c r="AD1110" i="4"/>
  <c r="AD925" i="4"/>
  <c r="AD845" i="4"/>
  <c r="AD825" i="4"/>
  <c r="AD265" i="4"/>
  <c r="AD73" i="4"/>
  <c r="AD804" i="4"/>
  <c r="AD161" i="4"/>
  <c r="AD475" i="4"/>
  <c r="AD305" i="4"/>
  <c r="AD103" i="4"/>
  <c r="AD805" i="4"/>
  <c r="AD491" i="4"/>
  <c r="AD917" i="4"/>
  <c r="AD407" i="4"/>
  <c r="AD703" i="4"/>
  <c r="AD712" i="4"/>
  <c r="AD763" i="4"/>
  <c r="AD652" i="4"/>
  <c r="AD63" i="4"/>
  <c r="AD230" i="4"/>
  <c r="AD463" i="4"/>
  <c r="AD471" i="4"/>
  <c r="AD52" i="4"/>
  <c r="AD484" i="4"/>
  <c r="AD374" i="4"/>
  <c r="AD381" i="4"/>
  <c r="AD625" i="4"/>
  <c r="AD253" i="4"/>
  <c r="AD333" i="4"/>
  <c r="AD154" i="4"/>
  <c r="AD450" i="4"/>
  <c r="AD1014" i="4"/>
  <c r="AD43" i="4"/>
  <c r="AD704" i="4"/>
  <c r="AD1063" i="4"/>
  <c r="AD77" i="4"/>
  <c r="AD272" i="4"/>
  <c r="AD670" i="4"/>
  <c r="AD812" i="4"/>
  <c r="AD1084" i="4"/>
  <c r="AD878" i="4"/>
  <c r="AD957" i="4"/>
  <c r="AD510" i="4"/>
  <c r="AD252" i="4"/>
  <c r="AD260" i="4"/>
  <c r="AD340" i="4"/>
  <c r="AD564" i="4"/>
  <c r="AD192" i="4"/>
  <c r="AD33" i="4"/>
  <c r="AD873" i="4"/>
  <c r="AD500" i="4"/>
  <c r="AD229" i="4"/>
  <c r="AD1058" i="4"/>
  <c r="AD147" i="4"/>
  <c r="AD198" i="4"/>
  <c r="AD795" i="4"/>
  <c r="AD1040" i="4"/>
  <c r="AD331" i="4"/>
  <c r="AD886" i="4"/>
  <c r="AD30" i="4"/>
  <c r="AD685" i="4"/>
  <c r="AD765" i="4"/>
  <c r="AD270" i="4"/>
  <c r="AD494" i="4"/>
  <c r="AD431" i="4"/>
  <c r="AD104" i="4"/>
  <c r="AD696" i="4"/>
  <c r="AD195" i="4"/>
  <c r="AD365" i="4"/>
  <c r="AD905" i="4"/>
  <c r="AD956" i="4"/>
  <c r="AD1096" i="4"/>
  <c r="AD1122" i="4"/>
  <c r="AD689" i="4"/>
  <c r="AD885" i="4"/>
  <c r="AD247" i="4"/>
  <c r="AD540" i="4"/>
  <c r="AD888" i="4"/>
  <c r="AD772" i="4"/>
  <c r="AD297" i="4"/>
  <c r="AD322" i="4"/>
  <c r="AD85" i="4"/>
  <c r="AD357" i="4"/>
  <c r="AD860" i="4"/>
  <c r="AD313" i="4"/>
  <c r="AD999" i="4"/>
  <c r="AD89" i="4"/>
  <c r="AD522" i="4"/>
  <c r="AD1076" i="4"/>
  <c r="AD997" i="4"/>
  <c r="AD833" i="4"/>
  <c r="AD375" i="4"/>
  <c r="AD455" i="4"/>
  <c r="AD470" i="4"/>
  <c r="AD406" i="4"/>
  <c r="AD630" i="4"/>
  <c r="AD1059" i="4"/>
  <c r="AD935" i="4"/>
  <c r="AD643" i="4"/>
  <c r="AD115" i="4"/>
  <c r="AD1003" i="4"/>
  <c r="AD1104" i="4"/>
  <c r="AD958" i="4"/>
  <c r="AD705" i="4"/>
  <c r="AD792" i="4"/>
  <c r="AD1069" i="4"/>
  <c r="AD541" i="4"/>
  <c r="AD649" i="4"/>
  <c r="AD129" i="4"/>
  <c r="AD209" i="4"/>
  <c r="AD53" i="4"/>
  <c r="AD637" i="4"/>
  <c r="AD582" i="4"/>
  <c r="AD148" i="4"/>
  <c r="AD416" i="4"/>
  <c r="AD889" i="4"/>
  <c r="AD601" i="4"/>
  <c r="AD1090" i="4"/>
  <c r="AD310" i="4"/>
  <c r="AD852" i="4"/>
  <c r="AD1048" i="4"/>
  <c r="AD974" i="4"/>
  <c r="AD813" i="4"/>
  <c r="AD807" i="4"/>
  <c r="AD419" i="4"/>
  <c r="AD893" i="4"/>
  <c r="AD910" i="4"/>
  <c r="AD47" i="4"/>
  <c r="AD415" i="4"/>
  <c r="AD352" i="4"/>
  <c r="AD256" i="4"/>
  <c r="AD1114" i="4"/>
  <c r="AD454" i="4"/>
  <c r="AD737" i="4"/>
  <c r="AD167" i="4"/>
  <c r="AD586" i="4"/>
  <c r="AD183" i="4"/>
  <c r="AD428" i="4"/>
  <c r="AD425" i="4"/>
  <c r="AD424" i="4"/>
  <c r="AD562" i="4"/>
  <c r="AD489" i="4"/>
  <c r="AD569" i="4"/>
  <c r="AD629" i="4"/>
  <c r="AD134" i="4"/>
  <c r="AD1075" i="4"/>
  <c r="AD112" i="4"/>
  <c r="AD624" i="4"/>
  <c r="AD59" i="4"/>
  <c r="AD131" i="4"/>
  <c r="AD875" i="4"/>
  <c r="AD243" i="4"/>
  <c r="AD1092" i="4"/>
  <c r="AD1073" i="4"/>
  <c r="AD235" i="4"/>
  <c r="AD1015" i="4"/>
  <c r="AD152" i="4"/>
  <c r="AD160" i="4"/>
  <c r="AD240" i="4"/>
  <c r="AD327" i="4"/>
  <c r="AD479" i="4"/>
  <c r="AD775" i="4"/>
  <c r="AD516" i="4"/>
  <c r="AD420" i="4"/>
  <c r="AD746" i="4"/>
  <c r="AD521" i="4"/>
  <c r="AD669" i="4"/>
  <c r="AD56" i="4"/>
  <c r="AD549" i="4"/>
  <c r="AD938" i="4"/>
  <c r="AD4" i="4"/>
  <c r="AD1121" i="4"/>
  <c r="AD694" i="4"/>
  <c r="AD108" i="4"/>
  <c r="AD258" i="4"/>
  <c r="AD3" i="4"/>
  <c r="AG3" i="4"/>
  <c r="U4" i="4"/>
  <c r="Y4" i="4" s="1"/>
  <c r="AG563" i="4"/>
  <c r="AH563" i="4" s="1"/>
  <c r="AI563" i="4" s="1"/>
  <c r="AG564" i="4"/>
  <c r="AH564" i="4" s="1"/>
  <c r="AI564" i="4" s="1"/>
  <c r="AG565" i="4"/>
  <c r="AH565" i="4" s="1"/>
  <c r="AI565" i="4" s="1"/>
  <c r="AG566" i="4"/>
  <c r="AH566" i="4" s="1"/>
  <c r="AI566" i="4" s="1"/>
  <c r="AG567" i="4"/>
  <c r="AH567" i="4" s="1"/>
  <c r="AI567" i="4" s="1"/>
  <c r="AG568" i="4"/>
  <c r="AH568" i="4" s="1"/>
  <c r="AI568" i="4" s="1"/>
  <c r="AG569" i="4"/>
  <c r="AH569" i="4" s="1"/>
  <c r="AI569" i="4" s="1"/>
  <c r="AG570" i="4"/>
  <c r="AH570" i="4" s="1"/>
  <c r="AI570" i="4" s="1"/>
  <c r="AG571" i="4"/>
  <c r="AH571" i="4" s="1"/>
  <c r="AI571" i="4" s="1"/>
  <c r="AG572" i="4"/>
  <c r="AH572" i="4" s="1"/>
  <c r="AI572" i="4" s="1"/>
  <c r="AG573" i="4"/>
  <c r="AH573" i="4" s="1"/>
  <c r="AI573" i="4" s="1"/>
  <c r="AG574" i="4"/>
  <c r="AH574" i="4" s="1"/>
  <c r="AI574" i="4" s="1"/>
  <c r="AG575" i="4"/>
  <c r="AH575" i="4" s="1"/>
  <c r="AI575" i="4" s="1"/>
  <c r="AG576" i="4"/>
  <c r="AH576" i="4" s="1"/>
  <c r="AI576" i="4" s="1"/>
  <c r="AG577" i="4"/>
  <c r="AH577" i="4" s="1"/>
  <c r="AI577" i="4" s="1"/>
  <c r="AG578" i="4"/>
  <c r="AH578" i="4" s="1"/>
  <c r="AI578" i="4" s="1"/>
  <c r="AG658" i="4"/>
  <c r="AH658" i="4" s="1"/>
  <c r="AG750" i="4"/>
  <c r="AG730" i="4"/>
  <c r="AG636" i="4"/>
  <c r="AG827" i="4"/>
  <c r="AG710" i="4"/>
  <c r="AG585" i="4"/>
  <c r="AG623" i="4"/>
  <c r="AG879" i="4"/>
  <c r="AG771" i="4"/>
  <c r="AG880" i="4"/>
  <c r="AG697" i="4"/>
  <c r="AG639" i="4"/>
  <c r="AG864" i="4"/>
  <c r="AG729" i="4"/>
  <c r="AG588" i="4"/>
  <c r="AG770" i="4"/>
  <c r="AG655" i="4"/>
  <c r="AG702" i="4"/>
  <c r="AG592" i="4"/>
  <c r="AG752" i="4"/>
  <c r="AG904" i="4"/>
  <c r="AG741" i="4"/>
  <c r="AG761" i="4"/>
  <c r="AG713" i="4"/>
  <c r="AG751" i="4"/>
  <c r="AG673" i="4"/>
  <c r="AG930" i="4"/>
  <c r="AG602" i="4"/>
  <c r="AG842" i="4"/>
  <c r="AG718" i="4"/>
  <c r="AG603" i="4"/>
  <c r="AG846" i="4"/>
  <c r="AG653" i="4"/>
  <c r="AG654" i="4"/>
  <c r="AG916" i="4"/>
  <c r="AG803" i="4"/>
  <c r="AG580" i="4"/>
  <c r="AG695" i="4"/>
  <c r="AG834" i="4"/>
  <c r="AG865" i="4"/>
  <c r="AG876" i="4"/>
  <c r="AG820" i="4"/>
  <c r="AG798" i="4"/>
  <c r="AG829" i="4"/>
  <c r="AG868" i="4"/>
  <c r="AG911" i="4"/>
  <c r="AG767" i="4"/>
  <c r="AG835" i="4"/>
  <c r="AG749" i="4"/>
  <c r="AG824" i="4"/>
  <c r="AG837" i="4"/>
  <c r="AG593" i="4"/>
  <c r="AG584" i="4"/>
  <c r="AG881" i="4"/>
  <c r="AG921" i="4"/>
  <c r="AG734" i="4"/>
  <c r="AG708" i="4"/>
  <c r="AG661" i="4"/>
  <c r="AG632" i="4"/>
  <c r="AG599" i="4"/>
  <c r="AG754" i="4"/>
  <c r="AG638" i="4"/>
  <c r="AG831" i="4"/>
  <c r="AG806" i="4"/>
  <c r="AG793" i="4"/>
  <c r="AG810" i="4"/>
  <c r="AG887" i="4"/>
  <c r="AG882" i="4"/>
  <c r="AG740" i="4"/>
  <c r="AG589" i="4"/>
  <c r="AG787" i="4"/>
  <c r="AG628" i="4"/>
  <c r="AG687" i="4"/>
  <c r="AG796" i="4"/>
  <c r="AG745" i="4"/>
  <c r="AG732" i="4"/>
  <c r="AG914" i="4"/>
  <c r="AG723" i="4"/>
  <c r="AG651" i="4"/>
  <c r="AG924" i="4"/>
  <c r="AG676" i="4"/>
  <c r="AG600" i="4"/>
  <c r="AG844" i="4"/>
  <c r="AG672" i="4"/>
  <c r="AG838" i="4"/>
  <c r="AG659" i="4"/>
  <c r="AG591" i="4"/>
  <c r="AG897" i="4"/>
  <c r="AG859" i="4"/>
  <c r="AG902" i="4"/>
  <c r="AG614" i="4"/>
  <c r="AG604" i="4"/>
  <c r="AG679" i="4"/>
  <c r="AG923" i="4"/>
  <c r="AG698" i="4"/>
  <c r="AG811" i="4"/>
  <c r="AG872" i="4"/>
  <c r="AG598" i="4"/>
  <c r="AG794" i="4"/>
  <c r="AG711" i="4"/>
  <c r="AG895" i="4"/>
  <c r="AG781" i="4"/>
  <c r="AG701" i="4"/>
  <c r="AG762" i="4"/>
  <c r="AG821" i="4"/>
  <c r="AG890" i="4"/>
  <c r="AG724" i="4"/>
  <c r="AG919" i="4"/>
  <c r="AG867" i="4"/>
  <c r="AG877" i="4"/>
  <c r="AG766" i="4"/>
  <c r="AG674" i="4"/>
  <c r="AG726" i="4"/>
  <c r="AG642" i="4"/>
  <c r="AG826" i="4"/>
  <c r="AG857" i="4"/>
  <c r="AG709" i="4"/>
  <c r="AG823" i="4"/>
  <c r="AG675" i="4"/>
  <c r="AG784" i="4"/>
  <c r="AG668" i="4"/>
  <c r="AG699" i="4"/>
  <c r="AG616" i="4"/>
  <c r="AG609" i="4"/>
  <c r="AG706" i="4"/>
  <c r="AG909" i="4"/>
  <c r="AG594" i="4"/>
  <c r="AG843" i="4"/>
  <c r="AG667" i="4"/>
  <c r="AG786" i="4"/>
  <c r="AG840" i="4"/>
  <c r="AG579" i="4"/>
  <c r="AG755" i="4"/>
  <c r="AG633" i="4"/>
  <c r="AG640" i="4"/>
  <c r="AG690" i="4"/>
  <c r="AG635" i="4"/>
  <c r="AG748" i="4"/>
  <c r="AG856" i="4"/>
  <c r="AG855" i="4"/>
  <c r="AG581" i="4"/>
  <c r="AG757" i="4"/>
  <c r="AG684" i="4"/>
  <c r="AG927" i="4"/>
  <c r="AG785" i="4"/>
  <c r="AG607" i="4"/>
  <c r="AG756" i="4"/>
  <c r="AG688" i="4"/>
  <c r="AG764" i="4"/>
  <c r="AG797" i="4"/>
  <c r="AG583" i="4"/>
  <c r="AG739" i="4"/>
  <c r="AG753" i="4"/>
  <c r="AG758" i="4"/>
  <c r="AG848" i="4"/>
  <c r="AG839" i="4"/>
  <c r="AG850" i="4"/>
  <c r="AG660" i="4"/>
  <c r="AG733" i="4"/>
  <c r="AG817" i="4"/>
  <c r="AG819" i="4"/>
  <c r="AG677" i="4"/>
  <c r="AG800" i="4"/>
  <c r="AG891" i="4"/>
  <c r="AG892" i="4"/>
  <c r="AG912" i="4"/>
  <c r="AG682" i="4"/>
  <c r="AG608" i="4"/>
  <c r="AG836" i="4"/>
  <c r="AG663" i="4"/>
  <c r="AG722" i="4"/>
  <c r="AG597" i="4"/>
  <c r="AG742" i="4"/>
  <c r="AG903" i="4"/>
  <c r="AG769" i="4"/>
  <c r="AG818" i="4"/>
  <c r="AG621" i="4"/>
  <c r="AG776" i="4"/>
  <c r="AG612" i="4"/>
  <c r="AG869" i="4"/>
  <c r="AG644" i="4"/>
  <c r="AG841" i="4"/>
  <c r="AG743" i="4"/>
  <c r="AG778" i="4"/>
  <c r="AG590" i="4"/>
  <c r="AG854" i="4"/>
  <c r="AG847" i="4"/>
  <c r="AG716" i="4"/>
  <c r="AG692" i="4"/>
  <c r="AG790" i="4"/>
  <c r="AG606" i="4"/>
  <c r="AG922" i="4"/>
  <c r="AG913" i="4"/>
  <c r="AG901" i="4"/>
  <c r="AG883" i="4"/>
  <c r="AG791" i="4"/>
  <c r="AG645" i="4"/>
  <c r="AG929" i="4"/>
  <c r="AG666" i="4"/>
  <c r="AG617" i="4"/>
  <c r="AG619" i="4"/>
  <c r="AG622" i="4"/>
  <c r="AG828" i="4"/>
  <c r="AG610" i="4"/>
  <c r="AG870" i="4"/>
  <c r="AG808" i="4"/>
  <c r="AG725" i="4"/>
  <c r="AG779" i="4"/>
  <c r="AG832" i="4"/>
  <c r="AG918" i="4"/>
  <c r="AG822" i="4"/>
  <c r="AG738" i="4"/>
  <c r="AG735" i="4"/>
  <c r="AG646" i="4"/>
  <c r="AG774" i="4"/>
  <c r="AG678" i="4"/>
  <c r="AG802" i="4"/>
  <c r="AG760" i="4"/>
  <c r="AG799" i="4"/>
  <c r="AG613" i="4"/>
  <c r="AG736" i="4"/>
  <c r="AG656" i="4"/>
  <c r="AG809" i="4"/>
  <c r="AG680" i="4"/>
  <c r="AG715" i="4"/>
  <c r="AG783" i="4"/>
  <c r="AG801" i="4"/>
  <c r="AG665" i="4"/>
  <c r="AG650" i="4"/>
  <c r="AG627" i="4"/>
  <c r="AG731" i="4"/>
  <c r="AG596" i="4"/>
  <c r="AG744" i="4"/>
  <c r="AG648" i="4"/>
  <c r="AG664" i="4"/>
  <c r="AG717" i="4"/>
  <c r="AG728" i="4"/>
  <c r="AG719" i="4"/>
  <c r="AG849" i="4"/>
  <c r="AG928" i="4"/>
  <c r="AG858" i="4"/>
  <c r="AG611" i="4"/>
  <c r="AG700" i="4"/>
  <c r="AG618" i="4"/>
  <c r="AG683" i="4"/>
  <c r="AG768" i="4"/>
  <c r="AG816" i="4"/>
  <c r="AG851" i="4"/>
  <c r="AG615" i="4"/>
  <c r="AG896" i="4"/>
  <c r="AG862" i="4"/>
  <c r="AG587" i="4"/>
  <c r="AG707" i="4"/>
  <c r="AG720" i="4"/>
  <c r="AG671" i="4"/>
  <c r="AG759" i="4"/>
  <c r="AG626" i="4"/>
  <c r="AG884" i="4"/>
  <c r="AG721" i="4"/>
  <c r="AG681" i="4"/>
  <c r="AG634" i="4"/>
  <c r="AG691" i="4"/>
  <c r="AG782" i="4"/>
  <c r="AG686" i="4"/>
  <c r="AG773" i="4"/>
  <c r="AG727" i="4"/>
  <c r="AG788" i="4"/>
  <c r="AG898" i="4"/>
  <c r="AG641" i="4"/>
  <c r="AG789" i="4"/>
  <c r="AG647" i="4"/>
  <c r="AG866" i="4"/>
  <c r="AG908" i="4"/>
  <c r="AG863" i="4"/>
  <c r="AG907" i="4"/>
  <c r="AG915" i="4"/>
  <c r="AG714" i="4"/>
  <c r="AG747" i="4"/>
  <c r="AG894" i="4"/>
  <c r="AG899" i="4"/>
  <c r="AG861" i="4"/>
  <c r="AG620" i="4"/>
  <c r="AG657" i="4"/>
  <c r="AG662" i="4"/>
  <c r="AG920" i="4"/>
  <c r="AG693" i="4"/>
  <c r="AG871" i="4"/>
  <c r="AG814" i="4"/>
  <c r="AG900" i="4"/>
  <c r="AG605" i="4"/>
  <c r="AG777" i="4"/>
  <c r="AG815" i="4"/>
  <c r="AG804" i="4"/>
  <c r="AG830" i="4"/>
  <c r="AG874" i="4"/>
  <c r="AG595" i="4"/>
  <c r="AG926" i="4"/>
  <c r="AG853" i="4"/>
  <c r="AG925" i="4"/>
  <c r="AG631" i="4"/>
  <c r="AG845" i="4"/>
  <c r="AG780" i="4"/>
  <c r="AG906" i="4"/>
  <c r="AG825" i="4"/>
  <c r="AG805" i="4"/>
  <c r="AG625" i="4"/>
  <c r="AG886" i="4"/>
  <c r="AG696" i="4"/>
  <c r="AG885" i="4"/>
  <c r="AG833" i="4"/>
  <c r="AG643" i="4"/>
  <c r="AG775" i="4"/>
  <c r="AG860" i="4"/>
  <c r="AG813" i="4"/>
  <c r="AG629" i="4"/>
  <c r="AG917" i="4"/>
  <c r="AG685" i="4"/>
  <c r="AG649" i="4"/>
  <c r="AG889" i="4"/>
  <c r="AG807" i="4"/>
  <c r="AG624" i="4"/>
  <c r="AG763" i="4"/>
  <c r="AG670" i="4"/>
  <c r="AG765" i="4"/>
  <c r="AG905" i="4"/>
  <c r="AG888" i="4"/>
  <c r="AG601" i="4"/>
  <c r="AG746" i="4"/>
  <c r="AG694" i="4"/>
  <c r="AG705" i="4"/>
  <c r="AG703" i="4"/>
  <c r="AG812" i="4"/>
  <c r="AG772" i="4"/>
  <c r="AG893" i="4"/>
  <c r="AG737" i="4"/>
  <c r="AG852" i="4"/>
  <c r="AG712" i="4"/>
  <c r="AG795" i="4"/>
  <c r="AG630" i="4"/>
  <c r="AG910" i="4"/>
  <c r="AG875" i="4"/>
  <c r="AG669" i="4"/>
  <c r="AG878" i="4"/>
  <c r="AG637" i="4"/>
  <c r="AG652" i="4"/>
  <c r="AG704" i="4"/>
  <c r="AG873" i="4"/>
  <c r="AG689" i="4"/>
  <c r="AG792" i="4"/>
  <c r="AG582" i="4"/>
  <c r="AG586" i="4"/>
  <c r="AH786" i="4"/>
  <c r="AH742" i="4"/>
  <c r="AH720" i="4"/>
  <c r="AH645" i="4"/>
  <c r="AH866" i="4"/>
  <c r="AH808" i="4"/>
  <c r="AH923" i="4"/>
  <c r="AH814" i="4"/>
  <c r="AH659" i="4"/>
  <c r="AH697" i="4"/>
  <c r="AH747" i="4"/>
  <c r="AH657" i="4"/>
  <c r="AH873" i="4"/>
  <c r="AH594" i="4"/>
  <c r="AH899" i="4"/>
  <c r="AH796" i="4"/>
  <c r="AH778" i="4"/>
  <c r="AH683" i="4"/>
  <c r="AH617" i="4"/>
  <c r="AH862" i="4"/>
  <c r="AH768" i="4"/>
  <c r="AH888" i="4"/>
  <c r="AH646" i="4"/>
  <c r="AH729" i="4"/>
  <c r="AH708" i="4"/>
  <c r="AH746" i="4"/>
  <c r="AH758" i="4"/>
  <c r="AH712" i="4"/>
  <c r="AH872" i="4"/>
  <c r="AH702" i="4"/>
  <c r="AH596" i="4"/>
  <c r="AH650" i="4"/>
  <c r="AH722" i="4"/>
  <c r="AH805" i="4"/>
  <c r="AH691" i="4"/>
  <c r="AH882" i="4"/>
  <c r="AH710" i="4"/>
  <c r="AH846" i="4"/>
  <c r="AH841" i="4"/>
  <c r="AH590" i="4"/>
  <c r="AH600" i="4"/>
  <c r="AH875" i="4"/>
  <c r="AH582" i="4"/>
  <c r="AH885" i="4"/>
  <c r="AH668" i="4"/>
  <c r="AH737" i="4"/>
  <c r="AH676" i="4"/>
  <c r="AH671" i="4"/>
  <c r="AH886" i="4"/>
  <c r="AH672" i="4"/>
  <c r="AH741" i="4"/>
  <c r="AH707" i="4"/>
  <c r="AH851" i="4"/>
  <c r="AH842" i="4"/>
  <c r="AH817" i="4"/>
  <c r="AH701" i="4"/>
  <c r="AH595" i="4"/>
  <c r="AH584" i="4"/>
  <c r="AH654" i="4"/>
  <c r="AH916" i="4"/>
  <c r="AH622" i="4"/>
  <c r="AH781" i="4"/>
  <c r="AH612" i="4"/>
  <c r="AH896" i="4"/>
  <c r="AH821" i="4"/>
  <c r="AH673" i="4"/>
  <c r="AH586" i="4"/>
  <c r="AH794" i="4"/>
  <c r="AH648" i="4"/>
  <c r="AH902" i="4"/>
  <c r="AH850" i="4"/>
  <c r="AH914" i="4"/>
  <c r="AH632" i="4"/>
  <c r="AH686" i="4"/>
  <c r="AH807" i="4"/>
  <c r="AH801" i="4"/>
  <c r="AH918" i="4"/>
  <c r="AH638" i="4"/>
  <c r="AH604" i="4"/>
  <c r="AH641" i="4"/>
  <c r="AH788" i="4"/>
  <c r="AH711" i="4"/>
  <c r="AH585" i="4"/>
  <c r="AH692" i="4"/>
  <c r="AH889" i="4"/>
  <c r="AH909" i="4"/>
  <c r="AH753" i="4"/>
  <c r="AH793" i="4"/>
  <c r="AH822" i="4"/>
  <c r="AH803" i="4"/>
  <c r="AH871" i="4"/>
  <c r="AH639" i="4"/>
  <c r="AH675" i="4"/>
  <c r="AH930" i="4"/>
  <c r="AH726" i="4"/>
  <c r="AH849" i="4"/>
  <c r="AH618" i="4"/>
  <c r="AH759" i="4"/>
  <c r="AH725" i="4"/>
  <c r="AH818" i="4"/>
  <c r="AH739" i="4"/>
  <c r="AH891" i="4"/>
  <c r="AH911" i="4"/>
  <c r="AH874" i="4"/>
  <c r="AH865" i="4"/>
  <c r="AH738" i="4"/>
  <c r="AH670" i="4"/>
  <c r="AH903" i="4"/>
  <c r="AH787" i="4"/>
  <c r="AH723" i="4"/>
  <c r="AH795" i="4"/>
  <c r="AH587" i="4"/>
  <c r="AH608" i="4"/>
  <c r="AH751" i="4"/>
  <c r="AH897" i="4"/>
  <c r="AH700" i="4"/>
  <c r="AH876" i="4"/>
  <c r="AH912" i="4"/>
  <c r="AH854" i="4"/>
  <c r="AH819" i="4"/>
  <c r="AH745" i="4"/>
  <c r="AH619" i="4"/>
  <c r="AH812" i="4"/>
  <c r="AH925" i="4"/>
  <c r="AH589" i="4"/>
  <c r="AH755" i="4"/>
  <c r="AH685" i="4"/>
  <c r="AH647" i="4"/>
  <c r="AH827" i="4"/>
  <c r="AH769" i="4"/>
  <c r="AH611" i="4"/>
  <c r="AH901" i="4"/>
  <c r="AI26" i="4"/>
  <c r="AH797" i="4"/>
  <c r="AH678" i="4"/>
  <c r="AH775" i="4"/>
  <c r="AH773" i="4"/>
  <c r="AH892" i="4"/>
  <c r="AH798" i="4"/>
  <c r="AH699" i="4"/>
  <c r="AH718" i="4"/>
  <c r="AH900" i="4"/>
  <c r="AH857" i="4"/>
  <c r="AH887" i="4"/>
  <c r="AH789" i="4"/>
  <c r="AH905" i="4"/>
  <c r="AH689" i="4"/>
  <c r="AH813" i="4"/>
  <c r="AH837" i="4"/>
  <c r="AH592" i="4"/>
  <c r="AH688" i="4"/>
  <c r="AH869" i="4"/>
  <c r="AH749" i="4"/>
  <c r="AH661" i="4"/>
  <c r="AH802" i="4"/>
  <c r="AH631" i="4"/>
  <c r="AH856" i="4"/>
  <c r="AH664" i="4"/>
  <c r="AH855" i="4"/>
  <c r="AH687" i="4"/>
  <c r="AH698" i="4"/>
  <c r="AH727" i="4"/>
  <c r="AH704" i="4"/>
  <c r="AH860" i="4"/>
  <c r="AH3" i="4"/>
  <c r="AH621" i="4"/>
  <c r="AH767" i="4"/>
  <c r="AH915" i="4"/>
  <c r="AH777" i="4"/>
  <c r="AH649" i="4"/>
  <c r="AH879" i="4"/>
  <c r="AH652" i="4"/>
  <c r="AH615" i="4"/>
  <c r="AH926" i="4"/>
  <c r="AH637" i="4"/>
  <c r="AH581" i="4"/>
  <c r="AH735" i="4"/>
  <c r="AH690" i="4"/>
  <c r="AH728" i="4"/>
  <c r="AH917" i="4"/>
  <c r="AH832" i="4"/>
  <c r="AH928" i="4"/>
  <c r="AH838" i="4"/>
  <c r="AH823" i="4"/>
  <c r="AH752" i="4"/>
  <c r="AH761" i="4"/>
  <c r="AH724" i="4"/>
  <c r="AH644" i="4"/>
  <c r="AH715" i="4"/>
  <c r="AH666" i="4"/>
  <c r="AH929" i="4"/>
  <c r="AH597" i="4"/>
  <c r="AH679" i="4"/>
  <c r="AH603" i="4"/>
  <c r="AH602" i="4"/>
  <c r="AH847" i="4"/>
  <c r="AH721" i="4"/>
  <c r="AH848" i="4"/>
  <c r="AH919" i="4"/>
  <c r="AH643" i="4"/>
  <c r="AH714" i="4"/>
  <c r="AH610" i="4"/>
  <c r="AH843" i="4"/>
  <c r="AH810" i="4"/>
  <c r="AH677" i="4"/>
  <c r="AH717" i="4"/>
  <c r="AH792" i="4"/>
  <c r="AH800" i="4"/>
  <c r="AH682" i="4"/>
  <c r="AH762" i="4"/>
  <c r="AH877" i="4"/>
  <c r="AH809" i="4"/>
  <c r="AH669" i="4"/>
  <c r="AH629" i="4"/>
  <c r="AH695" i="4"/>
  <c r="AH853" i="4"/>
  <c r="AH820" i="4"/>
  <c r="AH743" i="4"/>
  <c r="AH580" i="4"/>
  <c r="AH825" i="4"/>
  <c r="AH815" i="4"/>
  <c r="AH662" i="4"/>
  <c r="AH642" i="4"/>
  <c r="AH623" i="4"/>
  <c r="AH890" i="4"/>
  <c r="AH836" i="4"/>
  <c r="AH852" i="4"/>
  <c r="AH783" i="4"/>
  <c r="AH893" i="4"/>
  <c r="AH824" i="4"/>
  <c r="AH703" i="4"/>
  <c r="AH693" i="4"/>
  <c r="AH780" i="4"/>
  <c r="AH736" i="4"/>
  <c r="AH748" i="4"/>
  <c r="AH895" i="4"/>
  <c r="AH583" i="4"/>
  <c r="AH614" i="4"/>
  <c r="AH898" i="4"/>
  <c r="AH680" i="4"/>
  <c r="AH763" i="4"/>
  <c r="AH878" i="4"/>
  <c r="AH591" i="4"/>
  <c r="AH844" i="4"/>
  <c r="AH613" i="4"/>
  <c r="AH681" i="4"/>
  <c r="AH782" i="4"/>
  <c r="AH765" i="4"/>
  <c r="AH674" i="4"/>
  <c r="AH656" i="4"/>
  <c r="AH924" i="4"/>
  <c r="AH845" i="4"/>
  <c r="AH772" i="4"/>
  <c r="AH771" i="4"/>
  <c r="AH816" i="4"/>
  <c r="AH784" i="4"/>
  <c r="AH757" i="4"/>
  <c r="AH734" i="4"/>
  <c r="AH766" i="4"/>
  <c r="AH804" i="4"/>
  <c r="AH655" i="4"/>
  <c r="AH684" i="4"/>
  <c r="AH884" i="4"/>
  <c r="AH770" i="4"/>
  <c r="AH733" i="4"/>
  <c r="AH791" i="4"/>
  <c r="AH625" i="4"/>
  <c r="AH894" i="4"/>
  <c r="AH906" i="4"/>
  <c r="AH754" i="4"/>
  <c r="AH624" i="4"/>
  <c r="AH870" i="4"/>
  <c r="AH756" i="4"/>
  <c r="AH829" i="4"/>
  <c r="AH790" i="4"/>
  <c r="AH858" i="4"/>
  <c r="AH667" i="4"/>
  <c r="AH830" i="4"/>
  <c r="AH713" i="4"/>
  <c r="AH904" i="4"/>
  <c r="AH831" i="4"/>
  <c r="AH634" i="4"/>
  <c r="AH840" i="4"/>
  <c r="AH606" i="4"/>
  <c r="AH913" i="4"/>
  <c r="AH593" i="4"/>
  <c r="AH910" i="4"/>
  <c r="AH864" i="4"/>
  <c r="AH628" i="4"/>
  <c r="AH651" i="4"/>
  <c r="AH694" i="4"/>
  <c r="AH806" i="4"/>
  <c r="AH636" i="4"/>
  <c r="AH633" i="4"/>
  <c r="AH663" i="4"/>
  <c r="AH635" i="4"/>
  <c r="AH627" i="4"/>
  <c r="AH598" i="4"/>
  <c r="AH601" i="4"/>
  <c r="AH706" i="4"/>
  <c r="AH907" i="4"/>
  <c r="AH653" i="4"/>
  <c r="AH588" i="4"/>
  <c r="AH927" i="4"/>
  <c r="AH774" i="4"/>
  <c r="AH880" i="4"/>
  <c r="AH640" i="4"/>
  <c r="AH867" i="4"/>
  <c r="AH920" i="4"/>
  <c r="AH605" i="4"/>
  <c r="AH630" i="4"/>
  <c r="AH579" i="4"/>
  <c r="AH799" i="4"/>
  <c r="AH833" i="4"/>
  <c r="AH665" i="4"/>
  <c r="AH881" i="4"/>
  <c r="AH760" i="4"/>
  <c r="AH732" i="4"/>
  <c r="AH626" i="4"/>
  <c r="AH750" i="4"/>
  <c r="AH705" i="4"/>
  <c r="AH744" i="4"/>
  <c r="AH719" i="4"/>
  <c r="AH811" i="4"/>
  <c r="AH779" i="4"/>
  <c r="AH731" i="4"/>
  <c r="AH835" i="4"/>
  <c r="AH764" i="4"/>
  <c r="AH834" i="4"/>
  <c r="AH730" i="4"/>
  <c r="AH599" i="4"/>
  <c r="AH785" i="4"/>
  <c r="AH609" i="4"/>
  <c r="AH861" i="4"/>
  <c r="AH828" i="4"/>
  <c r="AH696" i="4"/>
  <c r="AH620" i="4"/>
  <c r="AH859" i="4"/>
  <c r="AH839" i="4"/>
  <c r="AH826" i="4"/>
  <c r="AH883" i="4"/>
  <c r="AH908" i="4"/>
  <c r="AH616" i="4"/>
  <c r="AH716" i="4"/>
  <c r="AH922" i="4"/>
  <c r="AH709" i="4"/>
  <c r="AH863" i="4"/>
  <c r="AH921" i="4"/>
  <c r="AH607" i="4"/>
  <c r="AH660" i="4"/>
  <c r="AI658" i="4"/>
  <c r="AH776" i="4"/>
  <c r="AH740" i="4"/>
  <c r="AH868" i="4"/>
  <c r="AA3" i="4" l="1"/>
  <c r="Z4" i="4"/>
  <c r="W3" i="4"/>
  <c r="V4" i="4"/>
  <c r="S3" i="4"/>
  <c r="R4" i="4"/>
  <c r="O5" i="4"/>
  <c r="Q5" i="4" s="1"/>
  <c r="P4" i="4"/>
  <c r="B17" i="6"/>
  <c r="AE3" i="4"/>
  <c r="AE4" i="4" s="1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AE103" i="4" s="1"/>
  <c r="AE104" i="4" s="1"/>
  <c r="AE105" i="4" s="1"/>
  <c r="AE106" i="4" s="1"/>
  <c r="AE107" i="4" s="1"/>
  <c r="AE108" i="4" s="1"/>
  <c r="AE109" i="4" s="1"/>
  <c r="AE110" i="4" s="1"/>
  <c r="AE111" i="4" s="1"/>
  <c r="AE112" i="4" s="1"/>
  <c r="AE113" i="4" s="1"/>
  <c r="AE114" i="4" s="1"/>
  <c r="AE115" i="4" s="1"/>
  <c r="AE116" i="4" s="1"/>
  <c r="AE117" i="4" s="1"/>
  <c r="AE118" i="4" s="1"/>
  <c r="AE119" i="4" s="1"/>
  <c r="AE120" i="4" s="1"/>
  <c r="AE121" i="4" s="1"/>
  <c r="AE122" i="4" s="1"/>
  <c r="AE123" i="4" s="1"/>
  <c r="AE124" i="4" s="1"/>
  <c r="AE125" i="4" s="1"/>
  <c r="AE126" i="4" s="1"/>
  <c r="AE127" i="4" s="1"/>
  <c r="AE128" i="4" s="1"/>
  <c r="AE129" i="4" s="1"/>
  <c r="AE130" i="4" s="1"/>
  <c r="AE131" i="4" s="1"/>
  <c r="AE132" i="4" s="1"/>
  <c r="AE133" i="4" s="1"/>
  <c r="AE134" i="4" s="1"/>
  <c r="AE135" i="4" s="1"/>
  <c r="AE136" i="4" s="1"/>
  <c r="AE137" i="4" s="1"/>
  <c r="AE138" i="4" s="1"/>
  <c r="AE139" i="4" s="1"/>
  <c r="AE140" i="4" s="1"/>
  <c r="AE141" i="4" s="1"/>
  <c r="AE142" i="4" s="1"/>
  <c r="AE143" i="4" s="1"/>
  <c r="AE144" i="4" s="1"/>
  <c r="AE145" i="4" s="1"/>
  <c r="AE146" i="4" s="1"/>
  <c r="AE147" i="4" s="1"/>
  <c r="AE148" i="4" s="1"/>
  <c r="AE149" i="4" s="1"/>
  <c r="AE150" i="4" s="1"/>
  <c r="AE151" i="4" s="1"/>
  <c r="AE152" i="4" s="1"/>
  <c r="AE153" i="4" s="1"/>
  <c r="AE154" i="4" s="1"/>
  <c r="AE155" i="4" s="1"/>
  <c r="AE156" i="4" s="1"/>
  <c r="AE157" i="4" s="1"/>
  <c r="AE158" i="4" s="1"/>
  <c r="AE159" i="4" s="1"/>
  <c r="AE160" i="4" s="1"/>
  <c r="AE161" i="4" s="1"/>
  <c r="AE162" i="4" s="1"/>
  <c r="AE163" i="4" s="1"/>
  <c r="AE164" i="4" s="1"/>
  <c r="AE165" i="4" s="1"/>
  <c r="AE166" i="4" s="1"/>
  <c r="AE167" i="4" s="1"/>
  <c r="AE168" i="4" s="1"/>
  <c r="AE169" i="4" s="1"/>
  <c r="AE170" i="4" s="1"/>
  <c r="AE171" i="4" s="1"/>
  <c r="AE172" i="4" s="1"/>
  <c r="AE173" i="4" s="1"/>
  <c r="AE174" i="4" s="1"/>
  <c r="AE175" i="4" s="1"/>
  <c r="AE176" i="4" s="1"/>
  <c r="AE177" i="4" s="1"/>
  <c r="AE178" i="4" s="1"/>
  <c r="AE179" i="4" s="1"/>
  <c r="AE180" i="4" s="1"/>
  <c r="AE181" i="4" s="1"/>
  <c r="AE182" i="4" s="1"/>
  <c r="AE183" i="4" s="1"/>
  <c r="AE184" i="4" s="1"/>
  <c r="AE185" i="4" s="1"/>
  <c r="AE186" i="4" s="1"/>
  <c r="AE187" i="4" s="1"/>
  <c r="AE188" i="4" s="1"/>
  <c r="AE189" i="4" s="1"/>
  <c r="AE190" i="4" s="1"/>
  <c r="AE191" i="4" s="1"/>
  <c r="AE192" i="4" s="1"/>
  <c r="AE193" i="4" s="1"/>
  <c r="AE194" i="4" s="1"/>
  <c r="AE195" i="4" s="1"/>
  <c r="AE196" i="4" s="1"/>
  <c r="AE197" i="4" s="1"/>
  <c r="AE198" i="4" s="1"/>
  <c r="AE199" i="4" s="1"/>
  <c r="AE200" i="4" s="1"/>
  <c r="AE201" i="4" s="1"/>
  <c r="AE202" i="4" s="1"/>
  <c r="AE203" i="4" s="1"/>
  <c r="AE204" i="4" s="1"/>
  <c r="AE205" i="4" s="1"/>
  <c r="AE206" i="4" s="1"/>
  <c r="AE207" i="4" s="1"/>
  <c r="AE208" i="4" s="1"/>
  <c r="AE209" i="4" s="1"/>
  <c r="AE210" i="4" s="1"/>
  <c r="AE211" i="4" s="1"/>
  <c r="AE212" i="4" s="1"/>
  <c r="AE213" i="4" s="1"/>
  <c r="AE214" i="4" s="1"/>
  <c r="AE215" i="4" s="1"/>
  <c r="AE216" i="4" s="1"/>
  <c r="AE217" i="4" s="1"/>
  <c r="AE218" i="4" s="1"/>
  <c r="AE219" i="4" s="1"/>
  <c r="AE220" i="4" s="1"/>
  <c r="AE221" i="4" s="1"/>
  <c r="AE222" i="4" s="1"/>
  <c r="AE223" i="4" s="1"/>
  <c r="AE224" i="4" s="1"/>
  <c r="AE225" i="4" s="1"/>
  <c r="AE226" i="4" s="1"/>
  <c r="AE227" i="4" s="1"/>
  <c r="AE228" i="4" s="1"/>
  <c r="AE229" i="4" s="1"/>
  <c r="AE230" i="4" s="1"/>
  <c r="AE231" i="4" s="1"/>
  <c r="AE232" i="4" s="1"/>
  <c r="AE233" i="4" s="1"/>
  <c r="AE234" i="4" s="1"/>
  <c r="AE235" i="4" s="1"/>
  <c r="AE236" i="4" s="1"/>
  <c r="AE237" i="4" s="1"/>
  <c r="AE238" i="4" s="1"/>
  <c r="AE239" i="4" s="1"/>
  <c r="AE240" i="4" s="1"/>
  <c r="AE241" i="4" s="1"/>
  <c r="AE242" i="4" s="1"/>
  <c r="AE243" i="4" s="1"/>
  <c r="AE244" i="4" s="1"/>
  <c r="AE245" i="4" s="1"/>
  <c r="AE246" i="4" s="1"/>
  <c r="AE247" i="4" s="1"/>
  <c r="AE248" i="4" s="1"/>
  <c r="AE249" i="4" s="1"/>
  <c r="AE250" i="4" s="1"/>
  <c r="AE251" i="4" s="1"/>
  <c r="AE252" i="4" s="1"/>
  <c r="AE253" i="4" s="1"/>
  <c r="AE254" i="4" s="1"/>
  <c r="AE255" i="4" s="1"/>
  <c r="AE256" i="4" s="1"/>
  <c r="AE257" i="4" s="1"/>
  <c r="AE258" i="4" s="1"/>
  <c r="AE259" i="4" s="1"/>
  <c r="AE260" i="4" s="1"/>
  <c r="AE261" i="4" s="1"/>
  <c r="AE262" i="4" s="1"/>
  <c r="AE263" i="4" s="1"/>
  <c r="AE264" i="4" s="1"/>
  <c r="AE265" i="4" s="1"/>
  <c r="AE266" i="4" s="1"/>
  <c r="AE267" i="4" s="1"/>
  <c r="AE268" i="4" s="1"/>
  <c r="AE269" i="4" s="1"/>
  <c r="AE270" i="4" s="1"/>
  <c r="AE271" i="4" s="1"/>
  <c r="AE272" i="4" s="1"/>
  <c r="AE273" i="4" s="1"/>
  <c r="AE274" i="4" s="1"/>
  <c r="AE275" i="4" s="1"/>
  <c r="AE276" i="4" s="1"/>
  <c r="AE277" i="4" s="1"/>
  <c r="AE278" i="4" s="1"/>
  <c r="AE279" i="4" s="1"/>
  <c r="AE280" i="4" s="1"/>
  <c r="AE281" i="4" s="1"/>
  <c r="AE282" i="4" s="1"/>
  <c r="AE283" i="4" s="1"/>
  <c r="AE284" i="4" s="1"/>
  <c r="AE285" i="4" s="1"/>
  <c r="AE286" i="4" s="1"/>
  <c r="AE287" i="4" s="1"/>
  <c r="AE288" i="4" s="1"/>
  <c r="AE289" i="4" s="1"/>
  <c r="AE290" i="4" s="1"/>
  <c r="AE291" i="4" s="1"/>
  <c r="AE292" i="4" s="1"/>
  <c r="AE293" i="4" s="1"/>
  <c r="AE294" i="4" s="1"/>
  <c r="AE295" i="4" s="1"/>
  <c r="AE296" i="4" s="1"/>
  <c r="AE297" i="4" s="1"/>
  <c r="AE298" i="4" s="1"/>
  <c r="AE299" i="4" s="1"/>
  <c r="AE300" i="4" s="1"/>
  <c r="AE301" i="4" s="1"/>
  <c r="AE302" i="4" s="1"/>
  <c r="AE303" i="4" s="1"/>
  <c r="AE304" i="4" s="1"/>
  <c r="AE305" i="4" s="1"/>
  <c r="AE306" i="4" s="1"/>
  <c r="AE307" i="4" s="1"/>
  <c r="AE308" i="4" s="1"/>
  <c r="AE309" i="4" s="1"/>
  <c r="AE310" i="4" s="1"/>
  <c r="AE311" i="4" s="1"/>
  <c r="AE312" i="4" s="1"/>
  <c r="AE313" i="4" s="1"/>
  <c r="AE314" i="4" s="1"/>
  <c r="AE315" i="4" s="1"/>
  <c r="AE316" i="4" s="1"/>
  <c r="AE317" i="4" s="1"/>
  <c r="AE318" i="4" s="1"/>
  <c r="AE319" i="4" s="1"/>
  <c r="AE320" i="4" s="1"/>
  <c r="AE321" i="4" s="1"/>
  <c r="AE322" i="4" s="1"/>
  <c r="AE323" i="4" s="1"/>
  <c r="AE324" i="4" s="1"/>
  <c r="AE325" i="4" s="1"/>
  <c r="AE326" i="4" s="1"/>
  <c r="AE327" i="4" s="1"/>
  <c r="AE328" i="4" s="1"/>
  <c r="AE329" i="4" s="1"/>
  <c r="AE330" i="4" s="1"/>
  <c r="AE331" i="4" s="1"/>
  <c r="AE332" i="4" s="1"/>
  <c r="AE333" i="4" s="1"/>
  <c r="AE334" i="4" s="1"/>
  <c r="AE335" i="4" s="1"/>
  <c r="AE336" i="4" s="1"/>
  <c r="AE337" i="4" s="1"/>
  <c r="AE338" i="4" s="1"/>
  <c r="AE339" i="4" s="1"/>
  <c r="AE340" i="4" s="1"/>
  <c r="AE341" i="4" s="1"/>
  <c r="AE342" i="4" s="1"/>
  <c r="AE343" i="4" s="1"/>
  <c r="AE344" i="4" s="1"/>
  <c r="AE345" i="4" s="1"/>
  <c r="AE346" i="4" s="1"/>
  <c r="AE347" i="4" s="1"/>
  <c r="AE348" i="4" s="1"/>
  <c r="AE349" i="4" s="1"/>
  <c r="AE350" i="4" s="1"/>
  <c r="AE351" i="4" s="1"/>
  <c r="AE352" i="4" s="1"/>
  <c r="AE353" i="4" s="1"/>
  <c r="AE354" i="4" s="1"/>
  <c r="AE355" i="4" s="1"/>
  <c r="AE356" i="4" s="1"/>
  <c r="AE357" i="4" s="1"/>
  <c r="AE358" i="4" s="1"/>
  <c r="AE359" i="4" s="1"/>
  <c r="AE360" i="4" s="1"/>
  <c r="AE361" i="4" s="1"/>
  <c r="AE362" i="4" s="1"/>
  <c r="AE363" i="4" s="1"/>
  <c r="AE364" i="4" s="1"/>
  <c r="AE365" i="4" s="1"/>
  <c r="AE366" i="4" s="1"/>
  <c r="AE367" i="4" s="1"/>
  <c r="AE368" i="4" s="1"/>
  <c r="AE369" i="4" s="1"/>
  <c r="AE370" i="4" s="1"/>
  <c r="AE371" i="4" s="1"/>
  <c r="AE372" i="4" s="1"/>
  <c r="AE373" i="4" s="1"/>
  <c r="AE374" i="4" s="1"/>
  <c r="AE375" i="4" s="1"/>
  <c r="AE376" i="4" s="1"/>
  <c r="AE377" i="4" s="1"/>
  <c r="AE378" i="4" s="1"/>
  <c r="AE379" i="4" s="1"/>
  <c r="AE380" i="4" s="1"/>
  <c r="AE381" i="4" s="1"/>
  <c r="AE382" i="4" s="1"/>
  <c r="AE383" i="4" s="1"/>
  <c r="AE384" i="4" s="1"/>
  <c r="AE385" i="4" s="1"/>
  <c r="AE386" i="4" s="1"/>
  <c r="AE387" i="4" s="1"/>
  <c r="AE388" i="4" s="1"/>
  <c r="AE389" i="4" s="1"/>
  <c r="AE390" i="4" s="1"/>
  <c r="AE391" i="4" s="1"/>
  <c r="AE392" i="4" s="1"/>
  <c r="AE393" i="4" s="1"/>
  <c r="AE394" i="4" s="1"/>
  <c r="AE395" i="4" s="1"/>
  <c r="AE396" i="4" s="1"/>
  <c r="AE397" i="4" s="1"/>
  <c r="AE398" i="4" s="1"/>
  <c r="AE399" i="4" s="1"/>
  <c r="AE400" i="4" s="1"/>
  <c r="AE401" i="4" s="1"/>
  <c r="AE402" i="4" s="1"/>
  <c r="AE403" i="4" s="1"/>
  <c r="AE404" i="4" s="1"/>
  <c r="AE405" i="4" s="1"/>
  <c r="AE406" i="4" s="1"/>
  <c r="AE407" i="4" s="1"/>
  <c r="AE408" i="4" s="1"/>
  <c r="AE409" i="4" s="1"/>
  <c r="AE410" i="4" s="1"/>
  <c r="AE411" i="4" s="1"/>
  <c r="AE412" i="4" s="1"/>
  <c r="AE413" i="4" s="1"/>
  <c r="AE414" i="4" s="1"/>
  <c r="AE415" i="4" s="1"/>
  <c r="AE416" i="4" s="1"/>
  <c r="AE417" i="4" s="1"/>
  <c r="AE418" i="4" s="1"/>
  <c r="AE419" i="4" s="1"/>
  <c r="AE420" i="4" s="1"/>
  <c r="AE421" i="4" s="1"/>
  <c r="AE422" i="4" s="1"/>
  <c r="AE423" i="4" s="1"/>
  <c r="AE424" i="4" s="1"/>
  <c r="AE425" i="4" s="1"/>
  <c r="AE426" i="4" s="1"/>
  <c r="AE427" i="4" s="1"/>
  <c r="AE428" i="4" s="1"/>
  <c r="AE429" i="4" s="1"/>
  <c r="AE430" i="4" s="1"/>
  <c r="AE431" i="4" s="1"/>
  <c r="AE432" i="4" s="1"/>
  <c r="AE433" i="4" s="1"/>
  <c r="AE434" i="4" s="1"/>
  <c r="AE435" i="4" s="1"/>
  <c r="AE436" i="4" s="1"/>
  <c r="AE437" i="4" s="1"/>
  <c r="AE438" i="4" s="1"/>
  <c r="AE439" i="4" s="1"/>
  <c r="AE440" i="4" s="1"/>
  <c r="AE441" i="4" s="1"/>
  <c r="AE442" i="4" s="1"/>
  <c r="AE443" i="4" s="1"/>
  <c r="AE444" i="4" s="1"/>
  <c r="AE445" i="4" s="1"/>
  <c r="AE446" i="4" s="1"/>
  <c r="AE447" i="4" s="1"/>
  <c r="AE448" i="4" s="1"/>
  <c r="AE449" i="4" s="1"/>
  <c r="AE450" i="4" s="1"/>
  <c r="AE451" i="4" s="1"/>
  <c r="AE452" i="4" s="1"/>
  <c r="AE453" i="4" s="1"/>
  <c r="AE454" i="4" s="1"/>
  <c r="AE455" i="4" s="1"/>
  <c r="AE456" i="4" s="1"/>
  <c r="AE457" i="4" s="1"/>
  <c r="AE458" i="4" s="1"/>
  <c r="AE459" i="4" s="1"/>
  <c r="AE460" i="4" s="1"/>
  <c r="AE461" i="4" s="1"/>
  <c r="AE462" i="4" s="1"/>
  <c r="AE463" i="4" s="1"/>
  <c r="AE464" i="4" s="1"/>
  <c r="AE465" i="4" s="1"/>
  <c r="AE466" i="4" s="1"/>
  <c r="AE467" i="4" s="1"/>
  <c r="AE468" i="4" s="1"/>
  <c r="AE469" i="4" s="1"/>
  <c r="AE470" i="4" s="1"/>
  <c r="AE471" i="4" s="1"/>
  <c r="AE472" i="4" s="1"/>
  <c r="AE473" i="4" s="1"/>
  <c r="AE474" i="4" s="1"/>
  <c r="AE475" i="4" s="1"/>
  <c r="AE476" i="4" s="1"/>
  <c r="AE477" i="4" s="1"/>
  <c r="AE478" i="4" s="1"/>
  <c r="B15" i="6"/>
  <c r="U5" i="4"/>
  <c r="Y5" i="4" s="1"/>
  <c r="AI740" i="4"/>
  <c r="AI716" i="4"/>
  <c r="AI696" i="4"/>
  <c r="AI764" i="4"/>
  <c r="AI750" i="4"/>
  <c r="AI579" i="4"/>
  <c r="AI927" i="4"/>
  <c r="AI635" i="4"/>
  <c r="AI864" i="4"/>
  <c r="AI904" i="4"/>
  <c r="AI870" i="4"/>
  <c r="AI770" i="4"/>
  <c r="AI784" i="4"/>
  <c r="AI765" i="4"/>
  <c r="AI680" i="4"/>
  <c r="AI693" i="4"/>
  <c r="AI623" i="4"/>
  <c r="AI853" i="4"/>
  <c r="AI800" i="4"/>
  <c r="AI643" i="4"/>
  <c r="AI597" i="4"/>
  <c r="AI823" i="4"/>
  <c r="AI581" i="4"/>
  <c r="AI915" i="4"/>
  <c r="AI687" i="4"/>
  <c r="AI869" i="4"/>
  <c r="AI887" i="4"/>
  <c r="AI775" i="4"/>
  <c r="AI685" i="4"/>
  <c r="AI854" i="4"/>
  <c r="AI795" i="4"/>
  <c r="AI911" i="4"/>
  <c r="AI726" i="4"/>
  <c r="AI753" i="4"/>
  <c r="AI604" i="4"/>
  <c r="AI850" i="4"/>
  <c r="AI612" i="4"/>
  <c r="AI817" i="4"/>
  <c r="AI676" i="4"/>
  <c r="AI841" i="4"/>
  <c r="AI596" i="4"/>
  <c r="AI646" i="4"/>
  <c r="AI899" i="4"/>
  <c r="AI923" i="4"/>
  <c r="AI776" i="4"/>
  <c r="AI616" i="4"/>
  <c r="AI828" i="4"/>
  <c r="AI835" i="4"/>
  <c r="AI626" i="4"/>
  <c r="AI630" i="4"/>
  <c r="AI588" i="4"/>
  <c r="AI663" i="4"/>
  <c r="AI910" i="4"/>
  <c r="AI713" i="4"/>
  <c r="AI624" i="4"/>
  <c r="AI884" i="4"/>
  <c r="AI816" i="4"/>
  <c r="AI782" i="4"/>
  <c r="AI898" i="4"/>
  <c r="AI703" i="4"/>
  <c r="AI642" i="4"/>
  <c r="AI695" i="4"/>
  <c r="AI792" i="4"/>
  <c r="AI919" i="4"/>
  <c r="AI929" i="4"/>
  <c r="AI838" i="4"/>
  <c r="AI637" i="4"/>
  <c r="AI767" i="4"/>
  <c r="AI855" i="4"/>
  <c r="AI688" i="4"/>
  <c r="AI857" i="4"/>
  <c r="AI678" i="4"/>
  <c r="AI755" i="4"/>
  <c r="AI912" i="4"/>
  <c r="AI723" i="4"/>
  <c r="AI891" i="4"/>
  <c r="AI930" i="4"/>
  <c r="AI909" i="4"/>
  <c r="AI638" i="4"/>
  <c r="AI902" i="4"/>
  <c r="AI781" i="4"/>
  <c r="AI842" i="4"/>
  <c r="AI737" i="4"/>
  <c r="AI846" i="4"/>
  <c r="AI702" i="4"/>
  <c r="AI888" i="4"/>
  <c r="AI594" i="4"/>
  <c r="AI808" i="4"/>
  <c r="AI768" i="4"/>
  <c r="AI607" i="4"/>
  <c r="AI883" i="4"/>
  <c r="AI609" i="4"/>
  <c r="AI779" i="4"/>
  <c r="AI760" i="4"/>
  <c r="AI920" i="4"/>
  <c r="AI907" i="4"/>
  <c r="AI636" i="4"/>
  <c r="AI913" i="4"/>
  <c r="AI667" i="4"/>
  <c r="AI906" i="4"/>
  <c r="AI655" i="4"/>
  <c r="AI772" i="4"/>
  <c r="AI613" i="4"/>
  <c r="AI583" i="4"/>
  <c r="AI893" i="4"/>
  <c r="AI815" i="4"/>
  <c r="AI669" i="4"/>
  <c r="AI677" i="4"/>
  <c r="AI721" i="4"/>
  <c r="AI715" i="4"/>
  <c r="AI832" i="4"/>
  <c r="AI615" i="4"/>
  <c r="AI3" i="4"/>
  <c r="AI856" i="4"/>
  <c r="AI837" i="4"/>
  <c r="AI718" i="4"/>
  <c r="AI901" i="4"/>
  <c r="AI925" i="4"/>
  <c r="AI700" i="4"/>
  <c r="AI903" i="4"/>
  <c r="AI818" i="4"/>
  <c r="AI639" i="4"/>
  <c r="AI692" i="4"/>
  <c r="AI801" i="4"/>
  <c r="AI794" i="4"/>
  <c r="AI916" i="4"/>
  <c r="AI707" i="4"/>
  <c r="AI885" i="4"/>
  <c r="AI882" i="4"/>
  <c r="AI712" i="4"/>
  <c r="AI862" i="4"/>
  <c r="AI657" i="4"/>
  <c r="AI645" i="4"/>
  <c r="AI620" i="4"/>
  <c r="AI705" i="4"/>
  <c r="AI774" i="4"/>
  <c r="AI831" i="4"/>
  <c r="AI757" i="4"/>
  <c r="AI780" i="4"/>
  <c r="AI682" i="4"/>
  <c r="AI679" i="4"/>
  <c r="AI698" i="4"/>
  <c r="AI773" i="4"/>
  <c r="AI587" i="4"/>
  <c r="AI641" i="4"/>
  <c r="AI701" i="4"/>
  <c r="AI729" i="4"/>
  <c r="AI814" i="4"/>
  <c r="AI908" i="4"/>
  <c r="AI731" i="4"/>
  <c r="AI653" i="4"/>
  <c r="AI830" i="4"/>
  <c r="AI681" i="4"/>
  <c r="AI662" i="4"/>
  <c r="AI848" i="4"/>
  <c r="AI928" i="4"/>
  <c r="AI621" i="4"/>
  <c r="AI900" i="4"/>
  <c r="AI876" i="4"/>
  <c r="AI675" i="4"/>
  <c r="AI648" i="4"/>
  <c r="AI668" i="4"/>
  <c r="AI873" i="4"/>
  <c r="AI921" i="4"/>
  <c r="AI826" i="4"/>
  <c r="AI785" i="4"/>
  <c r="AI811" i="4"/>
  <c r="AI881" i="4"/>
  <c r="AI867" i="4"/>
  <c r="AI706" i="4"/>
  <c r="AI806" i="4"/>
  <c r="AI606" i="4"/>
  <c r="AI858" i="4"/>
  <c r="AI894" i="4"/>
  <c r="AI804" i="4"/>
  <c r="AI845" i="4"/>
  <c r="AI844" i="4"/>
  <c r="AI895" i="4"/>
  <c r="AI783" i="4"/>
  <c r="AI825" i="4"/>
  <c r="AI809" i="4"/>
  <c r="AI810" i="4"/>
  <c r="AI847" i="4"/>
  <c r="AI644" i="4"/>
  <c r="AI917" i="4"/>
  <c r="AI652" i="4"/>
  <c r="AI860" i="4"/>
  <c r="AI631" i="4"/>
  <c r="AI813" i="4"/>
  <c r="AI699" i="4"/>
  <c r="AI611" i="4"/>
  <c r="AI812" i="4"/>
  <c r="AI897" i="4"/>
  <c r="AI670" i="4"/>
  <c r="AI725" i="4"/>
  <c r="AI871" i="4"/>
  <c r="AI585" i="4"/>
  <c r="AI807" i="4"/>
  <c r="AI586" i="4"/>
  <c r="AI654" i="4"/>
  <c r="AI741" i="4"/>
  <c r="AI582" i="4"/>
  <c r="AI691" i="4"/>
  <c r="AI758" i="4"/>
  <c r="AI617" i="4"/>
  <c r="AI747" i="4"/>
  <c r="AI720" i="4"/>
  <c r="AI834" i="4"/>
  <c r="AI777" i="4"/>
  <c r="AI849" i="4"/>
  <c r="AI590" i="4"/>
  <c r="AI863" i="4"/>
  <c r="AI839" i="4"/>
  <c r="AI599" i="4"/>
  <c r="AI719" i="4"/>
  <c r="AI665" i="4"/>
  <c r="AI640" i="4"/>
  <c r="AI601" i="4"/>
  <c r="AI694" i="4"/>
  <c r="AI840" i="4"/>
  <c r="AI790" i="4"/>
  <c r="AI625" i="4"/>
  <c r="AI766" i="4"/>
  <c r="AI924" i="4"/>
  <c r="AI591" i="4"/>
  <c r="AI748" i="4"/>
  <c r="AI852" i="4"/>
  <c r="AI580" i="4"/>
  <c r="AI877" i="4"/>
  <c r="AI843" i="4"/>
  <c r="AI602" i="4"/>
  <c r="AI724" i="4"/>
  <c r="AI728" i="4"/>
  <c r="AI879" i="4"/>
  <c r="AI704" i="4"/>
  <c r="AI802" i="4"/>
  <c r="AI689" i="4"/>
  <c r="AI798" i="4"/>
  <c r="AI769" i="4"/>
  <c r="AI619" i="4"/>
  <c r="AI751" i="4"/>
  <c r="AI738" i="4"/>
  <c r="AI759" i="4"/>
  <c r="AI803" i="4"/>
  <c r="AI711" i="4"/>
  <c r="AI686" i="4"/>
  <c r="AI673" i="4"/>
  <c r="AI584" i="4"/>
  <c r="AI672" i="4"/>
  <c r="AI875" i="4"/>
  <c r="AI805" i="4"/>
  <c r="AI746" i="4"/>
  <c r="AI683" i="4"/>
  <c r="AI697" i="4"/>
  <c r="AI742" i="4"/>
  <c r="AI922" i="4"/>
  <c r="AI627" i="4"/>
  <c r="AI733" i="4"/>
  <c r="AI763" i="4"/>
  <c r="AI820" i="4"/>
  <c r="AI735" i="4"/>
  <c r="AI789" i="4"/>
  <c r="AI819" i="4"/>
  <c r="AI793" i="4"/>
  <c r="AI896" i="4"/>
  <c r="AI650" i="4"/>
  <c r="AI861" i="4"/>
  <c r="AI732" i="4"/>
  <c r="AI633" i="4"/>
  <c r="AI754" i="4"/>
  <c r="AI771" i="4"/>
  <c r="AI824" i="4"/>
  <c r="AI717" i="4"/>
  <c r="AI926" i="4"/>
  <c r="AI592" i="4"/>
  <c r="AI589" i="4"/>
  <c r="AI739" i="4"/>
  <c r="AI918" i="4"/>
  <c r="AI851" i="4"/>
  <c r="AI872" i="4"/>
  <c r="AJ3" i="4"/>
  <c r="AI709" i="4"/>
  <c r="AI859" i="4"/>
  <c r="AI730" i="4"/>
  <c r="AI744" i="4"/>
  <c r="AI833" i="4"/>
  <c r="AI880" i="4"/>
  <c r="AI598" i="4"/>
  <c r="AI651" i="4"/>
  <c r="AI634" i="4"/>
  <c r="AI829" i="4"/>
  <c r="AI791" i="4"/>
  <c r="AI734" i="4"/>
  <c r="AI656" i="4"/>
  <c r="AI878" i="4"/>
  <c r="AI736" i="4"/>
  <c r="AI836" i="4"/>
  <c r="AI743" i="4"/>
  <c r="AI762" i="4"/>
  <c r="AI610" i="4"/>
  <c r="AI603" i="4"/>
  <c r="AI761" i="4"/>
  <c r="AI690" i="4"/>
  <c r="AI649" i="4"/>
  <c r="AI727" i="4"/>
  <c r="AI661" i="4"/>
  <c r="AI905" i="4"/>
  <c r="AI892" i="4"/>
  <c r="AI827" i="4"/>
  <c r="AI745" i="4"/>
  <c r="AI608" i="4"/>
  <c r="AI865" i="4"/>
  <c r="AI618" i="4"/>
  <c r="AI822" i="4"/>
  <c r="AI788" i="4"/>
  <c r="AI632" i="4"/>
  <c r="AI821" i="4"/>
  <c r="AI595" i="4"/>
  <c r="AI886" i="4"/>
  <c r="AI600" i="4"/>
  <c r="AI722" i="4"/>
  <c r="AI708" i="4"/>
  <c r="AI778" i="4"/>
  <c r="AI659" i="4"/>
  <c r="AI786" i="4"/>
  <c r="AI868" i="4"/>
  <c r="AI799" i="4"/>
  <c r="AI628" i="4"/>
  <c r="AI756" i="4"/>
  <c r="AI674" i="4"/>
  <c r="AI890" i="4"/>
  <c r="AI714" i="4"/>
  <c r="AI752" i="4"/>
  <c r="AI749" i="4"/>
  <c r="AI647" i="4"/>
  <c r="AI874" i="4"/>
  <c r="AI914" i="4"/>
  <c r="AI671" i="4"/>
  <c r="AI796" i="4"/>
  <c r="AI660" i="4"/>
  <c r="AI605" i="4"/>
  <c r="AI593" i="4"/>
  <c r="AI684" i="4"/>
  <c r="AI614" i="4"/>
  <c r="AI629" i="4"/>
  <c r="AI666" i="4"/>
  <c r="AI664" i="4"/>
  <c r="AI797" i="4"/>
  <c r="AI787" i="4"/>
  <c r="AI889" i="4"/>
  <c r="AI622" i="4"/>
  <c r="AI710" i="4"/>
  <c r="AI866" i="4"/>
  <c r="AK3" i="4"/>
  <c r="AJ4" i="4"/>
  <c r="AA4" i="4" l="1"/>
  <c r="Z5" i="4"/>
  <c r="W4" i="4"/>
  <c r="V5" i="4"/>
  <c r="S4" i="4"/>
  <c r="R5" i="4"/>
  <c r="O6" i="4"/>
  <c r="Q6" i="4" s="1"/>
  <c r="P5" i="4"/>
  <c r="AE479" i="4"/>
  <c r="AF3" i="4"/>
  <c r="U6" i="4"/>
  <c r="Y6" i="4" s="1"/>
  <c r="AJ5" i="4"/>
  <c r="AJ6" i="4"/>
  <c r="AJ7" i="4"/>
  <c r="AK4" i="4"/>
  <c r="Z6" i="4" l="1"/>
  <c r="AA5" i="4"/>
  <c r="V6" i="4"/>
  <c r="W5" i="4"/>
  <c r="S5" i="4"/>
  <c r="R6" i="4"/>
  <c r="O7" i="4"/>
  <c r="Q7" i="4" s="1"/>
  <c r="P6" i="4"/>
  <c r="AE480" i="4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AF103" i="4" s="1"/>
  <c r="AF104" i="4" s="1"/>
  <c r="AF105" i="4" s="1"/>
  <c r="AF106" i="4" s="1"/>
  <c r="AF107" i="4" s="1"/>
  <c r="AF108" i="4" s="1"/>
  <c r="AF109" i="4" s="1"/>
  <c r="AF110" i="4" s="1"/>
  <c r="AF111" i="4" s="1"/>
  <c r="AF112" i="4" s="1"/>
  <c r="AF113" i="4" s="1"/>
  <c r="AF114" i="4" s="1"/>
  <c r="AF115" i="4" s="1"/>
  <c r="AF116" i="4" s="1"/>
  <c r="AF117" i="4" s="1"/>
  <c r="AF118" i="4" s="1"/>
  <c r="AF119" i="4" s="1"/>
  <c r="AF120" i="4" s="1"/>
  <c r="AF121" i="4" s="1"/>
  <c r="AF122" i="4" s="1"/>
  <c r="AF123" i="4" s="1"/>
  <c r="AF124" i="4" s="1"/>
  <c r="AF125" i="4" s="1"/>
  <c r="AF126" i="4" s="1"/>
  <c r="AF127" i="4" s="1"/>
  <c r="AF128" i="4" s="1"/>
  <c r="AF129" i="4" s="1"/>
  <c r="AF130" i="4" s="1"/>
  <c r="AF131" i="4" s="1"/>
  <c r="AF132" i="4" s="1"/>
  <c r="AF133" i="4" s="1"/>
  <c r="AF134" i="4" s="1"/>
  <c r="AF135" i="4" s="1"/>
  <c r="AF136" i="4" s="1"/>
  <c r="AF137" i="4" s="1"/>
  <c r="AF138" i="4" s="1"/>
  <c r="AF139" i="4" s="1"/>
  <c r="AF140" i="4" s="1"/>
  <c r="AF141" i="4" s="1"/>
  <c r="AF142" i="4" s="1"/>
  <c r="AF143" i="4" s="1"/>
  <c r="AF144" i="4" s="1"/>
  <c r="AF145" i="4" s="1"/>
  <c r="AF146" i="4" s="1"/>
  <c r="AF147" i="4" s="1"/>
  <c r="AF148" i="4" s="1"/>
  <c r="AF149" i="4" s="1"/>
  <c r="AF150" i="4" s="1"/>
  <c r="AF151" i="4" s="1"/>
  <c r="AF152" i="4" s="1"/>
  <c r="AF153" i="4" s="1"/>
  <c r="AF154" i="4" s="1"/>
  <c r="AF155" i="4" s="1"/>
  <c r="AF156" i="4" s="1"/>
  <c r="AF157" i="4" s="1"/>
  <c r="AF158" i="4" s="1"/>
  <c r="AF159" i="4" s="1"/>
  <c r="AF160" i="4" s="1"/>
  <c r="AF161" i="4" s="1"/>
  <c r="AF162" i="4" s="1"/>
  <c r="AF163" i="4" s="1"/>
  <c r="AF164" i="4" s="1"/>
  <c r="AF165" i="4" s="1"/>
  <c r="AF166" i="4" s="1"/>
  <c r="AF167" i="4" s="1"/>
  <c r="AF168" i="4" s="1"/>
  <c r="AF169" i="4" s="1"/>
  <c r="AF170" i="4" s="1"/>
  <c r="AF171" i="4" s="1"/>
  <c r="AF172" i="4" s="1"/>
  <c r="AF173" i="4" s="1"/>
  <c r="AF174" i="4" s="1"/>
  <c r="AF175" i="4" s="1"/>
  <c r="AF176" i="4" s="1"/>
  <c r="AF177" i="4" s="1"/>
  <c r="AF178" i="4" s="1"/>
  <c r="AF179" i="4" s="1"/>
  <c r="AF180" i="4" s="1"/>
  <c r="AF181" i="4" s="1"/>
  <c r="AF182" i="4" s="1"/>
  <c r="AF183" i="4" s="1"/>
  <c r="AF184" i="4" s="1"/>
  <c r="AF185" i="4" s="1"/>
  <c r="AF186" i="4" s="1"/>
  <c r="AF187" i="4" s="1"/>
  <c r="AF188" i="4" s="1"/>
  <c r="AF189" i="4" s="1"/>
  <c r="AF190" i="4" s="1"/>
  <c r="AF191" i="4" s="1"/>
  <c r="AF192" i="4" s="1"/>
  <c r="AF193" i="4" s="1"/>
  <c r="AF194" i="4" s="1"/>
  <c r="AF195" i="4" s="1"/>
  <c r="AF196" i="4" s="1"/>
  <c r="AF197" i="4" s="1"/>
  <c r="AF198" i="4" s="1"/>
  <c r="AF199" i="4" s="1"/>
  <c r="AF200" i="4" s="1"/>
  <c r="AF201" i="4" s="1"/>
  <c r="AF202" i="4" s="1"/>
  <c r="AF203" i="4" s="1"/>
  <c r="AF204" i="4" s="1"/>
  <c r="AF205" i="4" s="1"/>
  <c r="AF206" i="4" s="1"/>
  <c r="AF207" i="4" s="1"/>
  <c r="AF208" i="4" s="1"/>
  <c r="AF209" i="4" s="1"/>
  <c r="AF210" i="4" s="1"/>
  <c r="AF211" i="4" s="1"/>
  <c r="AF212" i="4" s="1"/>
  <c r="AF213" i="4" s="1"/>
  <c r="AF214" i="4" s="1"/>
  <c r="AF215" i="4" s="1"/>
  <c r="AF216" i="4" s="1"/>
  <c r="AF217" i="4" s="1"/>
  <c r="AF218" i="4" s="1"/>
  <c r="AF219" i="4" s="1"/>
  <c r="AF220" i="4" s="1"/>
  <c r="AF221" i="4" s="1"/>
  <c r="AF222" i="4" s="1"/>
  <c r="AF223" i="4" s="1"/>
  <c r="AF224" i="4" s="1"/>
  <c r="AF225" i="4" s="1"/>
  <c r="AF226" i="4" s="1"/>
  <c r="AF227" i="4" s="1"/>
  <c r="AF228" i="4" s="1"/>
  <c r="AF229" i="4" s="1"/>
  <c r="AF230" i="4" s="1"/>
  <c r="AF231" i="4" s="1"/>
  <c r="AF232" i="4" s="1"/>
  <c r="AF233" i="4" s="1"/>
  <c r="AF234" i="4" s="1"/>
  <c r="AF235" i="4" s="1"/>
  <c r="AF236" i="4" s="1"/>
  <c r="AF237" i="4" s="1"/>
  <c r="AF238" i="4" s="1"/>
  <c r="AF239" i="4" s="1"/>
  <c r="AF240" i="4" s="1"/>
  <c r="AF241" i="4" s="1"/>
  <c r="AF242" i="4" s="1"/>
  <c r="AF243" i="4" s="1"/>
  <c r="AF244" i="4" s="1"/>
  <c r="AF245" i="4" s="1"/>
  <c r="AF246" i="4" s="1"/>
  <c r="AF247" i="4" s="1"/>
  <c r="AF248" i="4" s="1"/>
  <c r="AF249" i="4" s="1"/>
  <c r="AF250" i="4" s="1"/>
  <c r="AF251" i="4" s="1"/>
  <c r="AF252" i="4" s="1"/>
  <c r="AF253" i="4" s="1"/>
  <c r="AF254" i="4" s="1"/>
  <c r="AF255" i="4" s="1"/>
  <c r="AF256" i="4" s="1"/>
  <c r="AF257" i="4" s="1"/>
  <c r="AF258" i="4" s="1"/>
  <c r="AF259" i="4" s="1"/>
  <c r="AF260" i="4" s="1"/>
  <c r="AF261" i="4" s="1"/>
  <c r="AF262" i="4" s="1"/>
  <c r="AF263" i="4" s="1"/>
  <c r="AF264" i="4" s="1"/>
  <c r="AF265" i="4" s="1"/>
  <c r="AF266" i="4" s="1"/>
  <c r="AF267" i="4" s="1"/>
  <c r="AF268" i="4" s="1"/>
  <c r="AF269" i="4" s="1"/>
  <c r="AF270" i="4" s="1"/>
  <c r="AF271" i="4" s="1"/>
  <c r="AF272" i="4" s="1"/>
  <c r="AF273" i="4" s="1"/>
  <c r="AF274" i="4" s="1"/>
  <c r="AF275" i="4" s="1"/>
  <c r="AF276" i="4" s="1"/>
  <c r="AF277" i="4" s="1"/>
  <c r="AF278" i="4" s="1"/>
  <c r="AF279" i="4" s="1"/>
  <c r="AF280" i="4" s="1"/>
  <c r="AF281" i="4" s="1"/>
  <c r="AF282" i="4" s="1"/>
  <c r="AF283" i="4" s="1"/>
  <c r="AF284" i="4" s="1"/>
  <c r="AF285" i="4" s="1"/>
  <c r="AF286" i="4" s="1"/>
  <c r="AF287" i="4" s="1"/>
  <c r="AF288" i="4" s="1"/>
  <c r="AF289" i="4" s="1"/>
  <c r="AF290" i="4" s="1"/>
  <c r="AF291" i="4" s="1"/>
  <c r="AF292" i="4" s="1"/>
  <c r="AF293" i="4" s="1"/>
  <c r="AF294" i="4" s="1"/>
  <c r="AF295" i="4" s="1"/>
  <c r="AF296" i="4" s="1"/>
  <c r="AF297" i="4" s="1"/>
  <c r="AF298" i="4" s="1"/>
  <c r="AF299" i="4" s="1"/>
  <c r="AF300" i="4" s="1"/>
  <c r="AF301" i="4" s="1"/>
  <c r="AF302" i="4" s="1"/>
  <c r="AF303" i="4" s="1"/>
  <c r="AF304" i="4" s="1"/>
  <c r="AF305" i="4" s="1"/>
  <c r="AF306" i="4" s="1"/>
  <c r="AF307" i="4" s="1"/>
  <c r="AF308" i="4" s="1"/>
  <c r="AF309" i="4" s="1"/>
  <c r="AF310" i="4" s="1"/>
  <c r="AF311" i="4" s="1"/>
  <c r="AF312" i="4" s="1"/>
  <c r="AF313" i="4" s="1"/>
  <c r="AF314" i="4" s="1"/>
  <c r="AF315" i="4" s="1"/>
  <c r="AF316" i="4" s="1"/>
  <c r="AF317" i="4" s="1"/>
  <c r="AF318" i="4" s="1"/>
  <c r="AF319" i="4" s="1"/>
  <c r="AF320" i="4" s="1"/>
  <c r="AF321" i="4" s="1"/>
  <c r="AF322" i="4" s="1"/>
  <c r="AF323" i="4" s="1"/>
  <c r="AF324" i="4" s="1"/>
  <c r="AF325" i="4" s="1"/>
  <c r="AF326" i="4" s="1"/>
  <c r="AF327" i="4" s="1"/>
  <c r="AF328" i="4" s="1"/>
  <c r="AF329" i="4" s="1"/>
  <c r="AF330" i="4" s="1"/>
  <c r="AF331" i="4" s="1"/>
  <c r="AF332" i="4" s="1"/>
  <c r="AF333" i="4" s="1"/>
  <c r="AF334" i="4" s="1"/>
  <c r="AF335" i="4" s="1"/>
  <c r="AF336" i="4" s="1"/>
  <c r="AF337" i="4" s="1"/>
  <c r="AF338" i="4" s="1"/>
  <c r="AF339" i="4" s="1"/>
  <c r="AF340" i="4" s="1"/>
  <c r="AF341" i="4" s="1"/>
  <c r="AF342" i="4" s="1"/>
  <c r="AF343" i="4" s="1"/>
  <c r="AF344" i="4" s="1"/>
  <c r="AF345" i="4" s="1"/>
  <c r="AF346" i="4" s="1"/>
  <c r="AF347" i="4" s="1"/>
  <c r="AF348" i="4" s="1"/>
  <c r="AF349" i="4" s="1"/>
  <c r="AF350" i="4" s="1"/>
  <c r="AF351" i="4" s="1"/>
  <c r="AF352" i="4" s="1"/>
  <c r="AF353" i="4" s="1"/>
  <c r="AF354" i="4" s="1"/>
  <c r="AF355" i="4" s="1"/>
  <c r="AF356" i="4" s="1"/>
  <c r="AF357" i="4" s="1"/>
  <c r="AF358" i="4" s="1"/>
  <c r="AF359" i="4" s="1"/>
  <c r="AF360" i="4" s="1"/>
  <c r="AF361" i="4" s="1"/>
  <c r="AF362" i="4" s="1"/>
  <c r="AF363" i="4" s="1"/>
  <c r="AF364" i="4" s="1"/>
  <c r="AF365" i="4" s="1"/>
  <c r="AF366" i="4" s="1"/>
  <c r="AF367" i="4" s="1"/>
  <c r="AF368" i="4" s="1"/>
  <c r="AF369" i="4" s="1"/>
  <c r="AF370" i="4" s="1"/>
  <c r="AF371" i="4" s="1"/>
  <c r="AF372" i="4" s="1"/>
  <c r="AF373" i="4" s="1"/>
  <c r="AF374" i="4" s="1"/>
  <c r="AF375" i="4" s="1"/>
  <c r="AF376" i="4" s="1"/>
  <c r="AF377" i="4" s="1"/>
  <c r="AF378" i="4" s="1"/>
  <c r="AF379" i="4" s="1"/>
  <c r="AF380" i="4" s="1"/>
  <c r="AF381" i="4" s="1"/>
  <c r="AF382" i="4" s="1"/>
  <c r="AF383" i="4" s="1"/>
  <c r="AF384" i="4" s="1"/>
  <c r="AF385" i="4" s="1"/>
  <c r="AF386" i="4" s="1"/>
  <c r="AF387" i="4" s="1"/>
  <c r="AF388" i="4" s="1"/>
  <c r="AF389" i="4" s="1"/>
  <c r="AF390" i="4" s="1"/>
  <c r="AF391" i="4" s="1"/>
  <c r="AF392" i="4" s="1"/>
  <c r="AF393" i="4" s="1"/>
  <c r="AF394" i="4" s="1"/>
  <c r="AF395" i="4" s="1"/>
  <c r="AF396" i="4" s="1"/>
  <c r="AF397" i="4" s="1"/>
  <c r="AF398" i="4" s="1"/>
  <c r="AF399" i="4" s="1"/>
  <c r="AF400" i="4" s="1"/>
  <c r="AF401" i="4" s="1"/>
  <c r="AF402" i="4" s="1"/>
  <c r="AF403" i="4" s="1"/>
  <c r="AF404" i="4" s="1"/>
  <c r="AF405" i="4" s="1"/>
  <c r="AF406" i="4" s="1"/>
  <c r="AF407" i="4" s="1"/>
  <c r="AF408" i="4" s="1"/>
  <c r="AF409" i="4" s="1"/>
  <c r="AF410" i="4" s="1"/>
  <c r="AF411" i="4" s="1"/>
  <c r="AF412" i="4" s="1"/>
  <c r="AF413" i="4" s="1"/>
  <c r="AF414" i="4" s="1"/>
  <c r="AF415" i="4" s="1"/>
  <c r="AF416" i="4" s="1"/>
  <c r="AF417" i="4" s="1"/>
  <c r="AF418" i="4" s="1"/>
  <c r="AF419" i="4" s="1"/>
  <c r="AF420" i="4" s="1"/>
  <c r="AF421" i="4" s="1"/>
  <c r="AF422" i="4" s="1"/>
  <c r="AF423" i="4" s="1"/>
  <c r="AF424" i="4" s="1"/>
  <c r="AF425" i="4" s="1"/>
  <c r="AF426" i="4" s="1"/>
  <c r="AF427" i="4" s="1"/>
  <c r="AF428" i="4" s="1"/>
  <c r="AF429" i="4" s="1"/>
  <c r="AF430" i="4" s="1"/>
  <c r="AF431" i="4" s="1"/>
  <c r="AF432" i="4" s="1"/>
  <c r="AF433" i="4" s="1"/>
  <c r="AF434" i="4" s="1"/>
  <c r="AF435" i="4" s="1"/>
  <c r="AF436" i="4" s="1"/>
  <c r="AF437" i="4" s="1"/>
  <c r="AF438" i="4" s="1"/>
  <c r="AF439" i="4" s="1"/>
  <c r="AF440" i="4" s="1"/>
  <c r="AF441" i="4" s="1"/>
  <c r="AF442" i="4" s="1"/>
  <c r="AF443" i="4" s="1"/>
  <c r="AF444" i="4" s="1"/>
  <c r="AF445" i="4" s="1"/>
  <c r="AF446" i="4" s="1"/>
  <c r="AF447" i="4" s="1"/>
  <c r="AF448" i="4" s="1"/>
  <c r="AF449" i="4" s="1"/>
  <c r="AF450" i="4" s="1"/>
  <c r="AF451" i="4" s="1"/>
  <c r="AF452" i="4" s="1"/>
  <c r="AF453" i="4" s="1"/>
  <c r="AF454" i="4" s="1"/>
  <c r="AF455" i="4" s="1"/>
  <c r="AF456" i="4" s="1"/>
  <c r="AF457" i="4" s="1"/>
  <c r="AF458" i="4" s="1"/>
  <c r="AF459" i="4" s="1"/>
  <c r="AF460" i="4" s="1"/>
  <c r="AF461" i="4" s="1"/>
  <c r="AF462" i="4" s="1"/>
  <c r="AF463" i="4" s="1"/>
  <c r="AF464" i="4" s="1"/>
  <c r="AF465" i="4" s="1"/>
  <c r="AF466" i="4" s="1"/>
  <c r="AF467" i="4" s="1"/>
  <c r="AF468" i="4" s="1"/>
  <c r="AF469" i="4" s="1"/>
  <c r="AF470" i="4" s="1"/>
  <c r="AF471" i="4" s="1"/>
  <c r="AF472" i="4" s="1"/>
  <c r="AF473" i="4" s="1"/>
  <c r="AF474" i="4" s="1"/>
  <c r="AF475" i="4" s="1"/>
  <c r="AF476" i="4" s="1"/>
  <c r="AF477" i="4" s="1"/>
  <c r="AF478" i="4" s="1"/>
  <c r="AF479" i="4" s="1"/>
  <c r="AF480" i="4" s="1"/>
  <c r="U7" i="4"/>
  <c r="Y7" i="4" s="1"/>
  <c r="AK5" i="4"/>
  <c r="AJ8" i="4"/>
  <c r="AK6" i="4"/>
  <c r="AA6" i="4" l="1"/>
  <c r="Z7" i="4"/>
  <c r="W6" i="4"/>
  <c r="V7" i="4"/>
  <c r="S6" i="4"/>
  <c r="R7" i="4"/>
  <c r="O8" i="4"/>
  <c r="Q8" i="4" s="1"/>
  <c r="P7" i="4"/>
  <c r="AE481" i="4"/>
  <c r="U8" i="4"/>
  <c r="Y8" i="4" s="1"/>
  <c r="AJ9" i="4"/>
  <c r="AK7" i="4"/>
  <c r="AA7" i="4" l="1"/>
  <c r="Z8" i="4"/>
  <c r="V8" i="4"/>
  <c r="W7" i="4"/>
  <c r="S7" i="4"/>
  <c r="R8" i="4"/>
  <c r="O9" i="4"/>
  <c r="P8" i="4"/>
  <c r="AE482" i="4"/>
  <c r="AF481" i="4"/>
  <c r="AM620" i="4"/>
  <c r="AM628" i="4"/>
  <c r="AM636" i="4"/>
  <c r="AM644" i="4"/>
  <c r="AM652" i="4"/>
  <c r="AM660" i="4"/>
  <c r="AM668" i="4"/>
  <c r="AM676" i="4"/>
  <c r="AM684" i="4"/>
  <c r="AM692" i="4"/>
  <c r="AM700" i="4"/>
  <c r="AM708" i="4"/>
  <c r="AM716" i="4"/>
  <c r="AM724" i="4"/>
  <c r="AM732" i="4"/>
  <c r="AM740" i="4"/>
  <c r="AM748" i="4"/>
  <c r="AM756" i="4"/>
  <c r="AM764" i="4"/>
  <c r="AM772" i="4"/>
  <c r="AM780" i="4"/>
  <c r="AM788" i="4"/>
  <c r="AM796" i="4"/>
  <c r="AM804" i="4"/>
  <c r="AM812" i="4"/>
  <c r="AM820" i="4"/>
  <c r="AM828" i="4"/>
  <c r="AM836" i="4"/>
  <c r="AM844" i="4"/>
  <c r="AM852" i="4"/>
  <c r="AM860" i="4"/>
  <c r="AM868" i="4"/>
  <c r="AM876" i="4"/>
  <c r="AM884" i="4"/>
  <c r="AM892" i="4"/>
  <c r="AM900" i="4"/>
  <c r="AM908" i="4"/>
  <c r="AM916" i="4"/>
  <c r="AM924" i="4"/>
  <c r="AM932" i="4"/>
  <c r="AM940" i="4"/>
  <c r="AM642" i="4"/>
  <c r="AM682" i="4"/>
  <c r="AM722" i="4"/>
  <c r="AM762" i="4"/>
  <c r="AM810" i="4"/>
  <c r="AM858" i="4"/>
  <c r="AM898" i="4"/>
  <c r="AM621" i="4"/>
  <c r="AM629" i="4"/>
  <c r="AM637" i="4"/>
  <c r="AM645" i="4"/>
  <c r="AM653" i="4"/>
  <c r="AM661" i="4"/>
  <c r="AM669" i="4"/>
  <c r="AM677" i="4"/>
  <c r="AM685" i="4"/>
  <c r="AM693" i="4"/>
  <c r="AM701" i="4"/>
  <c r="AM709" i="4"/>
  <c r="AM717" i="4"/>
  <c r="AM725" i="4"/>
  <c r="AM733" i="4"/>
  <c r="AM741" i="4"/>
  <c r="AM749" i="4"/>
  <c r="AM757" i="4"/>
  <c r="AM765" i="4"/>
  <c r="AM773" i="4"/>
  <c r="AM781" i="4"/>
  <c r="AM789" i="4"/>
  <c r="AM797" i="4"/>
  <c r="AM805" i="4"/>
  <c r="AM813" i="4"/>
  <c r="AM821" i="4"/>
  <c r="AM829" i="4"/>
  <c r="AM837" i="4"/>
  <c r="AM845" i="4"/>
  <c r="AM853" i="4"/>
  <c r="AM861" i="4"/>
  <c r="AM869" i="4"/>
  <c r="AM877" i="4"/>
  <c r="AM885" i="4"/>
  <c r="AM893" i="4"/>
  <c r="AM901" i="4"/>
  <c r="AM909" i="4"/>
  <c r="AM917" i="4"/>
  <c r="AM925" i="4"/>
  <c r="AM933" i="4"/>
  <c r="AM658" i="4"/>
  <c r="AM690" i="4"/>
  <c r="AM730" i="4"/>
  <c r="AM770" i="4"/>
  <c r="AM818" i="4"/>
  <c r="AM866" i="4"/>
  <c r="AM914" i="4"/>
  <c r="AM622" i="4"/>
  <c r="AM630" i="4"/>
  <c r="AM638" i="4"/>
  <c r="AM646" i="4"/>
  <c r="AM654" i="4"/>
  <c r="AM662" i="4"/>
  <c r="AM670" i="4"/>
  <c r="AM678" i="4"/>
  <c r="AM686" i="4"/>
  <c r="AM694" i="4"/>
  <c r="AM702" i="4"/>
  <c r="AM710" i="4"/>
  <c r="AM718" i="4"/>
  <c r="AM726" i="4"/>
  <c r="AM734" i="4"/>
  <c r="AM742" i="4"/>
  <c r="AM750" i="4"/>
  <c r="AM758" i="4"/>
  <c r="AM766" i="4"/>
  <c r="AM774" i="4"/>
  <c r="AM782" i="4"/>
  <c r="AM790" i="4"/>
  <c r="AM798" i="4"/>
  <c r="AM806" i="4"/>
  <c r="AM814" i="4"/>
  <c r="AM822" i="4"/>
  <c r="AM830" i="4"/>
  <c r="AM838" i="4"/>
  <c r="AM846" i="4"/>
  <c r="AM854" i="4"/>
  <c r="AM862" i="4"/>
  <c r="AM870" i="4"/>
  <c r="AM878" i="4"/>
  <c r="AM886" i="4"/>
  <c r="AM894" i="4"/>
  <c r="AM902" i="4"/>
  <c r="AM910" i="4"/>
  <c r="AM918" i="4"/>
  <c r="AM926" i="4"/>
  <c r="AM934" i="4"/>
  <c r="AM714" i="4"/>
  <c r="AM778" i="4"/>
  <c r="AM826" i="4"/>
  <c r="AM874" i="4"/>
  <c r="AM938" i="4"/>
  <c r="AM623" i="4"/>
  <c r="AM631" i="4"/>
  <c r="AM639" i="4"/>
  <c r="AM647" i="4"/>
  <c r="AM655" i="4"/>
  <c r="AM663" i="4"/>
  <c r="AM671" i="4"/>
  <c r="AM679" i="4"/>
  <c r="AM687" i="4"/>
  <c r="AM695" i="4"/>
  <c r="AM703" i="4"/>
  <c r="AM711" i="4"/>
  <c r="AM719" i="4"/>
  <c r="AM727" i="4"/>
  <c r="AM735" i="4"/>
  <c r="AM743" i="4"/>
  <c r="AM751" i="4"/>
  <c r="AM759" i="4"/>
  <c r="AM767" i="4"/>
  <c r="AM775" i="4"/>
  <c r="AM783" i="4"/>
  <c r="AM791" i="4"/>
  <c r="AM799" i="4"/>
  <c r="AM807" i="4"/>
  <c r="AM815" i="4"/>
  <c r="AM823" i="4"/>
  <c r="AM831" i="4"/>
  <c r="AM839" i="4"/>
  <c r="AM847" i="4"/>
  <c r="AM855" i="4"/>
  <c r="AM863" i="4"/>
  <c r="AM871" i="4"/>
  <c r="AM879" i="4"/>
  <c r="AM887" i="4"/>
  <c r="AM895" i="4"/>
  <c r="AM903" i="4"/>
  <c r="AM911" i="4"/>
  <c r="AM919" i="4"/>
  <c r="AM927" i="4"/>
  <c r="AM935" i="4"/>
  <c r="AM618" i="4"/>
  <c r="AM746" i="4"/>
  <c r="AM802" i="4"/>
  <c r="AM850" i="4"/>
  <c r="AM906" i="4"/>
  <c r="AM624" i="4"/>
  <c r="AM632" i="4"/>
  <c r="AM640" i="4"/>
  <c r="AM648" i="4"/>
  <c r="AM656" i="4"/>
  <c r="AM664" i="4"/>
  <c r="AM672" i="4"/>
  <c r="AM680" i="4"/>
  <c r="AM688" i="4"/>
  <c r="AM696" i="4"/>
  <c r="AM704" i="4"/>
  <c r="AM712" i="4"/>
  <c r="AM720" i="4"/>
  <c r="AM728" i="4"/>
  <c r="AM736" i="4"/>
  <c r="AM744" i="4"/>
  <c r="AM752" i="4"/>
  <c r="AM760" i="4"/>
  <c r="AM768" i="4"/>
  <c r="AM776" i="4"/>
  <c r="AM784" i="4"/>
  <c r="AM792" i="4"/>
  <c r="AM800" i="4"/>
  <c r="AM808" i="4"/>
  <c r="AM816" i="4"/>
  <c r="AM824" i="4"/>
  <c r="AM832" i="4"/>
  <c r="AM840" i="4"/>
  <c r="AM848" i="4"/>
  <c r="AM856" i="4"/>
  <c r="AM864" i="4"/>
  <c r="AM872" i="4"/>
  <c r="AM880" i="4"/>
  <c r="AM888" i="4"/>
  <c r="AM896" i="4"/>
  <c r="AM904" i="4"/>
  <c r="AM912" i="4"/>
  <c r="AM920" i="4"/>
  <c r="AM928" i="4"/>
  <c r="AM936" i="4"/>
  <c r="AM634" i="4"/>
  <c r="AM666" i="4"/>
  <c r="AM674" i="4"/>
  <c r="AM698" i="4"/>
  <c r="AM738" i="4"/>
  <c r="AM786" i="4"/>
  <c r="AM834" i="4"/>
  <c r="AM882" i="4"/>
  <c r="AM922" i="4"/>
  <c r="AM625" i="4"/>
  <c r="AM633" i="4"/>
  <c r="AM641" i="4"/>
  <c r="AM649" i="4"/>
  <c r="AM657" i="4"/>
  <c r="AM665" i="4"/>
  <c r="AM673" i="4"/>
  <c r="AM681" i="4"/>
  <c r="AM689" i="4"/>
  <c r="AM697" i="4"/>
  <c r="AM705" i="4"/>
  <c r="AM713" i="4"/>
  <c r="AM721" i="4"/>
  <c r="AM729" i="4"/>
  <c r="AM737" i="4"/>
  <c r="AM745" i="4"/>
  <c r="AM753" i="4"/>
  <c r="AM761" i="4"/>
  <c r="AM769" i="4"/>
  <c r="AM777" i="4"/>
  <c r="AM785" i="4"/>
  <c r="AM793" i="4"/>
  <c r="AM801" i="4"/>
  <c r="AM809" i="4"/>
  <c r="AM817" i="4"/>
  <c r="AM825" i="4"/>
  <c r="AM833" i="4"/>
  <c r="AM841" i="4"/>
  <c r="AM849" i="4"/>
  <c r="AM857" i="4"/>
  <c r="AM865" i="4"/>
  <c r="AM873" i="4"/>
  <c r="AM881" i="4"/>
  <c r="AM889" i="4"/>
  <c r="AM897" i="4"/>
  <c r="AM905" i="4"/>
  <c r="AM913" i="4"/>
  <c r="AM921" i="4"/>
  <c r="AM929" i="4"/>
  <c r="AM937" i="4"/>
  <c r="AM626" i="4"/>
  <c r="AM706" i="4"/>
  <c r="AM754" i="4"/>
  <c r="AM794" i="4"/>
  <c r="AM842" i="4"/>
  <c r="AM890" i="4"/>
  <c r="AM930" i="4"/>
  <c r="AM619" i="4"/>
  <c r="AM627" i="4"/>
  <c r="AM635" i="4"/>
  <c r="AM643" i="4"/>
  <c r="AM651" i="4"/>
  <c r="AM659" i="4"/>
  <c r="AM667" i="4"/>
  <c r="AM675" i="4"/>
  <c r="AM683" i="4"/>
  <c r="AM691" i="4"/>
  <c r="AM699" i="4"/>
  <c r="AM707" i="4"/>
  <c r="AM715" i="4"/>
  <c r="AM723" i="4"/>
  <c r="AM731" i="4"/>
  <c r="AM739" i="4"/>
  <c r="AM747" i="4"/>
  <c r="AM755" i="4"/>
  <c r="AM763" i="4"/>
  <c r="AM771" i="4"/>
  <c r="AM779" i="4"/>
  <c r="AM787" i="4"/>
  <c r="AM795" i="4"/>
  <c r="AM803" i="4"/>
  <c r="AM811" i="4"/>
  <c r="AM819" i="4"/>
  <c r="AM827" i="4"/>
  <c r="AM835" i="4"/>
  <c r="AM843" i="4"/>
  <c r="AM851" i="4"/>
  <c r="AM859" i="4"/>
  <c r="AM867" i="4"/>
  <c r="AM875" i="4"/>
  <c r="AM883" i="4"/>
  <c r="AM891" i="4"/>
  <c r="AM899" i="4"/>
  <c r="AM907" i="4"/>
  <c r="AM915" i="4"/>
  <c r="AM923" i="4"/>
  <c r="AM931" i="4"/>
  <c r="AM939" i="4"/>
  <c r="AM650" i="4"/>
  <c r="AK8" i="4"/>
  <c r="AK9" i="4" s="1"/>
  <c r="AJ10" i="4"/>
  <c r="AA8" i="4" l="1"/>
  <c r="W8" i="4"/>
  <c r="S8" i="4"/>
  <c r="P9" i="4"/>
  <c r="Q9" i="4"/>
  <c r="O10" i="4"/>
  <c r="AF482" i="4"/>
  <c r="AE483" i="4"/>
  <c r="U9" i="4"/>
  <c r="Y9" i="4" s="1"/>
  <c r="AJ11" i="4"/>
  <c r="AK10" i="4"/>
  <c r="Z9" i="4" l="1"/>
  <c r="V9" i="4"/>
  <c r="R9" i="4"/>
  <c r="S9" i="4" s="1"/>
  <c r="P10" i="4"/>
  <c r="Q10" i="4"/>
  <c r="O11" i="4"/>
  <c r="AE484" i="4"/>
  <c r="AF483" i="4"/>
  <c r="AO942" i="4"/>
  <c r="AO941" i="4"/>
  <c r="AO940" i="4"/>
  <c r="AO939" i="4"/>
  <c r="AO938" i="4"/>
  <c r="AO937" i="4"/>
  <c r="AO936" i="4"/>
  <c r="AO935" i="4"/>
  <c r="AO934" i="4"/>
  <c r="AO933" i="4"/>
  <c r="AO932" i="4"/>
  <c r="AO931" i="4"/>
  <c r="AO10" i="4"/>
  <c r="AO9" i="4"/>
  <c r="AO8" i="4"/>
  <c r="AO7" i="4"/>
  <c r="AO6" i="4"/>
  <c r="AO5" i="4"/>
  <c r="AO4" i="4"/>
  <c r="AO3" i="4"/>
  <c r="U10" i="4"/>
  <c r="Y10" i="4" s="1"/>
  <c r="AK11" i="4"/>
  <c r="AJ12" i="4"/>
  <c r="Z10" i="4" l="1"/>
  <c r="AA9" i="4"/>
  <c r="V10" i="4"/>
  <c r="W9" i="4"/>
  <c r="R10" i="4"/>
  <c r="S10" i="4" s="1"/>
  <c r="P11" i="4"/>
  <c r="Q11" i="4"/>
  <c r="O12" i="4"/>
  <c r="AO11" i="4"/>
  <c r="AF484" i="4"/>
  <c r="AE485" i="4"/>
  <c r="U11" i="4"/>
  <c r="Y11" i="4" s="1"/>
  <c r="AJ13" i="4"/>
  <c r="AK12" i="4"/>
  <c r="AA10" i="4" l="1"/>
  <c r="Z11" i="4"/>
  <c r="W10" i="4"/>
  <c r="V11" i="4"/>
  <c r="R11" i="4"/>
  <c r="S11" i="4" s="1"/>
  <c r="P12" i="4"/>
  <c r="Q12" i="4"/>
  <c r="O13" i="4"/>
  <c r="AO12" i="4"/>
  <c r="AF485" i="4"/>
  <c r="AE486" i="4"/>
  <c r="U12" i="4"/>
  <c r="Y12" i="4" s="1"/>
  <c r="AK13" i="4"/>
  <c r="AJ14" i="4"/>
  <c r="AK14" i="4" s="1"/>
  <c r="W11" i="4" l="1"/>
  <c r="Z12" i="4"/>
  <c r="AA11" i="4"/>
  <c r="V12" i="4"/>
  <c r="R12" i="4"/>
  <c r="S12" i="4" s="1"/>
  <c r="P13" i="4"/>
  <c r="Q13" i="4"/>
  <c r="O14" i="4"/>
  <c r="AO13" i="4"/>
  <c r="AO14" i="4"/>
  <c r="AE487" i="4"/>
  <c r="AF486" i="4"/>
  <c r="U13" i="4"/>
  <c r="Y13" i="4" s="1"/>
  <c r="AJ15" i="4"/>
  <c r="W12" i="4" l="1"/>
  <c r="AA12" i="4"/>
  <c r="Z13" i="4"/>
  <c r="V13" i="4"/>
  <c r="R13" i="4"/>
  <c r="S13" i="4" s="1"/>
  <c r="P14" i="4"/>
  <c r="Q14" i="4"/>
  <c r="O15" i="4"/>
  <c r="AF487" i="4"/>
  <c r="AE488" i="4"/>
  <c r="U14" i="4"/>
  <c r="Y14" i="4" s="1"/>
  <c r="AK15" i="4"/>
  <c r="AJ16" i="4"/>
  <c r="AA13" i="4" l="1"/>
  <c r="W13" i="4"/>
  <c r="Z14" i="4"/>
  <c r="V14" i="4"/>
  <c r="R14" i="4"/>
  <c r="S14" i="4" s="1"/>
  <c r="P15" i="4"/>
  <c r="Q15" i="4"/>
  <c r="O16" i="4"/>
  <c r="AO15" i="4"/>
  <c r="AE489" i="4"/>
  <c r="AF488" i="4"/>
  <c r="U15" i="4"/>
  <c r="Y15" i="4" s="1"/>
  <c r="AJ17" i="4"/>
  <c r="AK16" i="4"/>
  <c r="AK17" i="4" s="1"/>
  <c r="W14" i="4" l="1"/>
  <c r="Z15" i="4"/>
  <c r="AA14" i="4"/>
  <c r="V15" i="4"/>
  <c r="R15" i="4"/>
  <c r="S15" i="4" s="1"/>
  <c r="P16" i="4"/>
  <c r="Q16" i="4"/>
  <c r="O17" i="4"/>
  <c r="AO16" i="4"/>
  <c r="AO17" i="4"/>
  <c r="AE490" i="4"/>
  <c r="AF489" i="4"/>
  <c r="U16" i="4"/>
  <c r="Y16" i="4" s="1"/>
  <c r="AJ18" i="4"/>
  <c r="AK18" i="4"/>
  <c r="W15" i="4" l="1"/>
  <c r="AA15" i="4"/>
  <c r="Z16" i="4"/>
  <c r="V16" i="4"/>
  <c r="R16" i="4"/>
  <c r="S16" i="4" s="1"/>
  <c r="P17" i="4"/>
  <c r="Q17" i="4"/>
  <c r="O18" i="4"/>
  <c r="AO18" i="4"/>
  <c r="AE491" i="4"/>
  <c r="AF490" i="4"/>
  <c r="U17" i="4"/>
  <c r="Y17" i="4" s="1"/>
  <c r="AJ19" i="4"/>
  <c r="AK19" i="4"/>
  <c r="W16" i="4" l="1"/>
  <c r="Z17" i="4"/>
  <c r="AA16" i="4"/>
  <c r="V17" i="4"/>
  <c r="R17" i="4"/>
  <c r="S17" i="4" s="1"/>
  <c r="P18" i="4"/>
  <c r="Q18" i="4"/>
  <c r="O19" i="4"/>
  <c r="AO19" i="4"/>
  <c r="AF491" i="4"/>
  <c r="AE492" i="4"/>
  <c r="U18" i="4"/>
  <c r="Y18" i="4" s="1"/>
  <c r="AJ20" i="4"/>
  <c r="AK20" i="4"/>
  <c r="AA17" i="4" l="1"/>
  <c r="Z18" i="4"/>
  <c r="V18" i="4"/>
  <c r="W17" i="4"/>
  <c r="R18" i="4"/>
  <c r="S18" i="4" s="1"/>
  <c r="P19" i="4"/>
  <c r="Q19" i="4"/>
  <c r="O20" i="4"/>
  <c r="AO20" i="4"/>
  <c r="AF492" i="4"/>
  <c r="AE493" i="4"/>
  <c r="U19" i="4"/>
  <c r="Y19" i="4" s="1"/>
  <c r="AJ21" i="4"/>
  <c r="AK21" i="4"/>
  <c r="Z19" i="4" l="1"/>
  <c r="AA18" i="4"/>
  <c r="W18" i="4"/>
  <c r="V19" i="4"/>
  <c r="R19" i="4"/>
  <c r="S19" i="4" s="1"/>
  <c r="P20" i="4"/>
  <c r="Q20" i="4"/>
  <c r="O21" i="4"/>
  <c r="AO21" i="4"/>
  <c r="AE494" i="4"/>
  <c r="AF493" i="4"/>
  <c r="U20" i="4"/>
  <c r="Y20" i="4" s="1"/>
  <c r="AJ22" i="4"/>
  <c r="AK22" i="4" s="1"/>
  <c r="AA19" i="4" l="1"/>
  <c r="Z20" i="4"/>
  <c r="V20" i="4"/>
  <c r="W19" i="4"/>
  <c r="R20" i="4"/>
  <c r="S20" i="4" s="1"/>
  <c r="P21" i="4"/>
  <c r="Q21" i="4"/>
  <c r="O22" i="4"/>
  <c r="AO22" i="4"/>
  <c r="AE495" i="4"/>
  <c r="AF494" i="4"/>
  <c r="U21" i="4"/>
  <c r="Y21" i="4" s="1"/>
  <c r="AJ23" i="4"/>
  <c r="AK23" i="4"/>
  <c r="Z21" i="4" l="1"/>
  <c r="AA20" i="4"/>
  <c r="W20" i="4"/>
  <c r="V21" i="4"/>
  <c r="R21" i="4"/>
  <c r="S21" i="4" s="1"/>
  <c r="P22" i="4"/>
  <c r="Q22" i="4"/>
  <c r="O23" i="4"/>
  <c r="AO23" i="4"/>
  <c r="AE496" i="4"/>
  <c r="AF495" i="4"/>
  <c r="U22" i="4"/>
  <c r="Y22" i="4" s="1"/>
  <c r="AJ24" i="4"/>
  <c r="AK24" i="4"/>
  <c r="AA21" i="4" l="1"/>
  <c r="Z22" i="4"/>
  <c r="W21" i="4"/>
  <c r="V22" i="4"/>
  <c r="R22" i="4"/>
  <c r="S22" i="4" s="1"/>
  <c r="P23" i="4"/>
  <c r="Q23" i="4"/>
  <c r="O24" i="4"/>
  <c r="AO24" i="4"/>
  <c r="AE497" i="4"/>
  <c r="AF496" i="4"/>
  <c r="U23" i="4"/>
  <c r="Y23" i="4" s="1"/>
  <c r="AJ25" i="4"/>
  <c r="AK25" i="4" s="1"/>
  <c r="AA22" i="4" l="1"/>
  <c r="Z23" i="4"/>
  <c r="V23" i="4"/>
  <c r="W22" i="4"/>
  <c r="R23" i="4"/>
  <c r="S23" i="4" s="1"/>
  <c r="P24" i="4"/>
  <c r="Q24" i="4"/>
  <c r="O25" i="4"/>
  <c r="AO25" i="4"/>
  <c r="AE498" i="4"/>
  <c r="AF497" i="4"/>
  <c r="U24" i="4"/>
  <c r="Y24" i="4" s="1"/>
  <c r="AJ26" i="4"/>
  <c r="AA23" i="4" l="1"/>
  <c r="Z24" i="4"/>
  <c r="W23" i="4"/>
  <c r="V24" i="4"/>
  <c r="R24" i="4"/>
  <c r="S24" i="4" s="1"/>
  <c r="P25" i="4"/>
  <c r="Q25" i="4"/>
  <c r="O26" i="4"/>
  <c r="AF498" i="4"/>
  <c r="AE499" i="4"/>
  <c r="U25" i="4"/>
  <c r="Y25" i="4" s="1"/>
  <c r="AJ27" i="4"/>
  <c r="AK26" i="4"/>
  <c r="AA24" i="4" l="1"/>
  <c r="Z25" i="4"/>
  <c r="V25" i="4"/>
  <c r="W24" i="4"/>
  <c r="R25" i="4"/>
  <c r="S25" i="4" s="1"/>
  <c r="P26" i="4"/>
  <c r="Q26" i="4"/>
  <c r="O27" i="4"/>
  <c r="Q27" i="4" s="1"/>
  <c r="AO26" i="4"/>
  <c r="AF499" i="4"/>
  <c r="AE500" i="4"/>
  <c r="U26" i="4"/>
  <c r="Y26" i="4" s="1"/>
  <c r="U27" i="4"/>
  <c r="Y27" i="4" s="1"/>
  <c r="AK27" i="4"/>
  <c r="AJ28" i="4"/>
  <c r="AA25" i="4" l="1"/>
  <c r="Z26" i="4"/>
  <c r="Z27" i="4" s="1"/>
  <c r="W25" i="4"/>
  <c r="V26" i="4"/>
  <c r="V27" i="4" s="1"/>
  <c r="R26" i="4"/>
  <c r="S26" i="4" s="1"/>
  <c r="O28" i="4"/>
  <c r="Q28" i="4" s="1"/>
  <c r="P27" i="4"/>
  <c r="AO27" i="4"/>
  <c r="AE501" i="4"/>
  <c r="AF500" i="4"/>
  <c r="U28" i="4"/>
  <c r="Y28" i="4" s="1"/>
  <c r="AK28" i="4"/>
  <c r="AJ29" i="4"/>
  <c r="Z28" i="4" l="1"/>
  <c r="AA26" i="4"/>
  <c r="AA27" i="4" s="1"/>
  <c r="V28" i="4"/>
  <c r="W26" i="4"/>
  <c r="W27" i="4" s="1"/>
  <c r="R27" i="4"/>
  <c r="R28" i="4" s="1"/>
  <c r="O29" i="4"/>
  <c r="Q29" i="4" s="1"/>
  <c r="P28" i="4"/>
  <c r="AO28" i="4"/>
  <c r="AF501" i="4"/>
  <c r="AE502" i="4"/>
  <c r="U29" i="4"/>
  <c r="Y29" i="4" s="1"/>
  <c r="AJ30" i="4"/>
  <c r="AK29" i="4"/>
  <c r="AA28" i="4" l="1"/>
  <c r="Z29" i="4"/>
  <c r="W28" i="4"/>
  <c r="S27" i="4"/>
  <c r="S28" i="4" s="1"/>
  <c r="V29" i="4"/>
  <c r="R29" i="4"/>
  <c r="O30" i="4"/>
  <c r="Q30" i="4" s="1"/>
  <c r="P29" i="4"/>
  <c r="AO29" i="4"/>
  <c r="AE503" i="4"/>
  <c r="AF502" i="4"/>
  <c r="U30" i="4"/>
  <c r="Y30" i="4" s="1"/>
  <c r="AK30" i="4"/>
  <c r="AJ31" i="4"/>
  <c r="AK31" i="4"/>
  <c r="Z30" i="4" l="1"/>
  <c r="AA29" i="4"/>
  <c r="V30" i="4"/>
  <c r="W29" i="4"/>
  <c r="S29" i="4"/>
  <c r="R30" i="4"/>
  <c r="O31" i="4"/>
  <c r="Q31" i="4" s="1"/>
  <c r="P30" i="4"/>
  <c r="AO30" i="4"/>
  <c r="AO31" i="4"/>
  <c r="AE504" i="4"/>
  <c r="AF503" i="4"/>
  <c r="U31" i="4"/>
  <c r="Y31" i="4" s="1"/>
  <c r="AJ32" i="4"/>
  <c r="AA30" i="4" l="1"/>
  <c r="Z31" i="4"/>
  <c r="S30" i="4"/>
  <c r="W30" i="4"/>
  <c r="V31" i="4"/>
  <c r="R31" i="4"/>
  <c r="O32" i="4"/>
  <c r="Q32" i="4" s="1"/>
  <c r="P31" i="4"/>
  <c r="AF504" i="4"/>
  <c r="AE505" i="4"/>
  <c r="U32" i="4"/>
  <c r="Y32" i="4" s="1"/>
  <c r="AK32" i="4"/>
  <c r="AJ33" i="4"/>
  <c r="Z32" i="4" l="1"/>
  <c r="AA31" i="4"/>
  <c r="S31" i="4"/>
  <c r="V32" i="4"/>
  <c r="W31" i="4"/>
  <c r="R32" i="4"/>
  <c r="O33" i="4"/>
  <c r="Q33" i="4" s="1"/>
  <c r="P32" i="4"/>
  <c r="AO32" i="4"/>
  <c r="AE506" i="4"/>
  <c r="AF505" i="4"/>
  <c r="U33" i="4"/>
  <c r="Y33" i="4" s="1"/>
  <c r="AK33" i="4"/>
  <c r="AJ34" i="4"/>
  <c r="AA32" i="4" l="1"/>
  <c r="Z33" i="4"/>
  <c r="S32" i="4"/>
  <c r="W32" i="4"/>
  <c r="V33" i="4"/>
  <c r="R33" i="4"/>
  <c r="O34" i="4"/>
  <c r="Q34" i="4" s="1"/>
  <c r="P33" i="4"/>
  <c r="AO33" i="4"/>
  <c r="AE507" i="4"/>
  <c r="AF506" i="4"/>
  <c r="U34" i="4"/>
  <c r="Y34" i="4" s="1"/>
  <c r="AK34" i="4"/>
  <c r="AJ35" i="4"/>
  <c r="AK35" i="4" s="1"/>
  <c r="Z34" i="4" l="1"/>
  <c r="AA33" i="4"/>
  <c r="S33" i="4"/>
  <c r="V34" i="4"/>
  <c r="W33" i="4"/>
  <c r="R34" i="4"/>
  <c r="O35" i="4"/>
  <c r="Q35" i="4" s="1"/>
  <c r="P34" i="4"/>
  <c r="AO34" i="4"/>
  <c r="AO35" i="4"/>
  <c r="AF507" i="4"/>
  <c r="AE508" i="4"/>
  <c r="U35" i="4"/>
  <c r="Y35" i="4" s="1"/>
  <c r="AJ36" i="4"/>
  <c r="AA34" i="4" l="1"/>
  <c r="Z35" i="4"/>
  <c r="S34" i="4"/>
  <c r="W34" i="4"/>
  <c r="V35" i="4"/>
  <c r="R35" i="4"/>
  <c r="O36" i="4"/>
  <c r="Q36" i="4" s="1"/>
  <c r="P35" i="4"/>
  <c r="AF508" i="4"/>
  <c r="AE509" i="4"/>
  <c r="U36" i="4"/>
  <c r="Y36" i="4" s="1"/>
  <c r="AK36" i="4"/>
  <c r="AJ37" i="4"/>
  <c r="Z36" i="4" l="1"/>
  <c r="AA35" i="4"/>
  <c r="S35" i="4"/>
  <c r="V36" i="4"/>
  <c r="W35" i="4"/>
  <c r="R36" i="4"/>
  <c r="O37" i="4"/>
  <c r="Q37" i="4" s="1"/>
  <c r="P36" i="4"/>
  <c r="AO36" i="4"/>
  <c r="AE510" i="4"/>
  <c r="AF509" i="4"/>
  <c r="U37" i="4"/>
  <c r="Y37" i="4" s="1"/>
  <c r="AJ38" i="4"/>
  <c r="AK37" i="4"/>
  <c r="AA36" i="4" l="1"/>
  <c r="S36" i="4"/>
  <c r="Z37" i="4"/>
  <c r="W36" i="4"/>
  <c r="V37" i="4"/>
  <c r="R37" i="4"/>
  <c r="S37" i="4" s="1"/>
  <c r="O38" i="4"/>
  <c r="Q38" i="4" s="1"/>
  <c r="P37" i="4"/>
  <c r="AO37" i="4"/>
  <c r="AE511" i="4"/>
  <c r="AF510" i="4"/>
  <c r="U38" i="4"/>
  <c r="Y38" i="4" s="1"/>
  <c r="AK38" i="4"/>
  <c r="AJ39" i="4"/>
  <c r="Z38" i="4" l="1"/>
  <c r="AA37" i="4"/>
  <c r="V38" i="4"/>
  <c r="W37" i="4"/>
  <c r="R38" i="4"/>
  <c r="S38" i="4" s="1"/>
  <c r="O39" i="4"/>
  <c r="Q39" i="4" s="1"/>
  <c r="P38" i="4"/>
  <c r="AO38" i="4"/>
  <c r="AE512" i="4"/>
  <c r="AF511" i="4"/>
  <c r="U39" i="4"/>
  <c r="Y39" i="4" s="1"/>
  <c r="AJ40" i="4"/>
  <c r="AK39" i="4"/>
  <c r="AK40" i="4"/>
  <c r="AA38" i="4" l="1"/>
  <c r="Z39" i="4"/>
  <c r="W38" i="4"/>
  <c r="V39" i="4"/>
  <c r="R39" i="4"/>
  <c r="S39" i="4" s="1"/>
  <c r="O40" i="4"/>
  <c r="Q40" i="4" s="1"/>
  <c r="P39" i="4"/>
  <c r="AO39" i="4"/>
  <c r="AO40" i="4"/>
  <c r="AF512" i="4"/>
  <c r="AE513" i="4"/>
  <c r="U40" i="4"/>
  <c r="Y40" i="4" s="1"/>
  <c r="AJ41" i="4"/>
  <c r="AK41" i="4"/>
  <c r="AA39" i="4" l="1"/>
  <c r="Z40" i="4"/>
  <c r="V40" i="4"/>
  <c r="W39" i="4"/>
  <c r="R40" i="4"/>
  <c r="S40" i="4" s="1"/>
  <c r="O41" i="4"/>
  <c r="Q41" i="4" s="1"/>
  <c r="P40" i="4"/>
  <c r="AO41" i="4"/>
  <c r="AE514" i="4"/>
  <c r="AF513" i="4"/>
  <c r="U41" i="4"/>
  <c r="Y41" i="4" s="1"/>
  <c r="AJ42" i="4"/>
  <c r="AA40" i="4" l="1"/>
  <c r="Z41" i="4"/>
  <c r="W40" i="4"/>
  <c r="V41" i="4"/>
  <c r="R41" i="4"/>
  <c r="S41" i="4" s="1"/>
  <c r="O42" i="4"/>
  <c r="Q42" i="4" s="1"/>
  <c r="P41" i="4"/>
  <c r="AE515" i="4"/>
  <c r="AF514" i="4"/>
  <c r="U42" i="4"/>
  <c r="Y42" i="4" s="1"/>
  <c r="AJ43" i="4"/>
  <c r="AK42" i="4"/>
  <c r="AK43" i="4" s="1"/>
  <c r="Z42" i="4" l="1"/>
  <c r="AA41" i="4"/>
  <c r="V42" i="4"/>
  <c r="W41" i="4"/>
  <c r="R42" i="4"/>
  <c r="S42" i="4" s="1"/>
  <c r="O43" i="4"/>
  <c r="Q43" i="4" s="1"/>
  <c r="P42" i="4"/>
  <c r="AO42" i="4"/>
  <c r="AO43" i="4"/>
  <c r="AE516" i="4"/>
  <c r="AF515" i="4"/>
  <c r="U43" i="4"/>
  <c r="Y43" i="4" s="1"/>
  <c r="AJ44" i="4"/>
  <c r="AA42" i="4" l="1"/>
  <c r="Z43" i="4"/>
  <c r="W42" i="4"/>
  <c r="V43" i="4"/>
  <c r="R43" i="4"/>
  <c r="S43" i="4" s="1"/>
  <c r="O44" i="4"/>
  <c r="Q44" i="4" s="1"/>
  <c r="P43" i="4"/>
  <c r="AE517" i="4"/>
  <c r="AF516" i="4"/>
  <c r="U44" i="4"/>
  <c r="Y44" i="4" s="1"/>
  <c r="AK44" i="4"/>
  <c r="AJ45" i="4"/>
  <c r="Z44" i="4" l="1"/>
  <c r="AA43" i="4"/>
  <c r="V44" i="4"/>
  <c r="W43" i="4"/>
  <c r="R44" i="4"/>
  <c r="S44" i="4" s="1"/>
  <c r="O45" i="4"/>
  <c r="Q45" i="4" s="1"/>
  <c r="P44" i="4"/>
  <c r="AO44" i="4"/>
  <c r="AE518" i="4"/>
  <c r="AF517" i="4"/>
  <c r="U45" i="4"/>
  <c r="Y45" i="4" s="1"/>
  <c r="AJ46" i="4"/>
  <c r="AK45" i="4"/>
  <c r="AA44" i="4" l="1"/>
  <c r="Z45" i="4"/>
  <c r="W44" i="4"/>
  <c r="V45" i="4"/>
  <c r="R45" i="4"/>
  <c r="S45" i="4" s="1"/>
  <c r="O46" i="4"/>
  <c r="Q46" i="4" s="1"/>
  <c r="P45" i="4"/>
  <c r="AO45" i="4"/>
  <c r="AF518" i="4"/>
  <c r="AE519" i="4"/>
  <c r="U46" i="4"/>
  <c r="Y46" i="4" s="1"/>
  <c r="AJ47" i="4"/>
  <c r="AK46" i="4"/>
  <c r="Z46" i="4" l="1"/>
  <c r="AA45" i="4"/>
  <c r="V46" i="4"/>
  <c r="W45" i="4"/>
  <c r="R46" i="4"/>
  <c r="S46" i="4" s="1"/>
  <c r="O47" i="4"/>
  <c r="Q47" i="4" s="1"/>
  <c r="P46" i="4"/>
  <c r="AO46" i="4"/>
  <c r="AF519" i="4"/>
  <c r="AE520" i="4"/>
  <c r="U47" i="4"/>
  <c r="Y47" i="4" s="1"/>
  <c r="AK47" i="4"/>
  <c r="AJ48" i="4"/>
  <c r="AK48" i="4"/>
  <c r="AA46" i="4" l="1"/>
  <c r="Z47" i="4"/>
  <c r="W46" i="4"/>
  <c r="V47" i="4"/>
  <c r="R47" i="4"/>
  <c r="S47" i="4" s="1"/>
  <c r="O48" i="4"/>
  <c r="Q48" i="4" s="1"/>
  <c r="P47" i="4"/>
  <c r="AO47" i="4"/>
  <c r="AO48" i="4"/>
  <c r="AF520" i="4"/>
  <c r="AE521" i="4"/>
  <c r="U48" i="4"/>
  <c r="Y48" i="4" s="1"/>
  <c r="AJ49" i="4"/>
  <c r="AK49" i="4"/>
  <c r="Z48" i="4" l="1"/>
  <c r="AA47" i="4"/>
  <c r="V48" i="4"/>
  <c r="W47" i="4"/>
  <c r="R48" i="4"/>
  <c r="S48" i="4" s="1"/>
  <c r="O49" i="4"/>
  <c r="Q49" i="4" s="1"/>
  <c r="P48" i="4"/>
  <c r="AO49" i="4"/>
  <c r="AE522" i="4"/>
  <c r="AF521" i="4"/>
  <c r="U49" i="4"/>
  <c r="Y49" i="4" s="1"/>
  <c r="AJ50" i="4"/>
  <c r="AK50" i="4"/>
  <c r="AA48" i="4" l="1"/>
  <c r="Z49" i="4"/>
  <c r="W48" i="4"/>
  <c r="V49" i="4"/>
  <c r="R49" i="4"/>
  <c r="S49" i="4" s="1"/>
  <c r="O50" i="4"/>
  <c r="Q50" i="4" s="1"/>
  <c r="P49" i="4"/>
  <c r="AO50" i="4"/>
  <c r="AE523" i="4"/>
  <c r="AF522" i="4"/>
  <c r="U50" i="4"/>
  <c r="Y50" i="4" s="1"/>
  <c r="AJ51" i="4"/>
  <c r="Z50" i="4" l="1"/>
  <c r="AA49" i="4"/>
  <c r="V50" i="4"/>
  <c r="W49" i="4"/>
  <c r="R50" i="4"/>
  <c r="S50" i="4" s="1"/>
  <c r="O51" i="4"/>
  <c r="Q51" i="4" s="1"/>
  <c r="P50" i="4"/>
  <c r="AE524" i="4"/>
  <c r="AF523" i="4"/>
  <c r="U51" i="4"/>
  <c r="Y51" i="4" s="1"/>
  <c r="AK51" i="4"/>
  <c r="AJ52" i="4"/>
  <c r="AA50" i="4" l="1"/>
  <c r="Z51" i="4"/>
  <c r="W50" i="4"/>
  <c r="V51" i="4"/>
  <c r="R51" i="4"/>
  <c r="S51" i="4" s="1"/>
  <c r="O52" i="4"/>
  <c r="Q52" i="4" s="1"/>
  <c r="P51" i="4"/>
  <c r="AO51" i="4"/>
  <c r="AF524" i="4"/>
  <c r="AE525" i="4"/>
  <c r="U52" i="4"/>
  <c r="Y52" i="4" s="1"/>
  <c r="AK52" i="4"/>
  <c r="AJ53" i="4"/>
  <c r="Z52" i="4" l="1"/>
  <c r="AA51" i="4"/>
  <c r="AA52" i="4" s="1"/>
  <c r="V52" i="4"/>
  <c r="W51" i="4"/>
  <c r="R52" i="4"/>
  <c r="S52" i="4" s="1"/>
  <c r="O53" i="4"/>
  <c r="Q53" i="4" s="1"/>
  <c r="P52" i="4"/>
  <c r="AO52" i="4"/>
  <c r="AE526" i="4"/>
  <c r="AF525" i="4"/>
  <c r="U53" i="4"/>
  <c r="Y53" i="4" s="1"/>
  <c r="AJ54" i="4"/>
  <c r="AK53" i="4"/>
  <c r="Z53" i="4" l="1"/>
  <c r="W52" i="4"/>
  <c r="V53" i="4"/>
  <c r="R53" i="4"/>
  <c r="S53" i="4" s="1"/>
  <c r="O54" i="4"/>
  <c r="Q54" i="4" s="1"/>
  <c r="P53" i="4"/>
  <c r="AO53" i="4"/>
  <c r="AE527" i="4"/>
  <c r="AF526" i="4"/>
  <c r="U54" i="4"/>
  <c r="Y54" i="4" s="1"/>
  <c r="AJ55" i="4"/>
  <c r="AK54" i="4"/>
  <c r="Z54" i="4" l="1"/>
  <c r="AA53" i="4"/>
  <c r="V54" i="4"/>
  <c r="W53" i="4"/>
  <c r="R54" i="4"/>
  <c r="S54" i="4" s="1"/>
  <c r="O55" i="4"/>
  <c r="Q55" i="4" s="1"/>
  <c r="P54" i="4"/>
  <c r="AO54" i="4"/>
  <c r="AF527" i="4"/>
  <c r="AE528" i="4"/>
  <c r="U55" i="4"/>
  <c r="Y55" i="4" s="1"/>
  <c r="AJ56" i="4"/>
  <c r="AK55" i="4"/>
  <c r="AA54" i="4" l="1"/>
  <c r="Z55" i="4"/>
  <c r="W54" i="4"/>
  <c r="V55" i="4"/>
  <c r="R55" i="4"/>
  <c r="S55" i="4" s="1"/>
  <c r="O56" i="4"/>
  <c r="Q56" i="4" s="1"/>
  <c r="P55" i="4"/>
  <c r="AO55" i="4"/>
  <c r="AE529" i="4"/>
  <c r="AF528" i="4"/>
  <c r="U56" i="4"/>
  <c r="Y56" i="4" s="1"/>
  <c r="AK56" i="4"/>
  <c r="AJ57" i="4"/>
  <c r="AK57" i="4" s="1"/>
  <c r="Z56" i="4" l="1"/>
  <c r="AA55" i="4"/>
  <c r="V56" i="4"/>
  <c r="W55" i="4"/>
  <c r="R56" i="4"/>
  <c r="S56" i="4" s="1"/>
  <c r="O57" i="4"/>
  <c r="Q57" i="4" s="1"/>
  <c r="P56" i="4"/>
  <c r="AO56" i="4"/>
  <c r="AO57" i="4"/>
  <c r="AE530" i="4"/>
  <c r="AF529" i="4"/>
  <c r="U57" i="4"/>
  <c r="Y57" i="4" s="1"/>
  <c r="AJ58" i="4"/>
  <c r="AK58" i="4"/>
  <c r="AA56" i="4" l="1"/>
  <c r="Z57" i="4"/>
  <c r="W56" i="4"/>
  <c r="V57" i="4"/>
  <c r="R57" i="4"/>
  <c r="S57" i="4" s="1"/>
  <c r="O58" i="4"/>
  <c r="Q58" i="4" s="1"/>
  <c r="P57" i="4"/>
  <c r="AO58" i="4"/>
  <c r="AF530" i="4"/>
  <c r="AE531" i="4"/>
  <c r="U58" i="4"/>
  <c r="Y58" i="4" s="1"/>
  <c r="AJ59" i="4"/>
  <c r="Z58" i="4" l="1"/>
  <c r="AA57" i="4"/>
  <c r="V58" i="4"/>
  <c r="W57" i="4"/>
  <c r="R58" i="4"/>
  <c r="S58" i="4" s="1"/>
  <c r="O59" i="4"/>
  <c r="Q59" i="4" s="1"/>
  <c r="P58" i="4"/>
  <c r="AF531" i="4"/>
  <c r="AE532" i="4"/>
  <c r="U59" i="4"/>
  <c r="Y59" i="4" s="1"/>
  <c r="AK59" i="4"/>
  <c r="AJ60" i="4"/>
  <c r="AK60" i="4" s="1"/>
  <c r="AA58" i="4" l="1"/>
  <c r="Z59" i="4"/>
  <c r="W58" i="4"/>
  <c r="V59" i="4"/>
  <c r="R59" i="4"/>
  <c r="S59" i="4" s="1"/>
  <c r="O60" i="4"/>
  <c r="Q60" i="4" s="1"/>
  <c r="P59" i="4"/>
  <c r="AO59" i="4"/>
  <c r="AO60" i="4"/>
  <c r="AE533" i="4"/>
  <c r="AF532" i="4"/>
  <c r="U60" i="4"/>
  <c r="Y60" i="4" s="1"/>
  <c r="AJ61" i="4"/>
  <c r="Z60" i="4" l="1"/>
  <c r="AA59" i="4"/>
  <c r="V60" i="4"/>
  <c r="W59" i="4"/>
  <c r="R60" i="4"/>
  <c r="S60" i="4" s="1"/>
  <c r="O61" i="4"/>
  <c r="Q61" i="4" s="1"/>
  <c r="P60" i="4"/>
  <c r="AF533" i="4"/>
  <c r="AE534" i="4"/>
  <c r="U61" i="4"/>
  <c r="Y61" i="4" s="1"/>
  <c r="AK61" i="4"/>
  <c r="AJ62" i="4"/>
  <c r="AA60" i="4" l="1"/>
  <c r="Z61" i="4"/>
  <c r="W60" i="4"/>
  <c r="V61" i="4"/>
  <c r="R61" i="4"/>
  <c r="S61" i="4" s="1"/>
  <c r="O62" i="4"/>
  <c r="Q62" i="4" s="1"/>
  <c r="P61" i="4"/>
  <c r="AO61" i="4"/>
  <c r="AE535" i="4"/>
  <c r="AF534" i="4"/>
  <c r="U62" i="4"/>
  <c r="Y62" i="4" s="1"/>
  <c r="AK62" i="4"/>
  <c r="AJ63" i="4"/>
  <c r="AK63" i="4" s="1"/>
  <c r="Z62" i="4" l="1"/>
  <c r="AA61" i="4"/>
  <c r="V62" i="4"/>
  <c r="W61" i="4"/>
  <c r="R62" i="4"/>
  <c r="S62" i="4" s="1"/>
  <c r="O63" i="4"/>
  <c r="Q63" i="4" s="1"/>
  <c r="P62" i="4"/>
  <c r="AO62" i="4"/>
  <c r="AO63" i="4"/>
  <c r="AE536" i="4"/>
  <c r="AF535" i="4"/>
  <c r="U63" i="4"/>
  <c r="Y63" i="4" s="1"/>
  <c r="AJ64" i="4"/>
  <c r="AK64" i="4"/>
  <c r="AA62" i="4" l="1"/>
  <c r="Z63" i="4"/>
  <c r="W62" i="4"/>
  <c r="V63" i="4"/>
  <c r="R63" i="4"/>
  <c r="S63" i="4" s="1"/>
  <c r="O64" i="4"/>
  <c r="Q64" i="4" s="1"/>
  <c r="P63" i="4"/>
  <c r="AO64" i="4"/>
  <c r="AE537" i="4"/>
  <c r="AF536" i="4"/>
  <c r="U64" i="4"/>
  <c r="Y64" i="4" s="1"/>
  <c r="AJ65" i="4"/>
  <c r="Z64" i="4" l="1"/>
  <c r="AA63" i="4"/>
  <c r="V64" i="4"/>
  <c r="W63" i="4"/>
  <c r="R64" i="4"/>
  <c r="S64" i="4" s="1"/>
  <c r="O65" i="4"/>
  <c r="Q65" i="4" s="1"/>
  <c r="P64" i="4"/>
  <c r="AE538" i="4"/>
  <c r="AF537" i="4"/>
  <c r="U65" i="4"/>
  <c r="Y65" i="4" s="1"/>
  <c r="AK65" i="4"/>
  <c r="AJ66" i="4"/>
  <c r="AK66" i="4" s="1"/>
  <c r="AA64" i="4" l="1"/>
  <c r="Z65" i="4"/>
  <c r="W64" i="4"/>
  <c r="V65" i="4"/>
  <c r="R65" i="4"/>
  <c r="S65" i="4" s="1"/>
  <c r="O66" i="4"/>
  <c r="Q66" i="4" s="1"/>
  <c r="P65" i="4"/>
  <c r="AO65" i="4"/>
  <c r="AO66" i="4"/>
  <c r="AE539" i="4"/>
  <c r="AF538" i="4"/>
  <c r="U66" i="4"/>
  <c r="Y66" i="4" s="1"/>
  <c r="AJ67" i="4"/>
  <c r="Z66" i="4" l="1"/>
  <c r="AA65" i="4"/>
  <c r="V66" i="4"/>
  <c r="W65" i="4"/>
  <c r="R66" i="4"/>
  <c r="S66" i="4" s="1"/>
  <c r="O67" i="4"/>
  <c r="Q67" i="4" s="1"/>
  <c r="P66" i="4"/>
  <c r="AE540" i="4"/>
  <c r="AF539" i="4"/>
  <c r="U67" i="4"/>
  <c r="Y67" i="4" s="1"/>
  <c r="AJ68" i="4"/>
  <c r="AK67" i="4"/>
  <c r="AK68" i="4"/>
  <c r="AA66" i="4" l="1"/>
  <c r="Z67" i="4"/>
  <c r="W66" i="4"/>
  <c r="V67" i="4"/>
  <c r="R67" i="4"/>
  <c r="S67" i="4" s="1"/>
  <c r="O68" i="4"/>
  <c r="Q68" i="4" s="1"/>
  <c r="P67" i="4"/>
  <c r="AO67" i="4"/>
  <c r="AO68" i="4"/>
  <c r="AE541" i="4"/>
  <c r="AF540" i="4"/>
  <c r="U68" i="4"/>
  <c r="Y68" i="4" s="1"/>
  <c r="AJ69" i="4"/>
  <c r="Z68" i="4" l="1"/>
  <c r="AA67" i="4"/>
  <c r="V68" i="4"/>
  <c r="W67" i="4"/>
  <c r="R68" i="4"/>
  <c r="S68" i="4" s="1"/>
  <c r="O69" i="4"/>
  <c r="Q69" i="4" s="1"/>
  <c r="P68" i="4"/>
  <c r="AE542" i="4"/>
  <c r="AF541" i="4"/>
  <c r="U69" i="4"/>
  <c r="Y69" i="4" s="1"/>
  <c r="AK69" i="4"/>
  <c r="AJ70" i="4"/>
  <c r="AA68" i="4" l="1"/>
  <c r="Z69" i="4"/>
  <c r="W68" i="4"/>
  <c r="V69" i="4"/>
  <c r="R69" i="4"/>
  <c r="S69" i="4" s="1"/>
  <c r="O70" i="4"/>
  <c r="Q70" i="4" s="1"/>
  <c r="P69" i="4"/>
  <c r="AO69" i="4"/>
  <c r="AF542" i="4"/>
  <c r="AE543" i="4"/>
  <c r="U70" i="4"/>
  <c r="Y70" i="4" s="1"/>
  <c r="AK70" i="4"/>
  <c r="AJ71" i="4"/>
  <c r="AK71" i="4"/>
  <c r="Z70" i="4" l="1"/>
  <c r="AA69" i="4"/>
  <c r="V70" i="4"/>
  <c r="W69" i="4"/>
  <c r="R70" i="4"/>
  <c r="S70" i="4" s="1"/>
  <c r="O71" i="4"/>
  <c r="Q71" i="4" s="1"/>
  <c r="P70" i="4"/>
  <c r="AO70" i="4"/>
  <c r="AO71" i="4"/>
  <c r="AE544" i="4"/>
  <c r="AF543" i="4"/>
  <c r="U71" i="4"/>
  <c r="Y71" i="4" s="1"/>
  <c r="AJ72" i="4"/>
  <c r="AA70" i="4" l="1"/>
  <c r="Z71" i="4"/>
  <c r="W70" i="4"/>
  <c r="V71" i="4"/>
  <c r="R71" i="4"/>
  <c r="S71" i="4" s="1"/>
  <c r="O72" i="4"/>
  <c r="Q72" i="4" s="1"/>
  <c r="P71" i="4"/>
  <c r="AF544" i="4"/>
  <c r="AE545" i="4"/>
  <c r="U72" i="4"/>
  <c r="Y72" i="4" s="1"/>
  <c r="AK72" i="4"/>
  <c r="AJ73" i="4"/>
  <c r="AK73" i="4"/>
  <c r="Z72" i="4" l="1"/>
  <c r="AA71" i="4"/>
  <c r="V72" i="4"/>
  <c r="W71" i="4"/>
  <c r="R72" i="4"/>
  <c r="S72" i="4" s="1"/>
  <c r="O73" i="4"/>
  <c r="Q73" i="4" s="1"/>
  <c r="P72" i="4"/>
  <c r="AO72" i="4"/>
  <c r="AO73" i="4"/>
  <c r="AE546" i="4"/>
  <c r="AF545" i="4"/>
  <c r="U73" i="4"/>
  <c r="Y73" i="4" s="1"/>
  <c r="AJ74" i="4"/>
  <c r="W72" i="4" l="1"/>
  <c r="AA72" i="4"/>
  <c r="Z73" i="4"/>
  <c r="V73" i="4"/>
  <c r="R73" i="4"/>
  <c r="S73" i="4" s="1"/>
  <c r="O74" i="4"/>
  <c r="Q74" i="4" s="1"/>
  <c r="P73" i="4"/>
  <c r="AE547" i="4"/>
  <c r="AF546" i="4"/>
  <c r="U74" i="4"/>
  <c r="Y74" i="4" s="1"/>
  <c r="AK74" i="4"/>
  <c r="AJ75" i="4"/>
  <c r="Z74" i="4" l="1"/>
  <c r="AA73" i="4"/>
  <c r="V74" i="4"/>
  <c r="W73" i="4"/>
  <c r="R74" i="4"/>
  <c r="S74" i="4" s="1"/>
  <c r="O75" i="4"/>
  <c r="Q75" i="4" s="1"/>
  <c r="P74" i="4"/>
  <c r="AO74" i="4"/>
  <c r="AE548" i="4"/>
  <c r="AF547" i="4"/>
  <c r="U75" i="4"/>
  <c r="Y75" i="4" s="1"/>
  <c r="AK75" i="4"/>
  <c r="AJ76" i="4"/>
  <c r="AA74" i="4" l="1"/>
  <c r="Z75" i="4"/>
  <c r="W74" i="4"/>
  <c r="V75" i="4"/>
  <c r="R75" i="4"/>
  <c r="S75" i="4" s="1"/>
  <c r="O76" i="4"/>
  <c r="Q76" i="4" s="1"/>
  <c r="P75" i="4"/>
  <c r="AO75" i="4"/>
  <c r="AE549" i="4"/>
  <c r="AF548" i="4"/>
  <c r="U76" i="4"/>
  <c r="Y76" i="4" s="1"/>
  <c r="AK76" i="4"/>
  <c r="AJ77" i="4"/>
  <c r="Z76" i="4" l="1"/>
  <c r="AA75" i="4"/>
  <c r="V76" i="4"/>
  <c r="W75" i="4"/>
  <c r="R76" i="4"/>
  <c r="S76" i="4" s="1"/>
  <c r="O77" i="4"/>
  <c r="Q77" i="4" s="1"/>
  <c r="P76" i="4"/>
  <c r="AO76" i="4"/>
  <c r="AF549" i="4"/>
  <c r="AE550" i="4"/>
  <c r="U77" i="4"/>
  <c r="Y77" i="4" s="1"/>
  <c r="AK77" i="4"/>
  <c r="AJ78" i="4"/>
  <c r="AK78" i="4" s="1"/>
  <c r="AA76" i="4" l="1"/>
  <c r="Z77" i="4"/>
  <c r="W76" i="4"/>
  <c r="V77" i="4"/>
  <c r="R77" i="4"/>
  <c r="S77" i="4" s="1"/>
  <c r="O78" i="4"/>
  <c r="Q78" i="4" s="1"/>
  <c r="P77" i="4"/>
  <c r="AO77" i="4"/>
  <c r="AO78" i="4"/>
  <c r="AE551" i="4"/>
  <c r="AF550" i="4"/>
  <c r="U78" i="4"/>
  <c r="Y78" i="4" s="1"/>
  <c r="AJ79" i="4"/>
  <c r="Z78" i="4" l="1"/>
  <c r="AA77" i="4"/>
  <c r="V78" i="4"/>
  <c r="W77" i="4"/>
  <c r="R78" i="4"/>
  <c r="S78" i="4" s="1"/>
  <c r="O79" i="4"/>
  <c r="Q79" i="4" s="1"/>
  <c r="P78" i="4"/>
  <c r="AF551" i="4"/>
  <c r="AE552" i="4"/>
  <c r="U79" i="4"/>
  <c r="Y79" i="4" s="1"/>
  <c r="AK79" i="4"/>
  <c r="AJ80" i="4"/>
  <c r="AA78" i="4" l="1"/>
  <c r="Z79" i="4"/>
  <c r="W78" i="4"/>
  <c r="V79" i="4"/>
  <c r="R79" i="4"/>
  <c r="S79" i="4" s="1"/>
  <c r="O80" i="4"/>
  <c r="Q80" i="4" s="1"/>
  <c r="P79" i="4"/>
  <c r="AO79" i="4"/>
  <c r="AF552" i="4"/>
  <c r="AE553" i="4"/>
  <c r="U80" i="4"/>
  <c r="Y80" i="4" s="1"/>
  <c r="AK80" i="4"/>
  <c r="AJ81" i="4"/>
  <c r="AK81" i="4"/>
  <c r="Z80" i="4" l="1"/>
  <c r="AA79" i="4"/>
  <c r="V80" i="4"/>
  <c r="W79" i="4"/>
  <c r="R80" i="4"/>
  <c r="S80" i="4" s="1"/>
  <c r="O81" i="4"/>
  <c r="Q81" i="4" s="1"/>
  <c r="P80" i="4"/>
  <c r="AO80" i="4"/>
  <c r="AO81" i="4"/>
  <c r="AF553" i="4"/>
  <c r="AE554" i="4"/>
  <c r="U81" i="4"/>
  <c r="Y81" i="4" s="1"/>
  <c r="AJ82" i="4"/>
  <c r="AA80" i="4" l="1"/>
  <c r="Z81" i="4"/>
  <c r="W80" i="4"/>
  <c r="V81" i="4"/>
  <c r="R81" i="4"/>
  <c r="S81" i="4" s="1"/>
  <c r="O82" i="4"/>
  <c r="Q82" i="4" s="1"/>
  <c r="P81" i="4"/>
  <c r="AE555" i="4"/>
  <c r="AF554" i="4"/>
  <c r="U82" i="4"/>
  <c r="Y82" i="4" s="1"/>
  <c r="AK82" i="4"/>
  <c r="AJ83" i="4"/>
  <c r="AK83" i="4"/>
  <c r="Z82" i="4" l="1"/>
  <c r="AA81" i="4"/>
  <c r="V82" i="4"/>
  <c r="W81" i="4"/>
  <c r="R82" i="4"/>
  <c r="S82" i="4" s="1"/>
  <c r="O83" i="4"/>
  <c r="Q83" i="4" s="1"/>
  <c r="P82" i="4"/>
  <c r="AO82" i="4"/>
  <c r="AO83" i="4"/>
  <c r="AE556" i="4"/>
  <c r="AF555" i="4"/>
  <c r="U83" i="4"/>
  <c r="Y83" i="4" s="1"/>
  <c r="AJ84" i="4"/>
  <c r="AK84" i="4" s="1"/>
  <c r="AA82" i="4" l="1"/>
  <c r="Z83" i="4"/>
  <c r="W82" i="4"/>
  <c r="V83" i="4"/>
  <c r="R83" i="4"/>
  <c r="S83" i="4" s="1"/>
  <c r="O84" i="4"/>
  <c r="Q84" i="4" s="1"/>
  <c r="P83" i="4"/>
  <c r="AO84" i="4"/>
  <c r="AF556" i="4"/>
  <c r="AE557" i="4"/>
  <c r="U84" i="4"/>
  <c r="Y84" i="4" s="1"/>
  <c r="AJ85" i="4"/>
  <c r="Z84" i="4" l="1"/>
  <c r="AA83" i="4"/>
  <c r="V84" i="4"/>
  <c r="W83" i="4"/>
  <c r="W84" i="4" s="1"/>
  <c r="R84" i="4"/>
  <c r="S84" i="4" s="1"/>
  <c r="O85" i="4"/>
  <c r="Q85" i="4" s="1"/>
  <c r="P84" i="4"/>
  <c r="AE558" i="4"/>
  <c r="AF557" i="4"/>
  <c r="U85" i="4"/>
  <c r="Y85" i="4" s="1"/>
  <c r="AJ86" i="4"/>
  <c r="AK85" i="4"/>
  <c r="AK86" i="4" s="1"/>
  <c r="AA84" i="4" l="1"/>
  <c r="Z85" i="4"/>
  <c r="V85" i="4"/>
  <c r="R85" i="4"/>
  <c r="S85" i="4" s="1"/>
  <c r="O86" i="4"/>
  <c r="Q86" i="4" s="1"/>
  <c r="P85" i="4"/>
  <c r="AO85" i="4"/>
  <c r="AO86" i="4"/>
  <c r="AE559" i="4"/>
  <c r="AF558" i="4"/>
  <c r="U86" i="4"/>
  <c r="Y86" i="4" s="1"/>
  <c r="AJ87" i="4"/>
  <c r="Z86" i="4" l="1"/>
  <c r="AA85" i="4"/>
  <c r="AA86" i="4" s="1"/>
  <c r="V86" i="4"/>
  <c r="W85" i="4"/>
  <c r="R86" i="4"/>
  <c r="S86" i="4" s="1"/>
  <c r="O87" i="4"/>
  <c r="Q87" i="4" s="1"/>
  <c r="P86" i="4"/>
  <c r="AE560" i="4"/>
  <c r="AF559" i="4"/>
  <c r="U87" i="4"/>
  <c r="Y87" i="4" s="1"/>
  <c r="AJ88" i="4"/>
  <c r="AK87" i="4"/>
  <c r="Z87" i="4" l="1"/>
  <c r="W86" i="4"/>
  <c r="V87" i="4"/>
  <c r="R87" i="4"/>
  <c r="S87" i="4" s="1"/>
  <c r="O88" i="4"/>
  <c r="Q88" i="4" s="1"/>
  <c r="P87" i="4"/>
  <c r="AO87" i="4"/>
  <c r="AF560" i="4"/>
  <c r="AE561" i="4"/>
  <c r="U88" i="4"/>
  <c r="Y88" i="4" s="1"/>
  <c r="AK88" i="4"/>
  <c r="AJ89" i="4"/>
  <c r="Z88" i="4" l="1"/>
  <c r="AA87" i="4"/>
  <c r="V88" i="4"/>
  <c r="W87" i="4"/>
  <c r="R88" i="4"/>
  <c r="S88" i="4" s="1"/>
  <c r="O89" i="4"/>
  <c r="Q89" i="4" s="1"/>
  <c r="P88" i="4"/>
  <c r="AO88" i="4"/>
  <c r="AE562" i="4"/>
  <c r="AF561" i="4"/>
  <c r="U89" i="4"/>
  <c r="Y89" i="4" s="1"/>
  <c r="AK89" i="4"/>
  <c r="AJ90" i="4"/>
  <c r="AK90" i="4"/>
  <c r="AA88" i="4" l="1"/>
  <c r="Z89" i="4"/>
  <c r="W88" i="4"/>
  <c r="V89" i="4"/>
  <c r="R89" i="4"/>
  <c r="S89" i="4" s="1"/>
  <c r="O90" i="4"/>
  <c r="Q90" i="4" s="1"/>
  <c r="P89" i="4"/>
  <c r="AO89" i="4"/>
  <c r="AO90" i="4"/>
  <c r="AE563" i="4"/>
  <c r="AF562" i="4"/>
  <c r="U90" i="4"/>
  <c r="Y90" i="4" s="1"/>
  <c r="AJ91" i="4"/>
  <c r="Z90" i="4" l="1"/>
  <c r="AA89" i="4"/>
  <c r="V90" i="4"/>
  <c r="W89" i="4"/>
  <c r="R90" i="4"/>
  <c r="S90" i="4" s="1"/>
  <c r="O91" i="4"/>
  <c r="Q91" i="4" s="1"/>
  <c r="P90" i="4"/>
  <c r="AF563" i="4"/>
  <c r="AE564" i="4"/>
  <c r="U91" i="4"/>
  <c r="Y91" i="4" s="1"/>
  <c r="AK91" i="4"/>
  <c r="AJ92" i="4"/>
  <c r="AK92" i="4"/>
  <c r="AA90" i="4" l="1"/>
  <c r="Z91" i="4"/>
  <c r="W90" i="4"/>
  <c r="V91" i="4"/>
  <c r="R91" i="4"/>
  <c r="S91" i="4" s="1"/>
  <c r="O92" i="4"/>
  <c r="Q92" i="4" s="1"/>
  <c r="P91" i="4"/>
  <c r="AO91" i="4"/>
  <c r="AO92" i="4"/>
  <c r="AE565" i="4"/>
  <c r="AF564" i="4"/>
  <c r="U92" i="4"/>
  <c r="Y92" i="4" s="1"/>
  <c r="AJ93" i="4"/>
  <c r="Z92" i="4" l="1"/>
  <c r="AA91" i="4"/>
  <c r="V92" i="4"/>
  <c r="W91" i="4"/>
  <c r="R92" i="4"/>
  <c r="S92" i="4" s="1"/>
  <c r="O93" i="4"/>
  <c r="Q93" i="4" s="1"/>
  <c r="P92" i="4"/>
  <c r="AE566" i="4"/>
  <c r="AF565" i="4"/>
  <c r="U93" i="4"/>
  <c r="Y93" i="4" s="1"/>
  <c r="AK93" i="4"/>
  <c r="AJ94" i="4"/>
  <c r="AA92" i="4" l="1"/>
  <c r="Z93" i="4"/>
  <c r="W92" i="4"/>
  <c r="V93" i="4"/>
  <c r="R93" i="4"/>
  <c r="S93" i="4" s="1"/>
  <c r="O94" i="4"/>
  <c r="Q94" i="4" s="1"/>
  <c r="P93" i="4"/>
  <c r="AO93" i="4"/>
  <c r="AE567" i="4"/>
  <c r="AF566" i="4"/>
  <c r="U94" i="4"/>
  <c r="Y94" i="4" s="1"/>
  <c r="AJ95" i="4"/>
  <c r="AK94" i="4"/>
  <c r="Z94" i="4" l="1"/>
  <c r="AA93" i="4"/>
  <c r="V94" i="4"/>
  <c r="W93" i="4"/>
  <c r="R94" i="4"/>
  <c r="S94" i="4" s="1"/>
  <c r="O95" i="4"/>
  <c r="Q95" i="4" s="1"/>
  <c r="P94" i="4"/>
  <c r="AO94" i="4"/>
  <c r="AF567" i="4"/>
  <c r="AE568" i="4"/>
  <c r="U95" i="4"/>
  <c r="Y95" i="4" s="1"/>
  <c r="AK95" i="4"/>
  <c r="AJ96" i="4"/>
  <c r="AA94" i="4" l="1"/>
  <c r="Z95" i="4"/>
  <c r="W94" i="4"/>
  <c r="V95" i="4"/>
  <c r="R95" i="4"/>
  <c r="S95" i="4" s="1"/>
  <c r="O96" i="4"/>
  <c r="Q96" i="4" s="1"/>
  <c r="P95" i="4"/>
  <c r="AO95" i="4"/>
  <c r="AF568" i="4"/>
  <c r="AE569" i="4"/>
  <c r="U96" i="4"/>
  <c r="Y96" i="4" s="1"/>
  <c r="AK96" i="4"/>
  <c r="AJ97" i="4"/>
  <c r="Z96" i="4" l="1"/>
  <c r="AA95" i="4"/>
  <c r="AA96" i="4" s="1"/>
  <c r="V96" i="4"/>
  <c r="W95" i="4"/>
  <c r="R96" i="4"/>
  <c r="S96" i="4" s="1"/>
  <c r="O97" i="4"/>
  <c r="Q97" i="4" s="1"/>
  <c r="P96" i="4"/>
  <c r="AO96" i="4"/>
  <c r="AE570" i="4"/>
  <c r="AF569" i="4"/>
  <c r="U97" i="4"/>
  <c r="Y97" i="4" s="1"/>
  <c r="AJ98" i="4"/>
  <c r="AK97" i="4"/>
  <c r="Z97" i="4" l="1"/>
  <c r="W96" i="4"/>
  <c r="V97" i="4"/>
  <c r="R97" i="4"/>
  <c r="S97" i="4" s="1"/>
  <c r="O98" i="4"/>
  <c r="Q98" i="4" s="1"/>
  <c r="P97" i="4"/>
  <c r="AO97" i="4"/>
  <c r="AE571" i="4"/>
  <c r="AF570" i="4"/>
  <c r="U98" i="4"/>
  <c r="Y98" i="4" s="1"/>
  <c r="AK98" i="4"/>
  <c r="AJ99" i="4"/>
  <c r="Z98" i="4" l="1"/>
  <c r="AA97" i="4"/>
  <c r="V98" i="4"/>
  <c r="W97" i="4"/>
  <c r="R98" i="4"/>
  <c r="S98" i="4" s="1"/>
  <c r="O99" i="4"/>
  <c r="Q99" i="4" s="1"/>
  <c r="P98" i="4"/>
  <c r="AO98" i="4"/>
  <c r="AE572" i="4"/>
  <c r="AF571" i="4"/>
  <c r="U99" i="4"/>
  <c r="Y99" i="4" s="1"/>
  <c r="AJ100" i="4"/>
  <c r="AK99" i="4"/>
  <c r="AA98" i="4" l="1"/>
  <c r="Z99" i="4"/>
  <c r="W98" i="4"/>
  <c r="V99" i="4"/>
  <c r="R99" i="4"/>
  <c r="S99" i="4" s="1"/>
  <c r="O100" i="4"/>
  <c r="Q100" i="4" s="1"/>
  <c r="P99" i="4"/>
  <c r="AO99" i="4"/>
  <c r="AE573" i="4"/>
  <c r="AF572" i="4"/>
  <c r="U100" i="4"/>
  <c r="Y100" i="4" s="1"/>
  <c r="AK100" i="4"/>
  <c r="AJ101" i="4"/>
  <c r="AK101" i="4"/>
  <c r="Z100" i="4" l="1"/>
  <c r="AA99" i="4"/>
  <c r="V100" i="4"/>
  <c r="W99" i="4"/>
  <c r="R100" i="4"/>
  <c r="S100" i="4" s="1"/>
  <c r="O101" i="4"/>
  <c r="Q101" i="4" s="1"/>
  <c r="P100" i="4"/>
  <c r="AO100" i="4"/>
  <c r="AO101" i="4"/>
  <c r="AE574" i="4"/>
  <c r="AF573" i="4"/>
  <c r="U101" i="4"/>
  <c r="Y101" i="4" s="1"/>
  <c r="AJ102" i="4"/>
  <c r="AK102" i="4" s="1"/>
  <c r="AA100" i="4" l="1"/>
  <c r="Z101" i="4"/>
  <c r="W100" i="4"/>
  <c r="V101" i="4"/>
  <c r="R101" i="4"/>
  <c r="S101" i="4" s="1"/>
  <c r="O102" i="4"/>
  <c r="Q102" i="4" s="1"/>
  <c r="P101" i="4"/>
  <c r="AO102" i="4"/>
  <c r="AE575" i="4"/>
  <c r="AF574" i="4"/>
  <c r="U102" i="4"/>
  <c r="Y102" i="4" s="1"/>
  <c r="AJ103" i="4"/>
  <c r="AK103" i="4" s="1"/>
  <c r="Z102" i="4" l="1"/>
  <c r="AA101" i="4"/>
  <c r="AA102" i="4" s="1"/>
  <c r="V102" i="4"/>
  <c r="W101" i="4"/>
  <c r="R102" i="4"/>
  <c r="S102" i="4" s="1"/>
  <c r="O103" i="4"/>
  <c r="Q103" i="4" s="1"/>
  <c r="P102" i="4"/>
  <c r="AO103" i="4"/>
  <c r="AE576" i="4"/>
  <c r="AF575" i="4"/>
  <c r="U103" i="4"/>
  <c r="Y103" i="4" s="1"/>
  <c r="AJ104" i="4"/>
  <c r="AK104" i="4" s="1"/>
  <c r="Z103" i="4" l="1"/>
  <c r="W102" i="4"/>
  <c r="V103" i="4"/>
  <c r="R103" i="4"/>
  <c r="S103" i="4" s="1"/>
  <c r="O104" i="4"/>
  <c r="Q104" i="4" s="1"/>
  <c r="P103" i="4"/>
  <c r="AO104" i="4"/>
  <c r="AF576" i="4"/>
  <c r="AE577" i="4"/>
  <c r="U104" i="4"/>
  <c r="Y104" i="4" s="1"/>
  <c r="AJ105" i="4"/>
  <c r="Z104" i="4" l="1"/>
  <c r="AA103" i="4"/>
  <c r="V104" i="4"/>
  <c r="W103" i="4"/>
  <c r="R104" i="4"/>
  <c r="S104" i="4" s="1"/>
  <c r="O105" i="4"/>
  <c r="Q105" i="4" s="1"/>
  <c r="P104" i="4"/>
  <c r="AE578" i="4"/>
  <c r="AF577" i="4"/>
  <c r="U105" i="4"/>
  <c r="Y105" i="4" s="1"/>
  <c r="AJ106" i="4"/>
  <c r="AK105" i="4"/>
  <c r="AK106" i="4"/>
  <c r="AA104" i="4" l="1"/>
  <c r="Z105" i="4"/>
  <c r="W104" i="4"/>
  <c r="V105" i="4"/>
  <c r="R105" i="4"/>
  <c r="S105" i="4" s="1"/>
  <c r="O106" i="4"/>
  <c r="Q106" i="4" s="1"/>
  <c r="P105" i="4"/>
  <c r="AO105" i="4"/>
  <c r="AO106" i="4"/>
  <c r="AE579" i="4"/>
  <c r="AF578" i="4"/>
  <c r="U106" i="4"/>
  <c r="Y106" i="4" s="1"/>
  <c r="AJ107" i="4"/>
  <c r="Z106" i="4" l="1"/>
  <c r="AA105" i="4"/>
  <c r="V106" i="4"/>
  <c r="W105" i="4"/>
  <c r="R106" i="4"/>
  <c r="S106" i="4" s="1"/>
  <c r="O107" i="4"/>
  <c r="Q107" i="4" s="1"/>
  <c r="P106" i="4"/>
  <c r="AF579" i="4"/>
  <c r="AE580" i="4"/>
  <c r="U107" i="4"/>
  <c r="Y107" i="4" s="1"/>
  <c r="AK107" i="4"/>
  <c r="AJ108" i="4"/>
  <c r="AK108" i="4"/>
  <c r="W106" i="4" l="1"/>
  <c r="AA106" i="4"/>
  <c r="Z107" i="4"/>
  <c r="V107" i="4"/>
  <c r="R107" i="4"/>
  <c r="S107" i="4" s="1"/>
  <c r="O108" i="4"/>
  <c r="Q108" i="4" s="1"/>
  <c r="P107" i="4"/>
  <c r="AO107" i="4"/>
  <c r="AO108" i="4"/>
  <c r="AE581" i="4"/>
  <c r="AF580" i="4"/>
  <c r="U108" i="4"/>
  <c r="Y108" i="4" s="1"/>
  <c r="AJ109" i="4"/>
  <c r="Z108" i="4" l="1"/>
  <c r="AA107" i="4"/>
  <c r="V108" i="4"/>
  <c r="W107" i="4"/>
  <c r="W108" i="4" s="1"/>
  <c r="R108" i="4"/>
  <c r="S108" i="4" s="1"/>
  <c r="O109" i="4"/>
  <c r="Q109" i="4" s="1"/>
  <c r="P108" i="4"/>
  <c r="AE582" i="4"/>
  <c r="AF581" i="4"/>
  <c r="U109" i="4"/>
  <c r="Y109" i="4" s="1"/>
  <c r="AK109" i="4"/>
  <c r="AJ110" i="4"/>
  <c r="AA108" i="4" l="1"/>
  <c r="Z109" i="4"/>
  <c r="V109" i="4"/>
  <c r="R109" i="4"/>
  <c r="S109" i="4" s="1"/>
  <c r="O110" i="4"/>
  <c r="Q110" i="4" s="1"/>
  <c r="P109" i="4"/>
  <c r="AO109" i="4"/>
  <c r="AF582" i="4"/>
  <c r="AE583" i="4"/>
  <c r="U110" i="4"/>
  <c r="Y110" i="4" s="1"/>
  <c r="AK110" i="4"/>
  <c r="AJ111" i="4"/>
  <c r="Z110" i="4" l="1"/>
  <c r="AA109" i="4"/>
  <c r="AA110" i="4" s="1"/>
  <c r="V110" i="4"/>
  <c r="W109" i="4"/>
  <c r="R110" i="4"/>
  <c r="S110" i="4" s="1"/>
  <c r="O111" i="4"/>
  <c r="Q111" i="4" s="1"/>
  <c r="P110" i="4"/>
  <c r="AO110" i="4"/>
  <c r="AE584" i="4"/>
  <c r="AF583" i="4"/>
  <c r="U111" i="4"/>
  <c r="Y111" i="4" s="1"/>
  <c r="AJ112" i="4"/>
  <c r="AK111" i="4"/>
  <c r="Z111" i="4" l="1"/>
  <c r="W110" i="4"/>
  <c r="V111" i="4"/>
  <c r="R111" i="4"/>
  <c r="S111" i="4" s="1"/>
  <c r="O112" i="4"/>
  <c r="Q112" i="4" s="1"/>
  <c r="P111" i="4"/>
  <c r="AO111" i="4"/>
  <c r="AF584" i="4"/>
  <c r="AE585" i="4"/>
  <c r="U112" i="4"/>
  <c r="Y112" i="4" s="1"/>
  <c r="AJ113" i="4"/>
  <c r="AK112" i="4"/>
  <c r="Z112" i="4" l="1"/>
  <c r="AA111" i="4"/>
  <c r="AA112" i="4" s="1"/>
  <c r="V112" i="4"/>
  <c r="W111" i="4"/>
  <c r="R112" i="4"/>
  <c r="S112" i="4" s="1"/>
  <c r="O113" i="4"/>
  <c r="Q113" i="4" s="1"/>
  <c r="P112" i="4"/>
  <c r="AO112" i="4"/>
  <c r="AE586" i="4"/>
  <c r="AF585" i="4"/>
  <c r="U113" i="4"/>
  <c r="Y113" i="4" s="1"/>
  <c r="AK113" i="4"/>
  <c r="AJ114" i="4"/>
  <c r="AK114" i="4"/>
  <c r="Z113" i="4" l="1"/>
  <c r="W112" i="4"/>
  <c r="V113" i="4"/>
  <c r="R113" i="4"/>
  <c r="S113" i="4" s="1"/>
  <c r="O114" i="4"/>
  <c r="Q114" i="4" s="1"/>
  <c r="P113" i="4"/>
  <c r="AO113" i="4"/>
  <c r="AO114" i="4"/>
  <c r="AF586" i="4"/>
  <c r="AE587" i="4"/>
  <c r="U114" i="4"/>
  <c r="Y114" i="4" s="1"/>
  <c r="AJ115" i="4"/>
  <c r="AK115" i="4" s="1"/>
  <c r="Z114" i="4" l="1"/>
  <c r="AA113" i="4"/>
  <c r="AA114" i="4" s="1"/>
  <c r="V114" i="4"/>
  <c r="W113" i="4"/>
  <c r="R114" i="4"/>
  <c r="S114" i="4" s="1"/>
  <c r="O115" i="4"/>
  <c r="Q115" i="4" s="1"/>
  <c r="P114" i="4"/>
  <c r="AO115" i="4"/>
  <c r="AE588" i="4"/>
  <c r="AF587" i="4"/>
  <c r="U115" i="4"/>
  <c r="Y115" i="4" s="1"/>
  <c r="AJ116" i="4"/>
  <c r="AK116" i="4"/>
  <c r="Z115" i="4" l="1"/>
  <c r="W114" i="4"/>
  <c r="V115" i="4"/>
  <c r="R115" i="4"/>
  <c r="S115" i="4" s="1"/>
  <c r="O116" i="4"/>
  <c r="Q116" i="4" s="1"/>
  <c r="P115" i="4"/>
  <c r="AO116" i="4"/>
  <c r="AF588" i="4"/>
  <c r="AE589" i="4"/>
  <c r="U116" i="4"/>
  <c r="Y116" i="4" s="1"/>
  <c r="AJ117" i="4"/>
  <c r="AK117" i="4"/>
  <c r="Z116" i="4" l="1"/>
  <c r="AA115" i="4"/>
  <c r="V116" i="4"/>
  <c r="W115" i="4"/>
  <c r="R116" i="4"/>
  <c r="S116" i="4" s="1"/>
  <c r="O117" i="4"/>
  <c r="Q117" i="4" s="1"/>
  <c r="P116" i="4"/>
  <c r="AO117" i="4"/>
  <c r="AE590" i="4"/>
  <c r="AF589" i="4"/>
  <c r="U117" i="4"/>
  <c r="Y117" i="4" s="1"/>
  <c r="AJ118" i="4"/>
  <c r="AK118" i="4" s="1"/>
  <c r="AA116" i="4" l="1"/>
  <c r="Z117" i="4"/>
  <c r="W116" i="4"/>
  <c r="V117" i="4"/>
  <c r="R117" i="4"/>
  <c r="S117" i="4" s="1"/>
  <c r="O118" i="4"/>
  <c r="Q118" i="4" s="1"/>
  <c r="P117" i="4"/>
  <c r="AO118" i="4"/>
  <c r="AF590" i="4"/>
  <c r="AE591" i="4"/>
  <c r="U118" i="4"/>
  <c r="Y118" i="4" s="1"/>
  <c r="AJ119" i="4"/>
  <c r="Z118" i="4" l="1"/>
  <c r="AA117" i="4"/>
  <c r="V118" i="4"/>
  <c r="W117" i="4"/>
  <c r="R118" i="4"/>
  <c r="S118" i="4" s="1"/>
  <c r="O119" i="4"/>
  <c r="Q119" i="4" s="1"/>
  <c r="P118" i="4"/>
  <c r="AF591" i="4"/>
  <c r="AE592" i="4"/>
  <c r="U119" i="4"/>
  <c r="Y119" i="4" s="1"/>
  <c r="AK119" i="4"/>
  <c r="AJ120" i="4"/>
  <c r="AA118" i="4" l="1"/>
  <c r="Z119" i="4"/>
  <c r="W118" i="4"/>
  <c r="V119" i="4"/>
  <c r="R119" i="4"/>
  <c r="S119" i="4" s="1"/>
  <c r="O120" i="4"/>
  <c r="Q120" i="4" s="1"/>
  <c r="P119" i="4"/>
  <c r="AO119" i="4"/>
  <c r="AE593" i="4"/>
  <c r="AF592" i="4"/>
  <c r="U120" i="4"/>
  <c r="Y120" i="4" s="1"/>
  <c r="AJ121" i="4"/>
  <c r="AK120" i="4"/>
  <c r="AK121" i="4"/>
  <c r="Z120" i="4" l="1"/>
  <c r="AA119" i="4"/>
  <c r="AA120" i="4" s="1"/>
  <c r="V120" i="4"/>
  <c r="W119" i="4"/>
  <c r="R120" i="4"/>
  <c r="S120" i="4" s="1"/>
  <c r="O121" i="4"/>
  <c r="Q121" i="4" s="1"/>
  <c r="P120" i="4"/>
  <c r="AO120" i="4"/>
  <c r="AO121" i="4"/>
  <c r="C24" i="6"/>
  <c r="AF593" i="4"/>
  <c r="AE594" i="4"/>
  <c r="AE595" i="4" s="1"/>
  <c r="AE596" i="4" s="1"/>
  <c r="AE597" i="4" s="1"/>
  <c r="AE598" i="4" s="1"/>
  <c r="AE599" i="4" s="1"/>
  <c r="AE600" i="4" s="1"/>
  <c r="AE601" i="4" s="1"/>
  <c r="AE602" i="4" s="1"/>
  <c r="AE603" i="4" s="1"/>
  <c r="AE604" i="4" s="1"/>
  <c r="AE605" i="4" s="1"/>
  <c r="AE606" i="4" s="1"/>
  <c r="AE607" i="4" s="1"/>
  <c r="AE608" i="4" s="1"/>
  <c r="AE609" i="4" s="1"/>
  <c r="AE610" i="4" s="1"/>
  <c r="AE611" i="4" s="1"/>
  <c r="AE612" i="4" s="1"/>
  <c r="AE613" i="4" s="1"/>
  <c r="AE614" i="4" s="1"/>
  <c r="AE615" i="4" s="1"/>
  <c r="AE616" i="4" s="1"/>
  <c r="AE617" i="4" s="1"/>
  <c r="AE618" i="4" s="1"/>
  <c r="AE619" i="4" s="1"/>
  <c r="AE620" i="4" s="1"/>
  <c r="AE621" i="4" s="1"/>
  <c r="AE622" i="4" s="1"/>
  <c r="AE623" i="4" s="1"/>
  <c r="AE624" i="4" s="1"/>
  <c r="AE625" i="4" s="1"/>
  <c r="AE626" i="4" s="1"/>
  <c r="AE627" i="4" s="1"/>
  <c r="AE628" i="4" s="1"/>
  <c r="AE629" i="4" s="1"/>
  <c r="AE630" i="4" s="1"/>
  <c r="AE631" i="4" s="1"/>
  <c r="AE632" i="4" s="1"/>
  <c r="AE633" i="4" s="1"/>
  <c r="AE634" i="4" s="1"/>
  <c r="AE635" i="4" s="1"/>
  <c r="AE636" i="4" s="1"/>
  <c r="AE637" i="4" s="1"/>
  <c r="AE638" i="4" s="1"/>
  <c r="AE639" i="4" s="1"/>
  <c r="AE640" i="4" s="1"/>
  <c r="AE641" i="4" s="1"/>
  <c r="AE642" i="4" s="1"/>
  <c r="AE643" i="4" s="1"/>
  <c r="AE644" i="4" s="1"/>
  <c r="AE645" i="4" s="1"/>
  <c r="AE646" i="4" s="1"/>
  <c r="AE647" i="4" s="1"/>
  <c r="AE648" i="4" s="1"/>
  <c r="AE649" i="4" s="1"/>
  <c r="AE650" i="4" s="1"/>
  <c r="AE651" i="4" s="1"/>
  <c r="AE652" i="4" s="1"/>
  <c r="AE653" i="4" s="1"/>
  <c r="AE654" i="4" s="1"/>
  <c r="AE655" i="4" s="1"/>
  <c r="AE656" i="4" s="1"/>
  <c r="AE657" i="4" s="1"/>
  <c r="AE658" i="4" s="1"/>
  <c r="AE659" i="4" s="1"/>
  <c r="AE660" i="4" s="1"/>
  <c r="AE661" i="4" s="1"/>
  <c r="AE662" i="4" s="1"/>
  <c r="AE663" i="4" s="1"/>
  <c r="AE664" i="4" s="1"/>
  <c r="AE665" i="4" s="1"/>
  <c r="AE666" i="4" s="1"/>
  <c r="AE667" i="4" s="1"/>
  <c r="AE668" i="4" s="1"/>
  <c r="AE669" i="4" s="1"/>
  <c r="AE670" i="4" s="1"/>
  <c r="AE671" i="4" s="1"/>
  <c r="AE672" i="4" s="1"/>
  <c r="AE673" i="4" s="1"/>
  <c r="AE674" i="4" s="1"/>
  <c r="AE675" i="4" s="1"/>
  <c r="AE676" i="4" s="1"/>
  <c r="AE677" i="4" s="1"/>
  <c r="AE678" i="4" s="1"/>
  <c r="AE679" i="4" s="1"/>
  <c r="AE680" i="4" s="1"/>
  <c r="AE681" i="4" s="1"/>
  <c r="AE682" i="4" s="1"/>
  <c r="AE683" i="4" s="1"/>
  <c r="AE684" i="4" s="1"/>
  <c r="AE685" i="4" s="1"/>
  <c r="AE686" i="4" s="1"/>
  <c r="AE687" i="4" s="1"/>
  <c r="AE688" i="4" s="1"/>
  <c r="AE689" i="4" s="1"/>
  <c r="AE690" i="4" s="1"/>
  <c r="AE691" i="4" s="1"/>
  <c r="AE692" i="4" s="1"/>
  <c r="AE693" i="4" s="1"/>
  <c r="AE694" i="4" s="1"/>
  <c r="AE695" i="4" s="1"/>
  <c r="AE696" i="4" s="1"/>
  <c r="AE697" i="4" s="1"/>
  <c r="AE698" i="4" s="1"/>
  <c r="AE699" i="4" s="1"/>
  <c r="AE700" i="4" s="1"/>
  <c r="AE701" i="4" s="1"/>
  <c r="AE702" i="4" s="1"/>
  <c r="AE703" i="4" s="1"/>
  <c r="AE704" i="4" s="1"/>
  <c r="AE705" i="4" s="1"/>
  <c r="AE706" i="4" s="1"/>
  <c r="AE707" i="4" s="1"/>
  <c r="AE708" i="4" s="1"/>
  <c r="AE709" i="4" s="1"/>
  <c r="AE710" i="4" s="1"/>
  <c r="AE711" i="4" s="1"/>
  <c r="AE712" i="4" s="1"/>
  <c r="AE713" i="4" s="1"/>
  <c r="AE714" i="4" s="1"/>
  <c r="AE715" i="4" s="1"/>
  <c r="AE716" i="4" s="1"/>
  <c r="AE717" i="4" s="1"/>
  <c r="AE718" i="4" s="1"/>
  <c r="AE719" i="4" s="1"/>
  <c r="AE720" i="4" s="1"/>
  <c r="AE721" i="4" s="1"/>
  <c r="AE722" i="4" s="1"/>
  <c r="AE723" i="4" s="1"/>
  <c r="AE724" i="4" s="1"/>
  <c r="AE725" i="4" s="1"/>
  <c r="AE726" i="4" s="1"/>
  <c r="AE727" i="4" s="1"/>
  <c r="AE728" i="4" s="1"/>
  <c r="AE729" i="4" s="1"/>
  <c r="AE730" i="4" s="1"/>
  <c r="AE731" i="4" s="1"/>
  <c r="AE732" i="4" s="1"/>
  <c r="AE733" i="4" s="1"/>
  <c r="AE734" i="4" s="1"/>
  <c r="AE735" i="4" s="1"/>
  <c r="AE736" i="4" s="1"/>
  <c r="AE737" i="4" s="1"/>
  <c r="AE738" i="4" s="1"/>
  <c r="AE739" i="4" s="1"/>
  <c r="AE740" i="4" s="1"/>
  <c r="AE741" i="4" s="1"/>
  <c r="AE742" i="4" s="1"/>
  <c r="AE743" i="4" s="1"/>
  <c r="AE744" i="4" s="1"/>
  <c r="AE745" i="4" s="1"/>
  <c r="AE746" i="4" s="1"/>
  <c r="AE747" i="4" s="1"/>
  <c r="AE748" i="4" s="1"/>
  <c r="AE749" i="4" s="1"/>
  <c r="AE750" i="4" s="1"/>
  <c r="AE751" i="4" s="1"/>
  <c r="AE752" i="4" s="1"/>
  <c r="AE753" i="4" s="1"/>
  <c r="AE754" i="4" s="1"/>
  <c r="AE755" i="4" s="1"/>
  <c r="AE756" i="4" s="1"/>
  <c r="AE757" i="4" s="1"/>
  <c r="AE758" i="4" s="1"/>
  <c r="AE759" i="4" s="1"/>
  <c r="AE760" i="4" s="1"/>
  <c r="AE761" i="4" s="1"/>
  <c r="AE762" i="4" s="1"/>
  <c r="AE763" i="4" s="1"/>
  <c r="AE764" i="4" s="1"/>
  <c r="AE765" i="4" s="1"/>
  <c r="AE766" i="4" s="1"/>
  <c r="AE767" i="4" s="1"/>
  <c r="AE768" i="4" s="1"/>
  <c r="AE769" i="4" s="1"/>
  <c r="AE770" i="4" s="1"/>
  <c r="AE771" i="4" s="1"/>
  <c r="AE772" i="4" s="1"/>
  <c r="AE773" i="4" s="1"/>
  <c r="AE774" i="4" s="1"/>
  <c r="AE775" i="4" s="1"/>
  <c r="AE776" i="4" s="1"/>
  <c r="AE777" i="4" s="1"/>
  <c r="AE778" i="4" s="1"/>
  <c r="AE779" i="4" s="1"/>
  <c r="AE780" i="4" s="1"/>
  <c r="AE781" i="4" s="1"/>
  <c r="AE782" i="4" s="1"/>
  <c r="AE783" i="4" s="1"/>
  <c r="AE784" i="4" s="1"/>
  <c r="AE785" i="4" s="1"/>
  <c r="AE786" i="4" s="1"/>
  <c r="AE787" i="4" s="1"/>
  <c r="AE788" i="4" s="1"/>
  <c r="AE789" i="4" s="1"/>
  <c r="AE790" i="4" s="1"/>
  <c r="AE791" i="4" s="1"/>
  <c r="AE792" i="4" s="1"/>
  <c r="AE793" i="4" s="1"/>
  <c r="AE794" i="4" s="1"/>
  <c r="AE795" i="4" s="1"/>
  <c r="AE796" i="4" s="1"/>
  <c r="AE797" i="4" s="1"/>
  <c r="AE798" i="4" s="1"/>
  <c r="AE799" i="4" s="1"/>
  <c r="AE800" i="4" s="1"/>
  <c r="AE801" i="4" s="1"/>
  <c r="AE802" i="4" s="1"/>
  <c r="AE803" i="4" s="1"/>
  <c r="AE804" i="4" s="1"/>
  <c r="AE805" i="4" s="1"/>
  <c r="AE806" i="4" s="1"/>
  <c r="AE807" i="4" s="1"/>
  <c r="AE808" i="4" s="1"/>
  <c r="AE809" i="4" s="1"/>
  <c r="AE810" i="4" s="1"/>
  <c r="AE811" i="4" s="1"/>
  <c r="AE812" i="4" s="1"/>
  <c r="AE813" i="4" s="1"/>
  <c r="AE814" i="4" s="1"/>
  <c r="AE815" i="4" s="1"/>
  <c r="AE816" i="4" s="1"/>
  <c r="AE817" i="4" s="1"/>
  <c r="AE818" i="4" s="1"/>
  <c r="AE819" i="4" s="1"/>
  <c r="AE820" i="4" s="1"/>
  <c r="AE821" i="4" s="1"/>
  <c r="AE822" i="4" s="1"/>
  <c r="AE823" i="4" s="1"/>
  <c r="AE824" i="4" s="1"/>
  <c r="AE825" i="4" s="1"/>
  <c r="AE826" i="4" s="1"/>
  <c r="AE827" i="4" s="1"/>
  <c r="AE828" i="4" s="1"/>
  <c r="AE829" i="4" s="1"/>
  <c r="AE830" i="4" s="1"/>
  <c r="AE831" i="4" s="1"/>
  <c r="AE832" i="4" s="1"/>
  <c r="AE833" i="4" s="1"/>
  <c r="AE834" i="4" s="1"/>
  <c r="AE835" i="4" s="1"/>
  <c r="AE836" i="4" s="1"/>
  <c r="AE837" i="4" s="1"/>
  <c r="AE838" i="4" s="1"/>
  <c r="AE839" i="4" s="1"/>
  <c r="AE840" i="4" s="1"/>
  <c r="AE841" i="4" s="1"/>
  <c r="AE842" i="4" s="1"/>
  <c r="AE843" i="4" s="1"/>
  <c r="AE844" i="4" s="1"/>
  <c r="AE845" i="4" s="1"/>
  <c r="AE846" i="4" s="1"/>
  <c r="AE847" i="4" s="1"/>
  <c r="AE848" i="4" s="1"/>
  <c r="AE849" i="4" s="1"/>
  <c r="AE850" i="4" s="1"/>
  <c r="AE851" i="4" s="1"/>
  <c r="AE852" i="4" s="1"/>
  <c r="AE853" i="4" s="1"/>
  <c r="AE854" i="4" s="1"/>
  <c r="AE855" i="4" s="1"/>
  <c r="AE856" i="4" s="1"/>
  <c r="AE857" i="4" s="1"/>
  <c r="AE858" i="4" s="1"/>
  <c r="AE859" i="4" s="1"/>
  <c r="AE860" i="4" s="1"/>
  <c r="AE861" i="4" s="1"/>
  <c r="AE862" i="4" s="1"/>
  <c r="AE863" i="4" s="1"/>
  <c r="AE864" i="4" s="1"/>
  <c r="AE865" i="4" s="1"/>
  <c r="AE866" i="4" s="1"/>
  <c r="AE867" i="4" s="1"/>
  <c r="AE868" i="4" s="1"/>
  <c r="AE869" i="4" s="1"/>
  <c r="AE870" i="4" s="1"/>
  <c r="AE871" i="4" s="1"/>
  <c r="AE872" i="4" s="1"/>
  <c r="AE873" i="4" s="1"/>
  <c r="AE874" i="4" s="1"/>
  <c r="AE875" i="4" s="1"/>
  <c r="AE876" i="4" s="1"/>
  <c r="AE877" i="4" s="1"/>
  <c r="AE878" i="4" s="1"/>
  <c r="AE879" i="4" s="1"/>
  <c r="AE880" i="4" s="1"/>
  <c r="AE881" i="4" s="1"/>
  <c r="AE882" i="4" s="1"/>
  <c r="AE883" i="4" s="1"/>
  <c r="AE884" i="4" s="1"/>
  <c r="AE885" i="4" s="1"/>
  <c r="AE886" i="4" s="1"/>
  <c r="AE887" i="4" s="1"/>
  <c r="AE888" i="4" s="1"/>
  <c r="AE889" i="4" s="1"/>
  <c r="AE890" i="4" s="1"/>
  <c r="AE891" i="4" s="1"/>
  <c r="AE892" i="4" s="1"/>
  <c r="AE893" i="4" s="1"/>
  <c r="AE894" i="4" s="1"/>
  <c r="AE895" i="4" s="1"/>
  <c r="AE896" i="4" s="1"/>
  <c r="AE897" i="4" s="1"/>
  <c r="AE898" i="4" s="1"/>
  <c r="AE899" i="4" s="1"/>
  <c r="AE900" i="4" s="1"/>
  <c r="AE901" i="4" s="1"/>
  <c r="AE902" i="4" s="1"/>
  <c r="AE903" i="4" s="1"/>
  <c r="AE904" i="4" s="1"/>
  <c r="AE905" i="4" s="1"/>
  <c r="AE906" i="4" s="1"/>
  <c r="AE907" i="4" s="1"/>
  <c r="AE908" i="4" s="1"/>
  <c r="AE909" i="4" s="1"/>
  <c r="AE910" i="4" s="1"/>
  <c r="AE911" i="4" s="1"/>
  <c r="AE912" i="4" s="1"/>
  <c r="AE913" i="4" s="1"/>
  <c r="AE914" i="4" s="1"/>
  <c r="AE915" i="4" s="1"/>
  <c r="AE916" i="4" s="1"/>
  <c r="AE917" i="4" s="1"/>
  <c r="AE918" i="4" s="1"/>
  <c r="AE919" i="4" s="1"/>
  <c r="AE920" i="4" s="1"/>
  <c r="AE921" i="4" s="1"/>
  <c r="AE922" i="4" s="1"/>
  <c r="AE923" i="4" s="1"/>
  <c r="AE924" i="4" s="1"/>
  <c r="AE925" i="4" s="1"/>
  <c r="AE926" i="4" s="1"/>
  <c r="AE927" i="4" s="1"/>
  <c r="AE928" i="4" s="1"/>
  <c r="AE929" i="4" s="1"/>
  <c r="AE930" i="4" s="1"/>
  <c r="AE931" i="4" s="1"/>
  <c r="AE932" i="4" s="1"/>
  <c r="AE933" i="4" s="1"/>
  <c r="AE934" i="4" s="1"/>
  <c r="AE935" i="4" s="1"/>
  <c r="AE936" i="4" s="1"/>
  <c r="AE937" i="4" s="1"/>
  <c r="AE938" i="4" s="1"/>
  <c r="AE939" i="4" s="1"/>
  <c r="AE940" i="4" s="1"/>
  <c r="AE941" i="4" s="1"/>
  <c r="AE942" i="4" s="1"/>
  <c r="AE943" i="4" s="1"/>
  <c r="AE944" i="4" s="1"/>
  <c r="AE945" i="4" s="1"/>
  <c r="AE946" i="4" s="1"/>
  <c r="AE947" i="4" s="1"/>
  <c r="AE948" i="4" s="1"/>
  <c r="AE949" i="4" s="1"/>
  <c r="AE950" i="4" s="1"/>
  <c r="AE951" i="4" s="1"/>
  <c r="AE952" i="4" s="1"/>
  <c r="AE953" i="4" s="1"/>
  <c r="AE954" i="4" s="1"/>
  <c r="AE955" i="4" s="1"/>
  <c r="AE956" i="4" s="1"/>
  <c r="AE957" i="4" s="1"/>
  <c r="AE958" i="4" s="1"/>
  <c r="AE959" i="4" s="1"/>
  <c r="AE960" i="4" s="1"/>
  <c r="AE961" i="4" s="1"/>
  <c r="AE962" i="4" s="1"/>
  <c r="AE963" i="4" s="1"/>
  <c r="AE964" i="4" s="1"/>
  <c r="AE965" i="4" s="1"/>
  <c r="AE966" i="4" s="1"/>
  <c r="AE967" i="4" s="1"/>
  <c r="AE968" i="4" s="1"/>
  <c r="AE969" i="4" s="1"/>
  <c r="AE970" i="4" s="1"/>
  <c r="AE971" i="4" s="1"/>
  <c r="AE972" i="4" s="1"/>
  <c r="AE973" i="4" s="1"/>
  <c r="AE974" i="4" s="1"/>
  <c r="AE975" i="4" s="1"/>
  <c r="AE976" i="4" s="1"/>
  <c r="AE977" i="4" s="1"/>
  <c r="AE978" i="4" s="1"/>
  <c r="AE979" i="4" s="1"/>
  <c r="AE980" i="4" s="1"/>
  <c r="AE981" i="4" s="1"/>
  <c r="AE982" i="4" s="1"/>
  <c r="AE983" i="4" s="1"/>
  <c r="AE984" i="4" s="1"/>
  <c r="AE985" i="4" s="1"/>
  <c r="AE986" i="4" s="1"/>
  <c r="AE987" i="4" s="1"/>
  <c r="AE988" i="4" s="1"/>
  <c r="AE989" i="4" s="1"/>
  <c r="AE990" i="4" s="1"/>
  <c r="AE991" i="4" s="1"/>
  <c r="AE992" i="4" s="1"/>
  <c r="AE993" i="4" s="1"/>
  <c r="AE994" i="4" s="1"/>
  <c r="AE995" i="4" s="1"/>
  <c r="AE996" i="4" s="1"/>
  <c r="AE997" i="4" s="1"/>
  <c r="AE998" i="4" s="1"/>
  <c r="AE999" i="4" s="1"/>
  <c r="AE1000" i="4" s="1"/>
  <c r="AE1001" i="4" s="1"/>
  <c r="AE1002" i="4" s="1"/>
  <c r="AE1003" i="4" s="1"/>
  <c r="AE1004" i="4" s="1"/>
  <c r="AE1005" i="4" s="1"/>
  <c r="AE1006" i="4" s="1"/>
  <c r="AE1007" i="4" s="1"/>
  <c r="AE1008" i="4" s="1"/>
  <c r="AE1009" i="4" s="1"/>
  <c r="AE1010" i="4" s="1"/>
  <c r="AE1011" i="4" s="1"/>
  <c r="AE1012" i="4" s="1"/>
  <c r="AE1013" i="4" s="1"/>
  <c r="AE1014" i="4" s="1"/>
  <c r="AE1015" i="4" s="1"/>
  <c r="AE1016" i="4" s="1"/>
  <c r="AE1017" i="4" s="1"/>
  <c r="AE1018" i="4" s="1"/>
  <c r="AE1019" i="4" s="1"/>
  <c r="AE1020" i="4" s="1"/>
  <c r="AE1021" i="4" s="1"/>
  <c r="AE1022" i="4" s="1"/>
  <c r="AE1023" i="4" s="1"/>
  <c r="AE1024" i="4" s="1"/>
  <c r="AE1025" i="4" s="1"/>
  <c r="AE1026" i="4" s="1"/>
  <c r="AE1027" i="4" s="1"/>
  <c r="AE1028" i="4" s="1"/>
  <c r="AE1029" i="4" s="1"/>
  <c r="AE1030" i="4" s="1"/>
  <c r="AE1031" i="4" s="1"/>
  <c r="AE1032" i="4" s="1"/>
  <c r="AE1033" i="4" s="1"/>
  <c r="AE1034" i="4" s="1"/>
  <c r="AE1035" i="4" s="1"/>
  <c r="AE1036" i="4" s="1"/>
  <c r="AE1037" i="4" s="1"/>
  <c r="AE1038" i="4" s="1"/>
  <c r="AE1039" i="4" s="1"/>
  <c r="AE1040" i="4" s="1"/>
  <c r="AE1041" i="4" s="1"/>
  <c r="AE1042" i="4" s="1"/>
  <c r="AE1043" i="4" s="1"/>
  <c r="AE1044" i="4" s="1"/>
  <c r="AE1045" i="4" s="1"/>
  <c r="AE1046" i="4" s="1"/>
  <c r="AE1047" i="4" s="1"/>
  <c r="AE1048" i="4" s="1"/>
  <c r="AE1049" i="4" s="1"/>
  <c r="AE1050" i="4" s="1"/>
  <c r="AE1051" i="4" s="1"/>
  <c r="AE1052" i="4" s="1"/>
  <c r="AE1053" i="4" s="1"/>
  <c r="AE1054" i="4" s="1"/>
  <c r="AE1055" i="4" s="1"/>
  <c r="AE1056" i="4" s="1"/>
  <c r="AE1057" i="4" s="1"/>
  <c r="AE1058" i="4" s="1"/>
  <c r="AE1059" i="4" s="1"/>
  <c r="AE1060" i="4" s="1"/>
  <c r="AE1061" i="4" s="1"/>
  <c r="AE1062" i="4" s="1"/>
  <c r="AE1063" i="4" s="1"/>
  <c r="AE1064" i="4" s="1"/>
  <c r="AE1065" i="4" s="1"/>
  <c r="AE1066" i="4" s="1"/>
  <c r="AE1067" i="4" s="1"/>
  <c r="AE1068" i="4" s="1"/>
  <c r="AE1069" i="4" s="1"/>
  <c r="AE1070" i="4" s="1"/>
  <c r="AE1071" i="4" s="1"/>
  <c r="AE1072" i="4" s="1"/>
  <c r="AE1073" i="4" s="1"/>
  <c r="AE1074" i="4" s="1"/>
  <c r="AE1075" i="4" s="1"/>
  <c r="AE1076" i="4" s="1"/>
  <c r="AE1077" i="4" s="1"/>
  <c r="AE1078" i="4" s="1"/>
  <c r="AE1079" i="4" s="1"/>
  <c r="AE1080" i="4" s="1"/>
  <c r="AE1081" i="4" s="1"/>
  <c r="AE1082" i="4" s="1"/>
  <c r="AE1083" i="4" s="1"/>
  <c r="AE1084" i="4" s="1"/>
  <c r="AE1085" i="4" s="1"/>
  <c r="AE1086" i="4" s="1"/>
  <c r="AE1087" i="4" s="1"/>
  <c r="AE1088" i="4" s="1"/>
  <c r="AE1089" i="4" s="1"/>
  <c r="AE1090" i="4" s="1"/>
  <c r="AE1091" i="4" s="1"/>
  <c r="AE1092" i="4" s="1"/>
  <c r="AE1093" i="4" s="1"/>
  <c r="AE1094" i="4" s="1"/>
  <c r="AE1095" i="4" s="1"/>
  <c r="AE1096" i="4" s="1"/>
  <c r="AE1097" i="4" s="1"/>
  <c r="AE1098" i="4" s="1"/>
  <c r="AE1099" i="4" s="1"/>
  <c r="AE1100" i="4" s="1"/>
  <c r="AE1101" i="4" s="1"/>
  <c r="AE1102" i="4" s="1"/>
  <c r="AE1103" i="4" s="1"/>
  <c r="AE1104" i="4" s="1"/>
  <c r="AE1105" i="4" s="1"/>
  <c r="AE1106" i="4" s="1"/>
  <c r="AE1107" i="4" s="1"/>
  <c r="AE1108" i="4" s="1"/>
  <c r="AE1109" i="4" s="1"/>
  <c r="AE1110" i="4" s="1"/>
  <c r="AE1111" i="4" s="1"/>
  <c r="AE1112" i="4" s="1"/>
  <c r="AE1113" i="4" s="1"/>
  <c r="AE1114" i="4" s="1"/>
  <c r="AE1115" i="4" s="1"/>
  <c r="AE1116" i="4" s="1"/>
  <c r="AE1117" i="4" s="1"/>
  <c r="AE1118" i="4" s="1"/>
  <c r="AE1119" i="4" s="1"/>
  <c r="AE1120" i="4" s="1"/>
  <c r="AE1121" i="4" s="1"/>
  <c r="AE1122" i="4" s="1"/>
  <c r="AE1123" i="4" s="1"/>
  <c r="AE1124" i="4" s="1"/>
  <c r="U121" i="4"/>
  <c r="Y121" i="4" s="1"/>
  <c r="AJ122" i="4"/>
  <c r="AK122" i="4"/>
  <c r="Z121" i="4" l="1"/>
  <c r="W120" i="4"/>
  <c r="V121" i="4"/>
  <c r="R121" i="4"/>
  <c r="S121" i="4" s="1"/>
  <c r="O122" i="4"/>
  <c r="Q122" i="4" s="1"/>
  <c r="P121" i="4"/>
  <c r="AO122" i="4"/>
  <c r="AF594" i="4"/>
  <c r="AF595" i="4" s="1"/>
  <c r="AF596" i="4" s="1"/>
  <c r="AF597" i="4" s="1"/>
  <c r="AF598" i="4" s="1"/>
  <c r="AF599" i="4" s="1"/>
  <c r="AF600" i="4" s="1"/>
  <c r="AF601" i="4" s="1"/>
  <c r="AF602" i="4" s="1"/>
  <c r="AF603" i="4" s="1"/>
  <c r="AF604" i="4" s="1"/>
  <c r="AF605" i="4" s="1"/>
  <c r="AF606" i="4" s="1"/>
  <c r="AF607" i="4" s="1"/>
  <c r="AF608" i="4" s="1"/>
  <c r="AF609" i="4" s="1"/>
  <c r="AF610" i="4" s="1"/>
  <c r="AF611" i="4" s="1"/>
  <c r="AF612" i="4" s="1"/>
  <c r="AF613" i="4" s="1"/>
  <c r="AF614" i="4" s="1"/>
  <c r="AF615" i="4" s="1"/>
  <c r="AF616" i="4" s="1"/>
  <c r="AF617" i="4" s="1"/>
  <c r="AF618" i="4" s="1"/>
  <c r="AF619" i="4" s="1"/>
  <c r="AF620" i="4" s="1"/>
  <c r="AF621" i="4" s="1"/>
  <c r="AF622" i="4" s="1"/>
  <c r="AF623" i="4" s="1"/>
  <c r="AF624" i="4" s="1"/>
  <c r="AF625" i="4" s="1"/>
  <c r="AF626" i="4" s="1"/>
  <c r="AF627" i="4" s="1"/>
  <c r="AF628" i="4" s="1"/>
  <c r="AF629" i="4" s="1"/>
  <c r="AF630" i="4" s="1"/>
  <c r="AF631" i="4" s="1"/>
  <c r="AF632" i="4" s="1"/>
  <c r="AF633" i="4" s="1"/>
  <c r="AF634" i="4" s="1"/>
  <c r="AF635" i="4" s="1"/>
  <c r="AF636" i="4" s="1"/>
  <c r="AF637" i="4" s="1"/>
  <c r="AF638" i="4" s="1"/>
  <c r="AF639" i="4" s="1"/>
  <c r="AF640" i="4" s="1"/>
  <c r="AF641" i="4" s="1"/>
  <c r="AF642" i="4" s="1"/>
  <c r="AF643" i="4" s="1"/>
  <c r="AF644" i="4" s="1"/>
  <c r="AF645" i="4" s="1"/>
  <c r="AF646" i="4" s="1"/>
  <c r="AF647" i="4" s="1"/>
  <c r="AF648" i="4" s="1"/>
  <c r="AF649" i="4" s="1"/>
  <c r="AF650" i="4" s="1"/>
  <c r="AF651" i="4" s="1"/>
  <c r="AF652" i="4" s="1"/>
  <c r="AF653" i="4" s="1"/>
  <c r="AF654" i="4" s="1"/>
  <c r="AF655" i="4" s="1"/>
  <c r="AF656" i="4" s="1"/>
  <c r="AF657" i="4" s="1"/>
  <c r="AF658" i="4" s="1"/>
  <c r="AF659" i="4" s="1"/>
  <c r="AF660" i="4" s="1"/>
  <c r="AF661" i="4" s="1"/>
  <c r="AF662" i="4" s="1"/>
  <c r="AF663" i="4" s="1"/>
  <c r="AF664" i="4" s="1"/>
  <c r="AF665" i="4" s="1"/>
  <c r="AF666" i="4" s="1"/>
  <c r="AF667" i="4" s="1"/>
  <c r="AF668" i="4" s="1"/>
  <c r="AF669" i="4" s="1"/>
  <c r="AF670" i="4" s="1"/>
  <c r="AF671" i="4" s="1"/>
  <c r="AF672" i="4" s="1"/>
  <c r="AF673" i="4" s="1"/>
  <c r="AF674" i="4" s="1"/>
  <c r="AF675" i="4" s="1"/>
  <c r="AF676" i="4" s="1"/>
  <c r="AF677" i="4" s="1"/>
  <c r="AF678" i="4" s="1"/>
  <c r="AF679" i="4" s="1"/>
  <c r="AF680" i="4" s="1"/>
  <c r="AF681" i="4" s="1"/>
  <c r="AF682" i="4" s="1"/>
  <c r="AF683" i="4" s="1"/>
  <c r="AF684" i="4" s="1"/>
  <c r="AF685" i="4" s="1"/>
  <c r="AF686" i="4" s="1"/>
  <c r="AF687" i="4" s="1"/>
  <c r="AF688" i="4" s="1"/>
  <c r="AF689" i="4" s="1"/>
  <c r="AF690" i="4" s="1"/>
  <c r="AF691" i="4" s="1"/>
  <c r="AF692" i="4" s="1"/>
  <c r="AF693" i="4" s="1"/>
  <c r="AF694" i="4" s="1"/>
  <c r="AF695" i="4" s="1"/>
  <c r="AF696" i="4" s="1"/>
  <c r="AF697" i="4" s="1"/>
  <c r="AF698" i="4" s="1"/>
  <c r="AF699" i="4" s="1"/>
  <c r="AF700" i="4" s="1"/>
  <c r="AF701" i="4" s="1"/>
  <c r="AF702" i="4" s="1"/>
  <c r="AF703" i="4" s="1"/>
  <c r="AF704" i="4" s="1"/>
  <c r="AF705" i="4" s="1"/>
  <c r="AF706" i="4" s="1"/>
  <c r="AF707" i="4" s="1"/>
  <c r="AF708" i="4" s="1"/>
  <c r="AF709" i="4" s="1"/>
  <c r="AF710" i="4" s="1"/>
  <c r="AF711" i="4" s="1"/>
  <c r="AF712" i="4" s="1"/>
  <c r="AF713" i="4" s="1"/>
  <c r="AF714" i="4" s="1"/>
  <c r="AF715" i="4" s="1"/>
  <c r="AF716" i="4" s="1"/>
  <c r="AF717" i="4" s="1"/>
  <c r="AF718" i="4" s="1"/>
  <c r="AF719" i="4" s="1"/>
  <c r="AF720" i="4" s="1"/>
  <c r="AF721" i="4" s="1"/>
  <c r="AF722" i="4" s="1"/>
  <c r="AF723" i="4" s="1"/>
  <c r="AF724" i="4" s="1"/>
  <c r="AF725" i="4" s="1"/>
  <c r="AF726" i="4" s="1"/>
  <c r="AF727" i="4" s="1"/>
  <c r="AF728" i="4" s="1"/>
  <c r="AF729" i="4" s="1"/>
  <c r="AF730" i="4" s="1"/>
  <c r="AF731" i="4" s="1"/>
  <c r="AF732" i="4" s="1"/>
  <c r="AF733" i="4" s="1"/>
  <c r="AF734" i="4" s="1"/>
  <c r="AF735" i="4" s="1"/>
  <c r="AF736" i="4" s="1"/>
  <c r="AF737" i="4" s="1"/>
  <c r="AF738" i="4" s="1"/>
  <c r="AF739" i="4" s="1"/>
  <c r="AF740" i="4" s="1"/>
  <c r="AF741" i="4" s="1"/>
  <c r="AF742" i="4" s="1"/>
  <c r="AF743" i="4" s="1"/>
  <c r="AF744" i="4" s="1"/>
  <c r="AF745" i="4" s="1"/>
  <c r="AF746" i="4" s="1"/>
  <c r="AF747" i="4" s="1"/>
  <c r="AF748" i="4" s="1"/>
  <c r="AF749" i="4" s="1"/>
  <c r="AF750" i="4" s="1"/>
  <c r="AF751" i="4" s="1"/>
  <c r="AF752" i="4" s="1"/>
  <c r="AF753" i="4" s="1"/>
  <c r="AF754" i="4" s="1"/>
  <c r="AF755" i="4" s="1"/>
  <c r="AF756" i="4" s="1"/>
  <c r="AF757" i="4" s="1"/>
  <c r="AF758" i="4" s="1"/>
  <c r="AF759" i="4" s="1"/>
  <c r="AF760" i="4" s="1"/>
  <c r="AF761" i="4" s="1"/>
  <c r="AF762" i="4" s="1"/>
  <c r="AF763" i="4" s="1"/>
  <c r="AF764" i="4" s="1"/>
  <c r="AF765" i="4" s="1"/>
  <c r="AF766" i="4" s="1"/>
  <c r="AF767" i="4" s="1"/>
  <c r="AF768" i="4" s="1"/>
  <c r="AF769" i="4" s="1"/>
  <c r="AF770" i="4" s="1"/>
  <c r="AF771" i="4" s="1"/>
  <c r="AF772" i="4" s="1"/>
  <c r="AF773" i="4" s="1"/>
  <c r="AF774" i="4" s="1"/>
  <c r="AF775" i="4" s="1"/>
  <c r="AF776" i="4" s="1"/>
  <c r="AF777" i="4" s="1"/>
  <c r="AF778" i="4" s="1"/>
  <c r="AF779" i="4" s="1"/>
  <c r="AF780" i="4" s="1"/>
  <c r="AF781" i="4" s="1"/>
  <c r="AF782" i="4" s="1"/>
  <c r="AF783" i="4" s="1"/>
  <c r="AF784" i="4" s="1"/>
  <c r="AF785" i="4" s="1"/>
  <c r="AF786" i="4" s="1"/>
  <c r="AF787" i="4" s="1"/>
  <c r="AF788" i="4" s="1"/>
  <c r="AF789" i="4" s="1"/>
  <c r="AF790" i="4" s="1"/>
  <c r="AF791" i="4" s="1"/>
  <c r="AF792" i="4" s="1"/>
  <c r="AF793" i="4" s="1"/>
  <c r="AF794" i="4" s="1"/>
  <c r="AF795" i="4" s="1"/>
  <c r="AF796" i="4" s="1"/>
  <c r="AF797" i="4" s="1"/>
  <c r="AF798" i="4" s="1"/>
  <c r="AF799" i="4" s="1"/>
  <c r="AF800" i="4" s="1"/>
  <c r="AF801" i="4" s="1"/>
  <c r="AF802" i="4" s="1"/>
  <c r="AF803" i="4" s="1"/>
  <c r="AF804" i="4" s="1"/>
  <c r="AF805" i="4" s="1"/>
  <c r="AF806" i="4" s="1"/>
  <c r="AF807" i="4" s="1"/>
  <c r="AF808" i="4" s="1"/>
  <c r="AF809" i="4" s="1"/>
  <c r="AF810" i="4" s="1"/>
  <c r="AF811" i="4" s="1"/>
  <c r="AF812" i="4" s="1"/>
  <c r="AF813" i="4" s="1"/>
  <c r="AF814" i="4" s="1"/>
  <c r="AF815" i="4" s="1"/>
  <c r="AF816" i="4" s="1"/>
  <c r="AF817" i="4" s="1"/>
  <c r="AF818" i="4" s="1"/>
  <c r="AF819" i="4" s="1"/>
  <c r="AF820" i="4" s="1"/>
  <c r="AF821" i="4" s="1"/>
  <c r="AF822" i="4" s="1"/>
  <c r="AF823" i="4" s="1"/>
  <c r="AF824" i="4" s="1"/>
  <c r="AF825" i="4" s="1"/>
  <c r="AF826" i="4" s="1"/>
  <c r="AF827" i="4" s="1"/>
  <c r="AF828" i="4" s="1"/>
  <c r="AF829" i="4" s="1"/>
  <c r="AF830" i="4" s="1"/>
  <c r="AF831" i="4" s="1"/>
  <c r="AF832" i="4" s="1"/>
  <c r="AF833" i="4" s="1"/>
  <c r="AF834" i="4" s="1"/>
  <c r="AF835" i="4" s="1"/>
  <c r="AF836" i="4" s="1"/>
  <c r="AF837" i="4" s="1"/>
  <c r="AF838" i="4" s="1"/>
  <c r="AF839" i="4" s="1"/>
  <c r="AF840" i="4" s="1"/>
  <c r="AF841" i="4" s="1"/>
  <c r="AF842" i="4" s="1"/>
  <c r="AF843" i="4" s="1"/>
  <c r="AF844" i="4" s="1"/>
  <c r="AF845" i="4" s="1"/>
  <c r="AF846" i="4" s="1"/>
  <c r="AF847" i="4" s="1"/>
  <c r="AF848" i="4" s="1"/>
  <c r="AF849" i="4" s="1"/>
  <c r="AF850" i="4" s="1"/>
  <c r="AF851" i="4" s="1"/>
  <c r="AF852" i="4" s="1"/>
  <c r="AF853" i="4" s="1"/>
  <c r="AF854" i="4" s="1"/>
  <c r="AF855" i="4" s="1"/>
  <c r="AF856" i="4" s="1"/>
  <c r="AF857" i="4" s="1"/>
  <c r="AF858" i="4" s="1"/>
  <c r="AF859" i="4" s="1"/>
  <c r="AF860" i="4" s="1"/>
  <c r="AF861" i="4" s="1"/>
  <c r="AF862" i="4" s="1"/>
  <c r="AF863" i="4" s="1"/>
  <c r="AF864" i="4" s="1"/>
  <c r="AF865" i="4" s="1"/>
  <c r="AF866" i="4" s="1"/>
  <c r="AF867" i="4" s="1"/>
  <c r="AF868" i="4" s="1"/>
  <c r="AF869" i="4" s="1"/>
  <c r="AF870" i="4" s="1"/>
  <c r="AF871" i="4" s="1"/>
  <c r="AF872" i="4" s="1"/>
  <c r="AF873" i="4" s="1"/>
  <c r="AF874" i="4" s="1"/>
  <c r="AF875" i="4" s="1"/>
  <c r="AF876" i="4" s="1"/>
  <c r="AF877" i="4" s="1"/>
  <c r="AF878" i="4" s="1"/>
  <c r="AF879" i="4" s="1"/>
  <c r="AF880" i="4" s="1"/>
  <c r="AF881" i="4" s="1"/>
  <c r="AF882" i="4" s="1"/>
  <c r="AF883" i="4" s="1"/>
  <c r="AF884" i="4" s="1"/>
  <c r="AF885" i="4" s="1"/>
  <c r="AF886" i="4" s="1"/>
  <c r="AF887" i="4" s="1"/>
  <c r="AF888" i="4" s="1"/>
  <c r="AF889" i="4" s="1"/>
  <c r="AF890" i="4" s="1"/>
  <c r="AF891" i="4" s="1"/>
  <c r="AF892" i="4" s="1"/>
  <c r="AF893" i="4" s="1"/>
  <c r="AF894" i="4" s="1"/>
  <c r="AF895" i="4" s="1"/>
  <c r="AF896" i="4" s="1"/>
  <c r="AF897" i="4" s="1"/>
  <c r="AF898" i="4" s="1"/>
  <c r="AF899" i="4" s="1"/>
  <c r="AF900" i="4" s="1"/>
  <c r="AF901" i="4" s="1"/>
  <c r="AF902" i="4" s="1"/>
  <c r="AF903" i="4" s="1"/>
  <c r="AF904" i="4" s="1"/>
  <c r="AF905" i="4" s="1"/>
  <c r="AF906" i="4" s="1"/>
  <c r="AF907" i="4" s="1"/>
  <c r="AF908" i="4" s="1"/>
  <c r="AF909" i="4" s="1"/>
  <c r="AF910" i="4" s="1"/>
  <c r="AF911" i="4" s="1"/>
  <c r="AF912" i="4" s="1"/>
  <c r="AF913" i="4" s="1"/>
  <c r="AF914" i="4" s="1"/>
  <c r="AF915" i="4" s="1"/>
  <c r="AF916" i="4" s="1"/>
  <c r="AF917" i="4" s="1"/>
  <c r="AF918" i="4" s="1"/>
  <c r="AF919" i="4" s="1"/>
  <c r="AF920" i="4" s="1"/>
  <c r="AF921" i="4" s="1"/>
  <c r="AF922" i="4" s="1"/>
  <c r="AF923" i="4" s="1"/>
  <c r="AF924" i="4" s="1"/>
  <c r="AF925" i="4" s="1"/>
  <c r="AF926" i="4" s="1"/>
  <c r="AF927" i="4" s="1"/>
  <c r="AF928" i="4" s="1"/>
  <c r="AF929" i="4" s="1"/>
  <c r="AF930" i="4" s="1"/>
  <c r="AF931" i="4" s="1"/>
  <c r="AF932" i="4" s="1"/>
  <c r="AF933" i="4" s="1"/>
  <c r="AF934" i="4" s="1"/>
  <c r="AF935" i="4" s="1"/>
  <c r="AF936" i="4" s="1"/>
  <c r="AF937" i="4" s="1"/>
  <c r="AF938" i="4" s="1"/>
  <c r="AF939" i="4" s="1"/>
  <c r="AF940" i="4" s="1"/>
  <c r="AF941" i="4" s="1"/>
  <c r="AF942" i="4" s="1"/>
  <c r="AF943" i="4" s="1"/>
  <c r="AF944" i="4" s="1"/>
  <c r="AF945" i="4" s="1"/>
  <c r="AF946" i="4" s="1"/>
  <c r="AF947" i="4" s="1"/>
  <c r="AF948" i="4" s="1"/>
  <c r="AF949" i="4" s="1"/>
  <c r="AF950" i="4" s="1"/>
  <c r="AF951" i="4" s="1"/>
  <c r="AF952" i="4" s="1"/>
  <c r="AF953" i="4" s="1"/>
  <c r="AF954" i="4" s="1"/>
  <c r="AF955" i="4" s="1"/>
  <c r="AF956" i="4" s="1"/>
  <c r="AF957" i="4" s="1"/>
  <c r="AF958" i="4" s="1"/>
  <c r="AF959" i="4" s="1"/>
  <c r="AF960" i="4" s="1"/>
  <c r="AF961" i="4" s="1"/>
  <c r="AF962" i="4" s="1"/>
  <c r="AF963" i="4" s="1"/>
  <c r="AF964" i="4" s="1"/>
  <c r="AF965" i="4" s="1"/>
  <c r="AF966" i="4" s="1"/>
  <c r="AF967" i="4" s="1"/>
  <c r="AF968" i="4" s="1"/>
  <c r="AF969" i="4" s="1"/>
  <c r="AF970" i="4" s="1"/>
  <c r="AF971" i="4" s="1"/>
  <c r="AF972" i="4" s="1"/>
  <c r="AF973" i="4" s="1"/>
  <c r="AF974" i="4" s="1"/>
  <c r="AF975" i="4" s="1"/>
  <c r="AF976" i="4" s="1"/>
  <c r="AF977" i="4" s="1"/>
  <c r="AF978" i="4" s="1"/>
  <c r="AF979" i="4" s="1"/>
  <c r="AF980" i="4" s="1"/>
  <c r="AF981" i="4" s="1"/>
  <c r="AF982" i="4" s="1"/>
  <c r="AF983" i="4" s="1"/>
  <c r="AF984" i="4" s="1"/>
  <c r="AF985" i="4" s="1"/>
  <c r="AF986" i="4" s="1"/>
  <c r="AF987" i="4" s="1"/>
  <c r="AF988" i="4" s="1"/>
  <c r="AF989" i="4" s="1"/>
  <c r="AF990" i="4" s="1"/>
  <c r="AF991" i="4" s="1"/>
  <c r="AF992" i="4" s="1"/>
  <c r="AF993" i="4" s="1"/>
  <c r="AF994" i="4" s="1"/>
  <c r="AF995" i="4" s="1"/>
  <c r="AF996" i="4" s="1"/>
  <c r="AF997" i="4" s="1"/>
  <c r="AF998" i="4" s="1"/>
  <c r="AF999" i="4" s="1"/>
  <c r="AF1000" i="4" s="1"/>
  <c r="AF1001" i="4" s="1"/>
  <c r="AF1002" i="4" s="1"/>
  <c r="AF1003" i="4" s="1"/>
  <c r="AF1004" i="4" s="1"/>
  <c r="AF1005" i="4" s="1"/>
  <c r="AF1006" i="4" s="1"/>
  <c r="AF1007" i="4" s="1"/>
  <c r="AF1008" i="4" s="1"/>
  <c r="AF1009" i="4" s="1"/>
  <c r="AF1010" i="4" s="1"/>
  <c r="AF1011" i="4" s="1"/>
  <c r="AF1012" i="4" s="1"/>
  <c r="AF1013" i="4" s="1"/>
  <c r="AF1014" i="4" s="1"/>
  <c r="AF1015" i="4" s="1"/>
  <c r="AF1016" i="4" s="1"/>
  <c r="AF1017" i="4" s="1"/>
  <c r="AF1018" i="4" s="1"/>
  <c r="AF1019" i="4" s="1"/>
  <c r="AF1020" i="4" s="1"/>
  <c r="AF1021" i="4" s="1"/>
  <c r="AF1022" i="4" s="1"/>
  <c r="AF1023" i="4" s="1"/>
  <c r="AF1024" i="4" s="1"/>
  <c r="AF1025" i="4" s="1"/>
  <c r="AF1026" i="4" s="1"/>
  <c r="AF1027" i="4" s="1"/>
  <c r="AF1028" i="4" s="1"/>
  <c r="AF1029" i="4" s="1"/>
  <c r="AF1030" i="4" s="1"/>
  <c r="AF1031" i="4" s="1"/>
  <c r="AF1032" i="4" s="1"/>
  <c r="AF1033" i="4" s="1"/>
  <c r="AF1034" i="4" s="1"/>
  <c r="AF1035" i="4" s="1"/>
  <c r="AF1036" i="4" s="1"/>
  <c r="AF1037" i="4" s="1"/>
  <c r="AF1038" i="4" s="1"/>
  <c r="AF1039" i="4" s="1"/>
  <c r="AF1040" i="4" s="1"/>
  <c r="AF1041" i="4" s="1"/>
  <c r="AF1042" i="4" s="1"/>
  <c r="AF1043" i="4" s="1"/>
  <c r="AF1044" i="4" s="1"/>
  <c r="AF1045" i="4" s="1"/>
  <c r="AF1046" i="4" s="1"/>
  <c r="AF1047" i="4" s="1"/>
  <c r="AF1048" i="4" s="1"/>
  <c r="AF1049" i="4" s="1"/>
  <c r="AF1050" i="4" s="1"/>
  <c r="AF1051" i="4" s="1"/>
  <c r="AF1052" i="4" s="1"/>
  <c r="AF1053" i="4" s="1"/>
  <c r="AF1054" i="4" s="1"/>
  <c r="AF1055" i="4" s="1"/>
  <c r="AF1056" i="4" s="1"/>
  <c r="AF1057" i="4" s="1"/>
  <c r="AF1058" i="4" s="1"/>
  <c r="AF1059" i="4" s="1"/>
  <c r="AF1060" i="4" s="1"/>
  <c r="AF1061" i="4" s="1"/>
  <c r="AF1062" i="4" s="1"/>
  <c r="AF1063" i="4" s="1"/>
  <c r="AF1064" i="4" s="1"/>
  <c r="AF1065" i="4" s="1"/>
  <c r="AF1066" i="4" s="1"/>
  <c r="AF1067" i="4" s="1"/>
  <c r="AF1068" i="4" s="1"/>
  <c r="AF1069" i="4" s="1"/>
  <c r="AF1070" i="4" s="1"/>
  <c r="AF1071" i="4" s="1"/>
  <c r="AF1072" i="4" s="1"/>
  <c r="AF1073" i="4" s="1"/>
  <c r="AF1074" i="4" s="1"/>
  <c r="AF1075" i="4" s="1"/>
  <c r="AF1076" i="4" s="1"/>
  <c r="AF1077" i="4" s="1"/>
  <c r="AF1078" i="4" s="1"/>
  <c r="AF1079" i="4" s="1"/>
  <c r="AF1080" i="4" s="1"/>
  <c r="AF1081" i="4" s="1"/>
  <c r="AF1082" i="4" s="1"/>
  <c r="AF1083" i="4" s="1"/>
  <c r="AF1084" i="4" s="1"/>
  <c r="AF1085" i="4" s="1"/>
  <c r="AF1086" i="4" s="1"/>
  <c r="AF1087" i="4" s="1"/>
  <c r="AF1088" i="4" s="1"/>
  <c r="AF1089" i="4" s="1"/>
  <c r="AF1090" i="4" s="1"/>
  <c r="AF1091" i="4" s="1"/>
  <c r="AF1092" i="4" s="1"/>
  <c r="AF1093" i="4" s="1"/>
  <c r="AF1094" i="4" s="1"/>
  <c r="AF1095" i="4" s="1"/>
  <c r="AF1096" i="4" s="1"/>
  <c r="AF1097" i="4" s="1"/>
  <c r="AF1098" i="4" s="1"/>
  <c r="AF1099" i="4" s="1"/>
  <c r="AF1100" i="4" s="1"/>
  <c r="AF1101" i="4" s="1"/>
  <c r="AF1102" i="4" s="1"/>
  <c r="AF1103" i="4" s="1"/>
  <c r="AF1104" i="4" s="1"/>
  <c r="AF1105" i="4" s="1"/>
  <c r="AF1106" i="4" s="1"/>
  <c r="AF1107" i="4" s="1"/>
  <c r="AF1108" i="4" s="1"/>
  <c r="AF1109" i="4" s="1"/>
  <c r="AF1110" i="4" s="1"/>
  <c r="AF1111" i="4" s="1"/>
  <c r="AF1112" i="4" s="1"/>
  <c r="AF1113" i="4" s="1"/>
  <c r="AF1114" i="4" s="1"/>
  <c r="AF1115" i="4" s="1"/>
  <c r="AF1116" i="4" s="1"/>
  <c r="AF1117" i="4" s="1"/>
  <c r="AF1118" i="4" s="1"/>
  <c r="AF1119" i="4" s="1"/>
  <c r="AF1120" i="4" s="1"/>
  <c r="AF1121" i="4" s="1"/>
  <c r="AF1122" i="4" s="1"/>
  <c r="AF1123" i="4" s="1"/>
  <c r="AF1124" i="4" s="1"/>
  <c r="U122" i="4"/>
  <c r="Y122" i="4" s="1"/>
  <c r="AJ123" i="4"/>
  <c r="AK123" i="4" s="1"/>
  <c r="Z122" i="4" l="1"/>
  <c r="AA121" i="4"/>
  <c r="V122" i="4"/>
  <c r="W121" i="4"/>
  <c r="R122" i="4"/>
  <c r="S122" i="4" s="1"/>
  <c r="O123" i="4"/>
  <c r="Q123" i="4" s="1"/>
  <c r="P122" i="4"/>
  <c r="AO123" i="4"/>
  <c r="B25" i="6" a="1"/>
  <c r="B25" i="6" s="1"/>
  <c r="U123" i="4"/>
  <c r="Y123" i="4" s="1"/>
  <c r="AJ124" i="4"/>
  <c r="AK124" i="4"/>
  <c r="AA122" i="4" l="1"/>
  <c r="W122" i="4"/>
  <c r="Z123" i="4"/>
  <c r="AA123" i="4" s="1"/>
  <c r="V123" i="4"/>
  <c r="R123" i="4"/>
  <c r="S123" i="4" s="1"/>
  <c r="O124" i="4"/>
  <c r="Q124" i="4" s="1"/>
  <c r="P123" i="4"/>
  <c r="AO124" i="4"/>
  <c r="U124" i="4"/>
  <c r="Y124" i="4" s="1"/>
  <c r="AJ125" i="4"/>
  <c r="AK125" i="4"/>
  <c r="AJ126" i="4"/>
  <c r="AJ127" i="4"/>
  <c r="AJ128" i="4"/>
  <c r="AJ129" i="4"/>
  <c r="AJ130" i="4"/>
  <c r="AJ131" i="4" s="1"/>
  <c r="AJ132" i="4" s="1"/>
  <c r="AJ133" i="4" s="1"/>
  <c r="AJ134" i="4" s="1"/>
  <c r="AJ135" i="4" s="1"/>
  <c r="AJ136" i="4" s="1"/>
  <c r="AJ137" i="4" s="1"/>
  <c r="AJ138" i="4"/>
  <c r="AJ139" i="4" s="1"/>
  <c r="AJ140" i="4" s="1"/>
  <c r="AJ141" i="4" s="1"/>
  <c r="AJ142" i="4" s="1"/>
  <c r="AJ143" i="4" s="1"/>
  <c r="AJ144" i="4" s="1"/>
  <c r="AJ145" i="4" s="1"/>
  <c r="AJ146" i="4"/>
  <c r="AJ147" i="4" s="1"/>
  <c r="AJ148" i="4" s="1"/>
  <c r="AJ149" i="4" s="1"/>
  <c r="AJ150" i="4" s="1"/>
  <c r="AJ151" i="4" s="1"/>
  <c r="AJ152" i="4" s="1"/>
  <c r="AJ153" i="4" s="1"/>
  <c r="AJ154" i="4"/>
  <c r="AJ155" i="4" s="1"/>
  <c r="AJ156" i="4" s="1"/>
  <c r="AJ157" i="4" s="1"/>
  <c r="AJ158" i="4" s="1"/>
  <c r="AJ159" i="4" s="1"/>
  <c r="AJ160" i="4" s="1"/>
  <c r="AJ161" i="4" s="1"/>
  <c r="AJ162" i="4"/>
  <c r="AJ163" i="4" s="1"/>
  <c r="AJ164" i="4" s="1"/>
  <c r="AJ165" i="4" s="1"/>
  <c r="AJ166" i="4" s="1"/>
  <c r="AJ167" i="4" s="1"/>
  <c r="AJ168" i="4" s="1"/>
  <c r="AJ169" i="4" s="1"/>
  <c r="AJ170" i="4"/>
  <c r="AJ171" i="4" s="1"/>
  <c r="AJ172" i="4" s="1"/>
  <c r="AJ173" i="4" s="1"/>
  <c r="AJ174" i="4" s="1"/>
  <c r="AJ175" i="4" s="1"/>
  <c r="AJ176" i="4" s="1"/>
  <c r="AJ177" i="4" s="1"/>
  <c r="AJ178" i="4"/>
  <c r="AJ179" i="4" s="1"/>
  <c r="AJ180" i="4" s="1"/>
  <c r="AJ181" i="4" s="1"/>
  <c r="AJ182" i="4" s="1"/>
  <c r="AJ183" i="4" s="1"/>
  <c r="AJ184" i="4" s="1"/>
  <c r="AJ185" i="4" s="1"/>
  <c r="AJ186" i="4"/>
  <c r="AJ187" i="4" s="1"/>
  <c r="AJ188" i="4" s="1"/>
  <c r="AJ189" i="4" s="1"/>
  <c r="AJ190" i="4" s="1"/>
  <c r="AJ191" i="4" s="1"/>
  <c r="AJ192" i="4" s="1"/>
  <c r="AJ193" i="4" s="1"/>
  <c r="AJ194" i="4"/>
  <c r="AJ195" i="4" s="1"/>
  <c r="AJ196" i="4" s="1"/>
  <c r="AJ197" i="4" s="1"/>
  <c r="AJ198" i="4" s="1"/>
  <c r="AJ199" i="4" s="1"/>
  <c r="AJ200" i="4" s="1"/>
  <c r="AJ201" i="4" s="1"/>
  <c r="AJ202" i="4"/>
  <c r="AJ203" i="4" s="1"/>
  <c r="AJ204" i="4" s="1"/>
  <c r="AJ205" i="4" s="1"/>
  <c r="AJ206" i="4" s="1"/>
  <c r="AJ207" i="4" s="1"/>
  <c r="AJ208" i="4" s="1"/>
  <c r="AJ209" i="4" s="1"/>
  <c r="AJ210" i="4"/>
  <c r="AJ211" i="4" s="1"/>
  <c r="AJ212" i="4" s="1"/>
  <c r="AJ213" i="4" s="1"/>
  <c r="AJ214" i="4" s="1"/>
  <c r="AJ215" i="4" s="1"/>
  <c r="AJ216" i="4" s="1"/>
  <c r="AJ217" i="4" s="1"/>
  <c r="AJ218" i="4"/>
  <c r="AJ219" i="4" s="1"/>
  <c r="AJ220" i="4" s="1"/>
  <c r="AJ221" i="4" s="1"/>
  <c r="AJ222" i="4" s="1"/>
  <c r="AJ223" i="4" s="1"/>
  <c r="AJ224" i="4" s="1"/>
  <c r="AJ225" i="4" s="1"/>
  <c r="AJ226" i="4"/>
  <c r="AJ227" i="4" s="1"/>
  <c r="AJ228" i="4" s="1"/>
  <c r="AJ229" i="4" s="1"/>
  <c r="AJ230" i="4" s="1"/>
  <c r="AJ231" i="4" s="1"/>
  <c r="AJ232" i="4" s="1"/>
  <c r="AJ233" i="4" s="1"/>
  <c r="AJ234" i="4"/>
  <c r="AJ235" i="4" s="1"/>
  <c r="AJ236" i="4" s="1"/>
  <c r="AJ237" i="4" s="1"/>
  <c r="AJ238" i="4" s="1"/>
  <c r="AJ239" i="4" s="1"/>
  <c r="AJ240" i="4" s="1"/>
  <c r="AJ241" i="4" s="1"/>
  <c r="AJ242" i="4"/>
  <c r="AJ243" i="4" s="1"/>
  <c r="AJ244" i="4" s="1"/>
  <c r="AJ245" i="4" s="1"/>
  <c r="AJ246" i="4" s="1"/>
  <c r="AJ247" i="4" s="1"/>
  <c r="AJ248" i="4" s="1"/>
  <c r="AJ249" i="4" s="1"/>
  <c r="AJ250" i="4"/>
  <c r="AJ251" i="4" s="1"/>
  <c r="AJ252" i="4" s="1"/>
  <c r="AJ253" i="4" s="1"/>
  <c r="AJ254" i="4" s="1"/>
  <c r="AJ255" i="4" s="1"/>
  <c r="AJ256" i="4" s="1"/>
  <c r="AJ257" i="4" s="1"/>
  <c r="AJ258" i="4"/>
  <c r="AJ259" i="4" s="1"/>
  <c r="AJ260" i="4" s="1"/>
  <c r="AJ261" i="4" s="1"/>
  <c r="AJ262" i="4" s="1"/>
  <c r="AJ263" i="4" s="1"/>
  <c r="AJ264" i="4" s="1"/>
  <c r="AJ265" i="4" s="1"/>
  <c r="AJ266" i="4"/>
  <c r="AJ267" i="4" s="1"/>
  <c r="AJ268" i="4" s="1"/>
  <c r="AJ269" i="4" s="1"/>
  <c r="AJ270" i="4" s="1"/>
  <c r="AJ271" i="4" s="1"/>
  <c r="AJ272" i="4" s="1"/>
  <c r="AJ273" i="4" s="1"/>
  <c r="AJ274" i="4"/>
  <c r="AJ275" i="4" s="1"/>
  <c r="AJ276" i="4" s="1"/>
  <c r="AJ277" i="4" s="1"/>
  <c r="AJ278" i="4" s="1"/>
  <c r="AJ279" i="4" s="1"/>
  <c r="AJ280" i="4" s="1"/>
  <c r="AJ281" i="4" s="1"/>
  <c r="AJ282" i="4"/>
  <c r="AJ283" i="4" s="1"/>
  <c r="AJ284" i="4" s="1"/>
  <c r="AJ285" i="4" s="1"/>
  <c r="AJ286" i="4" s="1"/>
  <c r="AJ287" i="4" s="1"/>
  <c r="AJ288" i="4" s="1"/>
  <c r="AJ289" i="4" s="1"/>
  <c r="AJ290" i="4"/>
  <c r="AJ291" i="4" s="1"/>
  <c r="AJ292" i="4" s="1"/>
  <c r="AJ293" i="4" s="1"/>
  <c r="AJ294" i="4" s="1"/>
  <c r="AJ295" i="4" s="1"/>
  <c r="AJ296" i="4" s="1"/>
  <c r="AJ297" i="4" s="1"/>
  <c r="AJ298" i="4"/>
  <c r="AJ299" i="4" s="1"/>
  <c r="AJ300" i="4" s="1"/>
  <c r="AJ301" i="4" s="1"/>
  <c r="AJ302" i="4" s="1"/>
  <c r="AJ303" i="4" s="1"/>
  <c r="AJ304" i="4" s="1"/>
  <c r="AJ305" i="4" s="1"/>
  <c r="AJ306" i="4"/>
  <c r="AJ307" i="4" s="1"/>
  <c r="AJ308" i="4" s="1"/>
  <c r="AJ309" i="4" s="1"/>
  <c r="AJ310" i="4" s="1"/>
  <c r="AJ311" i="4" s="1"/>
  <c r="AJ312" i="4" s="1"/>
  <c r="AJ313" i="4" s="1"/>
  <c r="AJ314" i="4"/>
  <c r="AJ315" i="4" s="1"/>
  <c r="AJ316" i="4" s="1"/>
  <c r="AJ317" i="4" s="1"/>
  <c r="AJ318" i="4" s="1"/>
  <c r="AJ319" i="4" s="1"/>
  <c r="AJ320" i="4" s="1"/>
  <c r="AJ321" i="4" s="1"/>
  <c r="AJ322" i="4"/>
  <c r="AJ323" i="4" s="1"/>
  <c r="AJ324" i="4" s="1"/>
  <c r="AJ325" i="4" s="1"/>
  <c r="AJ326" i="4" s="1"/>
  <c r="AJ327" i="4" s="1"/>
  <c r="AJ328" i="4" s="1"/>
  <c r="AJ329" i="4" s="1"/>
  <c r="AJ330" i="4"/>
  <c r="AJ331" i="4" s="1"/>
  <c r="AJ332" i="4" s="1"/>
  <c r="AJ333" i="4" s="1"/>
  <c r="AJ334" i="4" s="1"/>
  <c r="AJ335" i="4" s="1"/>
  <c r="AJ336" i="4" s="1"/>
  <c r="AJ337" i="4" s="1"/>
  <c r="AJ338" i="4"/>
  <c r="AJ339" i="4" s="1"/>
  <c r="AJ340" i="4" s="1"/>
  <c r="AJ341" i="4" s="1"/>
  <c r="AJ342" i="4" s="1"/>
  <c r="AJ343" i="4" s="1"/>
  <c r="AJ344" i="4" s="1"/>
  <c r="AJ345" i="4" s="1"/>
  <c r="AJ346" i="4"/>
  <c r="AJ347" i="4" s="1"/>
  <c r="AJ348" i="4" s="1"/>
  <c r="AJ349" i="4" s="1"/>
  <c r="AJ350" i="4" s="1"/>
  <c r="AJ351" i="4" s="1"/>
  <c r="AJ352" i="4" s="1"/>
  <c r="AJ353" i="4" s="1"/>
  <c r="AJ354" i="4"/>
  <c r="AJ355" i="4" s="1"/>
  <c r="AJ356" i="4" s="1"/>
  <c r="AJ357" i="4" s="1"/>
  <c r="AJ358" i="4" s="1"/>
  <c r="AJ359" i="4" s="1"/>
  <c r="AJ360" i="4" s="1"/>
  <c r="AJ361" i="4" s="1"/>
  <c r="AJ362" i="4"/>
  <c r="AJ363" i="4" s="1"/>
  <c r="AJ364" i="4" s="1"/>
  <c r="AJ365" i="4" s="1"/>
  <c r="AJ366" i="4" s="1"/>
  <c r="AJ367" i="4" s="1"/>
  <c r="AJ368" i="4" s="1"/>
  <c r="AJ369" i="4" s="1"/>
  <c r="AJ370" i="4"/>
  <c r="AJ371" i="4" s="1"/>
  <c r="AJ372" i="4" s="1"/>
  <c r="AJ373" i="4" s="1"/>
  <c r="AJ374" i="4" s="1"/>
  <c r="AJ375" i="4" s="1"/>
  <c r="AJ376" i="4" s="1"/>
  <c r="AJ377" i="4" s="1"/>
  <c r="AJ378" i="4"/>
  <c r="AJ379" i="4" s="1"/>
  <c r="AJ380" i="4" s="1"/>
  <c r="AJ381" i="4" s="1"/>
  <c r="AJ382" i="4" s="1"/>
  <c r="AJ383" i="4" s="1"/>
  <c r="AJ384" i="4" s="1"/>
  <c r="AJ385" i="4" s="1"/>
  <c r="AJ386" i="4"/>
  <c r="AJ387" i="4" s="1"/>
  <c r="AJ388" i="4" s="1"/>
  <c r="AJ389" i="4" s="1"/>
  <c r="AJ390" i="4" s="1"/>
  <c r="AJ391" i="4" s="1"/>
  <c r="AJ392" i="4" s="1"/>
  <c r="AJ393" i="4" s="1"/>
  <c r="AJ394" i="4"/>
  <c r="AJ395" i="4" s="1"/>
  <c r="AJ396" i="4" s="1"/>
  <c r="AJ397" i="4" s="1"/>
  <c r="AJ398" i="4" s="1"/>
  <c r="AJ399" i="4" s="1"/>
  <c r="AJ400" i="4" s="1"/>
  <c r="AJ401" i="4" s="1"/>
  <c r="AJ402" i="4"/>
  <c r="AJ403" i="4" s="1"/>
  <c r="AJ404" i="4" s="1"/>
  <c r="AJ405" i="4" s="1"/>
  <c r="AJ406" i="4" s="1"/>
  <c r="AJ407" i="4" s="1"/>
  <c r="AJ408" i="4" s="1"/>
  <c r="AJ409" i="4" s="1"/>
  <c r="AJ410" i="4"/>
  <c r="AJ411" i="4" s="1"/>
  <c r="AJ412" i="4" s="1"/>
  <c r="AJ413" i="4" s="1"/>
  <c r="AJ414" i="4" s="1"/>
  <c r="AJ415" i="4" s="1"/>
  <c r="AJ416" i="4" s="1"/>
  <c r="AJ417" i="4" s="1"/>
  <c r="AJ418" i="4"/>
  <c r="AJ419" i="4" s="1"/>
  <c r="AJ420" i="4" s="1"/>
  <c r="AJ421" i="4" s="1"/>
  <c r="AJ422" i="4" s="1"/>
  <c r="AJ423" i="4" s="1"/>
  <c r="AJ424" i="4" s="1"/>
  <c r="AJ425" i="4" s="1"/>
  <c r="AJ426" i="4"/>
  <c r="AJ427" i="4" s="1"/>
  <c r="AJ428" i="4" s="1"/>
  <c r="AJ429" i="4" s="1"/>
  <c r="AJ430" i="4" s="1"/>
  <c r="AJ431" i="4" s="1"/>
  <c r="AJ432" i="4" s="1"/>
  <c r="AJ433" i="4" s="1"/>
  <c r="AJ434" i="4"/>
  <c r="AJ435" i="4" s="1"/>
  <c r="AJ436" i="4" s="1"/>
  <c r="AJ437" i="4" s="1"/>
  <c r="AJ438" i="4" s="1"/>
  <c r="AJ439" i="4" s="1"/>
  <c r="AJ440" i="4" s="1"/>
  <c r="AJ441" i="4" s="1"/>
  <c r="AJ442" i="4"/>
  <c r="AJ443" i="4" s="1"/>
  <c r="AJ444" i="4" s="1"/>
  <c r="AJ445" i="4" s="1"/>
  <c r="AJ446" i="4" s="1"/>
  <c r="AJ447" i="4" s="1"/>
  <c r="AJ448" i="4" s="1"/>
  <c r="AJ449" i="4" s="1"/>
  <c r="AJ450" i="4"/>
  <c r="AJ451" i="4" s="1"/>
  <c r="AJ452" i="4" s="1"/>
  <c r="AJ453" i="4" s="1"/>
  <c r="AJ454" i="4" s="1"/>
  <c r="AJ455" i="4" s="1"/>
  <c r="AJ456" i="4" s="1"/>
  <c r="AJ457" i="4" s="1"/>
  <c r="AJ458" i="4"/>
  <c r="AJ459" i="4" s="1"/>
  <c r="AJ460" i="4" s="1"/>
  <c r="AJ461" i="4" s="1"/>
  <c r="AJ462" i="4" s="1"/>
  <c r="AJ463" i="4" s="1"/>
  <c r="AJ464" i="4" s="1"/>
  <c r="AJ465" i="4" s="1"/>
  <c r="AJ466" i="4"/>
  <c r="AJ467" i="4" s="1"/>
  <c r="AJ468" i="4" s="1"/>
  <c r="AJ469" i="4" s="1"/>
  <c r="AJ470" i="4" s="1"/>
  <c r="AJ471" i="4" s="1"/>
  <c r="AJ472" i="4" s="1"/>
  <c r="AJ473" i="4" s="1"/>
  <c r="AJ474" i="4"/>
  <c r="AJ475" i="4" s="1"/>
  <c r="AJ476" i="4" s="1"/>
  <c r="AJ477" i="4" s="1"/>
  <c r="AJ478" i="4" s="1"/>
  <c r="AJ479" i="4" s="1"/>
  <c r="AJ480" i="4" s="1"/>
  <c r="AJ481" i="4" s="1"/>
  <c r="AJ482" i="4"/>
  <c r="AJ483" i="4" s="1"/>
  <c r="AJ484" i="4" s="1"/>
  <c r="AJ485" i="4" s="1"/>
  <c r="AJ486" i="4" s="1"/>
  <c r="AJ487" i="4" s="1"/>
  <c r="AJ488" i="4" s="1"/>
  <c r="AJ489" i="4" s="1"/>
  <c r="AJ490" i="4"/>
  <c r="AJ491" i="4" s="1"/>
  <c r="AJ492" i="4" s="1"/>
  <c r="AJ493" i="4" s="1"/>
  <c r="AJ494" i="4" s="1"/>
  <c r="AJ495" i="4" s="1"/>
  <c r="AJ496" i="4" s="1"/>
  <c r="AJ497" i="4" s="1"/>
  <c r="AJ498" i="4"/>
  <c r="AJ499" i="4" s="1"/>
  <c r="AJ500" i="4" s="1"/>
  <c r="AJ501" i="4" s="1"/>
  <c r="AJ502" i="4" s="1"/>
  <c r="AJ503" i="4" s="1"/>
  <c r="AJ504" i="4" s="1"/>
  <c r="AJ505" i="4" s="1"/>
  <c r="AJ506" i="4"/>
  <c r="AJ507" i="4" s="1"/>
  <c r="AJ508" i="4" s="1"/>
  <c r="AJ509" i="4" s="1"/>
  <c r="AJ510" i="4" s="1"/>
  <c r="AJ511" i="4" s="1"/>
  <c r="AJ512" i="4" s="1"/>
  <c r="AJ513" i="4" s="1"/>
  <c r="AJ514" i="4"/>
  <c r="AJ515" i="4" s="1"/>
  <c r="AJ516" i="4" s="1"/>
  <c r="AJ517" i="4" s="1"/>
  <c r="AJ518" i="4" s="1"/>
  <c r="AJ519" i="4" s="1"/>
  <c r="AJ520" i="4" s="1"/>
  <c r="AJ521" i="4"/>
  <c r="AJ522" i="4" s="1"/>
  <c r="AJ523" i="4" s="1"/>
  <c r="AJ524" i="4" s="1"/>
  <c r="AJ525" i="4" s="1"/>
  <c r="AJ526" i="4" s="1"/>
  <c r="AJ527" i="4" s="1"/>
  <c r="AJ528" i="4" s="1"/>
  <c r="AJ529" i="4" s="1"/>
  <c r="AJ530" i="4" s="1"/>
  <c r="AJ531" i="4" s="1"/>
  <c r="AJ532" i="4" s="1"/>
  <c r="AJ533" i="4" s="1"/>
  <c r="AJ534" i="4" s="1"/>
  <c r="AJ535" i="4" s="1"/>
  <c r="AJ536" i="4" s="1"/>
  <c r="AJ537" i="4" s="1"/>
  <c r="AJ538" i="4" s="1"/>
  <c r="AJ539" i="4" s="1"/>
  <c r="AJ540" i="4" s="1"/>
  <c r="AJ541" i="4" s="1"/>
  <c r="AJ542" i="4" s="1"/>
  <c r="AJ543" i="4" s="1"/>
  <c r="AJ544" i="4" s="1"/>
  <c r="AJ545" i="4" s="1"/>
  <c r="AJ546" i="4" s="1"/>
  <c r="AJ547" i="4" s="1"/>
  <c r="AJ548" i="4" s="1"/>
  <c r="AJ549" i="4" s="1"/>
  <c r="AJ550" i="4" s="1"/>
  <c r="AJ551" i="4" s="1"/>
  <c r="AJ552" i="4" s="1"/>
  <c r="AJ553" i="4" s="1"/>
  <c r="AJ554" i="4" s="1"/>
  <c r="AJ555" i="4" s="1"/>
  <c r="AJ556" i="4" s="1"/>
  <c r="AJ557" i="4" s="1"/>
  <c r="AJ558" i="4" s="1"/>
  <c r="AJ559" i="4" s="1"/>
  <c r="AJ560" i="4" s="1"/>
  <c r="AJ561" i="4" s="1"/>
  <c r="AJ562" i="4" s="1"/>
  <c r="AJ563" i="4" s="1"/>
  <c r="AJ564" i="4" s="1"/>
  <c r="AJ565" i="4" s="1"/>
  <c r="AJ566" i="4" s="1"/>
  <c r="AJ567" i="4" s="1"/>
  <c r="AJ568" i="4" s="1"/>
  <c r="AJ569" i="4" s="1"/>
  <c r="AJ570" i="4" s="1"/>
  <c r="AJ571" i="4" s="1"/>
  <c r="AJ572" i="4" s="1"/>
  <c r="AJ573" i="4" s="1"/>
  <c r="AJ574" i="4" s="1"/>
  <c r="AJ575" i="4" s="1"/>
  <c r="AJ576" i="4" s="1"/>
  <c r="AJ577" i="4" s="1"/>
  <c r="AJ578" i="4" s="1"/>
  <c r="AJ579" i="4" s="1"/>
  <c r="AJ580" i="4" s="1"/>
  <c r="AJ581" i="4" s="1"/>
  <c r="AJ582" i="4" s="1"/>
  <c r="AJ583" i="4" s="1"/>
  <c r="Z124" i="4" l="1"/>
  <c r="AA124" i="4" s="1"/>
  <c r="V124" i="4"/>
  <c r="W123" i="4"/>
  <c r="R124" i="4"/>
  <c r="S124" i="4" s="1"/>
  <c r="O125" i="4"/>
  <c r="Q125" i="4" s="1"/>
  <c r="P124" i="4"/>
  <c r="AO125" i="4"/>
  <c r="U125" i="4"/>
  <c r="Y125" i="4" s="1"/>
  <c r="AJ584" i="4"/>
  <c r="AK126" i="4"/>
  <c r="AK127" i="4" s="1"/>
  <c r="AJ585" i="4"/>
  <c r="AJ586" i="4"/>
  <c r="AJ587" i="4"/>
  <c r="AJ588" i="4"/>
  <c r="AJ589" i="4"/>
  <c r="AJ590" i="4"/>
  <c r="AJ591" i="4"/>
  <c r="AJ592" i="4"/>
  <c r="AJ593" i="4"/>
  <c r="AJ594" i="4"/>
  <c r="AJ595" i="4"/>
  <c r="AJ596" i="4"/>
  <c r="AJ597" i="4"/>
  <c r="AJ598" i="4"/>
  <c r="AJ599" i="4"/>
  <c r="AJ600" i="4"/>
  <c r="AJ601" i="4"/>
  <c r="AJ602" i="4"/>
  <c r="AJ603" i="4"/>
  <c r="AJ604" i="4"/>
  <c r="AJ605" i="4"/>
  <c r="AJ606" i="4"/>
  <c r="AJ607" i="4"/>
  <c r="AJ608" i="4"/>
  <c r="AJ609" i="4"/>
  <c r="AJ610" i="4"/>
  <c r="AJ611" i="4"/>
  <c r="AJ612" i="4"/>
  <c r="AJ613" i="4"/>
  <c r="AJ614" i="4"/>
  <c r="AJ615" i="4"/>
  <c r="AJ616" i="4"/>
  <c r="AJ617" i="4"/>
  <c r="AJ618" i="4"/>
  <c r="AJ619" i="4"/>
  <c r="AJ620" i="4"/>
  <c r="AJ621" i="4"/>
  <c r="AJ622" i="4"/>
  <c r="AJ623" i="4"/>
  <c r="AJ624" i="4"/>
  <c r="AJ625" i="4"/>
  <c r="AJ626" i="4"/>
  <c r="AJ627" i="4"/>
  <c r="AJ628" i="4"/>
  <c r="AJ629" i="4"/>
  <c r="AJ630" i="4"/>
  <c r="AJ631" i="4"/>
  <c r="AJ632" i="4"/>
  <c r="AJ633" i="4"/>
  <c r="AJ634" i="4"/>
  <c r="AJ635" i="4"/>
  <c r="AJ636" i="4"/>
  <c r="AJ637" i="4"/>
  <c r="AJ638" i="4"/>
  <c r="AJ639" i="4"/>
  <c r="AJ640" i="4"/>
  <c r="AJ641" i="4"/>
  <c r="AJ642" i="4"/>
  <c r="AJ643" i="4"/>
  <c r="AJ644" i="4"/>
  <c r="AJ645" i="4"/>
  <c r="AJ646" i="4"/>
  <c r="AJ647" i="4"/>
  <c r="AJ648" i="4"/>
  <c r="AJ649" i="4"/>
  <c r="AJ650" i="4"/>
  <c r="AJ651" i="4"/>
  <c r="AJ652" i="4"/>
  <c r="AJ653" i="4"/>
  <c r="AJ654" i="4"/>
  <c r="AJ655" i="4"/>
  <c r="AJ656" i="4"/>
  <c r="AJ657" i="4"/>
  <c r="AJ658" i="4"/>
  <c r="AJ659" i="4"/>
  <c r="AJ660" i="4"/>
  <c r="AJ661" i="4"/>
  <c r="AJ662" i="4"/>
  <c r="AJ663" i="4"/>
  <c r="AJ664" i="4"/>
  <c r="AJ665" i="4"/>
  <c r="AJ666" i="4"/>
  <c r="AJ667" i="4"/>
  <c r="AJ668" i="4"/>
  <c r="AJ669" i="4"/>
  <c r="AJ670" i="4"/>
  <c r="AJ671" i="4"/>
  <c r="AJ672" i="4"/>
  <c r="AJ673" i="4"/>
  <c r="AJ674" i="4"/>
  <c r="AJ675" i="4"/>
  <c r="AJ676" i="4"/>
  <c r="AJ677" i="4"/>
  <c r="AJ678" i="4"/>
  <c r="AJ679" i="4"/>
  <c r="AJ680" i="4"/>
  <c r="AJ681" i="4"/>
  <c r="AJ682" i="4"/>
  <c r="AJ683" i="4"/>
  <c r="AJ684" i="4"/>
  <c r="AJ685" i="4"/>
  <c r="AJ686" i="4"/>
  <c r="AJ687" i="4"/>
  <c r="AJ688" i="4"/>
  <c r="AJ689" i="4"/>
  <c r="AJ690" i="4"/>
  <c r="AJ691" i="4"/>
  <c r="AJ692" i="4"/>
  <c r="AJ693" i="4"/>
  <c r="AJ694" i="4"/>
  <c r="AJ695" i="4"/>
  <c r="AJ696" i="4"/>
  <c r="AJ697" i="4"/>
  <c r="AJ698" i="4"/>
  <c r="AJ699" i="4"/>
  <c r="AJ700" i="4"/>
  <c r="AJ701" i="4"/>
  <c r="AJ702" i="4"/>
  <c r="AJ703" i="4"/>
  <c r="AJ704" i="4"/>
  <c r="AJ705" i="4"/>
  <c r="AJ706" i="4"/>
  <c r="AJ707" i="4"/>
  <c r="AJ708" i="4"/>
  <c r="AJ709" i="4"/>
  <c r="AJ710" i="4"/>
  <c r="AJ711" i="4"/>
  <c r="AJ712" i="4"/>
  <c r="AJ713" i="4"/>
  <c r="AJ714" i="4"/>
  <c r="AJ715" i="4"/>
  <c r="AJ716" i="4"/>
  <c r="AJ717" i="4"/>
  <c r="AJ718" i="4"/>
  <c r="AJ719" i="4"/>
  <c r="AJ720" i="4"/>
  <c r="AJ721" i="4"/>
  <c r="AJ722" i="4"/>
  <c r="AJ723" i="4"/>
  <c r="AJ724" i="4"/>
  <c r="AJ725" i="4"/>
  <c r="AJ726" i="4"/>
  <c r="AJ727" i="4"/>
  <c r="AJ728" i="4"/>
  <c r="AJ729" i="4"/>
  <c r="AJ730" i="4"/>
  <c r="AJ731" i="4"/>
  <c r="AJ732" i="4"/>
  <c r="AJ733" i="4"/>
  <c r="AJ734" i="4"/>
  <c r="AJ735" i="4"/>
  <c r="AJ736" i="4"/>
  <c r="AJ737" i="4"/>
  <c r="AJ738" i="4"/>
  <c r="AJ739" i="4"/>
  <c r="AJ740" i="4"/>
  <c r="AJ741" i="4"/>
  <c r="AJ742" i="4"/>
  <c r="AJ743" i="4"/>
  <c r="AJ744" i="4"/>
  <c r="AJ745" i="4"/>
  <c r="AJ746" i="4"/>
  <c r="AJ747" i="4"/>
  <c r="AJ748" i="4"/>
  <c r="AJ749" i="4"/>
  <c r="AJ750" i="4"/>
  <c r="AJ751" i="4"/>
  <c r="AJ752" i="4"/>
  <c r="AJ753" i="4"/>
  <c r="AJ754" i="4"/>
  <c r="AJ755" i="4"/>
  <c r="AJ756" i="4"/>
  <c r="AJ757" i="4"/>
  <c r="AJ758" i="4"/>
  <c r="AJ759" i="4"/>
  <c r="AJ760" i="4"/>
  <c r="AJ761" i="4"/>
  <c r="AJ762" i="4"/>
  <c r="AJ763" i="4"/>
  <c r="AJ764" i="4"/>
  <c r="AJ765" i="4"/>
  <c r="AJ766" i="4"/>
  <c r="AJ767" i="4"/>
  <c r="AJ768" i="4"/>
  <c r="AJ769" i="4"/>
  <c r="AJ770" i="4"/>
  <c r="AJ771" i="4"/>
  <c r="AJ772" i="4"/>
  <c r="AJ773" i="4"/>
  <c r="AJ774" i="4"/>
  <c r="AJ775" i="4"/>
  <c r="AJ776" i="4"/>
  <c r="AJ777" i="4"/>
  <c r="AJ778" i="4"/>
  <c r="AJ779" i="4"/>
  <c r="AJ780" i="4"/>
  <c r="AJ781" i="4"/>
  <c r="AJ782" i="4"/>
  <c r="AJ783" i="4"/>
  <c r="AJ784" i="4"/>
  <c r="AJ785" i="4"/>
  <c r="AJ786" i="4"/>
  <c r="AJ787" i="4"/>
  <c r="AJ788" i="4"/>
  <c r="AJ789" i="4"/>
  <c r="AJ790" i="4"/>
  <c r="AJ791" i="4"/>
  <c r="AJ792" i="4"/>
  <c r="AJ793" i="4"/>
  <c r="AJ794" i="4"/>
  <c r="AJ795" i="4"/>
  <c r="AJ796" i="4"/>
  <c r="AJ797" i="4"/>
  <c r="AJ798" i="4"/>
  <c r="AJ799" i="4"/>
  <c r="AJ800" i="4"/>
  <c r="AJ801" i="4"/>
  <c r="AJ802" i="4"/>
  <c r="AJ803" i="4"/>
  <c r="AJ804" i="4"/>
  <c r="AJ805" i="4"/>
  <c r="AJ806" i="4"/>
  <c r="AJ807" i="4"/>
  <c r="AJ808" i="4"/>
  <c r="AJ809" i="4"/>
  <c r="AJ810" i="4"/>
  <c r="AJ811" i="4"/>
  <c r="AJ812" i="4"/>
  <c r="AJ813" i="4"/>
  <c r="AJ814" i="4"/>
  <c r="AJ815" i="4"/>
  <c r="AJ816" i="4"/>
  <c r="AJ817" i="4"/>
  <c r="AJ818" i="4"/>
  <c r="AJ819" i="4"/>
  <c r="AJ820" i="4"/>
  <c r="AJ821" i="4"/>
  <c r="AJ822" i="4"/>
  <c r="AJ823" i="4"/>
  <c r="AJ824" i="4"/>
  <c r="AJ825" i="4"/>
  <c r="AJ826" i="4"/>
  <c r="AJ827" i="4"/>
  <c r="AJ828" i="4"/>
  <c r="AJ829" i="4"/>
  <c r="AJ830" i="4"/>
  <c r="AJ831" i="4"/>
  <c r="AJ832" i="4"/>
  <c r="AJ833" i="4"/>
  <c r="AJ834" i="4"/>
  <c r="AJ835" i="4"/>
  <c r="AJ836" i="4"/>
  <c r="AJ837" i="4"/>
  <c r="AJ838" i="4"/>
  <c r="AJ839" i="4"/>
  <c r="AJ840" i="4"/>
  <c r="AJ841" i="4"/>
  <c r="AJ842" i="4"/>
  <c r="AJ843" i="4"/>
  <c r="AJ844" i="4"/>
  <c r="AJ845" i="4"/>
  <c r="AJ846" i="4"/>
  <c r="AJ847" i="4"/>
  <c r="AJ848" i="4"/>
  <c r="AJ849" i="4"/>
  <c r="AJ850" i="4"/>
  <c r="AJ851" i="4"/>
  <c r="AJ852" i="4"/>
  <c r="AJ853" i="4"/>
  <c r="AJ854" i="4"/>
  <c r="AJ855" i="4"/>
  <c r="AJ856" i="4"/>
  <c r="AJ857" i="4"/>
  <c r="AJ858" i="4"/>
  <c r="AJ859" i="4"/>
  <c r="AJ860" i="4"/>
  <c r="AJ861" i="4"/>
  <c r="AJ862" i="4"/>
  <c r="AJ863" i="4"/>
  <c r="AJ864" i="4"/>
  <c r="AJ865" i="4"/>
  <c r="AJ866" i="4"/>
  <c r="AJ867" i="4"/>
  <c r="AJ868" i="4"/>
  <c r="AJ869" i="4"/>
  <c r="AJ870" i="4"/>
  <c r="AJ871" i="4"/>
  <c r="AJ872" i="4"/>
  <c r="AJ873" i="4"/>
  <c r="AJ874" i="4"/>
  <c r="AJ875" i="4"/>
  <c r="AJ876" i="4"/>
  <c r="AJ877" i="4"/>
  <c r="AJ878" i="4"/>
  <c r="AJ879" i="4"/>
  <c r="AJ880" i="4"/>
  <c r="AJ881" i="4"/>
  <c r="AJ882" i="4"/>
  <c r="AJ883" i="4"/>
  <c r="AJ884" i="4"/>
  <c r="AJ885" i="4"/>
  <c r="AJ886" i="4"/>
  <c r="AJ887" i="4"/>
  <c r="AJ888" i="4"/>
  <c r="AJ889" i="4"/>
  <c r="AJ890" i="4"/>
  <c r="AJ891" i="4"/>
  <c r="AJ892" i="4"/>
  <c r="AJ893" i="4"/>
  <c r="AJ894" i="4"/>
  <c r="AJ895" i="4"/>
  <c r="AJ896" i="4"/>
  <c r="AJ897" i="4"/>
  <c r="AJ898" i="4"/>
  <c r="AJ899" i="4"/>
  <c r="AJ900" i="4"/>
  <c r="AJ901" i="4"/>
  <c r="AJ902" i="4"/>
  <c r="AJ903" i="4"/>
  <c r="AJ904" i="4"/>
  <c r="AJ905" i="4"/>
  <c r="AJ906" i="4"/>
  <c r="AJ907" i="4"/>
  <c r="AJ908" i="4"/>
  <c r="AJ909" i="4"/>
  <c r="AJ910" i="4"/>
  <c r="AJ911" i="4"/>
  <c r="AJ912" i="4"/>
  <c r="AJ913" i="4"/>
  <c r="AJ914" i="4"/>
  <c r="AJ915" i="4"/>
  <c r="AJ916" i="4"/>
  <c r="AJ917" i="4"/>
  <c r="AJ918" i="4"/>
  <c r="AJ919" i="4"/>
  <c r="AJ920" i="4"/>
  <c r="AJ921" i="4"/>
  <c r="AJ922" i="4"/>
  <c r="AJ923" i="4"/>
  <c r="AJ924" i="4"/>
  <c r="AJ925" i="4"/>
  <c r="AJ926" i="4"/>
  <c r="AJ927" i="4"/>
  <c r="AJ928" i="4"/>
  <c r="AJ929" i="4"/>
  <c r="AJ930" i="4"/>
  <c r="AJ931" i="4" s="1"/>
  <c r="Z125" i="4" l="1"/>
  <c r="W124" i="4"/>
  <c r="V125" i="4"/>
  <c r="R125" i="4"/>
  <c r="S125" i="4" s="1"/>
  <c r="O126" i="4"/>
  <c r="Q126" i="4" s="1"/>
  <c r="P125" i="4"/>
  <c r="AO126" i="4"/>
  <c r="AO127" i="4"/>
  <c r="U126" i="4"/>
  <c r="Y126" i="4" s="1"/>
  <c r="AJ932" i="4"/>
  <c r="AK128" i="4"/>
  <c r="AJ933" i="4"/>
  <c r="AJ934" i="4"/>
  <c r="AJ935" i="4" s="1"/>
  <c r="AJ936" i="4"/>
  <c r="AJ937" i="4" s="1"/>
  <c r="AJ938" i="4" s="1"/>
  <c r="AJ939" i="4"/>
  <c r="AJ940" i="4" s="1"/>
  <c r="AJ941" i="4" s="1"/>
  <c r="AJ942" i="4" s="1"/>
  <c r="AJ943" i="4" s="1"/>
  <c r="AJ944" i="4" s="1"/>
  <c r="AJ945" i="4" s="1"/>
  <c r="AJ946" i="4" s="1"/>
  <c r="AJ947" i="4"/>
  <c r="AJ948" i="4" s="1"/>
  <c r="AJ949" i="4" s="1"/>
  <c r="AJ950" i="4" s="1"/>
  <c r="AJ951" i="4" s="1"/>
  <c r="AJ952" i="4" s="1"/>
  <c r="AJ953" i="4" s="1"/>
  <c r="AJ954" i="4" s="1"/>
  <c r="AJ955" i="4"/>
  <c r="AJ956" i="4" s="1"/>
  <c r="AJ957" i="4" s="1"/>
  <c r="AJ958" i="4" s="1"/>
  <c r="AJ959" i="4" s="1"/>
  <c r="AJ960" i="4" s="1"/>
  <c r="AJ961" i="4" s="1"/>
  <c r="AJ962" i="4" s="1"/>
  <c r="AJ963" i="4" s="1"/>
  <c r="AJ964" i="4" s="1"/>
  <c r="AJ965" i="4" s="1"/>
  <c r="AJ966" i="4" s="1"/>
  <c r="AJ967" i="4" s="1"/>
  <c r="AJ968" i="4" s="1"/>
  <c r="AJ969" i="4" s="1"/>
  <c r="AJ970" i="4" s="1"/>
  <c r="AJ971" i="4" s="1"/>
  <c r="AJ972" i="4" s="1"/>
  <c r="AJ973" i="4" s="1"/>
  <c r="AJ974" i="4" s="1"/>
  <c r="AJ975" i="4" s="1"/>
  <c r="AJ976" i="4" s="1"/>
  <c r="AJ977" i="4" s="1"/>
  <c r="AJ978" i="4" s="1"/>
  <c r="AJ979" i="4" s="1"/>
  <c r="AJ980" i="4" s="1"/>
  <c r="AJ981" i="4" s="1"/>
  <c r="AJ982" i="4" s="1"/>
  <c r="AJ983" i="4" s="1"/>
  <c r="AJ984" i="4" s="1"/>
  <c r="AJ985" i="4" s="1"/>
  <c r="AJ986" i="4" s="1"/>
  <c r="AJ987" i="4" s="1"/>
  <c r="AJ988" i="4" s="1"/>
  <c r="AJ989" i="4" s="1"/>
  <c r="AJ990" i="4" s="1"/>
  <c r="AJ991" i="4" s="1"/>
  <c r="AJ992" i="4" s="1"/>
  <c r="AJ993" i="4" s="1"/>
  <c r="AJ994" i="4" s="1"/>
  <c r="AJ995" i="4" s="1"/>
  <c r="AJ996" i="4" s="1"/>
  <c r="AJ997" i="4" s="1"/>
  <c r="AJ998" i="4" s="1"/>
  <c r="AJ999" i="4" s="1"/>
  <c r="AJ1000" i="4" s="1"/>
  <c r="AJ1001" i="4" s="1"/>
  <c r="AJ1002" i="4" s="1"/>
  <c r="AJ1003" i="4" s="1"/>
  <c r="AJ1004" i="4" s="1"/>
  <c r="AJ1005" i="4" s="1"/>
  <c r="AJ1006" i="4" s="1"/>
  <c r="AJ1007" i="4" s="1"/>
  <c r="AJ1008" i="4" s="1"/>
  <c r="AJ1009" i="4" s="1"/>
  <c r="AJ1010" i="4" s="1"/>
  <c r="AJ1011" i="4" s="1"/>
  <c r="AJ1012" i="4" s="1"/>
  <c r="AJ1013" i="4" s="1"/>
  <c r="AJ1014" i="4" s="1"/>
  <c r="AJ1015" i="4" s="1"/>
  <c r="AJ1016" i="4" s="1"/>
  <c r="AJ1017" i="4" s="1"/>
  <c r="AJ1018" i="4" s="1"/>
  <c r="AJ1019" i="4" s="1"/>
  <c r="AJ1020" i="4" s="1"/>
  <c r="AJ1021" i="4" s="1"/>
  <c r="AJ1022" i="4" s="1"/>
  <c r="AJ1023" i="4" s="1"/>
  <c r="AJ1024" i="4" s="1"/>
  <c r="AJ1025" i="4" s="1"/>
  <c r="AJ1026" i="4" s="1"/>
  <c r="AJ1027" i="4" s="1"/>
  <c r="AJ1028" i="4" s="1"/>
  <c r="AJ1029" i="4" s="1"/>
  <c r="AJ1030" i="4" s="1"/>
  <c r="AJ1031" i="4" s="1"/>
  <c r="AJ1032" i="4" s="1"/>
  <c r="AJ1033" i="4" s="1"/>
  <c r="AJ1034" i="4" s="1"/>
  <c r="AJ1035" i="4" s="1"/>
  <c r="AJ1036" i="4" s="1"/>
  <c r="AJ1037" i="4" s="1"/>
  <c r="AJ1038" i="4" s="1"/>
  <c r="AJ1039" i="4" s="1"/>
  <c r="AJ1040" i="4" s="1"/>
  <c r="AJ1041" i="4" s="1"/>
  <c r="AJ1042" i="4" s="1"/>
  <c r="AJ1043" i="4" s="1"/>
  <c r="AJ1044" i="4" s="1"/>
  <c r="AJ1045" i="4" s="1"/>
  <c r="AJ1046" i="4" s="1"/>
  <c r="AJ1047" i="4" s="1"/>
  <c r="AJ1048" i="4" s="1"/>
  <c r="AJ1049" i="4" s="1"/>
  <c r="AJ1050" i="4" s="1"/>
  <c r="AJ1051" i="4" s="1"/>
  <c r="AJ1052" i="4" s="1"/>
  <c r="AJ1053" i="4" s="1"/>
  <c r="AJ1054" i="4" s="1"/>
  <c r="AJ1055" i="4" s="1"/>
  <c r="AJ1056" i="4" s="1"/>
  <c r="AJ1057" i="4" s="1"/>
  <c r="AJ1058" i="4" s="1"/>
  <c r="AJ1059" i="4" s="1"/>
  <c r="AJ1060" i="4" s="1"/>
  <c r="AJ1061" i="4" s="1"/>
  <c r="AJ1062" i="4" s="1"/>
  <c r="AJ1063" i="4" s="1"/>
  <c r="AJ1064" i="4" s="1"/>
  <c r="AJ1065" i="4" s="1"/>
  <c r="AJ1066" i="4" s="1"/>
  <c r="AJ1067" i="4" s="1"/>
  <c r="AJ1068" i="4" s="1"/>
  <c r="AJ1069" i="4" s="1"/>
  <c r="AJ1070" i="4" s="1"/>
  <c r="AJ1071" i="4" s="1"/>
  <c r="AJ1072" i="4" s="1"/>
  <c r="AJ1073" i="4" s="1"/>
  <c r="AJ1074" i="4" s="1"/>
  <c r="AJ1075" i="4" s="1"/>
  <c r="AJ1076" i="4" s="1"/>
  <c r="AJ1077" i="4" s="1"/>
  <c r="AJ1078" i="4" s="1"/>
  <c r="AJ1079" i="4" s="1"/>
  <c r="AJ1080" i="4" s="1"/>
  <c r="AJ1081" i="4" s="1"/>
  <c r="AJ1082" i="4" s="1"/>
  <c r="AJ1083" i="4" s="1"/>
  <c r="AJ1084" i="4" s="1"/>
  <c r="AJ1085" i="4" s="1"/>
  <c r="AJ1086" i="4" s="1"/>
  <c r="AJ1087" i="4" s="1"/>
  <c r="AJ1088" i="4" s="1"/>
  <c r="AJ1089" i="4" s="1"/>
  <c r="AJ1090" i="4" s="1"/>
  <c r="AJ1091" i="4" s="1"/>
  <c r="AJ1092" i="4" s="1"/>
  <c r="AJ1093" i="4" s="1"/>
  <c r="AJ1094" i="4" s="1"/>
  <c r="AJ1095" i="4" s="1"/>
  <c r="AJ1096" i="4" s="1"/>
  <c r="AJ1097" i="4" s="1"/>
  <c r="AJ1098" i="4" s="1"/>
  <c r="AJ1099" i="4" s="1"/>
  <c r="AJ1100" i="4"/>
  <c r="AJ1101" i="4"/>
  <c r="AJ1102" i="4" s="1"/>
  <c r="AJ1103" i="4" s="1"/>
  <c r="AJ1104" i="4" s="1"/>
  <c r="AJ1105" i="4" s="1"/>
  <c r="AJ1106" i="4" s="1"/>
  <c r="AJ1107" i="4" s="1"/>
  <c r="AJ1108" i="4" s="1"/>
  <c r="AJ1109" i="4" s="1"/>
  <c r="AJ1110" i="4" s="1"/>
  <c r="AJ1111" i="4" s="1"/>
  <c r="AJ1112" i="4" s="1"/>
  <c r="AJ1113" i="4" s="1"/>
  <c r="AJ1114" i="4" s="1"/>
  <c r="AJ1115" i="4" s="1"/>
  <c r="AJ1116" i="4" s="1"/>
  <c r="AJ1117" i="4" s="1"/>
  <c r="AJ1118" i="4" s="1"/>
  <c r="AJ1119" i="4" s="1"/>
  <c r="AJ1120" i="4" s="1"/>
  <c r="AJ1121" i="4" s="1"/>
  <c r="AJ1122" i="4" s="1"/>
  <c r="AJ1123" i="4" s="1"/>
  <c r="AJ1124" i="4" s="1"/>
  <c r="Z126" i="4" l="1"/>
  <c r="AA125" i="4"/>
  <c r="W125" i="4"/>
  <c r="V126" i="4"/>
  <c r="R126" i="4"/>
  <c r="S126" i="4" s="1"/>
  <c r="O127" i="4"/>
  <c r="Q127" i="4" s="1"/>
  <c r="P126" i="4"/>
  <c r="AO128" i="4"/>
  <c r="U127" i="4"/>
  <c r="Y127" i="4" s="1"/>
  <c r="AK129" i="4"/>
  <c r="AK130" i="4"/>
  <c r="AK131" i="4"/>
  <c r="AK132" i="4"/>
  <c r="AA126" i="4" l="1"/>
  <c r="Z127" i="4"/>
  <c r="V127" i="4"/>
  <c r="W126" i="4"/>
  <c r="R127" i="4"/>
  <c r="O128" i="4"/>
  <c r="Q128" i="4" s="1"/>
  <c r="P127" i="4"/>
  <c r="AO131" i="4"/>
  <c r="AO130" i="4"/>
  <c r="AO129" i="4"/>
  <c r="AO132" i="4"/>
  <c r="U128" i="4"/>
  <c r="Y128" i="4" s="1"/>
  <c r="AK133" i="4"/>
  <c r="AA127" i="4" l="1"/>
  <c r="Z128" i="4"/>
  <c r="W127" i="4"/>
  <c r="V128" i="4"/>
  <c r="R128" i="4"/>
  <c r="S127" i="4"/>
  <c r="O129" i="4"/>
  <c r="Q129" i="4" s="1"/>
  <c r="P128" i="4"/>
  <c r="AO133" i="4"/>
  <c r="U129" i="4"/>
  <c r="Y129" i="4" s="1"/>
  <c r="AK134" i="4"/>
  <c r="AA128" i="4" l="1"/>
  <c r="Z129" i="4"/>
  <c r="W128" i="4"/>
  <c r="V129" i="4"/>
  <c r="S128" i="4"/>
  <c r="R129" i="4"/>
  <c r="O130" i="4"/>
  <c r="Q130" i="4" s="1"/>
  <c r="P129" i="4"/>
  <c r="AO134" i="4"/>
  <c r="U130" i="4"/>
  <c r="Y130" i="4" s="1"/>
  <c r="AK135" i="4"/>
  <c r="AK136" i="4"/>
  <c r="AK137" i="4"/>
  <c r="AK138" i="4"/>
  <c r="AK139" i="4"/>
  <c r="AK140" i="4"/>
  <c r="AK141" i="4"/>
  <c r="W129" i="4" l="1"/>
  <c r="Z130" i="4"/>
  <c r="AA129" i="4"/>
  <c r="S129" i="4"/>
  <c r="V130" i="4"/>
  <c r="R130" i="4"/>
  <c r="O131" i="4"/>
  <c r="Q131" i="4" s="1"/>
  <c r="P130" i="4"/>
  <c r="AO140" i="4"/>
  <c r="AO139" i="4"/>
  <c r="AO138" i="4"/>
  <c r="AO137" i="4"/>
  <c r="AO136" i="4"/>
  <c r="AO141" i="4"/>
  <c r="AO135" i="4"/>
  <c r="U131" i="4"/>
  <c r="Y131" i="4" s="1"/>
  <c r="AK142" i="4"/>
  <c r="AK143" i="4" s="1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 s="1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AK279" i="4"/>
  <c r="AK280" i="4"/>
  <c r="AK281" i="4"/>
  <c r="AK282" i="4"/>
  <c r="AK283" i="4"/>
  <c r="AK284" i="4"/>
  <c r="AK285" i="4"/>
  <c r="AK286" i="4"/>
  <c r="AK287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300" i="4"/>
  <c r="AK301" i="4"/>
  <c r="AK302" i="4"/>
  <c r="AK303" i="4"/>
  <c r="AK304" i="4"/>
  <c r="AK305" i="4"/>
  <c r="AK306" i="4"/>
  <c r="AA130" i="4" l="1"/>
  <c r="W130" i="4"/>
  <c r="Z131" i="4"/>
  <c r="S130" i="4"/>
  <c r="V131" i="4"/>
  <c r="R131" i="4"/>
  <c r="O132" i="4"/>
  <c r="Q132" i="4" s="1"/>
  <c r="P131" i="4"/>
  <c r="AO305" i="4"/>
  <c r="AO304" i="4"/>
  <c r="AO303" i="4"/>
  <c r="AO302" i="4"/>
  <c r="AO301" i="4"/>
  <c r="AO300" i="4"/>
  <c r="AO299" i="4"/>
  <c r="AO298" i="4"/>
  <c r="AO297" i="4"/>
  <c r="AO296" i="4"/>
  <c r="AO295" i="4"/>
  <c r="AO294" i="4"/>
  <c r="AO293" i="4"/>
  <c r="AO292" i="4"/>
  <c r="AO291" i="4"/>
  <c r="AO290" i="4"/>
  <c r="AO289" i="4"/>
  <c r="AO288" i="4"/>
  <c r="AO287" i="4"/>
  <c r="AO286" i="4"/>
  <c r="AO285" i="4"/>
  <c r="AO284" i="4"/>
  <c r="AO283" i="4"/>
  <c r="AO282" i="4"/>
  <c r="AO281" i="4"/>
  <c r="AO280" i="4"/>
  <c r="AO279" i="4"/>
  <c r="AO278" i="4"/>
  <c r="AO277" i="4"/>
  <c r="AO276" i="4"/>
  <c r="AO275" i="4"/>
  <c r="AO274" i="4"/>
  <c r="AO273" i="4"/>
  <c r="AO272" i="4"/>
  <c r="AO271" i="4"/>
  <c r="AO270" i="4"/>
  <c r="AO269" i="4"/>
  <c r="AO268" i="4"/>
  <c r="AO267" i="4"/>
  <c r="AO266" i="4"/>
  <c r="AO265" i="4"/>
  <c r="AO264" i="4"/>
  <c r="AO263" i="4"/>
  <c r="AO262" i="4"/>
  <c r="AO261" i="4"/>
  <c r="AO260" i="4"/>
  <c r="AO259" i="4"/>
  <c r="AO258" i="4"/>
  <c r="AO257" i="4"/>
  <c r="AO256" i="4"/>
  <c r="AO255" i="4"/>
  <c r="AO254" i="4"/>
  <c r="AO253" i="4"/>
  <c r="AO252" i="4"/>
  <c r="AO251" i="4"/>
  <c r="AO250" i="4"/>
  <c r="AO249" i="4"/>
  <c r="AO248" i="4"/>
  <c r="AO247" i="4"/>
  <c r="AO245" i="4"/>
  <c r="AO244" i="4"/>
  <c r="AO243" i="4"/>
  <c r="AO242" i="4"/>
  <c r="AO241" i="4"/>
  <c r="AO240" i="4"/>
  <c r="AO239" i="4"/>
  <c r="AO238" i="4"/>
  <c r="AO237" i="4"/>
  <c r="AO236" i="4"/>
  <c r="AO235" i="4"/>
  <c r="AO234" i="4"/>
  <c r="AO233" i="4"/>
  <c r="AO232" i="4"/>
  <c r="AO231" i="4"/>
  <c r="AO230" i="4"/>
  <c r="AO229" i="4"/>
  <c r="AO228" i="4"/>
  <c r="AO227" i="4"/>
  <c r="AO226" i="4"/>
  <c r="AO225" i="4"/>
  <c r="AO224" i="4"/>
  <c r="AO223" i="4"/>
  <c r="AO222" i="4"/>
  <c r="AO221" i="4"/>
  <c r="AO220" i="4"/>
  <c r="AO219" i="4"/>
  <c r="AO218" i="4"/>
  <c r="AO217" i="4"/>
  <c r="AO216" i="4"/>
  <c r="AO215" i="4"/>
  <c r="AO214" i="4"/>
  <c r="AO213" i="4"/>
  <c r="AO212" i="4"/>
  <c r="AO211" i="4"/>
  <c r="AO210" i="4"/>
  <c r="AO209" i="4"/>
  <c r="AO208" i="4"/>
  <c r="AO207" i="4"/>
  <c r="AO206" i="4"/>
  <c r="AO205" i="4"/>
  <c r="AO204" i="4"/>
  <c r="AO203" i="4"/>
  <c r="AO202" i="4"/>
  <c r="AO201" i="4"/>
  <c r="AO200" i="4"/>
  <c r="AO199" i="4"/>
  <c r="AO198" i="4"/>
  <c r="AO197" i="4"/>
  <c r="AO196" i="4"/>
  <c r="AO195" i="4"/>
  <c r="AO194" i="4"/>
  <c r="AO193" i="4"/>
  <c r="AO192" i="4"/>
  <c r="AO191" i="4"/>
  <c r="AO190" i="4"/>
  <c r="AO189" i="4"/>
  <c r="AO188" i="4"/>
  <c r="AO187" i="4"/>
  <c r="AO186" i="4"/>
  <c r="AO185" i="4"/>
  <c r="AO184" i="4"/>
  <c r="AO183" i="4"/>
  <c r="AO182" i="4"/>
  <c r="AO181" i="4"/>
  <c r="AO180" i="4"/>
  <c r="AO179" i="4"/>
  <c r="AO178" i="4"/>
  <c r="AO177" i="4"/>
  <c r="AO176" i="4"/>
  <c r="AO175" i="4"/>
  <c r="AO174" i="4"/>
  <c r="AO173" i="4"/>
  <c r="AO172" i="4"/>
  <c r="AO171" i="4"/>
  <c r="AO170" i="4"/>
  <c r="AO169" i="4"/>
  <c r="AO168" i="4"/>
  <c r="AO167" i="4"/>
  <c r="AO166" i="4"/>
  <c r="AO165" i="4"/>
  <c r="AO164" i="4"/>
  <c r="AO163" i="4"/>
  <c r="AO162" i="4"/>
  <c r="AO161" i="4"/>
  <c r="AO160" i="4"/>
  <c r="AO159" i="4"/>
  <c r="AO158" i="4"/>
  <c r="AO157" i="4"/>
  <c r="AO156" i="4"/>
  <c r="AO155" i="4"/>
  <c r="AO154" i="4"/>
  <c r="AO153" i="4"/>
  <c r="AO152" i="4"/>
  <c r="AO151" i="4"/>
  <c r="AO150" i="4"/>
  <c r="AO149" i="4"/>
  <c r="AO148" i="4"/>
  <c r="AO147" i="4"/>
  <c r="AO146" i="4"/>
  <c r="AO145" i="4"/>
  <c r="AO144" i="4"/>
  <c r="AO143" i="4"/>
  <c r="AO306" i="4"/>
  <c r="AO142" i="4"/>
  <c r="AO246" i="4"/>
  <c r="U132" i="4"/>
  <c r="Y132" i="4" s="1"/>
  <c r="AK307" i="4"/>
  <c r="AK308" i="4" s="1"/>
  <c r="AK309" i="4"/>
  <c r="AK310" i="4"/>
  <c r="AK311" i="4"/>
  <c r="AK312" i="4"/>
  <c r="AK313" i="4"/>
  <c r="AK314" i="4"/>
  <c r="AK315" i="4"/>
  <c r="AK316" i="4"/>
  <c r="AK317" i="4"/>
  <c r="AK318" i="4"/>
  <c r="AK319" i="4"/>
  <c r="AK320" i="4"/>
  <c r="AK321" i="4"/>
  <c r="AK322" i="4"/>
  <c r="AK323" i="4"/>
  <c r="AK324" i="4"/>
  <c r="AK325" i="4"/>
  <c r="AK326" i="4"/>
  <c r="AK327" i="4"/>
  <c r="AK328" i="4"/>
  <c r="AK329" i="4"/>
  <c r="AK330" i="4"/>
  <c r="AK331" i="4"/>
  <c r="AK332" i="4"/>
  <c r="AK333" i="4"/>
  <c r="AK334" i="4"/>
  <c r="AK335" i="4"/>
  <c r="AK336" i="4"/>
  <c r="AK337" i="4"/>
  <c r="AK338" i="4"/>
  <c r="AK339" i="4"/>
  <c r="AK340" i="4"/>
  <c r="AK341" i="4"/>
  <c r="AK342" i="4"/>
  <c r="AK343" i="4"/>
  <c r="AK344" i="4"/>
  <c r="AK345" i="4"/>
  <c r="AK346" i="4"/>
  <c r="AK347" i="4"/>
  <c r="AK348" i="4"/>
  <c r="AK349" i="4"/>
  <c r="AK350" i="4"/>
  <c r="AK351" i="4"/>
  <c r="AK352" i="4"/>
  <c r="AK353" i="4"/>
  <c r="AK354" i="4"/>
  <c r="AK355" i="4"/>
  <c r="AK356" i="4"/>
  <c r="AK357" i="4"/>
  <c r="AK358" i="4"/>
  <c r="AK359" i="4"/>
  <c r="AK360" i="4"/>
  <c r="AK361" i="4"/>
  <c r="AK362" i="4"/>
  <c r="AK363" i="4"/>
  <c r="AK364" i="4"/>
  <c r="AK365" i="4"/>
  <c r="AK366" i="4"/>
  <c r="AK367" i="4"/>
  <c r="AK368" i="4"/>
  <c r="AK369" i="4"/>
  <c r="AK370" i="4"/>
  <c r="AK371" i="4"/>
  <c r="AK372" i="4"/>
  <c r="AK373" i="4"/>
  <c r="AK374" i="4"/>
  <c r="AK375" i="4"/>
  <c r="AK376" i="4"/>
  <c r="AK377" i="4"/>
  <c r="AK378" i="4"/>
  <c r="AK379" i="4"/>
  <c r="AK380" i="4"/>
  <c r="AK381" i="4"/>
  <c r="AK382" i="4"/>
  <c r="AK383" i="4"/>
  <c r="AK384" i="4"/>
  <c r="AK385" i="4"/>
  <c r="AK386" i="4"/>
  <c r="AK387" i="4"/>
  <c r="AK388" i="4"/>
  <c r="AK389" i="4"/>
  <c r="AK390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AK429" i="4"/>
  <c r="AK430" i="4"/>
  <c r="AK431" i="4"/>
  <c r="AK432" i="4"/>
  <c r="AK433" i="4"/>
  <c r="AK434" i="4"/>
  <c r="AK435" i="4"/>
  <c r="AK436" i="4"/>
  <c r="AK437" i="4"/>
  <c r="AK438" i="4"/>
  <c r="AK439" i="4"/>
  <c r="AK440" i="4"/>
  <c r="AK441" i="4"/>
  <c r="AK442" i="4"/>
  <c r="AK443" i="4"/>
  <c r="AK444" i="4"/>
  <c r="AK445" i="4"/>
  <c r="AK446" i="4"/>
  <c r="AK447" i="4"/>
  <c r="AK448" i="4"/>
  <c r="AK449" i="4"/>
  <c r="AK450" i="4"/>
  <c r="AK451" i="4"/>
  <c r="AK452" i="4"/>
  <c r="AK453" i="4"/>
  <c r="AK454" i="4"/>
  <c r="AK455" i="4"/>
  <c r="AK456" i="4"/>
  <c r="AK457" i="4" s="1"/>
  <c r="AK458" i="4"/>
  <c r="AK459" i="4"/>
  <c r="AK460" i="4"/>
  <c r="AK461" i="4"/>
  <c r="AK462" i="4"/>
  <c r="AK463" i="4"/>
  <c r="AK464" i="4"/>
  <c r="AK465" i="4"/>
  <c r="AK466" i="4"/>
  <c r="AK467" i="4"/>
  <c r="AK468" i="4"/>
  <c r="AK469" i="4"/>
  <c r="AK470" i="4"/>
  <c r="AK471" i="4"/>
  <c r="AK472" i="4"/>
  <c r="AK473" i="4"/>
  <c r="AK474" i="4"/>
  <c r="AK475" i="4"/>
  <c r="AK476" i="4"/>
  <c r="AK477" i="4"/>
  <c r="AK478" i="4"/>
  <c r="AK479" i="4"/>
  <c r="AK480" i="4"/>
  <c r="AK481" i="4"/>
  <c r="AK482" i="4"/>
  <c r="AK483" i="4"/>
  <c r="AK484" i="4"/>
  <c r="AK485" i="4"/>
  <c r="AK486" i="4"/>
  <c r="AK487" i="4"/>
  <c r="AK488" i="4"/>
  <c r="AK489" i="4"/>
  <c r="AK490" i="4"/>
  <c r="AK491" i="4"/>
  <c r="AK492" i="4"/>
  <c r="AK493" i="4"/>
  <c r="AK494" i="4"/>
  <c r="AK495" i="4"/>
  <c r="AK496" i="4"/>
  <c r="AK497" i="4"/>
  <c r="AK498" i="4"/>
  <c r="AK499" i="4"/>
  <c r="AK500" i="4"/>
  <c r="AK501" i="4"/>
  <c r="AK502" i="4"/>
  <c r="AK503" i="4"/>
  <c r="AK504" i="4"/>
  <c r="AK505" i="4"/>
  <c r="AK506" i="4"/>
  <c r="AK507" i="4"/>
  <c r="AK508" i="4"/>
  <c r="AK509" i="4"/>
  <c r="AK510" i="4"/>
  <c r="AK511" i="4"/>
  <c r="AK512" i="4"/>
  <c r="AK513" i="4"/>
  <c r="AK514" i="4"/>
  <c r="AK515" i="4"/>
  <c r="AK516" i="4"/>
  <c r="AK517" i="4"/>
  <c r="AK518" i="4"/>
  <c r="AK519" i="4"/>
  <c r="AK520" i="4"/>
  <c r="AK521" i="4"/>
  <c r="AK522" i="4"/>
  <c r="AK523" i="4"/>
  <c r="AK524" i="4"/>
  <c r="AK525" i="4"/>
  <c r="AK526" i="4"/>
  <c r="AK527" i="4"/>
  <c r="AK528" i="4"/>
  <c r="AK529" i="4"/>
  <c r="AK530" i="4"/>
  <c r="AK531" i="4"/>
  <c r="AK532" i="4"/>
  <c r="AK533" i="4"/>
  <c r="AK534" i="4"/>
  <c r="AK535" i="4"/>
  <c r="AK536" i="4"/>
  <c r="AK537" i="4"/>
  <c r="AK538" i="4"/>
  <c r="AK539" i="4"/>
  <c r="AK540" i="4"/>
  <c r="AK541" i="4"/>
  <c r="AK542" i="4"/>
  <c r="AK543" i="4"/>
  <c r="AK544" i="4"/>
  <c r="AK545" i="4"/>
  <c r="AK546" i="4"/>
  <c r="AK547" i="4"/>
  <c r="AK548" i="4"/>
  <c r="AK549" i="4"/>
  <c r="AK550" i="4"/>
  <c r="AK551" i="4"/>
  <c r="AK552" i="4"/>
  <c r="AK553" i="4"/>
  <c r="AK554" i="4"/>
  <c r="AK555" i="4"/>
  <c r="AK556" i="4"/>
  <c r="AK557" i="4"/>
  <c r="AK558" i="4"/>
  <c r="AK559" i="4"/>
  <c r="AK560" i="4"/>
  <c r="AK561" i="4"/>
  <c r="AK562" i="4"/>
  <c r="AK563" i="4"/>
  <c r="AK564" i="4"/>
  <c r="AK565" i="4"/>
  <c r="AK566" i="4"/>
  <c r="AK567" i="4"/>
  <c r="AK568" i="4"/>
  <c r="AK569" i="4"/>
  <c r="AK570" i="4"/>
  <c r="AK571" i="4"/>
  <c r="AK572" i="4"/>
  <c r="AK573" i="4"/>
  <c r="AK574" i="4"/>
  <c r="AK575" i="4"/>
  <c r="AK576" i="4"/>
  <c r="AK577" i="4"/>
  <c r="AK578" i="4"/>
  <c r="AK579" i="4"/>
  <c r="AK580" i="4"/>
  <c r="AK581" i="4"/>
  <c r="AK582" i="4"/>
  <c r="AK583" i="4"/>
  <c r="AK584" i="4"/>
  <c r="AK585" i="4"/>
  <c r="AK586" i="4"/>
  <c r="AK587" i="4"/>
  <c r="AK588" i="4"/>
  <c r="AK589" i="4"/>
  <c r="AK590" i="4"/>
  <c r="AK591" i="4"/>
  <c r="AK592" i="4"/>
  <c r="AK593" i="4"/>
  <c r="AK594" i="4"/>
  <c r="AK595" i="4"/>
  <c r="AK596" i="4"/>
  <c r="AK597" i="4"/>
  <c r="AK598" i="4"/>
  <c r="AK599" i="4"/>
  <c r="AK600" i="4"/>
  <c r="AK601" i="4"/>
  <c r="AK602" i="4"/>
  <c r="AK603" i="4"/>
  <c r="AK604" i="4"/>
  <c r="AK605" i="4"/>
  <c r="AK606" i="4"/>
  <c r="AK607" i="4"/>
  <c r="AK608" i="4"/>
  <c r="AK609" i="4"/>
  <c r="AK610" i="4"/>
  <c r="AK611" i="4"/>
  <c r="AK612" i="4"/>
  <c r="AK613" i="4"/>
  <c r="AK614" i="4"/>
  <c r="AK615" i="4"/>
  <c r="AK616" i="4"/>
  <c r="AK617" i="4"/>
  <c r="AK618" i="4"/>
  <c r="AK619" i="4"/>
  <c r="AK620" i="4"/>
  <c r="AK621" i="4"/>
  <c r="AK622" i="4"/>
  <c r="AK623" i="4"/>
  <c r="AK624" i="4"/>
  <c r="AK625" i="4"/>
  <c r="AK626" i="4"/>
  <c r="AK627" i="4"/>
  <c r="AK628" i="4"/>
  <c r="AK629" i="4"/>
  <c r="AK630" i="4"/>
  <c r="AK631" i="4"/>
  <c r="AK632" i="4"/>
  <c r="AK633" i="4"/>
  <c r="AK634" i="4"/>
  <c r="AK635" i="4"/>
  <c r="AK636" i="4"/>
  <c r="AK637" i="4"/>
  <c r="AK638" i="4"/>
  <c r="AK639" i="4"/>
  <c r="AK640" i="4"/>
  <c r="AK641" i="4"/>
  <c r="AK642" i="4"/>
  <c r="AK643" i="4"/>
  <c r="AK644" i="4"/>
  <c r="AK645" i="4"/>
  <c r="AK646" i="4"/>
  <c r="AK647" i="4"/>
  <c r="AK648" i="4"/>
  <c r="AK649" i="4"/>
  <c r="AK650" i="4"/>
  <c r="AK651" i="4"/>
  <c r="AK652" i="4"/>
  <c r="AK653" i="4"/>
  <c r="AK654" i="4"/>
  <c r="AK655" i="4"/>
  <c r="AK656" i="4"/>
  <c r="AK657" i="4"/>
  <c r="AK658" i="4"/>
  <c r="AK659" i="4"/>
  <c r="AK660" i="4"/>
  <c r="AK661" i="4"/>
  <c r="AK662" i="4"/>
  <c r="AK663" i="4"/>
  <c r="AK664" i="4"/>
  <c r="AK665" i="4"/>
  <c r="AK666" i="4"/>
  <c r="AK667" i="4"/>
  <c r="AK668" i="4"/>
  <c r="AK669" i="4"/>
  <c r="AK670" i="4"/>
  <c r="AK671" i="4"/>
  <c r="AK672" i="4"/>
  <c r="AK673" i="4"/>
  <c r="AK674" i="4"/>
  <c r="AK675" i="4"/>
  <c r="AK676" i="4"/>
  <c r="AK677" i="4"/>
  <c r="AK678" i="4"/>
  <c r="AK679" i="4"/>
  <c r="AK680" i="4"/>
  <c r="AK681" i="4"/>
  <c r="AK682" i="4"/>
  <c r="AK683" i="4"/>
  <c r="AK684" i="4"/>
  <c r="AK685" i="4"/>
  <c r="AK686" i="4"/>
  <c r="AK687" i="4"/>
  <c r="AK688" i="4"/>
  <c r="AK689" i="4"/>
  <c r="AK690" i="4"/>
  <c r="AK691" i="4"/>
  <c r="AK692" i="4"/>
  <c r="AK693" i="4"/>
  <c r="AK694" i="4"/>
  <c r="AK695" i="4"/>
  <c r="AK696" i="4"/>
  <c r="AK697" i="4"/>
  <c r="AK698" i="4"/>
  <c r="AK699" i="4"/>
  <c r="AK700" i="4"/>
  <c r="AK701" i="4"/>
  <c r="AK702" i="4"/>
  <c r="AK703" i="4"/>
  <c r="AK704" i="4"/>
  <c r="AK705" i="4"/>
  <c r="AK706" i="4"/>
  <c r="AK707" i="4"/>
  <c r="AK708" i="4"/>
  <c r="AK709" i="4"/>
  <c r="AK710" i="4"/>
  <c r="AK711" i="4"/>
  <c r="AK712" i="4"/>
  <c r="AK713" i="4"/>
  <c r="AK714" i="4"/>
  <c r="AK715" i="4"/>
  <c r="AK716" i="4"/>
  <c r="AK717" i="4"/>
  <c r="AK718" i="4"/>
  <c r="AK719" i="4"/>
  <c r="AK720" i="4"/>
  <c r="AK721" i="4"/>
  <c r="AK722" i="4"/>
  <c r="AK723" i="4"/>
  <c r="AK724" i="4"/>
  <c r="AK725" i="4"/>
  <c r="AK726" i="4"/>
  <c r="AK727" i="4"/>
  <c r="AK728" i="4"/>
  <c r="AK729" i="4"/>
  <c r="AK730" i="4"/>
  <c r="AK731" i="4"/>
  <c r="AK732" i="4"/>
  <c r="AK733" i="4"/>
  <c r="AK734" i="4"/>
  <c r="AK735" i="4"/>
  <c r="AK736" i="4"/>
  <c r="AK737" i="4"/>
  <c r="AK738" i="4"/>
  <c r="AK739" i="4"/>
  <c r="AK740" i="4"/>
  <c r="AK741" i="4"/>
  <c r="AK742" i="4"/>
  <c r="AK743" i="4"/>
  <c r="AK744" i="4"/>
  <c r="AK745" i="4"/>
  <c r="AK746" i="4"/>
  <c r="AK747" i="4"/>
  <c r="AK748" i="4"/>
  <c r="AK749" i="4"/>
  <c r="AK750" i="4"/>
  <c r="AK751" i="4"/>
  <c r="AK752" i="4"/>
  <c r="AK753" i="4"/>
  <c r="AK754" i="4"/>
  <c r="AK755" i="4"/>
  <c r="AK756" i="4"/>
  <c r="AK757" i="4"/>
  <c r="AK758" i="4"/>
  <c r="AK759" i="4"/>
  <c r="AK760" i="4"/>
  <c r="AK761" i="4"/>
  <c r="AK762" i="4"/>
  <c r="AK763" i="4"/>
  <c r="AK764" i="4"/>
  <c r="AK765" i="4"/>
  <c r="AK766" i="4"/>
  <c r="AK767" i="4"/>
  <c r="AK768" i="4"/>
  <c r="AK769" i="4"/>
  <c r="AK770" i="4"/>
  <c r="AK771" i="4"/>
  <c r="AK772" i="4"/>
  <c r="AK773" i="4"/>
  <c r="AK774" i="4"/>
  <c r="AK775" i="4"/>
  <c r="AK776" i="4"/>
  <c r="AK777" i="4"/>
  <c r="AK778" i="4"/>
  <c r="AK779" i="4"/>
  <c r="AK780" i="4"/>
  <c r="AK781" i="4"/>
  <c r="AK782" i="4"/>
  <c r="AK783" i="4"/>
  <c r="AK784" i="4"/>
  <c r="AK785" i="4"/>
  <c r="AK786" i="4"/>
  <c r="AK787" i="4"/>
  <c r="AK788" i="4"/>
  <c r="AK789" i="4"/>
  <c r="AK790" i="4"/>
  <c r="AK791" i="4"/>
  <c r="AK792" i="4"/>
  <c r="AK793" i="4"/>
  <c r="AK794" i="4"/>
  <c r="AK795" i="4"/>
  <c r="AK796" i="4"/>
  <c r="AK797" i="4"/>
  <c r="AK798" i="4"/>
  <c r="AK799" i="4"/>
  <c r="AK800" i="4"/>
  <c r="AK801" i="4"/>
  <c r="AK802" i="4"/>
  <c r="AK803" i="4"/>
  <c r="AK804" i="4"/>
  <c r="AK805" i="4"/>
  <c r="AK806" i="4"/>
  <c r="AK807" i="4"/>
  <c r="AK808" i="4"/>
  <c r="AK809" i="4"/>
  <c r="AK810" i="4"/>
  <c r="AK811" i="4"/>
  <c r="AK812" i="4"/>
  <c r="AK813" i="4"/>
  <c r="AK814" i="4"/>
  <c r="AK815" i="4"/>
  <c r="AK816" i="4"/>
  <c r="AK817" i="4"/>
  <c r="AK818" i="4"/>
  <c r="AK819" i="4"/>
  <c r="AK820" i="4"/>
  <c r="AK821" i="4"/>
  <c r="AK822" i="4"/>
  <c r="AK823" i="4"/>
  <c r="AK824" i="4"/>
  <c r="AK825" i="4"/>
  <c r="AK826" i="4"/>
  <c r="AK827" i="4"/>
  <c r="AK828" i="4"/>
  <c r="AK829" i="4"/>
  <c r="AK830" i="4"/>
  <c r="AK831" i="4"/>
  <c r="AK832" i="4"/>
  <c r="AK833" i="4"/>
  <c r="AK834" i="4"/>
  <c r="AK835" i="4"/>
  <c r="AK836" i="4"/>
  <c r="AK837" i="4"/>
  <c r="AK838" i="4"/>
  <c r="AK839" i="4"/>
  <c r="AK840" i="4"/>
  <c r="AK841" i="4"/>
  <c r="AK842" i="4"/>
  <c r="AK843" i="4"/>
  <c r="AK844" i="4"/>
  <c r="AK845" i="4"/>
  <c r="AK846" i="4"/>
  <c r="AK847" i="4"/>
  <c r="AK848" i="4"/>
  <c r="AK849" i="4"/>
  <c r="AK850" i="4"/>
  <c r="AK851" i="4"/>
  <c r="AK852" i="4"/>
  <c r="AK853" i="4"/>
  <c r="AK854" i="4"/>
  <c r="AK855" i="4"/>
  <c r="AK856" i="4"/>
  <c r="AK857" i="4"/>
  <c r="AK858" i="4"/>
  <c r="AK859" i="4"/>
  <c r="AK860" i="4"/>
  <c r="AK861" i="4"/>
  <c r="AK862" i="4"/>
  <c r="AK863" i="4"/>
  <c r="AK864" i="4"/>
  <c r="AK865" i="4"/>
  <c r="AK866" i="4"/>
  <c r="AK867" i="4"/>
  <c r="AK868" i="4"/>
  <c r="AK869" i="4"/>
  <c r="AK870" i="4"/>
  <c r="AK871" i="4"/>
  <c r="AK872" i="4"/>
  <c r="AK873" i="4"/>
  <c r="AK874" i="4"/>
  <c r="AK875" i="4"/>
  <c r="AK876" i="4"/>
  <c r="AK877" i="4"/>
  <c r="AK878" i="4"/>
  <c r="AK879" i="4"/>
  <c r="AK880" i="4"/>
  <c r="AK881" i="4"/>
  <c r="AK882" i="4"/>
  <c r="AK883" i="4"/>
  <c r="AK884" i="4"/>
  <c r="AK885" i="4"/>
  <c r="AK886" i="4"/>
  <c r="AK887" i="4"/>
  <c r="AK888" i="4"/>
  <c r="AK889" i="4"/>
  <c r="AK890" i="4"/>
  <c r="AK891" i="4"/>
  <c r="AK892" i="4"/>
  <c r="AK893" i="4"/>
  <c r="AK894" i="4"/>
  <c r="AK895" i="4"/>
  <c r="AK896" i="4"/>
  <c r="AK897" i="4"/>
  <c r="AK898" i="4"/>
  <c r="AK899" i="4"/>
  <c r="AK900" i="4"/>
  <c r="AK901" i="4"/>
  <c r="AK902" i="4"/>
  <c r="AK903" i="4"/>
  <c r="AK904" i="4"/>
  <c r="AK905" i="4"/>
  <c r="AK906" i="4"/>
  <c r="AK907" i="4"/>
  <c r="AK908" i="4"/>
  <c r="AK909" i="4"/>
  <c r="AK910" i="4"/>
  <c r="AK911" i="4"/>
  <c r="AK912" i="4"/>
  <c r="AK913" i="4"/>
  <c r="AK914" i="4"/>
  <c r="AK915" i="4"/>
  <c r="AK916" i="4"/>
  <c r="AK917" i="4"/>
  <c r="AK918" i="4"/>
  <c r="AK919" i="4"/>
  <c r="AK920" i="4"/>
  <c r="AK921" i="4"/>
  <c r="AK922" i="4"/>
  <c r="AK923" i="4"/>
  <c r="AK924" i="4"/>
  <c r="AK925" i="4"/>
  <c r="AK926" i="4"/>
  <c r="AK927" i="4"/>
  <c r="AK928" i="4"/>
  <c r="AK929" i="4"/>
  <c r="AK930" i="4"/>
  <c r="AA131" i="4" l="1"/>
  <c r="W131" i="4"/>
  <c r="Z132" i="4"/>
  <c r="S131" i="4"/>
  <c r="V132" i="4"/>
  <c r="R132" i="4"/>
  <c r="O133" i="4"/>
  <c r="Q133" i="4" s="1"/>
  <c r="P132" i="4"/>
  <c r="AO930" i="4"/>
  <c r="AN1048" i="4"/>
  <c r="AN1052" i="4"/>
  <c r="AN544" i="4"/>
  <c r="AN631" i="4"/>
  <c r="AN756" i="4"/>
  <c r="AN741" i="4"/>
  <c r="AN951" i="4"/>
  <c r="AN488" i="4"/>
  <c r="AN93" i="4"/>
  <c r="AN795" i="4"/>
  <c r="AN556" i="4"/>
  <c r="AN906" i="4"/>
  <c r="AN119" i="4"/>
  <c r="AN185" i="4"/>
  <c r="AN535" i="4"/>
  <c r="AN856" i="4"/>
  <c r="AN519" i="4"/>
  <c r="AN1032" i="4"/>
  <c r="AN1057" i="4"/>
  <c r="AN82" i="4"/>
  <c r="AN682" i="4"/>
  <c r="AN41" i="4"/>
  <c r="AN645" i="4"/>
  <c r="AN129" i="4"/>
  <c r="AN17" i="4"/>
  <c r="AN436" i="4"/>
  <c r="AN85" i="4"/>
  <c r="AN7" i="4"/>
  <c r="AN661" i="4"/>
  <c r="AN1047" i="4"/>
  <c r="AN401" i="4"/>
  <c r="AN1037" i="4"/>
  <c r="AN192" i="4"/>
  <c r="AN309" i="4"/>
  <c r="AN750" i="4"/>
  <c r="AN733" i="4"/>
  <c r="AN980" i="4"/>
  <c r="AN738" i="4"/>
  <c r="AN995" i="4"/>
  <c r="AN116" i="4"/>
  <c r="AN585" i="4"/>
  <c r="AN1095" i="4"/>
  <c r="AN674" i="4"/>
  <c r="AN833" i="4"/>
  <c r="AN170" i="4"/>
  <c r="AN224" i="4"/>
  <c r="AN1119" i="4"/>
  <c r="AN234" i="4"/>
  <c r="AN619" i="4"/>
  <c r="AN338" i="4"/>
  <c r="AN1043" i="4"/>
  <c r="AN460" i="4"/>
  <c r="AN483" i="4"/>
  <c r="AN485" i="4"/>
  <c r="AN280" i="4"/>
  <c r="AN434" i="4"/>
  <c r="AN975" i="4"/>
  <c r="AN567" i="4"/>
  <c r="AN416" i="4"/>
  <c r="AN1099" i="4"/>
  <c r="AN182" i="4"/>
  <c r="AN1034" i="4"/>
  <c r="AN1067" i="4"/>
  <c r="AN709" i="4"/>
  <c r="AN133" i="4"/>
  <c r="AN1089" i="4"/>
  <c r="AN689" i="4"/>
  <c r="AN1101" i="4"/>
  <c r="AN77" i="4"/>
  <c r="AN237" i="4"/>
  <c r="AN91" i="4"/>
  <c r="AN657" i="4"/>
  <c r="AN921" i="4"/>
  <c r="AN397" i="4"/>
  <c r="AN863" i="4"/>
  <c r="AN638" i="4"/>
  <c r="AN725" i="4"/>
  <c r="AN145" i="4"/>
  <c r="AN171" i="4"/>
  <c r="AN65" i="4"/>
  <c r="AN243" i="4"/>
  <c r="AN348" i="4"/>
  <c r="AN651" i="4"/>
  <c r="AN745" i="4"/>
  <c r="AN1002" i="4"/>
  <c r="AN147" i="4"/>
  <c r="AN807" i="4"/>
  <c r="AN221" i="4"/>
  <c r="AN1039" i="4"/>
  <c r="AN1086" i="4"/>
  <c r="AN418" i="4"/>
  <c r="AN12" i="4"/>
  <c r="AN570" i="4"/>
  <c r="AN255" i="4"/>
  <c r="AN973" i="4"/>
  <c r="AN681" i="4"/>
  <c r="AN141" i="4"/>
  <c r="AN626" i="4"/>
  <c r="AN1083" i="4"/>
  <c r="AN216" i="4"/>
  <c r="AN38" i="4"/>
  <c r="AN640" i="4"/>
  <c r="AN152" i="4"/>
  <c r="AN694" i="4"/>
  <c r="AN905" i="4"/>
  <c r="AN90" i="4"/>
  <c r="AN616" i="4"/>
  <c r="AN904" i="4"/>
  <c r="AN751" i="4"/>
  <c r="AN704" i="4"/>
  <c r="AN244" i="4"/>
  <c r="AN854" i="4"/>
  <c r="AN953" i="4"/>
  <c r="AN160" i="4"/>
  <c r="AN409" i="4"/>
  <c r="AN817" i="4"/>
  <c r="AN292" i="4"/>
  <c r="AN868" i="4"/>
  <c r="AN249" i="4"/>
  <c r="AN537" i="4"/>
  <c r="AN60" i="4"/>
  <c r="AN45" i="4"/>
  <c r="AN703" i="4"/>
  <c r="AN503" i="4"/>
  <c r="AN1030" i="4"/>
  <c r="AN414" i="4"/>
  <c r="AN399" i="4"/>
  <c r="AN936" i="4"/>
  <c r="AN256" i="4"/>
  <c r="AN206" i="4"/>
  <c r="AN181" i="4"/>
  <c r="AN696" i="4"/>
  <c r="AN918" i="4"/>
  <c r="AN509" i="4"/>
  <c r="AN852" i="4"/>
  <c r="AN47" i="4"/>
  <c r="AN1044" i="4"/>
  <c r="AN676" i="4"/>
  <c r="AN164" i="4"/>
  <c r="AN673" i="4"/>
  <c r="AN396" i="4"/>
  <c r="AN498" i="4"/>
  <c r="AN155" i="4"/>
  <c r="AN501" i="4"/>
  <c r="AN979" i="4"/>
  <c r="AN723" i="4"/>
  <c r="AN363" i="4"/>
  <c r="AN471" i="4"/>
  <c r="AN732" i="4"/>
  <c r="AN946" i="4"/>
  <c r="AN444" i="4"/>
  <c r="AN713" i="4"/>
  <c r="AN620" i="4"/>
  <c r="AN15" i="4"/>
  <c r="AN998" i="4"/>
  <c r="AN731" i="4"/>
  <c r="AN210" i="4"/>
  <c r="AN579" i="4"/>
  <c r="AN558" i="4"/>
  <c r="AN820" i="4"/>
  <c r="AN832" i="4"/>
  <c r="AN555" i="4"/>
  <c r="AN611" i="4"/>
  <c r="AN668" i="4"/>
  <c r="AN1049" i="4"/>
  <c r="AN103" i="4"/>
  <c r="AN693" i="4"/>
  <c r="AN1038" i="4"/>
  <c r="AN518" i="4"/>
  <c r="AN772" i="4"/>
  <c r="AN358" i="4"/>
  <c r="AN622" i="4"/>
  <c r="AN861" i="4"/>
  <c r="AN686" i="4"/>
  <c r="AN595" i="4"/>
  <c r="AN606" i="4"/>
  <c r="AN505" i="4"/>
  <c r="AN782" i="4"/>
  <c r="AN944" i="4"/>
  <c r="AN57" i="4"/>
  <c r="AN104" i="4"/>
  <c r="AN142" i="4"/>
  <c r="AN972" i="4"/>
  <c r="AN50" i="4"/>
  <c r="AN932" i="4"/>
  <c r="AN248" i="4"/>
  <c r="AN870" i="4"/>
  <c r="AN628" i="4"/>
  <c r="AN737" i="4"/>
  <c r="AN385" i="4"/>
  <c r="AN892" i="4"/>
  <c r="AN220" i="4"/>
  <c r="AN811" i="4"/>
  <c r="AN837" i="4"/>
  <c r="AN107" i="4"/>
  <c r="AN874" i="4"/>
  <c r="AN609" i="4"/>
  <c r="AN329" i="4"/>
  <c r="AN735" i="4"/>
  <c r="AN1028" i="4"/>
  <c r="AN515" i="4"/>
  <c r="AN572" i="4"/>
  <c r="AN1021" i="4"/>
  <c r="AN641" i="4"/>
  <c r="AN274" i="4"/>
  <c r="AN536" i="4"/>
  <c r="AN394" i="4"/>
  <c r="AN283" i="4"/>
  <c r="AN712" i="4"/>
  <c r="AN223" i="4"/>
  <c r="AN275" i="4"/>
  <c r="AN36" i="4"/>
  <c r="AN950" i="4"/>
  <c r="AN722" i="4"/>
  <c r="AN53" i="4"/>
  <c r="AN229" i="4"/>
  <c r="AN853" i="4"/>
  <c r="AN1071" i="4"/>
  <c r="AN212" i="4"/>
  <c r="AN576" i="4"/>
  <c r="AN284" i="4"/>
  <c r="AN1010" i="4"/>
  <c r="AN421" i="4"/>
  <c r="AN876" i="4"/>
  <c r="AN794" i="4"/>
  <c r="AN306" i="4"/>
  <c r="AN758" i="4"/>
  <c r="AN75" i="4"/>
  <c r="AN1035" i="4"/>
  <c r="AN1014" i="4"/>
  <c r="AN1006" i="4"/>
  <c r="AN354" i="4"/>
  <c r="AN422" i="4"/>
  <c r="AN516" i="4"/>
  <c r="AN271" i="4"/>
  <c r="AN81" i="4"/>
  <c r="AN442" i="4"/>
  <c r="AN96" i="4"/>
  <c r="AN499" i="4"/>
  <c r="AN172" i="4"/>
  <c r="AN1113" i="4"/>
  <c r="AN299" i="4"/>
  <c r="AN969" i="4"/>
  <c r="AN1026" i="4"/>
  <c r="AN803" i="4"/>
  <c r="AN151" i="4"/>
  <c r="AN634" i="4"/>
  <c r="AN586" i="4"/>
  <c r="AN452" i="4"/>
  <c r="AN669" i="4"/>
  <c r="AN783" i="4"/>
  <c r="AN744" i="4"/>
  <c r="AN654" i="4"/>
  <c r="AN1060" i="4"/>
  <c r="AN538" i="4"/>
  <c r="AN743" i="4"/>
  <c r="AN83" i="4"/>
  <c r="AN177" i="4"/>
  <c r="AN191" i="4"/>
  <c r="AN522" i="4"/>
  <c r="AN356" i="4"/>
  <c r="AN721" i="4"/>
  <c r="AN588" i="4"/>
  <c r="AN209" i="4"/>
  <c r="AN763" i="4"/>
  <c r="AN898" i="4"/>
  <c r="AN879" i="4"/>
  <c r="AN121" i="4"/>
  <c r="AN469" i="4"/>
  <c r="AN647" i="4"/>
  <c r="AN439" i="4"/>
  <c r="AN463" i="4"/>
  <c r="AN600" i="4"/>
  <c r="AN802" i="4"/>
  <c r="AN552" i="4"/>
  <c r="AN747" i="4"/>
  <c r="AN180" i="4"/>
  <c r="AN724" i="4"/>
  <c r="AN215" i="4"/>
  <c r="AN247" i="4"/>
  <c r="AN112" i="4"/>
  <c r="AN1070" i="4"/>
  <c r="AN317" i="4"/>
  <c r="AN660" i="4"/>
  <c r="AN929" i="4"/>
  <c r="AN685" i="4"/>
  <c r="AN970" i="4"/>
  <c r="AN603" i="4"/>
  <c r="AN761" i="4"/>
  <c r="AN312" i="4"/>
  <c r="AN959" i="4"/>
  <c r="AN924" i="4"/>
  <c r="AN967" i="4"/>
  <c r="AN720" i="4"/>
  <c r="AN1025" i="4"/>
  <c r="AN1055" i="4"/>
  <c r="AN211" i="4"/>
  <c r="AN320" i="4"/>
  <c r="AN806" i="4"/>
  <c r="AN127" i="4"/>
  <c r="AN398" i="4"/>
  <c r="AN549" i="4"/>
  <c r="AN327" i="4"/>
  <c r="AN670" i="4"/>
  <c r="AN1016" i="4"/>
  <c r="AN639" i="4"/>
  <c r="AN624" i="4"/>
  <c r="AN1092" i="4"/>
  <c r="AN1124" i="4"/>
  <c r="AN1065" i="4"/>
  <c r="AN514" i="4"/>
  <c r="AN608" i="4"/>
  <c r="AN1012" i="4"/>
  <c r="AN207" i="4"/>
  <c r="AN884" i="4"/>
  <c r="AN9" i="4"/>
  <c r="AN266" i="4"/>
  <c r="AN84" i="4"/>
  <c r="AN711" i="4"/>
  <c r="AN664" i="4"/>
  <c r="AN851" i="4"/>
  <c r="AN1103" i="4"/>
  <c r="AN748" i="4"/>
  <c r="AN331" i="4"/>
  <c r="AN780" i="4"/>
  <c r="AN1088" i="4"/>
  <c r="AN919" i="4"/>
  <c r="AN304" i="4"/>
  <c r="AN272" i="4"/>
  <c r="AN218" i="4"/>
  <c r="AN73" i="4"/>
  <c r="AN927" i="4"/>
  <c r="AN491" i="4"/>
  <c r="AN139" i="4"/>
  <c r="AN592" i="4"/>
  <c r="AN67" i="4"/>
  <c r="AN163" i="4"/>
  <c r="AN111" i="4"/>
  <c r="AN198" i="4"/>
  <c r="AN1045" i="4"/>
  <c r="AN1085" i="4"/>
  <c r="AN508" i="4"/>
  <c r="AN728" i="4"/>
  <c r="AN342" i="4"/>
  <c r="AN18" i="4"/>
  <c r="AN524" i="4"/>
  <c r="AN604" i="4"/>
  <c r="AN410" i="4"/>
  <c r="AN464" i="4"/>
  <c r="AN11" i="4"/>
  <c r="AN575" i="4"/>
  <c r="AN517" i="4"/>
  <c r="AN809" i="4"/>
  <c r="AN1115" i="4"/>
  <c r="AN51" i="4"/>
  <c r="AN968" i="4"/>
  <c r="AN375" i="4"/>
  <c r="AN254" i="4"/>
  <c r="AN1053" i="4"/>
  <c r="AN332" i="4"/>
  <c r="AN365" i="4"/>
  <c r="AN345" i="4"/>
  <c r="AN675" i="4"/>
  <c r="AN551" i="4"/>
  <c r="AN214" i="4"/>
  <c r="AN984" i="4"/>
  <c r="AN956" i="4"/>
  <c r="AN894" i="4"/>
  <c r="AN729" i="4"/>
  <c r="AN16" i="4"/>
  <c r="AN781" i="4"/>
  <c r="AN431" i="4"/>
  <c r="AN120" i="4"/>
  <c r="AN797" i="4"/>
  <c r="AN740" i="4"/>
  <c r="AN583" i="4"/>
  <c r="AN339" i="4"/>
  <c r="AN885" i="4"/>
  <c r="AN691" i="4"/>
  <c r="AN716" i="4"/>
  <c r="AN991" i="4"/>
  <c r="AN678" i="4"/>
  <c r="AN860" i="4"/>
  <c r="AN652" i="4"/>
  <c r="AN989" i="4"/>
  <c r="AN705" i="4"/>
  <c r="AN903" i="4"/>
  <c r="AN1051" i="4"/>
  <c r="AN307" i="4"/>
  <c r="AN269" i="4"/>
  <c r="AN105" i="4"/>
  <c r="AN276" i="4"/>
  <c r="AN386" i="4"/>
  <c r="AN534" i="4"/>
  <c r="AN1059" i="4"/>
  <c r="AN175" i="4"/>
  <c r="AN369" i="4"/>
  <c r="AN648" i="4"/>
  <c r="AN521" i="4"/>
  <c r="AN511" i="4"/>
  <c r="AN778" i="4"/>
  <c r="AN162" i="4"/>
  <c r="AN278" i="4"/>
  <c r="AN1061" i="4"/>
  <c r="AN974" i="4"/>
  <c r="AN736" i="4"/>
  <c r="AN573" i="4"/>
  <c r="AN964" i="4"/>
  <c r="AN301" i="4"/>
  <c r="AN617" i="4"/>
  <c r="AN577" i="4"/>
  <c r="AN561" i="4"/>
  <c r="AN32" i="4"/>
  <c r="AN1074" i="4"/>
  <c r="AN314" i="4"/>
  <c r="AN263" i="4"/>
  <c r="AN900" i="4"/>
  <c r="AN1102" i="4"/>
  <c r="AN757" i="4"/>
  <c r="AN888" i="4"/>
  <c r="AN562" i="4"/>
  <c r="AN939" i="4"/>
  <c r="AN629" i="4"/>
  <c r="AN204" i="4"/>
  <c r="AN1078" i="4"/>
  <c r="AN114" i="4"/>
  <c r="AN69" i="4"/>
  <c r="AN305" i="4"/>
  <c r="AN683" i="4"/>
  <c r="AN765" i="4"/>
  <c r="AN475" i="4"/>
  <c r="AN472" i="4"/>
  <c r="AN996" i="4"/>
  <c r="AN599" i="4"/>
  <c r="AN899" i="4"/>
  <c r="AN846" i="4"/>
  <c r="AN546" i="4"/>
  <c r="AN131" i="4"/>
  <c r="AN183" i="4"/>
  <c r="AN310" i="4"/>
  <c r="AN203" i="4"/>
  <c r="AN262" i="4"/>
  <c r="AN653" i="4"/>
  <c r="AN246" i="4"/>
  <c r="AN533" i="4"/>
  <c r="AN302" i="4"/>
  <c r="AN21" i="4"/>
  <c r="AN122" i="4"/>
  <c r="AN154" i="4"/>
  <c r="AN128" i="4"/>
  <c r="AN1063" i="4"/>
  <c r="AN590" i="4"/>
  <c r="AN708" i="4"/>
  <c r="AN1015" i="4"/>
  <c r="AN786" i="4"/>
  <c r="AN855" i="4"/>
  <c r="AN92" i="4"/>
  <c r="AN702" i="4"/>
  <c r="AN6" i="4"/>
  <c r="AN478" i="4"/>
  <c r="AN251" i="4"/>
  <c r="AN71" i="4"/>
  <c r="AN360" i="4"/>
  <c r="AN530" i="4"/>
  <c r="AN382" i="4"/>
  <c r="AN213" i="4"/>
  <c r="AN614" i="4"/>
  <c r="AN115" i="4"/>
  <c r="AN663" i="4"/>
  <c r="AN962" i="4"/>
  <c r="AN303" i="4"/>
  <c r="AN370" i="4"/>
  <c r="AN405" i="4"/>
  <c r="AN909" i="4"/>
  <c r="AN54" i="4"/>
  <c r="AN800" i="4"/>
  <c r="AN293" i="4"/>
  <c r="AN250" i="4"/>
  <c r="AN947" i="4"/>
  <c r="AN64" i="4"/>
  <c r="AN912" i="4"/>
  <c r="AN580" i="4"/>
  <c r="AN843" i="4"/>
  <c r="AN677" i="4"/>
  <c r="AN319" i="4"/>
  <c r="AN294" i="4"/>
  <c r="AN955" i="4"/>
  <c r="AN132" i="4"/>
  <c r="AN771" i="4"/>
  <c r="AN938" i="4"/>
  <c r="AN895" i="4"/>
  <c r="AN1079" i="4"/>
  <c r="AN914" i="4"/>
  <c r="AN1116" i="4"/>
  <c r="AN482" i="4"/>
  <c r="AN796" i="4"/>
  <c r="AN504" i="4"/>
  <c r="AN190" i="4"/>
  <c r="AN340" i="4"/>
  <c r="AN28" i="4"/>
  <c r="AN465" i="4"/>
  <c r="AN364" i="4"/>
  <c r="AN976" i="4"/>
  <c r="AN99" i="4"/>
  <c r="AN200" i="4"/>
  <c r="AN500" i="4"/>
  <c r="AN443" i="4"/>
  <c r="AN1033" i="4"/>
  <c r="AN159" i="4"/>
  <c r="AN550" i="4"/>
  <c r="AN607" i="4"/>
  <c r="AN762" i="4"/>
  <c r="AN494" i="4"/>
  <c r="AN350" i="4"/>
  <c r="AN886" i="4"/>
  <c r="AN690" i="4"/>
  <c r="AN14" i="4"/>
  <c r="AN457" i="4"/>
  <c r="AN33" i="4"/>
  <c r="AN632" i="4"/>
  <c r="AN407" i="4"/>
  <c r="AN766" i="4"/>
  <c r="AN138" i="4"/>
  <c r="AN701" i="4"/>
  <c r="AN799" i="4"/>
  <c r="AN37" i="4"/>
  <c r="AN63" i="4"/>
  <c r="AN643" i="4"/>
  <c r="AN1009" i="4"/>
  <c r="AN477" i="4"/>
  <c r="AN901" i="4"/>
  <c r="AN788" i="4"/>
  <c r="AN291" i="4"/>
  <c r="AN642" i="4"/>
  <c r="AN55" i="4"/>
  <c r="AN79" i="4"/>
  <c r="AN813" i="4"/>
  <c r="AN692" i="4"/>
  <c r="AN315" i="4"/>
  <c r="AN997" i="4"/>
  <c r="AN916" i="4"/>
  <c r="AN707" i="4"/>
  <c r="AN353" i="4"/>
  <c r="AN818" i="4"/>
  <c r="AN479" i="4"/>
  <c r="AN862" i="4"/>
  <c r="AN988" i="4"/>
  <c r="AN793" i="4"/>
  <c r="AN873" i="4"/>
  <c r="AN890" i="4"/>
  <c r="AN326" i="4"/>
  <c r="AN510" i="4"/>
  <c r="AN279" i="4"/>
  <c r="AN527" i="4"/>
  <c r="AN727" i="4"/>
  <c r="AN779" i="4"/>
  <c r="AN866" i="4"/>
  <c r="AN343" i="4"/>
  <c r="AN805" i="4"/>
  <c r="AN621" i="4"/>
  <c r="AN259" i="4"/>
  <c r="AN466" i="4"/>
  <c r="AN742" i="4"/>
  <c r="AN44" i="4"/>
  <c r="AN98" i="4"/>
  <c r="AN376" i="4"/>
  <c r="AN1123" i="4"/>
  <c r="AN824" i="4"/>
  <c r="AN70" i="4"/>
  <c r="AN520" i="4"/>
  <c r="AN601" i="4"/>
  <c r="AN844" i="4"/>
  <c r="AN801" i="4"/>
  <c r="AN311" i="4"/>
  <c r="AN245" i="4"/>
  <c r="AN687" i="4"/>
  <c r="AN341" i="4"/>
  <c r="AN225" i="4"/>
  <c r="AN830" i="4"/>
  <c r="AN265" i="4"/>
  <c r="AN1062" i="4"/>
  <c r="AN1084" i="4"/>
  <c r="AN571" i="4"/>
  <c r="AN925" i="4"/>
  <c r="AN109" i="4"/>
  <c r="AN100" i="4"/>
  <c r="AN710" i="4"/>
  <c r="AN228" i="4"/>
  <c r="AN814" i="4"/>
  <c r="AN324" i="4"/>
  <c r="AN392" i="4"/>
  <c r="AN296" i="4"/>
  <c r="AN492" i="4"/>
  <c r="AN889" i="4"/>
  <c r="AN933" i="4"/>
  <c r="AN193" i="4"/>
  <c r="AN497" i="4"/>
  <c r="AN568" i="4"/>
  <c r="AN840" i="4"/>
  <c r="AN438" i="4"/>
  <c r="AN1022" i="4"/>
  <c r="AN402" i="4"/>
  <c r="AN1003" i="4"/>
  <c r="AN915" i="4"/>
  <c r="AN235" i="4"/>
  <c r="AN336" i="4"/>
  <c r="AN429" i="4"/>
  <c r="AN330" i="4"/>
  <c r="AN819" i="4"/>
  <c r="AN361" i="4"/>
  <c r="AN19" i="4"/>
  <c r="AN891" i="4"/>
  <c r="AN612" i="4"/>
  <c r="AN507" i="4"/>
  <c r="AN427" i="4"/>
  <c r="AN430" i="4"/>
  <c r="AN963" i="4"/>
  <c r="AN715" i="4"/>
  <c r="AN871" i="4"/>
  <c r="AN487" i="4"/>
  <c r="AN428" i="4"/>
  <c r="AN395" i="4"/>
  <c r="AN473" i="4"/>
  <c r="AN481" i="4"/>
  <c r="AN655" i="4"/>
  <c r="AN242" i="4"/>
  <c r="AN449" i="4"/>
  <c r="AN451" i="4"/>
  <c r="AN42" i="4"/>
  <c r="AN734" i="4"/>
  <c r="AN934" i="4"/>
  <c r="AN188" i="4"/>
  <c r="AN697" i="4"/>
  <c r="AN270" i="4"/>
  <c r="AN447" i="4"/>
  <c r="AN165" i="4"/>
  <c r="AN981" i="4"/>
  <c r="AN486" i="4"/>
  <c r="AN260" i="4"/>
  <c r="AN179" i="4"/>
  <c r="AN27" i="4"/>
  <c r="AN106" i="4"/>
  <c r="AN1121" i="4"/>
  <c r="AN232" i="4"/>
  <c r="AN1106" i="4"/>
  <c r="AN942" i="4"/>
  <c r="AN378" i="4"/>
  <c r="AN589" i="4"/>
  <c r="AN415" i="4"/>
  <c r="AN1042" i="4"/>
  <c r="AN1000" i="4"/>
  <c r="AN318" i="4"/>
  <c r="AN208" i="4"/>
  <c r="AN267" i="4"/>
  <c r="AN646" i="4"/>
  <c r="AN928" i="4"/>
  <c r="AN355" i="4"/>
  <c r="AN1031" i="4"/>
  <c r="AN644" i="4"/>
  <c r="AN1112" i="4"/>
  <c r="AN719" i="4"/>
  <c r="AN597" i="4"/>
  <c r="AN1118" i="4"/>
  <c r="AN31" i="4"/>
  <c r="AN752" i="4"/>
  <c r="AN455" i="4"/>
  <c r="AN526" i="4"/>
  <c r="AN746" i="4"/>
  <c r="AN560" i="4"/>
  <c r="AN864" i="4"/>
  <c r="AN118" i="4"/>
  <c r="AN829" i="4"/>
  <c r="AN150" i="4"/>
  <c r="AN1109" i="4"/>
  <c r="AN1024" i="4"/>
  <c r="AN838" i="4"/>
  <c r="AN176" i="4"/>
  <c r="AN26" i="4"/>
  <c r="AN859" i="4"/>
  <c r="AN480" i="4"/>
  <c r="AN850" i="4"/>
  <c r="AN867" i="4"/>
  <c r="AN656" i="4"/>
  <c r="AN789" i="4"/>
  <c r="AN666" i="4"/>
  <c r="AN22" i="4"/>
  <c r="AN667" i="4"/>
  <c r="AN166" i="4"/>
  <c r="AN1117" i="4"/>
  <c r="AN230" i="4"/>
  <c r="AN625" i="4"/>
  <c r="AN110" i="4"/>
  <c r="AN769" i="4"/>
  <c r="AN186" i="4"/>
  <c r="AN368" i="4"/>
  <c r="AN958" i="4"/>
  <c r="AN87" i="4"/>
  <c r="AN547" i="4"/>
  <c r="AN650" i="4"/>
  <c r="AN94" i="4"/>
  <c r="AN201" i="4"/>
  <c r="AN383" i="4"/>
  <c r="AN423" i="4"/>
  <c r="AN13" i="4"/>
  <c r="AN467" i="4"/>
  <c r="AN869" i="4"/>
  <c r="AN822" i="4"/>
  <c r="AN125" i="4"/>
  <c r="AN532" i="4"/>
  <c r="AN1069" i="4"/>
  <c r="AN688" i="4"/>
  <c r="AN440" i="4"/>
  <c r="AN1020" i="4"/>
  <c r="AN1110" i="4"/>
  <c r="AN804" i="4"/>
  <c r="AN848" i="4"/>
  <c r="AN178" i="4"/>
  <c r="AN448" i="4"/>
  <c r="AN767" i="4"/>
  <c r="AN557" i="4"/>
  <c r="AN539" i="4"/>
  <c r="AN380" i="4"/>
  <c r="AN49" i="4"/>
  <c r="AN777" i="4"/>
  <c r="AN665" i="4"/>
  <c r="AN563" i="4"/>
  <c r="AN1072" i="4"/>
  <c r="AN461" i="4"/>
  <c r="AN1097" i="4"/>
  <c r="AN787" i="4"/>
  <c r="AN1096" i="4"/>
  <c r="AN1029" i="4"/>
  <c r="AN61" i="4"/>
  <c r="AN333" i="4"/>
  <c r="AN194" i="4"/>
  <c r="AN598" i="4"/>
  <c r="AN587" i="4"/>
  <c r="AN489" i="4"/>
  <c r="AN699" i="4"/>
  <c r="AN978" i="4"/>
  <c r="AN1058" i="4"/>
  <c r="AN841" i="4"/>
  <c r="AN3" i="4"/>
  <c r="AN391" i="4"/>
  <c r="AN1087" i="4"/>
  <c r="AN1041" i="4"/>
  <c r="AN441" i="4"/>
  <c r="AN346" i="4"/>
  <c r="AN941" i="4"/>
  <c r="AN1008" i="4"/>
  <c r="AN173" i="4"/>
  <c r="AN258" i="4"/>
  <c r="AN137" i="4"/>
  <c r="AN717" i="4"/>
  <c r="AN1066" i="4"/>
  <c r="AN753" i="4"/>
  <c r="AN596" i="4"/>
  <c r="AN268" i="4"/>
  <c r="AN760" i="4"/>
  <c r="AN774" i="4"/>
  <c r="AN437" i="4"/>
  <c r="AN775" i="4"/>
  <c r="AN413" i="4"/>
  <c r="AN857" i="4"/>
  <c r="AN528" i="4"/>
  <c r="AN684" i="4"/>
  <c r="AN143" i="4"/>
  <c r="AN126" i="4"/>
  <c r="AN362" i="4"/>
  <c r="B26" i="6" a="1"/>
  <c r="B26" i="6" s="1"/>
  <c r="AN880" i="4"/>
  <c r="AN387" i="4"/>
  <c r="AN184" i="4"/>
  <c r="AN1114" i="4"/>
  <c r="AN578" i="4"/>
  <c r="AN790" i="4"/>
  <c r="AN1011" i="4"/>
  <c r="AN1027" i="4"/>
  <c r="AN987" i="4"/>
  <c r="AN29" i="4"/>
  <c r="AN1077" i="4"/>
  <c r="AN495" i="4"/>
  <c r="AN66" i="4"/>
  <c r="AN662" i="4"/>
  <c r="AN146" i="4"/>
  <c r="AN543" i="4"/>
  <c r="AN323" i="4"/>
  <c r="AN298" i="4"/>
  <c r="AN887" i="4"/>
  <c r="AN34" i="4"/>
  <c r="AN149" i="4"/>
  <c r="AN287" i="4"/>
  <c r="AN714" i="4"/>
  <c r="AN101" i="4"/>
  <c r="AN295" i="4"/>
  <c r="AN379" i="4"/>
  <c r="AN920" i="4"/>
  <c r="AN1068" i="4"/>
  <c r="AN80" i="4"/>
  <c r="AN672" i="4"/>
  <c r="AN347" i="4"/>
  <c r="AN4" i="4"/>
  <c r="AN313" i="4"/>
  <c r="AN1093" i="4"/>
  <c r="AN217" i="4"/>
  <c r="AN189" i="4"/>
  <c r="AN565" i="4"/>
  <c r="AN1122" i="4"/>
  <c r="AN136" i="4"/>
  <c r="AN960" i="4"/>
  <c r="AN826" i="4"/>
  <c r="AN922" i="4"/>
  <c r="AN59" i="4"/>
  <c r="AN754" i="4"/>
  <c r="AN231" i="4"/>
  <c r="AN553" i="4"/>
  <c r="AN195" i="4"/>
  <c r="AN1007" i="4"/>
  <c r="AN446" i="4"/>
  <c r="AN454" i="4"/>
  <c r="AN240" i="4"/>
  <c r="AN943" i="4"/>
  <c r="AN679" i="4"/>
  <c r="AN233" i="4"/>
  <c r="AN541" i="4"/>
  <c r="AN695" i="4"/>
  <c r="AN834" i="4"/>
  <c r="AN432" i="4"/>
  <c r="AN344" i="4"/>
  <c r="AN845" i="4"/>
  <c r="AN205" i="4"/>
  <c r="AN823" i="4"/>
  <c r="AN196" i="4"/>
  <c r="AN1064" i="4"/>
  <c r="AN148" i="4"/>
  <c r="AN321" i="4"/>
  <c r="AN490" i="4"/>
  <c r="AN102" i="4"/>
  <c r="AN954" i="4"/>
  <c r="AN759" i="4"/>
  <c r="AN784" i="4"/>
  <c r="AN935" i="4"/>
  <c r="AN965" i="4"/>
  <c r="AN78" i="4"/>
  <c r="AN484" i="4"/>
  <c r="AN591" i="4"/>
  <c r="AN123" i="4"/>
  <c r="AN610" i="4"/>
  <c r="AN89" i="4"/>
  <c r="AN945" i="4"/>
  <c r="AN993" i="4"/>
  <c r="AN435" i="4"/>
  <c r="AN637" i="4"/>
  <c r="AN911" i="4"/>
  <c r="AN169" i="4"/>
  <c r="AN930" i="4"/>
  <c r="AN161" i="4"/>
  <c r="AN286" i="4"/>
  <c r="AN373" i="4"/>
  <c r="AN875" i="4"/>
  <c r="AN994" i="4"/>
  <c r="AN768" i="4"/>
  <c r="AN913" i="4"/>
  <c r="AN238" i="4"/>
  <c r="AN593" i="4"/>
  <c r="AN72" i="4"/>
  <c r="AN502" i="4"/>
  <c r="AN1098" i="4"/>
  <c r="AN56" i="4"/>
  <c r="AN506" i="4"/>
  <c r="AN134" i="4"/>
  <c r="AN594" i="4"/>
  <c r="AN615" i="4"/>
  <c r="AN574" i="4"/>
  <c r="AN252" i="4"/>
  <c r="AN411" i="4"/>
  <c r="AN108" i="4"/>
  <c r="AN1019" i="4"/>
  <c r="AN858" i="4"/>
  <c r="AN389" i="4"/>
  <c r="AN937" i="4"/>
  <c r="AN366" i="4"/>
  <c r="AN1073" i="4"/>
  <c r="AN470" i="4"/>
  <c r="AN325" i="4"/>
  <c r="AN798" i="4"/>
  <c r="AN680" i="4"/>
  <c r="AN1004" i="4"/>
  <c r="AN1050" i="4"/>
  <c r="AN297" i="4"/>
  <c r="AN948" i="4"/>
  <c r="AN168" i="4"/>
  <c r="AN335" i="4"/>
  <c r="AN1023" i="4"/>
  <c r="AN459" i="4"/>
  <c r="AN359" i="4"/>
  <c r="AN949" i="4"/>
  <c r="AN582" i="4"/>
  <c r="AN785" i="4"/>
  <c r="AN236" i="4"/>
  <c r="AN46" i="4"/>
  <c r="AN718" i="4"/>
  <c r="AN400" i="4"/>
  <c r="AN523" i="4"/>
  <c r="AN406" i="4"/>
  <c r="AN239" i="4"/>
  <c r="AN827" i="4"/>
  <c r="AN10" i="4"/>
  <c r="AN328" i="4"/>
  <c r="AN764" i="4"/>
  <c r="AN277" i="4"/>
  <c r="AN167" i="4"/>
  <c r="AN910" i="4"/>
  <c r="AN529" i="4"/>
  <c r="AN374" i="4"/>
  <c r="AN153" i="4"/>
  <c r="AN388" i="4"/>
  <c r="AN1036" i="4"/>
  <c r="AN999" i="4"/>
  <c r="AN816" i="4"/>
  <c r="AN773" i="4"/>
  <c r="AN458" i="4"/>
  <c r="AN755" i="4"/>
  <c r="AN425" i="4"/>
  <c r="AN30" i="4"/>
  <c r="AN316" i="4"/>
  <c r="AN739" i="4"/>
  <c r="AN290" i="4"/>
  <c r="AN791" i="4"/>
  <c r="AN618" i="4"/>
  <c r="AN384" i="4"/>
  <c r="AN39" i="4"/>
  <c r="AN227" i="4"/>
  <c r="AN971" i="4"/>
  <c r="AN835" i="4"/>
  <c r="AN545" i="4"/>
  <c r="AN35" i="4"/>
  <c r="AN706" i="4"/>
  <c r="AN24" i="4"/>
  <c r="AN878" i="4"/>
  <c r="AN525" i="4"/>
  <c r="AN1081" i="4"/>
  <c r="AN635" i="4"/>
  <c r="AN367" i="4"/>
  <c r="AN649" i="4"/>
  <c r="AN882" i="4"/>
  <c r="AN5" i="4"/>
  <c r="AN282" i="4"/>
  <c r="AN554" i="4"/>
  <c r="AN334" i="4"/>
  <c r="AN288" i="4"/>
  <c r="AN836" i="4"/>
  <c r="AN831" i="4"/>
  <c r="AN1013" i="4"/>
  <c r="AN808" i="4"/>
  <c r="AN540" i="4"/>
  <c r="AN222" i="4"/>
  <c r="AN300" i="4"/>
  <c r="AN926" i="4"/>
  <c r="AN940" i="4"/>
  <c r="AN1075" i="4"/>
  <c r="AN426" i="4"/>
  <c r="AN1076" i="4"/>
  <c r="AN605" i="4"/>
  <c r="AN403" i="4"/>
  <c r="AN76" i="4"/>
  <c r="AN404" i="4"/>
  <c r="AN792" i="4"/>
  <c r="AN566" i="4"/>
  <c r="AN847" i="4"/>
  <c r="AN420" i="4"/>
  <c r="AN197" i="4"/>
  <c r="AN257" i="4"/>
  <c r="AN633" i="4"/>
  <c r="AN202" i="4"/>
  <c r="AN726" i="4"/>
  <c r="AN48" i="4"/>
  <c r="AN62" i="4"/>
  <c r="AN144" i="4"/>
  <c r="AN157" i="4"/>
  <c r="AN659" i="4"/>
  <c r="AN371" i="4"/>
  <c r="AN990" i="4"/>
  <c r="AN417" i="4"/>
  <c r="AN613" i="4"/>
  <c r="AN86" i="4"/>
  <c r="AN88" i="4"/>
  <c r="AN671" i="4"/>
  <c r="AN961" i="4"/>
  <c r="AN174" i="4"/>
  <c r="AN273" i="4"/>
  <c r="AN1005" i="4"/>
  <c r="AN8" i="4"/>
  <c r="AN1082" i="4"/>
  <c r="AN43" i="4"/>
  <c r="AN1080" i="4"/>
  <c r="AN985" i="4"/>
  <c r="AN770" i="4"/>
  <c r="AN1017" i="4"/>
  <c r="AN908" i="4"/>
  <c r="AN1056" i="4"/>
  <c r="AN821" i="4"/>
  <c r="AN433" i="4"/>
  <c r="AN158" i="4"/>
  <c r="AN352" i="4"/>
  <c r="AN23" i="4"/>
  <c r="AN698" i="4"/>
  <c r="AN372" i="4"/>
  <c r="AN1105" i="4"/>
  <c r="AN825" i="4"/>
  <c r="AN390" i="4"/>
  <c r="AN849" i="4"/>
  <c r="AN957" i="4"/>
  <c r="AN351" i="4"/>
  <c r="AN476" i="4"/>
  <c r="AN97" i="4"/>
  <c r="AN883" i="4"/>
  <c r="AN52" i="4"/>
  <c r="AN815" i="4"/>
  <c r="AN512" i="4"/>
  <c r="AN812" i="4"/>
  <c r="AN1091" i="4"/>
  <c r="AN140" i="4"/>
  <c r="AN893" i="4"/>
  <c r="AN253" i="4"/>
  <c r="AN285" i="4"/>
  <c r="AN983" i="4"/>
  <c r="AN445" i="4"/>
  <c r="AN95" i="4"/>
  <c r="AN877" i="4"/>
  <c r="AN261" i="4"/>
  <c r="AN564" i="4"/>
  <c r="AN281" i="4"/>
  <c r="AN630" i="4"/>
  <c r="AN982" i="4"/>
  <c r="AN897" i="4"/>
  <c r="AN531" i="4"/>
  <c r="AN559" i="4"/>
  <c r="AN584" i="4"/>
  <c r="AN68" i="4"/>
  <c r="AN408" i="4"/>
  <c r="AN865" i="4"/>
  <c r="AN424" i="4"/>
  <c r="AN381" i="4"/>
  <c r="AN468" i="4"/>
  <c r="AN542" i="4"/>
  <c r="AN124" i="4"/>
  <c r="AN1040" i="4"/>
  <c r="AN1046" i="4"/>
  <c r="AN992" i="4"/>
  <c r="AN700" i="4"/>
  <c r="AN977" i="4"/>
  <c r="AN966" i="4"/>
  <c r="AN226" i="4"/>
  <c r="AN20" i="4"/>
  <c r="AN1001" i="4"/>
  <c r="AN623" i="4"/>
  <c r="AN513" i="4"/>
  <c r="AN377" i="4"/>
  <c r="AN1108" i="4"/>
  <c r="AN917" i="4"/>
  <c r="AN493" i="4"/>
  <c r="AN199" i="4"/>
  <c r="AN322" i="4"/>
  <c r="AN658" i="4"/>
  <c r="AN156" i="4"/>
  <c r="AN1054" i="4"/>
  <c r="AN1090" i="4"/>
  <c r="AN931" i="4"/>
  <c r="AN462" i="4"/>
  <c r="AN602" i="4"/>
  <c r="AN581" i="4"/>
  <c r="AN241" i="4"/>
  <c r="AN1100" i="4"/>
  <c r="AN474" i="4"/>
  <c r="AN730" i="4"/>
  <c r="AN419" i="4"/>
  <c r="AN393" i="4"/>
  <c r="AN627" i="4"/>
  <c r="AN357" i="4"/>
  <c r="AN496" i="4"/>
  <c r="AN1104" i="4"/>
  <c r="AN130" i="4"/>
  <c r="AN187" i="4"/>
  <c r="AN952" i="4"/>
  <c r="AN289" i="4"/>
  <c r="AN40" i="4"/>
  <c r="AN569" i="4"/>
  <c r="AN986" i="4"/>
  <c r="AN907" i="4"/>
  <c r="AN902" i="4"/>
  <c r="AN74" i="4"/>
  <c r="AN839" i="4"/>
  <c r="AN636" i="4"/>
  <c r="AN872" i="4"/>
  <c r="AN548" i="4"/>
  <c r="AN881" i="4"/>
  <c r="AN923" i="4"/>
  <c r="AN1107" i="4"/>
  <c r="AN117" i="4"/>
  <c r="AN1120" i="4"/>
  <c r="AN842" i="4"/>
  <c r="AN219" i="4"/>
  <c r="AN412" i="4"/>
  <c r="AN25" i="4"/>
  <c r="AN810" i="4"/>
  <c r="AN1018" i="4"/>
  <c r="AN337" i="4"/>
  <c r="AN453" i="4"/>
  <c r="AN828" i="4"/>
  <c r="AN456" i="4"/>
  <c r="AN776" i="4"/>
  <c r="AN450" i="4"/>
  <c r="AN264" i="4"/>
  <c r="AN58" i="4"/>
  <c r="AN1111" i="4"/>
  <c r="AN349" i="4"/>
  <c r="AN2" i="4"/>
  <c r="AN896" i="4"/>
  <c r="AN113" i="4"/>
  <c r="AN308" i="4"/>
  <c r="AN135" i="4"/>
  <c r="AN749" i="4"/>
  <c r="AN1094" i="4"/>
  <c r="AO929" i="4"/>
  <c r="AO928" i="4"/>
  <c r="AO927" i="4"/>
  <c r="AO926" i="4"/>
  <c r="AO925" i="4"/>
  <c r="AO924" i="4"/>
  <c r="AO923" i="4"/>
  <c r="AO922" i="4"/>
  <c r="AO921" i="4"/>
  <c r="AO920" i="4"/>
  <c r="AO919" i="4"/>
  <c r="AO918" i="4"/>
  <c r="AO917" i="4"/>
  <c r="AO916" i="4"/>
  <c r="AO915" i="4"/>
  <c r="AO914" i="4"/>
  <c r="AO913" i="4"/>
  <c r="AO912" i="4"/>
  <c r="AO911" i="4"/>
  <c r="AO910" i="4"/>
  <c r="AO909" i="4"/>
  <c r="AO908" i="4"/>
  <c r="AO907" i="4"/>
  <c r="AO906" i="4"/>
  <c r="AO905" i="4"/>
  <c r="AO904" i="4"/>
  <c r="AO903" i="4"/>
  <c r="AO902" i="4"/>
  <c r="AO901" i="4"/>
  <c r="AO900" i="4"/>
  <c r="AO899" i="4"/>
  <c r="AO898" i="4"/>
  <c r="AO897" i="4"/>
  <c r="AO896" i="4"/>
  <c r="AO895" i="4"/>
  <c r="AO894" i="4"/>
  <c r="AO893" i="4"/>
  <c r="AO892" i="4"/>
  <c r="AO891" i="4"/>
  <c r="AO890" i="4"/>
  <c r="AO889" i="4"/>
  <c r="AO888" i="4"/>
  <c r="AO887" i="4"/>
  <c r="AO886" i="4"/>
  <c r="AO885" i="4"/>
  <c r="AO884" i="4"/>
  <c r="AO883" i="4"/>
  <c r="AO882" i="4"/>
  <c r="AO881" i="4"/>
  <c r="AO880" i="4"/>
  <c r="AO879" i="4"/>
  <c r="AO878" i="4"/>
  <c r="AO877" i="4"/>
  <c r="AO876" i="4"/>
  <c r="AO875" i="4"/>
  <c r="AO874" i="4"/>
  <c r="AO873" i="4"/>
  <c r="AO872" i="4"/>
  <c r="AO871" i="4"/>
  <c r="AO870" i="4"/>
  <c r="AO869" i="4"/>
  <c r="AO868" i="4"/>
  <c r="AO867" i="4"/>
  <c r="AO866" i="4"/>
  <c r="AO865" i="4"/>
  <c r="AO864" i="4"/>
  <c r="AO863" i="4"/>
  <c r="AO862" i="4"/>
  <c r="AO861" i="4"/>
  <c r="AO860" i="4"/>
  <c r="AO859" i="4"/>
  <c r="AO858" i="4"/>
  <c r="AO857" i="4"/>
  <c r="AO856" i="4"/>
  <c r="AO855" i="4"/>
  <c r="AO854" i="4"/>
  <c r="AO853" i="4"/>
  <c r="AO852" i="4"/>
  <c r="AO851" i="4"/>
  <c r="AO850" i="4"/>
  <c r="AO849" i="4"/>
  <c r="AO848" i="4"/>
  <c r="AO847" i="4"/>
  <c r="AO846" i="4"/>
  <c r="AO845" i="4"/>
  <c r="AO844" i="4"/>
  <c r="AO843" i="4"/>
  <c r="AO842" i="4"/>
  <c r="AO841" i="4"/>
  <c r="AO840" i="4"/>
  <c r="AO839" i="4"/>
  <c r="AO838" i="4"/>
  <c r="AO837" i="4"/>
  <c r="AO836" i="4"/>
  <c r="AO835" i="4"/>
  <c r="AO834" i="4"/>
  <c r="AO833" i="4"/>
  <c r="AO832" i="4"/>
  <c r="AO831" i="4"/>
  <c r="AO830" i="4"/>
  <c r="AO829" i="4"/>
  <c r="AO828" i="4"/>
  <c r="AO827" i="4"/>
  <c r="AO826" i="4"/>
  <c r="AO825" i="4"/>
  <c r="AO824" i="4"/>
  <c r="AO823" i="4"/>
  <c r="AO822" i="4"/>
  <c r="AO821" i="4"/>
  <c r="AO820" i="4"/>
  <c r="AO819" i="4"/>
  <c r="AO818" i="4"/>
  <c r="AO817" i="4"/>
  <c r="AO816" i="4"/>
  <c r="AO815" i="4"/>
  <c r="AO814" i="4"/>
  <c r="AO813" i="4"/>
  <c r="AO812" i="4"/>
  <c r="AO811" i="4"/>
  <c r="AO810" i="4"/>
  <c r="AO809" i="4"/>
  <c r="AO808" i="4"/>
  <c r="AO807" i="4"/>
  <c r="AO806" i="4"/>
  <c r="AO805" i="4"/>
  <c r="AO804" i="4"/>
  <c r="AO803" i="4"/>
  <c r="AO802" i="4"/>
  <c r="AO801" i="4"/>
  <c r="AO800" i="4"/>
  <c r="AO799" i="4"/>
  <c r="AO798" i="4"/>
  <c r="AO797" i="4"/>
  <c r="AO796" i="4"/>
  <c r="AO795" i="4"/>
  <c r="AO794" i="4"/>
  <c r="AO793" i="4"/>
  <c r="AO792" i="4"/>
  <c r="AO791" i="4"/>
  <c r="AO790" i="4"/>
  <c r="AO789" i="4"/>
  <c r="AO788" i="4"/>
  <c r="AO787" i="4"/>
  <c r="AO786" i="4"/>
  <c r="AO785" i="4"/>
  <c r="AO784" i="4"/>
  <c r="AO783" i="4"/>
  <c r="AO782" i="4"/>
  <c r="AO781" i="4"/>
  <c r="AO780" i="4"/>
  <c r="AO779" i="4"/>
  <c r="AO778" i="4"/>
  <c r="AO777" i="4"/>
  <c r="AO776" i="4"/>
  <c r="AO775" i="4"/>
  <c r="AO774" i="4"/>
  <c r="AO773" i="4"/>
  <c r="AO772" i="4"/>
  <c r="AO771" i="4"/>
  <c r="AO770" i="4"/>
  <c r="AO769" i="4"/>
  <c r="AO768" i="4"/>
  <c r="AO767" i="4"/>
  <c r="AO766" i="4"/>
  <c r="AO765" i="4"/>
  <c r="AO764" i="4"/>
  <c r="AO763" i="4"/>
  <c r="AO762" i="4"/>
  <c r="AO761" i="4"/>
  <c r="AO760" i="4"/>
  <c r="AO759" i="4"/>
  <c r="AO758" i="4"/>
  <c r="AO757" i="4"/>
  <c r="AO756" i="4"/>
  <c r="AO755" i="4"/>
  <c r="AO754" i="4"/>
  <c r="AO753" i="4"/>
  <c r="AO752" i="4"/>
  <c r="AO751" i="4"/>
  <c r="AO750" i="4"/>
  <c r="AO749" i="4"/>
  <c r="AO748" i="4"/>
  <c r="AO747" i="4"/>
  <c r="AO746" i="4"/>
  <c r="AO745" i="4"/>
  <c r="AO744" i="4"/>
  <c r="AO743" i="4"/>
  <c r="AO742" i="4"/>
  <c r="AO741" i="4"/>
  <c r="AO740" i="4"/>
  <c r="AO739" i="4"/>
  <c r="AO738" i="4"/>
  <c r="AO737" i="4"/>
  <c r="AO736" i="4"/>
  <c r="AO735" i="4"/>
  <c r="AO734" i="4"/>
  <c r="AO733" i="4"/>
  <c r="AO732" i="4"/>
  <c r="AO731" i="4"/>
  <c r="AO730" i="4"/>
  <c r="AO729" i="4"/>
  <c r="AO728" i="4"/>
  <c r="AO727" i="4"/>
  <c r="AO726" i="4"/>
  <c r="AO725" i="4"/>
  <c r="AO724" i="4"/>
  <c r="AO723" i="4"/>
  <c r="AO722" i="4"/>
  <c r="AO721" i="4"/>
  <c r="AO720" i="4"/>
  <c r="AO719" i="4"/>
  <c r="AO718" i="4"/>
  <c r="AO717" i="4"/>
  <c r="AO716" i="4"/>
  <c r="AO715" i="4"/>
  <c r="AO714" i="4"/>
  <c r="AO713" i="4"/>
  <c r="AO712" i="4"/>
  <c r="AO711" i="4"/>
  <c r="AO710" i="4"/>
  <c r="AO709" i="4"/>
  <c r="AO708" i="4"/>
  <c r="AO707" i="4"/>
  <c r="AO706" i="4"/>
  <c r="AO705" i="4"/>
  <c r="AO704" i="4"/>
  <c r="AO703" i="4"/>
  <c r="AO702" i="4"/>
  <c r="AO701" i="4"/>
  <c r="AO700" i="4"/>
  <c r="AO699" i="4"/>
  <c r="AO698" i="4"/>
  <c r="AO697" i="4"/>
  <c r="AO696" i="4"/>
  <c r="AO695" i="4"/>
  <c r="AO694" i="4"/>
  <c r="AO693" i="4"/>
  <c r="AO692" i="4"/>
  <c r="AO691" i="4"/>
  <c r="AO690" i="4"/>
  <c r="AO689" i="4"/>
  <c r="AO688" i="4"/>
  <c r="AO687" i="4"/>
  <c r="AO686" i="4"/>
  <c r="AO685" i="4"/>
  <c r="AO684" i="4"/>
  <c r="AO683" i="4"/>
  <c r="AO682" i="4"/>
  <c r="AO681" i="4"/>
  <c r="AO680" i="4"/>
  <c r="AO679" i="4"/>
  <c r="AO678" i="4"/>
  <c r="AO677" i="4"/>
  <c r="AO676" i="4"/>
  <c r="AO675" i="4"/>
  <c r="AO674" i="4"/>
  <c r="AO673" i="4"/>
  <c r="AO672" i="4"/>
  <c r="AO671" i="4"/>
  <c r="AO670" i="4"/>
  <c r="AO669" i="4"/>
  <c r="AO668" i="4"/>
  <c r="AO667" i="4"/>
  <c r="AO666" i="4"/>
  <c r="AO665" i="4"/>
  <c r="AO664" i="4"/>
  <c r="AO663" i="4"/>
  <c r="AO662" i="4"/>
  <c r="AO661" i="4"/>
  <c r="AO660" i="4"/>
  <c r="AO659" i="4"/>
  <c r="AO658" i="4"/>
  <c r="AO657" i="4"/>
  <c r="AO656" i="4"/>
  <c r="AO655" i="4"/>
  <c r="AO654" i="4"/>
  <c r="AO653" i="4"/>
  <c r="AO652" i="4"/>
  <c r="AO651" i="4"/>
  <c r="AO650" i="4"/>
  <c r="AO649" i="4"/>
  <c r="AO648" i="4"/>
  <c r="AO647" i="4"/>
  <c r="AO646" i="4"/>
  <c r="AO645" i="4"/>
  <c r="AO644" i="4"/>
  <c r="AO643" i="4"/>
  <c r="AO642" i="4"/>
  <c r="AO641" i="4"/>
  <c r="AO640" i="4"/>
  <c r="AO639" i="4"/>
  <c r="AO638" i="4"/>
  <c r="AO637" i="4"/>
  <c r="AO636" i="4"/>
  <c r="AO635" i="4"/>
  <c r="AO634" i="4"/>
  <c r="AO633" i="4"/>
  <c r="AO632" i="4"/>
  <c r="AO631" i="4"/>
  <c r="AO630" i="4"/>
  <c r="AO629" i="4"/>
  <c r="AO628" i="4"/>
  <c r="AO627" i="4"/>
  <c r="AO626" i="4"/>
  <c r="AO625" i="4"/>
  <c r="AO624" i="4"/>
  <c r="AO623" i="4"/>
  <c r="AO622" i="4"/>
  <c r="AO621" i="4"/>
  <c r="AO620" i="4"/>
  <c r="AO619" i="4"/>
  <c r="AO618" i="4"/>
  <c r="AO617" i="4"/>
  <c r="AO616" i="4"/>
  <c r="AO615" i="4"/>
  <c r="AO614" i="4"/>
  <c r="AO613" i="4"/>
  <c r="AO612" i="4"/>
  <c r="AO611" i="4"/>
  <c r="AO610" i="4"/>
  <c r="AO609" i="4"/>
  <c r="AO608" i="4"/>
  <c r="AO607" i="4"/>
  <c r="AO606" i="4"/>
  <c r="AO605" i="4"/>
  <c r="AO604" i="4"/>
  <c r="AO603" i="4"/>
  <c r="AO602" i="4"/>
  <c r="AO601" i="4"/>
  <c r="AO600" i="4"/>
  <c r="AO599" i="4"/>
  <c r="AO598" i="4"/>
  <c r="AO597" i="4"/>
  <c r="AO596" i="4"/>
  <c r="AO595" i="4"/>
  <c r="AO594" i="4"/>
  <c r="AO593" i="4"/>
  <c r="AO592" i="4"/>
  <c r="AO591" i="4"/>
  <c r="AO590" i="4"/>
  <c r="AO589" i="4"/>
  <c r="AO588" i="4"/>
  <c r="AO587" i="4"/>
  <c r="AO586" i="4"/>
  <c r="AO585" i="4"/>
  <c r="AO584" i="4"/>
  <c r="AO583" i="4"/>
  <c r="AO582" i="4"/>
  <c r="AO581" i="4"/>
  <c r="AO580" i="4"/>
  <c r="AO579" i="4"/>
  <c r="AO578" i="4"/>
  <c r="AO577" i="4"/>
  <c r="AO576" i="4"/>
  <c r="AO575" i="4"/>
  <c r="AO574" i="4"/>
  <c r="AO573" i="4"/>
  <c r="AO572" i="4"/>
  <c r="AO571" i="4"/>
  <c r="AO570" i="4"/>
  <c r="AO569" i="4"/>
  <c r="AO568" i="4"/>
  <c r="AO567" i="4"/>
  <c r="AO566" i="4"/>
  <c r="AO565" i="4"/>
  <c r="AO564" i="4"/>
  <c r="AO563" i="4"/>
  <c r="AO562" i="4"/>
  <c r="AO561" i="4"/>
  <c r="AO560" i="4"/>
  <c r="AO559" i="4"/>
  <c r="AO558" i="4"/>
  <c r="AO557" i="4"/>
  <c r="AO556" i="4"/>
  <c r="AO555" i="4"/>
  <c r="AO554" i="4"/>
  <c r="AO553" i="4"/>
  <c r="AO552" i="4"/>
  <c r="AO551" i="4"/>
  <c r="AO550" i="4"/>
  <c r="AO549" i="4"/>
  <c r="AO548" i="4"/>
  <c r="AO547" i="4"/>
  <c r="AO546" i="4"/>
  <c r="AO545" i="4"/>
  <c r="AO544" i="4"/>
  <c r="AO543" i="4"/>
  <c r="AO542" i="4"/>
  <c r="AO541" i="4"/>
  <c r="AO540" i="4"/>
  <c r="AO539" i="4"/>
  <c r="AO538" i="4"/>
  <c r="AO537" i="4"/>
  <c r="AO536" i="4"/>
  <c r="AO535" i="4"/>
  <c r="AO534" i="4"/>
  <c r="AO533" i="4"/>
  <c r="AO532" i="4"/>
  <c r="AO531" i="4"/>
  <c r="AO530" i="4"/>
  <c r="AO529" i="4"/>
  <c r="AO528" i="4"/>
  <c r="AO527" i="4"/>
  <c r="AO526" i="4"/>
  <c r="AO525" i="4"/>
  <c r="AO524" i="4"/>
  <c r="AO523" i="4"/>
  <c r="AO522" i="4"/>
  <c r="AO521" i="4"/>
  <c r="AO520" i="4"/>
  <c r="AO519" i="4"/>
  <c r="AO518" i="4"/>
  <c r="AO517" i="4"/>
  <c r="AO516" i="4"/>
  <c r="AO515" i="4"/>
  <c r="AO514" i="4"/>
  <c r="AO513" i="4"/>
  <c r="AO512" i="4"/>
  <c r="AO511" i="4"/>
  <c r="AO510" i="4"/>
  <c r="AO509" i="4"/>
  <c r="AO508" i="4"/>
  <c r="AO507" i="4"/>
  <c r="AO506" i="4"/>
  <c r="AO505" i="4"/>
  <c r="AO504" i="4"/>
  <c r="AO503" i="4"/>
  <c r="AO502" i="4"/>
  <c r="AO501" i="4"/>
  <c r="AO500" i="4"/>
  <c r="AO499" i="4"/>
  <c r="AO498" i="4"/>
  <c r="AO497" i="4"/>
  <c r="AO496" i="4"/>
  <c r="AO495" i="4"/>
  <c r="AO494" i="4"/>
  <c r="AO493" i="4"/>
  <c r="AO492" i="4"/>
  <c r="AO491" i="4"/>
  <c r="AO490" i="4"/>
  <c r="AO489" i="4"/>
  <c r="AO488" i="4"/>
  <c r="AO487" i="4"/>
  <c r="AO486" i="4"/>
  <c r="AO485" i="4"/>
  <c r="AO484" i="4"/>
  <c r="AO483" i="4"/>
  <c r="AO482" i="4"/>
  <c r="AO481" i="4"/>
  <c r="AO480" i="4"/>
  <c r="AO479" i="4"/>
  <c r="AO478" i="4"/>
  <c r="AO477" i="4"/>
  <c r="AO476" i="4"/>
  <c r="AO475" i="4"/>
  <c r="AO474" i="4"/>
  <c r="AO473" i="4"/>
  <c r="AO472" i="4"/>
  <c r="AO471" i="4"/>
  <c r="AO470" i="4"/>
  <c r="AO469" i="4"/>
  <c r="AO468" i="4"/>
  <c r="AO467" i="4"/>
  <c r="AO466" i="4"/>
  <c r="AO465" i="4"/>
  <c r="AO464" i="4"/>
  <c r="AO463" i="4"/>
  <c r="AO462" i="4"/>
  <c r="AO461" i="4"/>
  <c r="AO460" i="4"/>
  <c r="AO459" i="4"/>
  <c r="AO458" i="4"/>
  <c r="AO457" i="4"/>
  <c r="AO455" i="4"/>
  <c r="AO454" i="4"/>
  <c r="AO453" i="4"/>
  <c r="AO452" i="4"/>
  <c r="AO451" i="4"/>
  <c r="AO450" i="4"/>
  <c r="AO449" i="4"/>
  <c r="AO448" i="4"/>
  <c r="AO447" i="4"/>
  <c r="AO446" i="4"/>
  <c r="AO445" i="4"/>
  <c r="AO444" i="4"/>
  <c r="AO443" i="4"/>
  <c r="AO442" i="4"/>
  <c r="AO441" i="4"/>
  <c r="AO440" i="4"/>
  <c r="AO439" i="4"/>
  <c r="AO438" i="4"/>
  <c r="AO437" i="4"/>
  <c r="AO436" i="4"/>
  <c r="AO435" i="4"/>
  <c r="AO434" i="4"/>
  <c r="AO433" i="4"/>
  <c r="AO432" i="4"/>
  <c r="AO431" i="4"/>
  <c r="AO430" i="4"/>
  <c r="AO429" i="4"/>
  <c r="AO428" i="4"/>
  <c r="AO427" i="4"/>
  <c r="AO426" i="4"/>
  <c r="AO425" i="4"/>
  <c r="AO424" i="4"/>
  <c r="AO423" i="4"/>
  <c r="AO422" i="4"/>
  <c r="AO421" i="4"/>
  <c r="AO420" i="4"/>
  <c r="AO419" i="4"/>
  <c r="AO418" i="4"/>
  <c r="AO417" i="4"/>
  <c r="AO416" i="4"/>
  <c r="AO415" i="4"/>
  <c r="AO414" i="4"/>
  <c r="AO413" i="4"/>
  <c r="AO412" i="4"/>
  <c r="AO411" i="4"/>
  <c r="AO410" i="4"/>
  <c r="AO409" i="4"/>
  <c r="AO408" i="4"/>
  <c r="AO407" i="4"/>
  <c r="AO406" i="4"/>
  <c r="AO405" i="4"/>
  <c r="AO404" i="4"/>
  <c r="AO403" i="4"/>
  <c r="AO402" i="4"/>
  <c r="AO401" i="4"/>
  <c r="AO400" i="4"/>
  <c r="AO399" i="4"/>
  <c r="AO398" i="4"/>
  <c r="AO397" i="4"/>
  <c r="AO396" i="4"/>
  <c r="AO395" i="4"/>
  <c r="AO394" i="4"/>
  <c r="AO393" i="4"/>
  <c r="AO392" i="4"/>
  <c r="AO391" i="4"/>
  <c r="AO390" i="4"/>
  <c r="AO389" i="4"/>
  <c r="AO388" i="4"/>
  <c r="AO387" i="4"/>
  <c r="AO386" i="4"/>
  <c r="AO385" i="4"/>
  <c r="AO384" i="4"/>
  <c r="AO383" i="4"/>
  <c r="AO382" i="4"/>
  <c r="AO381" i="4"/>
  <c r="AO380" i="4"/>
  <c r="AO379" i="4"/>
  <c r="AO378" i="4"/>
  <c r="AO377" i="4"/>
  <c r="AO376" i="4"/>
  <c r="AO375" i="4"/>
  <c r="AO374" i="4"/>
  <c r="AO373" i="4"/>
  <c r="AO372" i="4"/>
  <c r="AO371" i="4"/>
  <c r="AO370" i="4"/>
  <c r="AO369" i="4"/>
  <c r="AO368" i="4"/>
  <c r="AO367" i="4"/>
  <c r="AO366" i="4"/>
  <c r="AO365" i="4"/>
  <c r="AO364" i="4"/>
  <c r="AO363" i="4"/>
  <c r="AO362" i="4"/>
  <c r="AO361" i="4"/>
  <c r="AO360" i="4"/>
  <c r="AO359" i="4"/>
  <c r="AO358" i="4"/>
  <c r="AO357" i="4"/>
  <c r="AO356" i="4"/>
  <c r="AO355" i="4"/>
  <c r="AO354" i="4"/>
  <c r="AO353" i="4"/>
  <c r="AO352" i="4"/>
  <c r="AO351" i="4"/>
  <c r="AO350" i="4"/>
  <c r="AO349" i="4"/>
  <c r="AO348" i="4"/>
  <c r="AO347" i="4"/>
  <c r="AO346" i="4"/>
  <c r="AO345" i="4"/>
  <c r="AO344" i="4"/>
  <c r="AO343" i="4"/>
  <c r="AO342" i="4"/>
  <c r="AO341" i="4"/>
  <c r="AO340" i="4"/>
  <c r="AO339" i="4"/>
  <c r="AO338" i="4"/>
  <c r="AO337" i="4"/>
  <c r="AO336" i="4"/>
  <c r="AO335" i="4"/>
  <c r="AO334" i="4"/>
  <c r="AO333" i="4"/>
  <c r="AO332" i="4"/>
  <c r="AO331" i="4"/>
  <c r="AO330" i="4"/>
  <c r="AO329" i="4"/>
  <c r="AO328" i="4"/>
  <c r="AO327" i="4"/>
  <c r="AO326" i="4"/>
  <c r="AO325" i="4"/>
  <c r="AO324" i="4"/>
  <c r="AO323" i="4"/>
  <c r="AO322" i="4"/>
  <c r="AO321" i="4"/>
  <c r="AO320" i="4"/>
  <c r="AO319" i="4"/>
  <c r="AO318" i="4"/>
  <c r="AO317" i="4"/>
  <c r="AO316" i="4"/>
  <c r="AO315" i="4"/>
  <c r="AO314" i="4"/>
  <c r="AO313" i="4"/>
  <c r="AO312" i="4"/>
  <c r="AO311" i="4"/>
  <c r="AO310" i="4"/>
  <c r="AO309" i="4"/>
  <c r="AO308" i="4"/>
  <c r="AO307" i="4"/>
  <c r="AO456" i="4"/>
  <c r="U133" i="4"/>
  <c r="Y133" i="4" s="1"/>
  <c r="AA132" i="4" l="1"/>
  <c r="Z133" i="4"/>
  <c r="S132" i="4"/>
  <c r="V133" i="4"/>
  <c r="W132" i="4"/>
  <c r="R133" i="4"/>
  <c r="O134" i="4"/>
  <c r="Q134" i="4" s="1"/>
  <c r="P133" i="4"/>
  <c r="B27" i="6" a="1"/>
  <c r="B27" i="6" s="1"/>
  <c r="U134" i="4"/>
  <c r="Y134" i="4" s="1"/>
  <c r="AA133" i="4" l="1"/>
  <c r="Z134" i="4"/>
  <c r="S133" i="4"/>
  <c r="W133" i="4"/>
  <c r="V134" i="4"/>
  <c r="R134" i="4"/>
  <c r="O135" i="4"/>
  <c r="Q135" i="4" s="1"/>
  <c r="P134" i="4"/>
  <c r="U135" i="4"/>
  <c r="Y135" i="4" s="1"/>
  <c r="AA134" i="4" l="1"/>
  <c r="Z135" i="4"/>
  <c r="S134" i="4"/>
  <c r="W134" i="4"/>
  <c r="V135" i="4"/>
  <c r="R135" i="4"/>
  <c r="O136" i="4"/>
  <c r="Q136" i="4" s="1"/>
  <c r="P135" i="4"/>
  <c r="U136" i="4"/>
  <c r="Y136" i="4" s="1"/>
  <c r="Z136" i="4" l="1"/>
  <c r="AA135" i="4"/>
  <c r="S135" i="4"/>
  <c r="W135" i="4"/>
  <c r="V136" i="4"/>
  <c r="R136" i="4"/>
  <c r="O137" i="4"/>
  <c r="Q137" i="4" s="1"/>
  <c r="P136" i="4"/>
  <c r="U137" i="4"/>
  <c r="Y137" i="4" s="1"/>
  <c r="AA136" i="4" l="1"/>
  <c r="Z137" i="4"/>
  <c r="S136" i="4"/>
  <c r="W136" i="4"/>
  <c r="V137" i="4"/>
  <c r="R137" i="4"/>
  <c r="O138" i="4"/>
  <c r="Q138" i="4" s="1"/>
  <c r="P137" i="4"/>
  <c r="U138" i="4"/>
  <c r="Y138" i="4" s="1"/>
  <c r="Z138" i="4" l="1"/>
  <c r="AA137" i="4"/>
  <c r="S137" i="4"/>
  <c r="V138" i="4"/>
  <c r="W137" i="4"/>
  <c r="R138" i="4"/>
  <c r="O139" i="4"/>
  <c r="Q139" i="4" s="1"/>
  <c r="P138" i="4"/>
  <c r="U139" i="4"/>
  <c r="Y139" i="4" s="1"/>
  <c r="W138" i="4" l="1"/>
  <c r="AA138" i="4"/>
  <c r="Z139" i="4"/>
  <c r="S138" i="4"/>
  <c r="V139" i="4"/>
  <c r="R139" i="4"/>
  <c r="O140" i="4"/>
  <c r="Q140" i="4" s="1"/>
  <c r="P139" i="4"/>
  <c r="U140" i="4"/>
  <c r="Y140" i="4" s="1"/>
  <c r="Z140" i="4" l="1"/>
  <c r="AA139" i="4"/>
  <c r="S139" i="4"/>
  <c r="V140" i="4"/>
  <c r="W139" i="4"/>
  <c r="R140" i="4"/>
  <c r="S140" i="4" s="1"/>
  <c r="O141" i="4"/>
  <c r="Q141" i="4" s="1"/>
  <c r="P140" i="4"/>
  <c r="U141" i="4"/>
  <c r="Y141" i="4" s="1"/>
  <c r="AA140" i="4" l="1"/>
  <c r="Z141" i="4"/>
  <c r="W140" i="4"/>
  <c r="V141" i="4"/>
  <c r="R141" i="4"/>
  <c r="S141" i="4" s="1"/>
  <c r="O142" i="4"/>
  <c r="Q142" i="4" s="1"/>
  <c r="P141" i="4"/>
  <c r="U142" i="4"/>
  <c r="Y142" i="4" s="1"/>
  <c r="Z142" i="4" l="1"/>
  <c r="AA141" i="4"/>
  <c r="V142" i="4"/>
  <c r="W141" i="4"/>
  <c r="R142" i="4"/>
  <c r="S142" i="4" s="1"/>
  <c r="O143" i="4"/>
  <c r="Q143" i="4" s="1"/>
  <c r="P142" i="4"/>
  <c r="U143" i="4"/>
  <c r="Y143" i="4" s="1"/>
  <c r="AA142" i="4" l="1"/>
  <c r="Z143" i="4"/>
  <c r="W142" i="4"/>
  <c r="V143" i="4"/>
  <c r="R143" i="4"/>
  <c r="S143" i="4" s="1"/>
  <c r="O144" i="4"/>
  <c r="Q144" i="4" s="1"/>
  <c r="P143" i="4"/>
  <c r="U144" i="4"/>
  <c r="Y144" i="4" s="1"/>
  <c r="Z144" i="4" l="1"/>
  <c r="AA143" i="4"/>
  <c r="V144" i="4"/>
  <c r="W143" i="4"/>
  <c r="R144" i="4"/>
  <c r="S144" i="4" s="1"/>
  <c r="O145" i="4"/>
  <c r="Q145" i="4" s="1"/>
  <c r="P144" i="4"/>
  <c r="U145" i="4"/>
  <c r="Y145" i="4" s="1"/>
  <c r="AA144" i="4" l="1"/>
  <c r="Z145" i="4"/>
  <c r="W144" i="4"/>
  <c r="V145" i="4"/>
  <c r="R145" i="4"/>
  <c r="S145" i="4" s="1"/>
  <c r="O146" i="4"/>
  <c r="Q146" i="4" s="1"/>
  <c r="P145" i="4"/>
  <c r="U146" i="4"/>
  <c r="Y146" i="4" s="1"/>
  <c r="Z146" i="4" l="1"/>
  <c r="AA145" i="4"/>
  <c r="W145" i="4"/>
  <c r="V146" i="4"/>
  <c r="R146" i="4"/>
  <c r="S146" i="4" s="1"/>
  <c r="O147" i="4"/>
  <c r="Q147" i="4" s="1"/>
  <c r="P146" i="4"/>
  <c r="U147" i="4"/>
  <c r="Y147" i="4" s="1"/>
  <c r="AA146" i="4" l="1"/>
  <c r="Z147" i="4"/>
  <c r="V147" i="4"/>
  <c r="W146" i="4"/>
  <c r="R147" i="4"/>
  <c r="S147" i="4" s="1"/>
  <c r="O148" i="4"/>
  <c r="Q148" i="4" s="1"/>
  <c r="P147" i="4"/>
  <c r="U148" i="4"/>
  <c r="Y148" i="4" s="1"/>
  <c r="Z148" i="4" l="1"/>
  <c r="AA147" i="4"/>
  <c r="W147" i="4"/>
  <c r="V148" i="4"/>
  <c r="R148" i="4"/>
  <c r="S148" i="4" s="1"/>
  <c r="O149" i="4"/>
  <c r="Q149" i="4" s="1"/>
  <c r="P148" i="4"/>
  <c r="U149" i="4"/>
  <c r="Y149" i="4" s="1"/>
  <c r="AA148" i="4" l="1"/>
  <c r="Z149" i="4"/>
  <c r="W148" i="4"/>
  <c r="V149" i="4"/>
  <c r="R149" i="4"/>
  <c r="S149" i="4" s="1"/>
  <c r="O150" i="4"/>
  <c r="Q150" i="4" s="1"/>
  <c r="P149" i="4"/>
  <c r="U150" i="4"/>
  <c r="Y150" i="4" s="1"/>
  <c r="Z150" i="4" l="1"/>
  <c r="AA149" i="4"/>
  <c r="W149" i="4"/>
  <c r="V150" i="4"/>
  <c r="R150" i="4"/>
  <c r="S150" i="4" s="1"/>
  <c r="O151" i="4"/>
  <c r="Q151" i="4" s="1"/>
  <c r="P150" i="4"/>
  <c r="U151" i="4"/>
  <c r="Y151" i="4" s="1"/>
  <c r="AA150" i="4" l="1"/>
  <c r="Z151" i="4"/>
  <c r="V151" i="4"/>
  <c r="W150" i="4"/>
  <c r="R151" i="4"/>
  <c r="S151" i="4" s="1"/>
  <c r="O152" i="4"/>
  <c r="Q152" i="4" s="1"/>
  <c r="P151" i="4"/>
  <c r="U152" i="4"/>
  <c r="Y152" i="4" s="1"/>
  <c r="Z152" i="4" l="1"/>
  <c r="AA151" i="4"/>
  <c r="W151" i="4"/>
  <c r="V152" i="4"/>
  <c r="R152" i="4"/>
  <c r="S152" i="4" s="1"/>
  <c r="O153" i="4"/>
  <c r="Q153" i="4" s="1"/>
  <c r="P152" i="4"/>
  <c r="U153" i="4"/>
  <c r="Y153" i="4" s="1"/>
  <c r="AA152" i="4" l="1"/>
  <c r="Z153" i="4"/>
  <c r="V153" i="4"/>
  <c r="W152" i="4"/>
  <c r="R153" i="4"/>
  <c r="S153" i="4" s="1"/>
  <c r="O154" i="4"/>
  <c r="Q154" i="4" s="1"/>
  <c r="P153" i="4"/>
  <c r="U154" i="4"/>
  <c r="Y154" i="4" s="1"/>
  <c r="AA153" i="4" l="1"/>
  <c r="Z154" i="4"/>
  <c r="W153" i="4"/>
  <c r="V154" i="4"/>
  <c r="R154" i="4"/>
  <c r="S154" i="4" s="1"/>
  <c r="O155" i="4"/>
  <c r="Q155" i="4" s="1"/>
  <c r="P154" i="4"/>
  <c r="U155" i="4"/>
  <c r="Y155" i="4" s="1"/>
  <c r="Z155" i="4" l="1"/>
  <c r="AA154" i="4"/>
  <c r="W154" i="4"/>
  <c r="V155" i="4"/>
  <c r="R155" i="4"/>
  <c r="S155" i="4" s="1"/>
  <c r="O156" i="4"/>
  <c r="Q156" i="4" s="1"/>
  <c r="P155" i="4"/>
  <c r="U156" i="4"/>
  <c r="Y156" i="4" s="1"/>
  <c r="W155" i="4" l="1"/>
  <c r="Z156" i="4"/>
  <c r="AA155" i="4"/>
  <c r="V156" i="4"/>
  <c r="R156" i="4"/>
  <c r="S156" i="4" s="1"/>
  <c r="O157" i="4"/>
  <c r="Q157" i="4" s="1"/>
  <c r="P156" i="4"/>
  <c r="U157" i="4"/>
  <c r="Y157" i="4" s="1"/>
  <c r="Z157" i="4" l="1"/>
  <c r="AA156" i="4"/>
  <c r="V157" i="4"/>
  <c r="W156" i="4"/>
  <c r="R157" i="4"/>
  <c r="S157" i="4" s="1"/>
  <c r="O158" i="4"/>
  <c r="Q158" i="4" s="1"/>
  <c r="P157" i="4"/>
  <c r="U158" i="4"/>
  <c r="Y158" i="4" s="1"/>
  <c r="AA157" i="4" l="1"/>
  <c r="Z158" i="4"/>
  <c r="V158" i="4"/>
  <c r="W157" i="4"/>
  <c r="R158" i="4"/>
  <c r="S158" i="4" s="1"/>
  <c r="O159" i="4"/>
  <c r="Q159" i="4" s="1"/>
  <c r="P158" i="4"/>
  <c r="U159" i="4"/>
  <c r="Y159" i="4" s="1"/>
  <c r="Z159" i="4" l="1"/>
  <c r="AA158" i="4"/>
  <c r="V159" i="4"/>
  <c r="W158" i="4"/>
  <c r="R159" i="4"/>
  <c r="S159" i="4" s="1"/>
  <c r="O160" i="4"/>
  <c r="Q160" i="4" s="1"/>
  <c r="P159" i="4"/>
  <c r="U160" i="4"/>
  <c r="Y160" i="4" s="1"/>
  <c r="AA159" i="4" l="1"/>
  <c r="Z160" i="4"/>
  <c r="V160" i="4"/>
  <c r="W159" i="4"/>
  <c r="R160" i="4"/>
  <c r="S160" i="4" s="1"/>
  <c r="O161" i="4"/>
  <c r="Q161" i="4" s="1"/>
  <c r="P160" i="4"/>
  <c r="U161" i="4"/>
  <c r="Y161" i="4" s="1"/>
  <c r="Z161" i="4" l="1"/>
  <c r="AA160" i="4"/>
  <c r="AA161" i="4" s="1"/>
  <c r="W160" i="4"/>
  <c r="V161" i="4"/>
  <c r="R161" i="4"/>
  <c r="S161" i="4" s="1"/>
  <c r="O162" i="4"/>
  <c r="Q162" i="4" s="1"/>
  <c r="P161" i="4"/>
  <c r="U162" i="4"/>
  <c r="Y162" i="4" s="1"/>
  <c r="Z162" i="4" l="1"/>
  <c r="V162" i="4"/>
  <c r="W161" i="4"/>
  <c r="R162" i="4"/>
  <c r="S162" i="4" s="1"/>
  <c r="O163" i="4"/>
  <c r="Q163" i="4" s="1"/>
  <c r="P162" i="4"/>
  <c r="U163" i="4"/>
  <c r="Y163" i="4" s="1"/>
  <c r="W162" i="4" l="1"/>
  <c r="Z163" i="4"/>
  <c r="AA162" i="4"/>
  <c r="V163" i="4"/>
  <c r="R163" i="4"/>
  <c r="S163" i="4" s="1"/>
  <c r="O164" i="4"/>
  <c r="Q164" i="4" s="1"/>
  <c r="P163" i="4"/>
  <c r="U164" i="4"/>
  <c r="Y164" i="4" s="1"/>
  <c r="AA163" i="4" l="1"/>
  <c r="Z164" i="4"/>
  <c r="V164" i="4"/>
  <c r="W163" i="4"/>
  <c r="R164" i="4"/>
  <c r="S164" i="4" s="1"/>
  <c r="O165" i="4"/>
  <c r="Q165" i="4" s="1"/>
  <c r="P164" i="4"/>
  <c r="U165" i="4"/>
  <c r="Y165" i="4" s="1"/>
  <c r="W164" i="4" l="1"/>
  <c r="Z165" i="4"/>
  <c r="AA164" i="4"/>
  <c r="V165" i="4"/>
  <c r="R165" i="4"/>
  <c r="S165" i="4" s="1"/>
  <c r="O166" i="4"/>
  <c r="Q166" i="4" s="1"/>
  <c r="P165" i="4"/>
  <c r="U166" i="4"/>
  <c r="Y166" i="4" s="1"/>
  <c r="AA165" i="4" l="1"/>
  <c r="Z166" i="4"/>
  <c r="V166" i="4"/>
  <c r="W165" i="4"/>
  <c r="R166" i="4"/>
  <c r="S166" i="4" s="1"/>
  <c r="O167" i="4"/>
  <c r="Q167" i="4" s="1"/>
  <c r="P166" i="4"/>
  <c r="U167" i="4"/>
  <c r="Y167" i="4" s="1"/>
  <c r="Z167" i="4" l="1"/>
  <c r="AA166" i="4"/>
  <c r="W166" i="4"/>
  <c r="V167" i="4"/>
  <c r="R167" i="4"/>
  <c r="S167" i="4" s="1"/>
  <c r="O168" i="4"/>
  <c r="Q168" i="4" s="1"/>
  <c r="P167" i="4"/>
  <c r="U168" i="4"/>
  <c r="Y168" i="4" s="1"/>
  <c r="AA167" i="4" l="1"/>
  <c r="Z168" i="4"/>
  <c r="V168" i="4"/>
  <c r="W167" i="4"/>
  <c r="R168" i="4"/>
  <c r="S168" i="4" s="1"/>
  <c r="O169" i="4"/>
  <c r="Q169" i="4" s="1"/>
  <c r="P168" i="4"/>
  <c r="U169" i="4"/>
  <c r="Y169" i="4" s="1"/>
  <c r="Z169" i="4" l="1"/>
  <c r="AA168" i="4"/>
  <c r="AA169" i="4" s="1"/>
  <c r="W168" i="4"/>
  <c r="V169" i="4"/>
  <c r="R169" i="4"/>
  <c r="S169" i="4" s="1"/>
  <c r="O170" i="4"/>
  <c r="Q170" i="4" s="1"/>
  <c r="P169" i="4"/>
  <c r="U170" i="4"/>
  <c r="Y170" i="4" s="1"/>
  <c r="Z170" i="4" l="1"/>
  <c r="V170" i="4"/>
  <c r="W169" i="4"/>
  <c r="R170" i="4"/>
  <c r="S170" i="4" s="1"/>
  <c r="O171" i="4"/>
  <c r="Q171" i="4" s="1"/>
  <c r="P170" i="4"/>
  <c r="U171" i="4"/>
  <c r="Y171" i="4" s="1"/>
  <c r="Z171" i="4" l="1"/>
  <c r="AA170" i="4"/>
  <c r="AA171" i="4" s="1"/>
  <c r="W170" i="4"/>
  <c r="V171" i="4"/>
  <c r="R171" i="4"/>
  <c r="S171" i="4" s="1"/>
  <c r="O172" i="4"/>
  <c r="Q172" i="4" s="1"/>
  <c r="P171" i="4"/>
  <c r="U172" i="4"/>
  <c r="Y172" i="4" s="1"/>
  <c r="Z172" i="4" l="1"/>
  <c r="V172" i="4"/>
  <c r="W171" i="4"/>
  <c r="W172" i="4" s="1"/>
  <c r="R172" i="4"/>
  <c r="S172" i="4" s="1"/>
  <c r="O173" i="4"/>
  <c r="Q173" i="4" s="1"/>
  <c r="P172" i="4"/>
  <c r="U173" i="4"/>
  <c r="Y173" i="4" s="1"/>
  <c r="Z173" i="4" l="1"/>
  <c r="AA172" i="4"/>
  <c r="AA173" i="4" s="1"/>
  <c r="V173" i="4"/>
  <c r="R173" i="4"/>
  <c r="S173" i="4" s="1"/>
  <c r="O174" i="4"/>
  <c r="Q174" i="4" s="1"/>
  <c r="P173" i="4"/>
  <c r="U174" i="4"/>
  <c r="Y174" i="4" s="1"/>
  <c r="Z174" i="4" l="1"/>
  <c r="V174" i="4"/>
  <c r="W173" i="4"/>
  <c r="R174" i="4"/>
  <c r="S174" i="4" s="1"/>
  <c r="O175" i="4"/>
  <c r="Q175" i="4" s="1"/>
  <c r="P174" i="4"/>
  <c r="U175" i="4"/>
  <c r="Y175" i="4" s="1"/>
  <c r="Z175" i="4" l="1"/>
  <c r="AA174" i="4"/>
  <c r="W174" i="4"/>
  <c r="V175" i="4"/>
  <c r="R175" i="4"/>
  <c r="S175" i="4" s="1"/>
  <c r="O176" i="4"/>
  <c r="Q176" i="4" s="1"/>
  <c r="P175" i="4"/>
  <c r="U176" i="4"/>
  <c r="Y176" i="4" s="1"/>
  <c r="AA175" i="4" l="1"/>
  <c r="Z176" i="4"/>
  <c r="V176" i="4"/>
  <c r="W175" i="4"/>
  <c r="R176" i="4"/>
  <c r="S176" i="4" s="1"/>
  <c r="O177" i="4"/>
  <c r="Q177" i="4" s="1"/>
  <c r="P176" i="4"/>
  <c r="U177" i="4"/>
  <c r="Y177" i="4" s="1"/>
  <c r="W176" i="4" l="1"/>
  <c r="Z177" i="4"/>
  <c r="AA176" i="4"/>
  <c r="V177" i="4"/>
  <c r="R177" i="4"/>
  <c r="S177" i="4" s="1"/>
  <c r="O178" i="4"/>
  <c r="Q178" i="4" s="1"/>
  <c r="P177" i="4"/>
  <c r="U178" i="4"/>
  <c r="Y178" i="4" s="1"/>
  <c r="AA177" i="4" l="1"/>
  <c r="Z178" i="4"/>
  <c r="V178" i="4"/>
  <c r="W177" i="4"/>
  <c r="W178" i="4" s="1"/>
  <c r="R178" i="4"/>
  <c r="S178" i="4" s="1"/>
  <c r="O179" i="4"/>
  <c r="Q179" i="4" s="1"/>
  <c r="P178" i="4"/>
  <c r="U179" i="4"/>
  <c r="Y179" i="4" s="1"/>
  <c r="Z179" i="4" l="1"/>
  <c r="AA178" i="4"/>
  <c r="AA179" i="4" s="1"/>
  <c r="V179" i="4"/>
  <c r="R179" i="4"/>
  <c r="S179" i="4" s="1"/>
  <c r="O180" i="4"/>
  <c r="Q180" i="4" s="1"/>
  <c r="P179" i="4"/>
  <c r="U180" i="4"/>
  <c r="Y180" i="4" s="1"/>
  <c r="Z180" i="4" l="1"/>
  <c r="V180" i="4"/>
  <c r="W179" i="4"/>
  <c r="R180" i="4"/>
  <c r="S180" i="4" s="1"/>
  <c r="O181" i="4"/>
  <c r="Q181" i="4" s="1"/>
  <c r="P180" i="4"/>
  <c r="U181" i="4"/>
  <c r="Y181" i="4" s="1"/>
  <c r="W180" i="4" l="1"/>
  <c r="Z181" i="4"/>
  <c r="AA180" i="4"/>
  <c r="V181" i="4"/>
  <c r="R181" i="4"/>
  <c r="S181" i="4" s="1"/>
  <c r="O182" i="4"/>
  <c r="Q182" i="4" s="1"/>
  <c r="P181" i="4"/>
  <c r="U182" i="4"/>
  <c r="Y182" i="4" s="1"/>
  <c r="AA181" i="4" l="1"/>
  <c r="Z182" i="4"/>
  <c r="V182" i="4"/>
  <c r="W181" i="4"/>
  <c r="W182" i="4" s="1"/>
  <c r="R182" i="4"/>
  <c r="S182" i="4" s="1"/>
  <c r="O183" i="4"/>
  <c r="Q183" i="4" s="1"/>
  <c r="P182" i="4"/>
  <c r="U183" i="4"/>
  <c r="Y183" i="4" s="1"/>
  <c r="Z183" i="4" l="1"/>
  <c r="AA182" i="4"/>
  <c r="V183" i="4"/>
  <c r="R183" i="4"/>
  <c r="S183" i="4" s="1"/>
  <c r="O184" i="4"/>
  <c r="Q184" i="4" s="1"/>
  <c r="P183" i="4"/>
  <c r="U184" i="4"/>
  <c r="Y184" i="4" s="1"/>
  <c r="AA183" i="4" l="1"/>
  <c r="Z184" i="4"/>
  <c r="V184" i="4"/>
  <c r="W183" i="4"/>
  <c r="R184" i="4"/>
  <c r="S184" i="4" s="1"/>
  <c r="O185" i="4"/>
  <c r="Q185" i="4" s="1"/>
  <c r="P184" i="4"/>
  <c r="U185" i="4"/>
  <c r="Y185" i="4" s="1"/>
  <c r="Z185" i="4" l="1"/>
  <c r="AA184" i="4"/>
  <c r="W184" i="4"/>
  <c r="V185" i="4"/>
  <c r="R185" i="4"/>
  <c r="S185" i="4" s="1"/>
  <c r="O186" i="4"/>
  <c r="Q186" i="4" s="1"/>
  <c r="P185" i="4"/>
  <c r="U186" i="4"/>
  <c r="Y186" i="4" s="1"/>
  <c r="AA185" i="4" l="1"/>
  <c r="Z186" i="4"/>
  <c r="V186" i="4"/>
  <c r="W185" i="4"/>
  <c r="W186" i="4" s="1"/>
  <c r="R186" i="4"/>
  <c r="S186" i="4" s="1"/>
  <c r="O187" i="4"/>
  <c r="Q187" i="4" s="1"/>
  <c r="P186" i="4"/>
  <c r="U187" i="4"/>
  <c r="Y187" i="4" s="1"/>
  <c r="Z187" i="4" l="1"/>
  <c r="AA186" i="4"/>
  <c r="AA187" i="4" s="1"/>
  <c r="V187" i="4"/>
  <c r="R187" i="4"/>
  <c r="S187" i="4" s="1"/>
  <c r="O188" i="4"/>
  <c r="Q188" i="4" s="1"/>
  <c r="P187" i="4"/>
  <c r="U188" i="4"/>
  <c r="Y188" i="4" s="1"/>
  <c r="Z188" i="4" l="1"/>
  <c r="V188" i="4"/>
  <c r="W187" i="4"/>
  <c r="R188" i="4"/>
  <c r="S188" i="4" s="1"/>
  <c r="O189" i="4"/>
  <c r="Q189" i="4" s="1"/>
  <c r="P188" i="4"/>
  <c r="U189" i="4"/>
  <c r="Y189" i="4" s="1"/>
  <c r="Z189" i="4" l="1"/>
  <c r="AA188" i="4"/>
  <c r="AA189" i="4" s="1"/>
  <c r="W188" i="4"/>
  <c r="V189" i="4"/>
  <c r="R189" i="4"/>
  <c r="S189" i="4" s="1"/>
  <c r="O190" i="4"/>
  <c r="Q190" i="4" s="1"/>
  <c r="P189" i="4"/>
  <c r="U190" i="4"/>
  <c r="Y190" i="4" s="1"/>
  <c r="Z190" i="4" l="1"/>
  <c r="V190" i="4"/>
  <c r="W189" i="4"/>
  <c r="R190" i="4"/>
  <c r="S190" i="4" s="1"/>
  <c r="O191" i="4"/>
  <c r="Q191" i="4" s="1"/>
  <c r="P190" i="4"/>
  <c r="U191" i="4"/>
  <c r="Y191" i="4" s="1"/>
  <c r="W190" i="4" l="1"/>
  <c r="Z191" i="4"/>
  <c r="AA190" i="4"/>
  <c r="AA191" i="4" s="1"/>
  <c r="V191" i="4"/>
  <c r="R191" i="4"/>
  <c r="S191" i="4" s="1"/>
  <c r="O192" i="4"/>
  <c r="Q192" i="4" s="1"/>
  <c r="P191" i="4"/>
  <c r="U192" i="4"/>
  <c r="Y192" i="4" s="1"/>
  <c r="Z192" i="4" l="1"/>
  <c r="V192" i="4"/>
  <c r="W191" i="4"/>
  <c r="R192" i="4"/>
  <c r="S192" i="4" s="1"/>
  <c r="O193" i="4"/>
  <c r="Q193" i="4" s="1"/>
  <c r="P192" i="4"/>
  <c r="U193" i="4"/>
  <c r="Y193" i="4" s="1"/>
  <c r="W192" i="4" l="1"/>
  <c r="Z193" i="4"/>
  <c r="AA192" i="4"/>
  <c r="AA193" i="4" s="1"/>
  <c r="V193" i="4"/>
  <c r="R193" i="4"/>
  <c r="S193" i="4" s="1"/>
  <c r="O194" i="4"/>
  <c r="Q194" i="4" s="1"/>
  <c r="P193" i="4"/>
  <c r="U194" i="4"/>
  <c r="Y194" i="4" s="1"/>
  <c r="Z194" i="4" l="1"/>
  <c r="V194" i="4"/>
  <c r="W193" i="4"/>
  <c r="R194" i="4"/>
  <c r="S194" i="4" s="1"/>
  <c r="O195" i="4"/>
  <c r="Q195" i="4" s="1"/>
  <c r="P194" i="4"/>
  <c r="U195" i="4"/>
  <c r="Y195" i="4" s="1"/>
  <c r="W194" i="4" l="1"/>
  <c r="Z195" i="4"/>
  <c r="AA194" i="4"/>
  <c r="AA195" i="4" s="1"/>
  <c r="V195" i="4"/>
  <c r="R195" i="4"/>
  <c r="S195" i="4" s="1"/>
  <c r="O196" i="4"/>
  <c r="Q196" i="4" s="1"/>
  <c r="P195" i="4"/>
  <c r="U196" i="4"/>
  <c r="Y196" i="4" s="1"/>
  <c r="Z196" i="4" l="1"/>
  <c r="V196" i="4"/>
  <c r="W195" i="4"/>
  <c r="W196" i="4" s="1"/>
  <c r="R196" i="4"/>
  <c r="S196" i="4" s="1"/>
  <c r="O197" i="4"/>
  <c r="Q197" i="4" s="1"/>
  <c r="P196" i="4"/>
  <c r="U197" i="4"/>
  <c r="Y197" i="4" s="1"/>
  <c r="Z197" i="4" l="1"/>
  <c r="AA196" i="4"/>
  <c r="AA197" i="4" s="1"/>
  <c r="V197" i="4"/>
  <c r="R197" i="4"/>
  <c r="S197" i="4" s="1"/>
  <c r="O198" i="4"/>
  <c r="Q198" i="4" s="1"/>
  <c r="P197" i="4"/>
  <c r="U198" i="4"/>
  <c r="Y198" i="4" s="1"/>
  <c r="Z198" i="4" l="1"/>
  <c r="V198" i="4"/>
  <c r="W197" i="4"/>
  <c r="W198" i="4" s="1"/>
  <c r="R198" i="4"/>
  <c r="S198" i="4" s="1"/>
  <c r="O199" i="4"/>
  <c r="Q199" i="4" s="1"/>
  <c r="P198" i="4"/>
  <c r="U199" i="4"/>
  <c r="Y199" i="4" s="1"/>
  <c r="Z199" i="4" l="1"/>
  <c r="AA198" i="4"/>
  <c r="V199" i="4"/>
  <c r="R199" i="4"/>
  <c r="S199" i="4" s="1"/>
  <c r="O200" i="4"/>
  <c r="Q200" i="4" s="1"/>
  <c r="P199" i="4"/>
  <c r="U200" i="4"/>
  <c r="Y200" i="4" s="1"/>
  <c r="AA199" i="4" l="1"/>
  <c r="Z200" i="4"/>
  <c r="V200" i="4"/>
  <c r="W199" i="4"/>
  <c r="R200" i="4"/>
  <c r="S200" i="4" s="1"/>
  <c r="O201" i="4"/>
  <c r="Q201" i="4" s="1"/>
  <c r="P200" i="4"/>
  <c r="U201" i="4"/>
  <c r="Y201" i="4" s="1"/>
  <c r="W200" i="4" l="1"/>
  <c r="Z201" i="4"/>
  <c r="AA200" i="4"/>
  <c r="AA201" i="4" s="1"/>
  <c r="V201" i="4"/>
  <c r="R201" i="4"/>
  <c r="S201" i="4" s="1"/>
  <c r="O202" i="4"/>
  <c r="Q202" i="4" s="1"/>
  <c r="P201" i="4"/>
  <c r="U202" i="4"/>
  <c r="Y202" i="4" s="1"/>
  <c r="Z202" i="4" l="1"/>
  <c r="V202" i="4"/>
  <c r="W201" i="4"/>
  <c r="R202" i="4"/>
  <c r="S202" i="4" s="1"/>
  <c r="O203" i="4"/>
  <c r="Q203" i="4" s="1"/>
  <c r="P202" i="4"/>
  <c r="U203" i="4"/>
  <c r="Y203" i="4" s="1"/>
  <c r="W202" i="4" l="1"/>
  <c r="Z203" i="4"/>
  <c r="AA202" i="4"/>
  <c r="V203" i="4"/>
  <c r="R203" i="4"/>
  <c r="S203" i="4" s="1"/>
  <c r="O204" i="4"/>
  <c r="Q204" i="4" s="1"/>
  <c r="P203" i="4"/>
  <c r="U204" i="4"/>
  <c r="Y204" i="4" s="1"/>
  <c r="AA203" i="4" l="1"/>
  <c r="Z204" i="4"/>
  <c r="V204" i="4"/>
  <c r="W203" i="4"/>
  <c r="W204" i="4" s="1"/>
  <c r="R204" i="4"/>
  <c r="S204" i="4" s="1"/>
  <c r="O205" i="4"/>
  <c r="Q205" i="4" s="1"/>
  <c r="P204" i="4"/>
  <c r="U205" i="4"/>
  <c r="Y205" i="4" s="1"/>
  <c r="Z205" i="4" l="1"/>
  <c r="AA204" i="4"/>
  <c r="AA205" i="4" s="1"/>
  <c r="V205" i="4"/>
  <c r="R205" i="4"/>
  <c r="S205" i="4" s="1"/>
  <c r="O206" i="4"/>
  <c r="Q206" i="4" s="1"/>
  <c r="P205" i="4"/>
  <c r="U206" i="4"/>
  <c r="Y206" i="4" s="1"/>
  <c r="Z206" i="4" l="1"/>
  <c r="V206" i="4"/>
  <c r="W205" i="4"/>
  <c r="R206" i="4"/>
  <c r="S206" i="4" s="1"/>
  <c r="O207" i="4"/>
  <c r="Q207" i="4" s="1"/>
  <c r="P206" i="4"/>
  <c r="U207" i="4"/>
  <c r="Y207" i="4" s="1"/>
  <c r="W206" i="4" l="1"/>
  <c r="Z207" i="4"/>
  <c r="AA206" i="4"/>
  <c r="V207" i="4"/>
  <c r="R207" i="4"/>
  <c r="S207" i="4" s="1"/>
  <c r="O208" i="4"/>
  <c r="Q208" i="4" s="1"/>
  <c r="P207" i="4"/>
  <c r="U208" i="4"/>
  <c r="Y208" i="4" s="1"/>
  <c r="AA207" i="4" l="1"/>
  <c r="Z208" i="4"/>
  <c r="V208" i="4"/>
  <c r="W207" i="4"/>
  <c r="R208" i="4"/>
  <c r="S208" i="4" s="1"/>
  <c r="O209" i="4"/>
  <c r="Q209" i="4" s="1"/>
  <c r="P208" i="4"/>
  <c r="U209" i="4"/>
  <c r="Y209" i="4" s="1"/>
  <c r="W208" i="4" l="1"/>
  <c r="Z209" i="4"/>
  <c r="AA208" i="4"/>
  <c r="V209" i="4"/>
  <c r="R209" i="4"/>
  <c r="S209" i="4" s="1"/>
  <c r="O210" i="4"/>
  <c r="Q210" i="4" s="1"/>
  <c r="P209" i="4"/>
  <c r="U210" i="4"/>
  <c r="Y210" i="4" s="1"/>
  <c r="AA209" i="4" l="1"/>
  <c r="Z210" i="4"/>
  <c r="V210" i="4"/>
  <c r="W209" i="4"/>
  <c r="W210" i="4" s="1"/>
  <c r="R210" i="4"/>
  <c r="S210" i="4" s="1"/>
  <c r="O211" i="4"/>
  <c r="Q211" i="4" s="1"/>
  <c r="P210" i="4"/>
  <c r="U211" i="4"/>
  <c r="Y211" i="4" s="1"/>
  <c r="Z211" i="4" l="1"/>
  <c r="AA210" i="4"/>
  <c r="V211" i="4"/>
  <c r="R211" i="4"/>
  <c r="S211" i="4" s="1"/>
  <c r="O212" i="4"/>
  <c r="Q212" i="4" s="1"/>
  <c r="P211" i="4"/>
  <c r="U212" i="4"/>
  <c r="Y212" i="4" s="1"/>
  <c r="AA211" i="4" l="1"/>
  <c r="Z212" i="4"/>
  <c r="V212" i="4"/>
  <c r="W211" i="4"/>
  <c r="R212" i="4"/>
  <c r="S212" i="4" s="1"/>
  <c r="O213" i="4"/>
  <c r="Q213" i="4" s="1"/>
  <c r="P212" i="4"/>
  <c r="U213" i="4"/>
  <c r="Y213" i="4" s="1"/>
  <c r="W212" i="4" l="1"/>
  <c r="Z213" i="4"/>
  <c r="AA212" i="4"/>
  <c r="V213" i="4"/>
  <c r="R213" i="4"/>
  <c r="S213" i="4" s="1"/>
  <c r="O214" i="4"/>
  <c r="Q214" i="4" s="1"/>
  <c r="P213" i="4"/>
  <c r="U214" i="4"/>
  <c r="Y214" i="4" s="1"/>
  <c r="AA213" i="4" l="1"/>
  <c r="Z214" i="4"/>
  <c r="V214" i="4"/>
  <c r="W213" i="4"/>
  <c r="R214" i="4"/>
  <c r="S214" i="4"/>
  <c r="O215" i="4"/>
  <c r="Q215" i="4" s="1"/>
  <c r="P214" i="4"/>
  <c r="U215" i="4"/>
  <c r="Y215" i="4" s="1"/>
  <c r="W214" i="4" l="1"/>
  <c r="Z215" i="4"/>
  <c r="AA214" i="4"/>
  <c r="V215" i="4"/>
  <c r="R215" i="4"/>
  <c r="S215" i="4" s="1"/>
  <c r="O216" i="4"/>
  <c r="Q216" i="4" s="1"/>
  <c r="P215" i="4"/>
  <c r="U216" i="4"/>
  <c r="Y216" i="4" s="1"/>
  <c r="AA215" i="4" l="1"/>
  <c r="Z216" i="4"/>
  <c r="V216" i="4"/>
  <c r="W215" i="4"/>
  <c r="R216" i="4"/>
  <c r="S216" i="4" s="1"/>
  <c r="O217" i="4"/>
  <c r="Q217" i="4" s="1"/>
  <c r="P216" i="4"/>
  <c r="U217" i="4"/>
  <c r="Y217" i="4" s="1"/>
  <c r="W216" i="4" l="1"/>
  <c r="Z217" i="4"/>
  <c r="AA216" i="4"/>
  <c r="AA217" i="4" s="1"/>
  <c r="V217" i="4"/>
  <c r="R217" i="4"/>
  <c r="S217" i="4" s="1"/>
  <c r="O218" i="4"/>
  <c r="Q218" i="4" s="1"/>
  <c r="P217" i="4"/>
  <c r="U218" i="4"/>
  <c r="Y218" i="4" s="1"/>
  <c r="Z218" i="4" l="1"/>
  <c r="V218" i="4"/>
  <c r="W217" i="4"/>
  <c r="R218" i="4"/>
  <c r="S218" i="4" s="1"/>
  <c r="O219" i="4"/>
  <c r="Q219" i="4" s="1"/>
  <c r="P218" i="4"/>
  <c r="U219" i="4"/>
  <c r="Y219" i="4" s="1"/>
  <c r="W218" i="4" l="1"/>
  <c r="Z219" i="4"/>
  <c r="AA218" i="4"/>
  <c r="AA219" i="4" s="1"/>
  <c r="V219" i="4"/>
  <c r="R219" i="4"/>
  <c r="S219" i="4" s="1"/>
  <c r="O220" i="4"/>
  <c r="Q220" i="4" s="1"/>
  <c r="P219" i="4"/>
  <c r="U220" i="4"/>
  <c r="Y220" i="4" s="1"/>
  <c r="Z220" i="4" l="1"/>
  <c r="V220" i="4"/>
  <c r="W219" i="4"/>
  <c r="R220" i="4"/>
  <c r="S220" i="4" s="1"/>
  <c r="O221" i="4"/>
  <c r="Q221" i="4" s="1"/>
  <c r="P220" i="4"/>
  <c r="U221" i="4"/>
  <c r="Y221" i="4" s="1"/>
  <c r="W220" i="4" l="1"/>
  <c r="Z221" i="4"/>
  <c r="AA220" i="4"/>
  <c r="AA221" i="4" s="1"/>
  <c r="V221" i="4"/>
  <c r="R221" i="4"/>
  <c r="S221" i="4" s="1"/>
  <c r="O222" i="4"/>
  <c r="Q222" i="4" s="1"/>
  <c r="P221" i="4"/>
  <c r="U222" i="4"/>
  <c r="Y222" i="4" s="1"/>
  <c r="Z222" i="4" l="1"/>
  <c r="AA222" i="4" s="1"/>
  <c r="V222" i="4"/>
  <c r="W221" i="4"/>
  <c r="R222" i="4"/>
  <c r="S222" i="4"/>
  <c r="O223" i="4"/>
  <c r="Q223" i="4" s="1"/>
  <c r="P222" i="4"/>
  <c r="U223" i="4"/>
  <c r="Y223" i="4" s="1"/>
  <c r="W222" i="4" l="1"/>
  <c r="Z223" i="4"/>
  <c r="V223" i="4"/>
  <c r="R223" i="4"/>
  <c r="S223" i="4" s="1"/>
  <c r="O224" i="4"/>
  <c r="Q224" i="4" s="1"/>
  <c r="P223" i="4"/>
  <c r="U224" i="4"/>
  <c r="Y224" i="4" s="1"/>
  <c r="Z224" i="4" l="1"/>
  <c r="AA223" i="4"/>
  <c r="V224" i="4"/>
  <c r="W223" i="4"/>
  <c r="R224" i="4"/>
  <c r="S224" i="4" s="1"/>
  <c r="O225" i="4"/>
  <c r="Q225" i="4" s="1"/>
  <c r="P224" i="4"/>
  <c r="U225" i="4"/>
  <c r="Y225" i="4" s="1"/>
  <c r="AA224" i="4" l="1"/>
  <c r="W224" i="4"/>
  <c r="Z225" i="4"/>
  <c r="V225" i="4"/>
  <c r="R225" i="4"/>
  <c r="S225" i="4" s="1"/>
  <c r="O226" i="4"/>
  <c r="Q226" i="4" s="1"/>
  <c r="P225" i="4"/>
  <c r="U226" i="4"/>
  <c r="Y226" i="4" s="1"/>
  <c r="Z226" i="4" l="1"/>
  <c r="AA225" i="4"/>
  <c r="V226" i="4"/>
  <c r="W225" i="4"/>
  <c r="R226" i="4"/>
  <c r="S226" i="4" s="1"/>
  <c r="O227" i="4"/>
  <c r="Q227" i="4" s="1"/>
  <c r="P226" i="4"/>
  <c r="U227" i="4"/>
  <c r="Y227" i="4" s="1"/>
  <c r="W226" i="4" l="1"/>
  <c r="AA226" i="4"/>
  <c r="Z227" i="4"/>
  <c r="V227" i="4"/>
  <c r="R227" i="4"/>
  <c r="S227" i="4" s="1"/>
  <c r="O228" i="4"/>
  <c r="Q228" i="4" s="1"/>
  <c r="P227" i="4"/>
  <c r="U228" i="4"/>
  <c r="Y228" i="4" s="1"/>
  <c r="Z228" i="4" l="1"/>
  <c r="AA227" i="4"/>
  <c r="AA228" i="4" s="1"/>
  <c r="V228" i="4"/>
  <c r="W227" i="4"/>
  <c r="R228" i="4"/>
  <c r="S228" i="4" s="1"/>
  <c r="O229" i="4"/>
  <c r="Q229" i="4" s="1"/>
  <c r="P228" i="4"/>
  <c r="U229" i="4"/>
  <c r="Y229" i="4" s="1"/>
  <c r="W228" i="4" l="1"/>
  <c r="Z229" i="4"/>
  <c r="V229" i="4"/>
  <c r="R229" i="4"/>
  <c r="S229" i="4" s="1"/>
  <c r="O230" i="4"/>
  <c r="Q230" i="4" s="1"/>
  <c r="P229" i="4"/>
  <c r="U230" i="4"/>
  <c r="Y230" i="4" s="1"/>
  <c r="Z230" i="4" l="1"/>
  <c r="AA229" i="4"/>
  <c r="AA230" i="4" s="1"/>
  <c r="V230" i="4"/>
  <c r="W229" i="4"/>
  <c r="R230" i="4"/>
  <c r="S230" i="4" s="1"/>
  <c r="O231" i="4"/>
  <c r="Q231" i="4" s="1"/>
  <c r="P230" i="4"/>
  <c r="U231" i="4"/>
  <c r="Y231" i="4" s="1"/>
  <c r="W230" i="4" l="1"/>
  <c r="Z231" i="4"/>
  <c r="V231" i="4"/>
  <c r="R231" i="4"/>
  <c r="S231" i="4" s="1"/>
  <c r="O232" i="4"/>
  <c r="Q232" i="4" s="1"/>
  <c r="P231" i="4"/>
  <c r="U232" i="4"/>
  <c r="Y232" i="4" s="1"/>
  <c r="Z232" i="4" l="1"/>
  <c r="AA231" i="4"/>
  <c r="V232" i="4"/>
  <c r="W231" i="4"/>
  <c r="R232" i="4"/>
  <c r="S232" i="4" s="1"/>
  <c r="O233" i="4"/>
  <c r="Q233" i="4" s="1"/>
  <c r="P232" i="4"/>
  <c r="U233" i="4"/>
  <c r="Y233" i="4" s="1"/>
  <c r="AA232" i="4" l="1"/>
  <c r="W232" i="4"/>
  <c r="Z233" i="4"/>
  <c r="V233" i="4"/>
  <c r="R233" i="4"/>
  <c r="S233" i="4" s="1"/>
  <c r="O234" i="4"/>
  <c r="Q234" i="4" s="1"/>
  <c r="P233" i="4"/>
  <c r="U234" i="4"/>
  <c r="Y234" i="4" s="1"/>
  <c r="Z234" i="4" l="1"/>
  <c r="AA233" i="4"/>
  <c r="AA234" i="4" s="1"/>
  <c r="V234" i="4"/>
  <c r="W233" i="4"/>
  <c r="R234" i="4"/>
  <c r="S234" i="4" s="1"/>
  <c r="O235" i="4"/>
  <c r="Q235" i="4" s="1"/>
  <c r="P234" i="4"/>
  <c r="U235" i="4"/>
  <c r="Y235" i="4" s="1"/>
  <c r="W234" i="4" l="1"/>
  <c r="Z235" i="4"/>
  <c r="V235" i="4"/>
  <c r="R235" i="4"/>
  <c r="S235" i="4" s="1"/>
  <c r="O236" i="4"/>
  <c r="Q236" i="4" s="1"/>
  <c r="P235" i="4"/>
  <c r="U236" i="4"/>
  <c r="Y236" i="4" s="1"/>
  <c r="Z236" i="4" l="1"/>
  <c r="AA235" i="4"/>
  <c r="V236" i="4"/>
  <c r="W235" i="4"/>
  <c r="R236" i="4"/>
  <c r="S236" i="4" s="1"/>
  <c r="O237" i="4"/>
  <c r="Q237" i="4" s="1"/>
  <c r="P236" i="4"/>
  <c r="U237" i="4"/>
  <c r="Y237" i="4" s="1"/>
  <c r="AA236" i="4" l="1"/>
  <c r="Z237" i="4"/>
  <c r="W236" i="4"/>
  <c r="V237" i="4"/>
  <c r="R237" i="4"/>
  <c r="S237" i="4" s="1"/>
  <c r="O238" i="4"/>
  <c r="Q238" i="4" s="1"/>
  <c r="P237" i="4"/>
  <c r="U238" i="4"/>
  <c r="Y238" i="4" s="1"/>
  <c r="Z238" i="4" l="1"/>
  <c r="AA237" i="4"/>
  <c r="V238" i="4"/>
  <c r="W237" i="4"/>
  <c r="R238" i="4"/>
  <c r="S238" i="4" s="1"/>
  <c r="O239" i="4"/>
  <c r="Q239" i="4" s="1"/>
  <c r="P238" i="4"/>
  <c r="U239" i="4"/>
  <c r="Y239" i="4" s="1"/>
  <c r="AA238" i="4" l="1"/>
  <c r="W238" i="4"/>
  <c r="Z239" i="4"/>
  <c r="AA239" i="4" s="1"/>
  <c r="V239" i="4"/>
  <c r="R239" i="4"/>
  <c r="S239" i="4" s="1"/>
  <c r="O240" i="4"/>
  <c r="Q240" i="4" s="1"/>
  <c r="P239" i="4"/>
  <c r="U240" i="4"/>
  <c r="Y240" i="4" s="1"/>
  <c r="Z240" i="4" l="1"/>
  <c r="AA240" i="4" s="1"/>
  <c r="V240" i="4"/>
  <c r="W239" i="4"/>
  <c r="R240" i="4"/>
  <c r="S240" i="4" s="1"/>
  <c r="O241" i="4"/>
  <c r="Q241" i="4" s="1"/>
  <c r="P240" i="4"/>
  <c r="U241" i="4"/>
  <c r="Y241" i="4" s="1"/>
  <c r="Z241" i="4" l="1"/>
  <c r="W240" i="4"/>
  <c r="V241" i="4"/>
  <c r="R241" i="4"/>
  <c r="S241" i="4" s="1"/>
  <c r="O242" i="4"/>
  <c r="Q242" i="4" s="1"/>
  <c r="P241" i="4"/>
  <c r="U242" i="4"/>
  <c r="Y242" i="4" s="1"/>
  <c r="Z242" i="4" l="1"/>
  <c r="AA241" i="4"/>
  <c r="AA242" i="4" s="1"/>
  <c r="V242" i="4"/>
  <c r="W241" i="4"/>
  <c r="R242" i="4"/>
  <c r="S242" i="4" s="1"/>
  <c r="O243" i="4"/>
  <c r="Q243" i="4" s="1"/>
  <c r="P242" i="4"/>
  <c r="U243" i="4"/>
  <c r="Y243" i="4" s="1"/>
  <c r="W242" i="4" l="1"/>
  <c r="Z243" i="4"/>
  <c r="V243" i="4"/>
  <c r="R243" i="4"/>
  <c r="S243" i="4" s="1"/>
  <c r="O244" i="4"/>
  <c r="Q244" i="4" s="1"/>
  <c r="P243" i="4"/>
  <c r="U244" i="4"/>
  <c r="Y244" i="4" s="1"/>
  <c r="Z244" i="4" l="1"/>
  <c r="AA243" i="4"/>
  <c r="AA244" i="4" s="1"/>
  <c r="V244" i="4"/>
  <c r="W243" i="4"/>
  <c r="R244" i="4"/>
  <c r="S244" i="4" s="1"/>
  <c r="O245" i="4"/>
  <c r="Q245" i="4" s="1"/>
  <c r="P244" i="4"/>
  <c r="U245" i="4"/>
  <c r="Y245" i="4" s="1"/>
  <c r="W244" i="4" l="1"/>
  <c r="Z245" i="4"/>
  <c r="V245" i="4"/>
  <c r="R245" i="4"/>
  <c r="S245" i="4" s="1"/>
  <c r="O246" i="4"/>
  <c r="Q246" i="4" s="1"/>
  <c r="P245" i="4"/>
  <c r="U246" i="4"/>
  <c r="Y246" i="4" s="1"/>
  <c r="Z246" i="4" l="1"/>
  <c r="AA245" i="4"/>
  <c r="AA246" i="4" s="1"/>
  <c r="V246" i="4"/>
  <c r="W245" i="4"/>
  <c r="R246" i="4"/>
  <c r="S246" i="4" s="1"/>
  <c r="O247" i="4"/>
  <c r="Q247" i="4" s="1"/>
  <c r="P246" i="4"/>
  <c r="U247" i="4"/>
  <c r="Y247" i="4" s="1"/>
  <c r="W246" i="4" l="1"/>
  <c r="Z247" i="4"/>
  <c r="V247" i="4"/>
  <c r="R247" i="4"/>
  <c r="S247" i="4" s="1"/>
  <c r="O248" i="4"/>
  <c r="Q248" i="4" s="1"/>
  <c r="P247" i="4"/>
  <c r="U248" i="4"/>
  <c r="Y248" i="4" s="1"/>
  <c r="Z248" i="4" l="1"/>
  <c r="AA247" i="4"/>
  <c r="V248" i="4"/>
  <c r="W247" i="4"/>
  <c r="W248" i="4" s="1"/>
  <c r="R248" i="4"/>
  <c r="S248" i="4" s="1"/>
  <c r="O249" i="4"/>
  <c r="Q249" i="4" s="1"/>
  <c r="P248" i="4"/>
  <c r="U249" i="4"/>
  <c r="Y249" i="4" s="1"/>
  <c r="AA248" i="4" l="1"/>
  <c r="Z249" i="4"/>
  <c r="V249" i="4"/>
  <c r="R249" i="4"/>
  <c r="S249" i="4" s="1"/>
  <c r="O250" i="4"/>
  <c r="Q250" i="4" s="1"/>
  <c r="P249" i="4"/>
  <c r="U250" i="4"/>
  <c r="Y250" i="4" s="1"/>
  <c r="Z250" i="4" l="1"/>
  <c r="AA249" i="4"/>
  <c r="AA250" i="4" s="1"/>
  <c r="V250" i="4"/>
  <c r="W249" i="4"/>
  <c r="W250" i="4" s="1"/>
  <c r="R250" i="4"/>
  <c r="S250" i="4" s="1"/>
  <c r="O251" i="4"/>
  <c r="Q251" i="4" s="1"/>
  <c r="P250" i="4"/>
  <c r="U251" i="4"/>
  <c r="Y251" i="4" s="1"/>
  <c r="Z251" i="4" l="1"/>
  <c r="V251" i="4"/>
  <c r="R251" i="4"/>
  <c r="S251" i="4" s="1"/>
  <c r="O252" i="4"/>
  <c r="Q252" i="4" s="1"/>
  <c r="P251" i="4"/>
  <c r="U252" i="4"/>
  <c r="Y252" i="4" s="1"/>
  <c r="Z252" i="4" l="1"/>
  <c r="AA251" i="4"/>
  <c r="AA252" i="4" s="1"/>
  <c r="V252" i="4"/>
  <c r="W251" i="4"/>
  <c r="R252" i="4"/>
  <c r="S252" i="4"/>
  <c r="O253" i="4"/>
  <c r="Q253" i="4" s="1"/>
  <c r="P252" i="4"/>
  <c r="U253" i="4"/>
  <c r="Y253" i="4" s="1"/>
  <c r="W252" i="4" l="1"/>
  <c r="Z253" i="4"/>
  <c r="V253" i="4"/>
  <c r="R253" i="4"/>
  <c r="S253" i="4" s="1"/>
  <c r="O254" i="4"/>
  <c r="Q254" i="4" s="1"/>
  <c r="P253" i="4"/>
  <c r="U254" i="4"/>
  <c r="Y254" i="4" s="1"/>
  <c r="Z254" i="4" l="1"/>
  <c r="AA253" i="4"/>
  <c r="AA254" i="4" s="1"/>
  <c r="V254" i="4"/>
  <c r="W253" i="4"/>
  <c r="W254" i="4" s="1"/>
  <c r="R254" i="4"/>
  <c r="S254" i="4" s="1"/>
  <c r="O255" i="4"/>
  <c r="Q255" i="4" s="1"/>
  <c r="P254" i="4"/>
  <c r="U255" i="4"/>
  <c r="Y255" i="4" s="1"/>
  <c r="Z255" i="4" l="1"/>
  <c r="V255" i="4"/>
  <c r="R255" i="4"/>
  <c r="S255" i="4"/>
  <c r="O256" i="4"/>
  <c r="Q256" i="4" s="1"/>
  <c r="P255" i="4"/>
  <c r="U256" i="4"/>
  <c r="Y256" i="4" s="1"/>
  <c r="Z256" i="4" l="1"/>
  <c r="AA255" i="4"/>
  <c r="AA256" i="4" s="1"/>
  <c r="V256" i="4"/>
  <c r="W255" i="4"/>
  <c r="W256" i="4" s="1"/>
  <c r="R256" i="4"/>
  <c r="S256" i="4" s="1"/>
  <c r="O257" i="4"/>
  <c r="Q257" i="4" s="1"/>
  <c r="P256" i="4"/>
  <c r="U257" i="4"/>
  <c r="Y257" i="4" s="1"/>
  <c r="Z257" i="4" l="1"/>
  <c r="V257" i="4"/>
  <c r="R257" i="4"/>
  <c r="S257" i="4" s="1"/>
  <c r="O258" i="4"/>
  <c r="Q258" i="4" s="1"/>
  <c r="P257" i="4"/>
  <c r="U258" i="4"/>
  <c r="Y258" i="4" s="1"/>
  <c r="Z258" i="4" l="1"/>
  <c r="AA257" i="4"/>
  <c r="AA258" i="4" s="1"/>
  <c r="V258" i="4"/>
  <c r="W257" i="4"/>
  <c r="R258" i="4"/>
  <c r="S258" i="4" s="1"/>
  <c r="O259" i="4"/>
  <c r="Q259" i="4" s="1"/>
  <c r="P258" i="4"/>
  <c r="U259" i="4"/>
  <c r="Y259" i="4" s="1"/>
  <c r="W258" i="4" l="1"/>
  <c r="Z259" i="4"/>
  <c r="V259" i="4"/>
  <c r="R259" i="4"/>
  <c r="S259" i="4" s="1"/>
  <c r="O260" i="4"/>
  <c r="Q260" i="4" s="1"/>
  <c r="P259" i="4"/>
  <c r="U260" i="4"/>
  <c r="Y260" i="4" s="1"/>
  <c r="Z260" i="4" l="1"/>
  <c r="AA259" i="4"/>
  <c r="AA260" i="4" s="1"/>
  <c r="V260" i="4"/>
  <c r="W259" i="4"/>
  <c r="W260" i="4" s="1"/>
  <c r="R260" i="4"/>
  <c r="S260" i="4"/>
  <c r="O261" i="4"/>
  <c r="Q261" i="4" s="1"/>
  <c r="P260" i="4"/>
  <c r="U261" i="4"/>
  <c r="Y261" i="4" s="1"/>
  <c r="Z261" i="4" l="1"/>
  <c r="V261" i="4"/>
  <c r="R261" i="4"/>
  <c r="S261" i="4" s="1"/>
  <c r="O262" i="4"/>
  <c r="Q262" i="4" s="1"/>
  <c r="P261" i="4"/>
  <c r="U262" i="4"/>
  <c r="Y262" i="4" s="1"/>
  <c r="Z262" i="4" l="1"/>
  <c r="AA261" i="4"/>
  <c r="AA262" i="4" s="1"/>
  <c r="V262" i="4"/>
  <c r="W261" i="4"/>
  <c r="W262" i="4" s="1"/>
  <c r="R262" i="4"/>
  <c r="S262" i="4" s="1"/>
  <c r="O263" i="4"/>
  <c r="Q263" i="4" s="1"/>
  <c r="P262" i="4"/>
  <c r="U263" i="4"/>
  <c r="Y263" i="4" s="1"/>
  <c r="Z263" i="4" l="1"/>
  <c r="V263" i="4"/>
  <c r="R263" i="4"/>
  <c r="S263" i="4" s="1"/>
  <c r="O264" i="4"/>
  <c r="Q264" i="4" s="1"/>
  <c r="P263" i="4"/>
  <c r="U264" i="4"/>
  <c r="Y264" i="4" s="1"/>
  <c r="Z264" i="4" l="1"/>
  <c r="AA263" i="4"/>
  <c r="AA264" i="4" s="1"/>
  <c r="V264" i="4"/>
  <c r="W263" i="4"/>
  <c r="R264" i="4"/>
  <c r="S264" i="4" s="1"/>
  <c r="O265" i="4"/>
  <c r="Q265" i="4" s="1"/>
  <c r="P264" i="4"/>
  <c r="U265" i="4"/>
  <c r="Y265" i="4" s="1"/>
  <c r="W264" i="4" l="1"/>
  <c r="Z265" i="4"/>
  <c r="V265" i="4"/>
  <c r="R265" i="4"/>
  <c r="S265" i="4" s="1"/>
  <c r="O266" i="4"/>
  <c r="Q266" i="4" s="1"/>
  <c r="P265" i="4"/>
  <c r="U266" i="4"/>
  <c r="Y266" i="4" s="1"/>
  <c r="Z266" i="4" l="1"/>
  <c r="AA265" i="4"/>
  <c r="AA266" i="4" s="1"/>
  <c r="V266" i="4"/>
  <c r="W265" i="4"/>
  <c r="R266" i="4"/>
  <c r="S266" i="4" s="1"/>
  <c r="O267" i="4"/>
  <c r="Q267" i="4" s="1"/>
  <c r="P266" i="4"/>
  <c r="U267" i="4"/>
  <c r="Y267" i="4" s="1"/>
  <c r="W266" i="4" l="1"/>
  <c r="Z267" i="4"/>
  <c r="V267" i="4"/>
  <c r="R267" i="4"/>
  <c r="S267" i="4" s="1"/>
  <c r="O268" i="4"/>
  <c r="Q268" i="4" s="1"/>
  <c r="P267" i="4"/>
  <c r="U268" i="4"/>
  <c r="Y268" i="4" s="1"/>
  <c r="Z268" i="4" l="1"/>
  <c r="AA267" i="4"/>
  <c r="AA268" i="4" s="1"/>
  <c r="V268" i="4"/>
  <c r="W267" i="4"/>
  <c r="W268" i="4" s="1"/>
  <c r="R268" i="4"/>
  <c r="S268" i="4" s="1"/>
  <c r="O269" i="4"/>
  <c r="Q269" i="4" s="1"/>
  <c r="P268" i="4"/>
  <c r="U269" i="4"/>
  <c r="Y269" i="4" s="1"/>
  <c r="Z269" i="4" l="1"/>
  <c r="V269" i="4"/>
  <c r="R269" i="4"/>
  <c r="S269" i="4" s="1"/>
  <c r="O270" i="4"/>
  <c r="Q270" i="4" s="1"/>
  <c r="P269" i="4"/>
  <c r="U270" i="4"/>
  <c r="Y270" i="4" s="1"/>
  <c r="Z270" i="4" l="1"/>
  <c r="AA269" i="4"/>
  <c r="AA270" i="4" s="1"/>
  <c r="V270" i="4"/>
  <c r="W269" i="4"/>
  <c r="W270" i="4" s="1"/>
  <c r="R270" i="4"/>
  <c r="S270" i="4" s="1"/>
  <c r="O271" i="4"/>
  <c r="Q271" i="4" s="1"/>
  <c r="P270" i="4"/>
  <c r="U271" i="4"/>
  <c r="Y271" i="4" s="1"/>
  <c r="Z271" i="4" l="1"/>
  <c r="V271" i="4"/>
  <c r="R271" i="4"/>
  <c r="S271" i="4" s="1"/>
  <c r="O272" i="4"/>
  <c r="Q272" i="4" s="1"/>
  <c r="P271" i="4"/>
  <c r="U272" i="4"/>
  <c r="Y272" i="4" s="1"/>
  <c r="Z272" i="4" l="1"/>
  <c r="AA271" i="4"/>
  <c r="AA272" i="4" s="1"/>
  <c r="V272" i="4"/>
  <c r="W271" i="4"/>
  <c r="W272" i="4" s="1"/>
  <c r="R272" i="4"/>
  <c r="S272" i="4" s="1"/>
  <c r="O273" i="4"/>
  <c r="Q273" i="4" s="1"/>
  <c r="P272" i="4"/>
  <c r="U273" i="4"/>
  <c r="Y273" i="4" s="1"/>
  <c r="Z273" i="4" l="1"/>
  <c r="V273" i="4"/>
  <c r="R273" i="4"/>
  <c r="S273" i="4" s="1"/>
  <c r="O274" i="4"/>
  <c r="Q274" i="4" s="1"/>
  <c r="P273" i="4"/>
  <c r="U274" i="4"/>
  <c r="Y274" i="4" s="1"/>
  <c r="Z274" i="4" l="1"/>
  <c r="AA273" i="4"/>
  <c r="V274" i="4"/>
  <c r="W273" i="4"/>
  <c r="W274" i="4" s="1"/>
  <c r="R274" i="4"/>
  <c r="S274" i="4" s="1"/>
  <c r="O275" i="4"/>
  <c r="Q275" i="4" s="1"/>
  <c r="P274" i="4"/>
  <c r="U275" i="4"/>
  <c r="Y275" i="4" s="1"/>
  <c r="AA274" i="4" l="1"/>
  <c r="Z275" i="4"/>
  <c r="V275" i="4"/>
  <c r="R275" i="4"/>
  <c r="S275" i="4" s="1"/>
  <c r="O276" i="4"/>
  <c r="Q276" i="4" s="1"/>
  <c r="P275" i="4"/>
  <c r="U276" i="4"/>
  <c r="Y276" i="4" s="1"/>
  <c r="Z276" i="4" l="1"/>
  <c r="AA275" i="4"/>
  <c r="AA276" i="4" s="1"/>
  <c r="V276" i="4"/>
  <c r="W275" i="4"/>
  <c r="R276" i="4"/>
  <c r="S276" i="4" s="1"/>
  <c r="O277" i="4"/>
  <c r="Q277" i="4" s="1"/>
  <c r="P276" i="4"/>
  <c r="U277" i="4"/>
  <c r="Y277" i="4" s="1"/>
  <c r="W276" i="4" l="1"/>
  <c r="Z277" i="4"/>
  <c r="V277" i="4"/>
  <c r="R277" i="4"/>
  <c r="S277" i="4" s="1"/>
  <c r="O278" i="4"/>
  <c r="Q278" i="4" s="1"/>
  <c r="P277" i="4"/>
  <c r="U278" i="4"/>
  <c r="Y278" i="4" s="1"/>
  <c r="Z278" i="4" l="1"/>
  <c r="AA277" i="4"/>
  <c r="AA278" i="4" s="1"/>
  <c r="V278" i="4"/>
  <c r="W277" i="4"/>
  <c r="R278" i="4"/>
  <c r="S278" i="4" s="1"/>
  <c r="O279" i="4"/>
  <c r="Q279" i="4" s="1"/>
  <c r="P278" i="4"/>
  <c r="U279" i="4"/>
  <c r="Y279" i="4" s="1"/>
  <c r="W278" i="4" l="1"/>
  <c r="Z279" i="4"/>
  <c r="AA279" i="4" s="1"/>
  <c r="V279" i="4"/>
  <c r="R279" i="4"/>
  <c r="S279" i="4" s="1"/>
  <c r="O280" i="4"/>
  <c r="Q280" i="4" s="1"/>
  <c r="P279" i="4"/>
  <c r="U280" i="4"/>
  <c r="Y280" i="4" s="1"/>
  <c r="Z280" i="4" l="1"/>
  <c r="V280" i="4"/>
  <c r="W279" i="4"/>
  <c r="R280" i="4"/>
  <c r="S280" i="4" s="1"/>
  <c r="O281" i="4"/>
  <c r="Q281" i="4" s="1"/>
  <c r="P280" i="4"/>
  <c r="U281" i="4"/>
  <c r="Y281" i="4" s="1"/>
  <c r="Z281" i="4" l="1"/>
  <c r="AA280" i="4"/>
  <c r="AA281" i="4" s="1"/>
  <c r="W280" i="4"/>
  <c r="V281" i="4"/>
  <c r="R281" i="4"/>
  <c r="S281" i="4"/>
  <c r="O282" i="4"/>
  <c r="Q282" i="4" s="1"/>
  <c r="P281" i="4"/>
  <c r="U282" i="4"/>
  <c r="Y282" i="4" s="1"/>
  <c r="Z282" i="4" l="1"/>
  <c r="V282" i="4"/>
  <c r="W281" i="4"/>
  <c r="R282" i="4"/>
  <c r="S282" i="4" s="1"/>
  <c r="O283" i="4"/>
  <c r="Q283" i="4" s="1"/>
  <c r="P282" i="4"/>
  <c r="U283" i="4"/>
  <c r="Y283" i="4" s="1"/>
  <c r="W282" i="4" l="1"/>
  <c r="Z283" i="4"/>
  <c r="AA282" i="4"/>
  <c r="V283" i="4"/>
  <c r="R283" i="4"/>
  <c r="S283" i="4" s="1"/>
  <c r="O284" i="4"/>
  <c r="Q284" i="4" s="1"/>
  <c r="P283" i="4"/>
  <c r="U284" i="4"/>
  <c r="Y284" i="4" s="1"/>
  <c r="AA283" i="4" l="1"/>
  <c r="Z284" i="4"/>
  <c r="V284" i="4"/>
  <c r="W283" i="4"/>
  <c r="R284" i="4"/>
  <c r="S284" i="4" s="1"/>
  <c r="O285" i="4"/>
  <c r="Q285" i="4" s="1"/>
  <c r="P284" i="4"/>
  <c r="U285" i="4"/>
  <c r="Y285" i="4" s="1"/>
  <c r="W284" i="4" l="1"/>
  <c r="Z285" i="4"/>
  <c r="AA284" i="4"/>
  <c r="AA285" i="4" s="1"/>
  <c r="V285" i="4"/>
  <c r="R285" i="4"/>
  <c r="S285" i="4" s="1"/>
  <c r="O286" i="4"/>
  <c r="Q286" i="4" s="1"/>
  <c r="P285" i="4"/>
  <c r="U286" i="4"/>
  <c r="Y286" i="4" s="1"/>
  <c r="Z286" i="4" l="1"/>
  <c r="V286" i="4"/>
  <c r="W285" i="4"/>
  <c r="R286" i="4"/>
  <c r="S286" i="4" s="1"/>
  <c r="O287" i="4"/>
  <c r="Q287" i="4" s="1"/>
  <c r="P286" i="4"/>
  <c r="U287" i="4"/>
  <c r="Y287" i="4" s="1"/>
  <c r="W286" i="4" l="1"/>
  <c r="Z287" i="4"/>
  <c r="AA286" i="4"/>
  <c r="AA287" i="4" s="1"/>
  <c r="V287" i="4"/>
  <c r="R287" i="4"/>
  <c r="S287" i="4" s="1"/>
  <c r="O288" i="4"/>
  <c r="Q288" i="4" s="1"/>
  <c r="P287" i="4"/>
  <c r="U288" i="4"/>
  <c r="Y288" i="4" s="1"/>
  <c r="Z288" i="4" l="1"/>
  <c r="V288" i="4"/>
  <c r="W287" i="4"/>
  <c r="R288" i="4"/>
  <c r="S288" i="4" s="1"/>
  <c r="O289" i="4"/>
  <c r="Q289" i="4" s="1"/>
  <c r="P288" i="4"/>
  <c r="U289" i="4"/>
  <c r="Y289" i="4" s="1"/>
  <c r="W288" i="4" l="1"/>
  <c r="Z289" i="4"/>
  <c r="AA288" i="4"/>
  <c r="V289" i="4"/>
  <c r="R289" i="4"/>
  <c r="S289" i="4" s="1"/>
  <c r="O290" i="4"/>
  <c r="Q290" i="4" s="1"/>
  <c r="P289" i="4"/>
  <c r="U290" i="4"/>
  <c r="Y290" i="4" s="1"/>
  <c r="AA289" i="4" l="1"/>
  <c r="Z290" i="4"/>
  <c r="V290" i="4"/>
  <c r="W289" i="4"/>
  <c r="W290" i="4" s="1"/>
  <c r="R290" i="4"/>
  <c r="S290" i="4" s="1"/>
  <c r="O291" i="4"/>
  <c r="Q291" i="4" s="1"/>
  <c r="P290" i="4"/>
  <c r="U291" i="4"/>
  <c r="Y291" i="4" s="1"/>
  <c r="Z291" i="4" l="1"/>
  <c r="AA290" i="4"/>
  <c r="AA291" i="4" s="1"/>
  <c r="V291" i="4"/>
  <c r="R291" i="4"/>
  <c r="S291" i="4" s="1"/>
  <c r="O292" i="4"/>
  <c r="Q292" i="4" s="1"/>
  <c r="P291" i="4"/>
  <c r="U292" i="4"/>
  <c r="Y292" i="4" s="1"/>
  <c r="Z292" i="4" l="1"/>
  <c r="V292" i="4"/>
  <c r="W291" i="4"/>
  <c r="R292" i="4"/>
  <c r="S292" i="4" s="1"/>
  <c r="O293" i="4"/>
  <c r="Q293" i="4" s="1"/>
  <c r="P292" i="4"/>
  <c r="U293" i="4"/>
  <c r="Y293" i="4" s="1"/>
  <c r="W292" i="4" l="1"/>
  <c r="Z293" i="4"/>
  <c r="AA292" i="4"/>
  <c r="AA293" i="4" s="1"/>
  <c r="V293" i="4"/>
  <c r="R293" i="4"/>
  <c r="S293" i="4" s="1"/>
  <c r="O294" i="4"/>
  <c r="Q294" i="4" s="1"/>
  <c r="P293" i="4"/>
  <c r="U294" i="4"/>
  <c r="Y294" i="4" s="1"/>
  <c r="Z294" i="4" l="1"/>
  <c r="V294" i="4"/>
  <c r="W293" i="4"/>
  <c r="R294" i="4"/>
  <c r="S294" i="4" s="1"/>
  <c r="O295" i="4"/>
  <c r="Q295" i="4" s="1"/>
  <c r="P294" i="4"/>
  <c r="U295" i="4"/>
  <c r="Y295" i="4" s="1"/>
  <c r="W294" i="4" l="1"/>
  <c r="Z295" i="4"/>
  <c r="AA294" i="4"/>
  <c r="AA295" i="4" s="1"/>
  <c r="V295" i="4"/>
  <c r="R295" i="4"/>
  <c r="S295" i="4" s="1"/>
  <c r="O296" i="4"/>
  <c r="Q296" i="4" s="1"/>
  <c r="P295" i="4"/>
  <c r="U296" i="4"/>
  <c r="Y296" i="4" s="1"/>
  <c r="Z296" i="4" l="1"/>
  <c r="V296" i="4"/>
  <c r="W295" i="4"/>
  <c r="R296" i="4"/>
  <c r="S296" i="4" s="1"/>
  <c r="O297" i="4"/>
  <c r="Q297" i="4" s="1"/>
  <c r="P296" i="4"/>
  <c r="U297" i="4"/>
  <c r="Y297" i="4" s="1"/>
  <c r="W296" i="4" l="1"/>
  <c r="Z297" i="4"/>
  <c r="AA296" i="4"/>
  <c r="V297" i="4"/>
  <c r="R297" i="4"/>
  <c r="S297" i="4" s="1"/>
  <c r="O298" i="4"/>
  <c r="Q298" i="4" s="1"/>
  <c r="P297" i="4"/>
  <c r="U298" i="4"/>
  <c r="Y298" i="4" s="1"/>
  <c r="AA297" i="4" l="1"/>
  <c r="Z298" i="4"/>
  <c r="V298" i="4"/>
  <c r="W297" i="4"/>
  <c r="R298" i="4"/>
  <c r="S298" i="4" s="1"/>
  <c r="O299" i="4"/>
  <c r="Q299" i="4" s="1"/>
  <c r="P298" i="4"/>
  <c r="U299" i="4"/>
  <c r="Y299" i="4" s="1"/>
  <c r="W298" i="4" l="1"/>
  <c r="Z299" i="4"/>
  <c r="AA298" i="4"/>
  <c r="V299" i="4"/>
  <c r="R299" i="4"/>
  <c r="S299" i="4" s="1"/>
  <c r="O300" i="4"/>
  <c r="Q300" i="4" s="1"/>
  <c r="P299" i="4"/>
  <c r="U300" i="4"/>
  <c r="Y300" i="4" s="1"/>
  <c r="AA299" i="4" l="1"/>
  <c r="Z300" i="4"/>
  <c r="V300" i="4"/>
  <c r="W299" i="4"/>
  <c r="R300" i="4"/>
  <c r="S300" i="4" s="1"/>
  <c r="O301" i="4"/>
  <c r="Q301" i="4" s="1"/>
  <c r="P300" i="4"/>
  <c r="U301" i="4"/>
  <c r="Y301" i="4" s="1"/>
  <c r="W300" i="4" l="1"/>
  <c r="Z301" i="4"/>
  <c r="AA300" i="4"/>
  <c r="AA301" i="4" s="1"/>
  <c r="V301" i="4"/>
  <c r="R301" i="4"/>
  <c r="S301" i="4" s="1"/>
  <c r="O302" i="4"/>
  <c r="Q302" i="4" s="1"/>
  <c r="P301" i="4"/>
  <c r="U302" i="4"/>
  <c r="Y302" i="4" s="1"/>
  <c r="Z302" i="4" l="1"/>
  <c r="V302" i="4"/>
  <c r="W301" i="4"/>
  <c r="R302" i="4"/>
  <c r="S302" i="4" s="1"/>
  <c r="O303" i="4"/>
  <c r="Q303" i="4" s="1"/>
  <c r="P302" i="4"/>
  <c r="U303" i="4"/>
  <c r="Y303" i="4" s="1"/>
  <c r="Z303" i="4" l="1"/>
  <c r="AA302" i="4"/>
  <c r="AA303" i="4" s="1"/>
  <c r="W302" i="4"/>
  <c r="V303" i="4"/>
  <c r="R303" i="4"/>
  <c r="S303" i="4" s="1"/>
  <c r="O304" i="4"/>
  <c r="Q304" i="4" s="1"/>
  <c r="P303" i="4"/>
  <c r="U304" i="4"/>
  <c r="Y304" i="4" s="1"/>
  <c r="Z304" i="4" l="1"/>
  <c r="V304" i="4"/>
  <c r="W303" i="4"/>
  <c r="W304" i="4" s="1"/>
  <c r="R304" i="4"/>
  <c r="S304" i="4" s="1"/>
  <c r="O305" i="4"/>
  <c r="Q305" i="4" s="1"/>
  <c r="P304" i="4"/>
  <c r="U305" i="4"/>
  <c r="Y305" i="4" s="1"/>
  <c r="Z305" i="4" l="1"/>
  <c r="AA304" i="4"/>
  <c r="AA305" i="4" s="1"/>
  <c r="V305" i="4"/>
  <c r="R305" i="4"/>
  <c r="S305" i="4" s="1"/>
  <c r="O306" i="4"/>
  <c r="Q306" i="4" s="1"/>
  <c r="P305" i="4"/>
  <c r="U306" i="4"/>
  <c r="Y306" i="4" s="1"/>
  <c r="Z306" i="4" l="1"/>
  <c r="V306" i="4"/>
  <c r="W305" i="4"/>
  <c r="W306" i="4" s="1"/>
  <c r="R306" i="4"/>
  <c r="S306" i="4" s="1"/>
  <c r="O307" i="4"/>
  <c r="Q307" i="4" s="1"/>
  <c r="P306" i="4"/>
  <c r="U307" i="4"/>
  <c r="Y307" i="4" s="1"/>
  <c r="Z307" i="4" l="1"/>
  <c r="AA306" i="4"/>
  <c r="V307" i="4"/>
  <c r="R307" i="4"/>
  <c r="S307" i="4" s="1"/>
  <c r="O308" i="4"/>
  <c r="Q308" i="4" s="1"/>
  <c r="P307" i="4"/>
  <c r="U308" i="4"/>
  <c r="Y308" i="4" s="1"/>
  <c r="AA307" i="4" l="1"/>
  <c r="Z308" i="4"/>
  <c r="V308" i="4"/>
  <c r="W307" i="4"/>
  <c r="W308" i="4" s="1"/>
  <c r="R308" i="4"/>
  <c r="S308" i="4" s="1"/>
  <c r="O309" i="4"/>
  <c r="Q309" i="4" s="1"/>
  <c r="P308" i="4"/>
  <c r="U309" i="4"/>
  <c r="Y309" i="4" s="1"/>
  <c r="Z309" i="4" l="1"/>
  <c r="AA308" i="4"/>
  <c r="V309" i="4"/>
  <c r="R309" i="4"/>
  <c r="S309" i="4" s="1"/>
  <c r="O310" i="4"/>
  <c r="Q310" i="4" s="1"/>
  <c r="P309" i="4"/>
  <c r="U310" i="4"/>
  <c r="Y310" i="4" s="1"/>
  <c r="AA309" i="4" l="1"/>
  <c r="Z310" i="4"/>
  <c r="V310" i="4"/>
  <c r="W309" i="4"/>
  <c r="R310" i="4"/>
  <c r="S310" i="4" s="1"/>
  <c r="O311" i="4"/>
  <c r="Q311" i="4" s="1"/>
  <c r="P310" i="4"/>
  <c r="U311" i="4"/>
  <c r="Y311" i="4" s="1"/>
  <c r="Z311" i="4" l="1"/>
  <c r="AA310" i="4"/>
  <c r="AA311" i="4" s="1"/>
  <c r="W310" i="4"/>
  <c r="V311" i="4"/>
  <c r="R311" i="4"/>
  <c r="S311" i="4"/>
  <c r="O312" i="4"/>
  <c r="Q312" i="4" s="1"/>
  <c r="P311" i="4"/>
  <c r="U312" i="4"/>
  <c r="Y312" i="4" s="1"/>
  <c r="Z312" i="4" l="1"/>
  <c r="V312" i="4"/>
  <c r="W311" i="4"/>
  <c r="R312" i="4"/>
  <c r="S312" i="4" s="1"/>
  <c r="O313" i="4"/>
  <c r="Q313" i="4" s="1"/>
  <c r="P312" i="4"/>
  <c r="U313" i="4"/>
  <c r="Y313" i="4" s="1"/>
  <c r="W312" i="4" l="1"/>
  <c r="Z313" i="4"/>
  <c r="AA312" i="4"/>
  <c r="V313" i="4"/>
  <c r="R313" i="4"/>
  <c r="S313" i="4" s="1"/>
  <c r="O314" i="4"/>
  <c r="Q314" i="4" s="1"/>
  <c r="P313" i="4"/>
  <c r="U314" i="4"/>
  <c r="Y314" i="4" s="1"/>
  <c r="AA313" i="4" l="1"/>
  <c r="Z314" i="4"/>
  <c r="V314" i="4"/>
  <c r="W313" i="4"/>
  <c r="W314" i="4" s="1"/>
  <c r="R314" i="4"/>
  <c r="S314" i="4" s="1"/>
  <c r="O315" i="4"/>
  <c r="Q315" i="4" s="1"/>
  <c r="P314" i="4"/>
  <c r="U315" i="4"/>
  <c r="Y315" i="4" s="1"/>
  <c r="Z315" i="4" l="1"/>
  <c r="AA314" i="4"/>
  <c r="AA315" i="4" s="1"/>
  <c r="V315" i="4"/>
  <c r="R315" i="4"/>
  <c r="S315" i="4" s="1"/>
  <c r="O316" i="4"/>
  <c r="Q316" i="4" s="1"/>
  <c r="P315" i="4"/>
  <c r="U316" i="4"/>
  <c r="Y316" i="4" s="1"/>
  <c r="Z316" i="4" l="1"/>
  <c r="V316" i="4"/>
  <c r="W315" i="4"/>
  <c r="W316" i="4" s="1"/>
  <c r="R316" i="4"/>
  <c r="S316" i="4" s="1"/>
  <c r="O317" i="4"/>
  <c r="Q317" i="4" s="1"/>
  <c r="P316" i="4"/>
  <c r="U317" i="4"/>
  <c r="Y317" i="4" s="1"/>
  <c r="Z317" i="4" l="1"/>
  <c r="AA316" i="4"/>
  <c r="AA317" i="4" s="1"/>
  <c r="V317" i="4"/>
  <c r="R317" i="4"/>
  <c r="S317" i="4" s="1"/>
  <c r="O318" i="4"/>
  <c r="Q318" i="4" s="1"/>
  <c r="P317" i="4"/>
  <c r="U318" i="4"/>
  <c r="Y318" i="4" s="1"/>
  <c r="Z318" i="4" l="1"/>
  <c r="V318" i="4"/>
  <c r="W317" i="4"/>
  <c r="W318" i="4" s="1"/>
  <c r="R318" i="4"/>
  <c r="S318" i="4" s="1"/>
  <c r="O319" i="4"/>
  <c r="Q319" i="4" s="1"/>
  <c r="P318" i="4"/>
  <c r="U319" i="4"/>
  <c r="Y319" i="4" s="1"/>
  <c r="Z319" i="4" l="1"/>
  <c r="AA318" i="4"/>
  <c r="AA319" i="4" s="1"/>
  <c r="V319" i="4"/>
  <c r="R319" i="4"/>
  <c r="S319" i="4" s="1"/>
  <c r="O320" i="4"/>
  <c r="Q320" i="4" s="1"/>
  <c r="P319" i="4"/>
  <c r="U320" i="4"/>
  <c r="Y320" i="4" s="1"/>
  <c r="Z320" i="4" l="1"/>
  <c r="V320" i="4"/>
  <c r="W319" i="4"/>
  <c r="R320" i="4"/>
  <c r="S320" i="4" s="1"/>
  <c r="O321" i="4"/>
  <c r="Q321" i="4" s="1"/>
  <c r="P320" i="4"/>
  <c r="U321" i="4"/>
  <c r="Y321" i="4" s="1"/>
  <c r="W320" i="4" l="1"/>
  <c r="Z321" i="4"/>
  <c r="AA320" i="4"/>
  <c r="AA321" i="4" s="1"/>
  <c r="V321" i="4"/>
  <c r="R321" i="4"/>
  <c r="S321" i="4" s="1"/>
  <c r="O322" i="4"/>
  <c r="Q322" i="4" s="1"/>
  <c r="P321" i="4"/>
  <c r="U322" i="4"/>
  <c r="Y322" i="4" s="1"/>
  <c r="Z322" i="4" l="1"/>
  <c r="V322" i="4"/>
  <c r="W321" i="4"/>
  <c r="W322" i="4" s="1"/>
  <c r="R322" i="4"/>
  <c r="S322" i="4" s="1"/>
  <c r="O323" i="4"/>
  <c r="Q323" i="4" s="1"/>
  <c r="P322" i="4"/>
  <c r="U323" i="4"/>
  <c r="Y323" i="4" s="1"/>
  <c r="Z323" i="4" l="1"/>
  <c r="AA322" i="4"/>
  <c r="V323" i="4"/>
  <c r="R323" i="4"/>
  <c r="S323" i="4" s="1"/>
  <c r="O324" i="4"/>
  <c r="Q324" i="4" s="1"/>
  <c r="P323" i="4"/>
  <c r="U324" i="4"/>
  <c r="Y324" i="4" s="1"/>
  <c r="AA323" i="4" l="1"/>
  <c r="Z324" i="4"/>
  <c r="V324" i="4"/>
  <c r="W323" i="4"/>
  <c r="R324" i="4"/>
  <c r="S324" i="4" s="1"/>
  <c r="O325" i="4"/>
  <c r="Q325" i="4" s="1"/>
  <c r="P324" i="4"/>
  <c r="U325" i="4"/>
  <c r="Y325" i="4" s="1"/>
  <c r="Z325" i="4" l="1"/>
  <c r="AA324" i="4"/>
  <c r="W324" i="4"/>
  <c r="V325" i="4"/>
  <c r="R325" i="4"/>
  <c r="S325" i="4" s="1"/>
  <c r="O326" i="4"/>
  <c r="Q326" i="4" s="1"/>
  <c r="P325" i="4"/>
  <c r="U326" i="4"/>
  <c r="Y326" i="4" s="1"/>
  <c r="AA325" i="4" l="1"/>
  <c r="Z326" i="4"/>
  <c r="V326" i="4"/>
  <c r="W325" i="4"/>
  <c r="R326" i="4"/>
  <c r="S326" i="4" s="1"/>
  <c r="O327" i="4"/>
  <c r="Q327" i="4" s="1"/>
  <c r="P326" i="4"/>
  <c r="U327" i="4"/>
  <c r="Y327" i="4" s="1"/>
  <c r="Z327" i="4" l="1"/>
  <c r="AA326" i="4"/>
  <c r="AA327" i="4" s="1"/>
  <c r="W326" i="4"/>
  <c r="V327" i="4"/>
  <c r="R327" i="4"/>
  <c r="S327" i="4" s="1"/>
  <c r="O328" i="4"/>
  <c r="Q328" i="4" s="1"/>
  <c r="P327" i="4"/>
  <c r="U328" i="4"/>
  <c r="Y328" i="4" s="1"/>
  <c r="Z328" i="4" l="1"/>
  <c r="V328" i="4"/>
  <c r="W327" i="4"/>
  <c r="R328" i="4"/>
  <c r="S328" i="4" s="1"/>
  <c r="O329" i="4"/>
  <c r="Q329" i="4" s="1"/>
  <c r="P328" i="4"/>
  <c r="U329" i="4"/>
  <c r="Y329" i="4" s="1"/>
  <c r="W328" i="4" l="1"/>
  <c r="Z329" i="4"/>
  <c r="AA328" i="4"/>
  <c r="AA329" i="4" s="1"/>
  <c r="V329" i="4"/>
  <c r="R329" i="4"/>
  <c r="S329" i="4" s="1"/>
  <c r="O330" i="4"/>
  <c r="Q330" i="4" s="1"/>
  <c r="P329" i="4"/>
  <c r="U330" i="4"/>
  <c r="Y330" i="4" s="1"/>
  <c r="Z330" i="4" l="1"/>
  <c r="V330" i="4"/>
  <c r="W329" i="4"/>
  <c r="R330" i="4"/>
  <c r="S330" i="4" s="1"/>
  <c r="O331" i="4"/>
  <c r="Q331" i="4" s="1"/>
  <c r="P330" i="4"/>
  <c r="U331" i="4"/>
  <c r="Y331" i="4" s="1"/>
  <c r="W330" i="4" l="1"/>
  <c r="Z331" i="4"/>
  <c r="AA330" i="4"/>
  <c r="V331" i="4"/>
  <c r="R331" i="4"/>
  <c r="S331" i="4" s="1"/>
  <c r="O332" i="4"/>
  <c r="Q332" i="4" s="1"/>
  <c r="P331" i="4"/>
  <c r="U332" i="4"/>
  <c r="Y332" i="4" s="1"/>
  <c r="AA331" i="4" l="1"/>
  <c r="Z332" i="4"/>
  <c r="V332" i="4"/>
  <c r="W331" i="4"/>
  <c r="R332" i="4"/>
  <c r="S332" i="4" s="1"/>
  <c r="O333" i="4"/>
  <c r="Q333" i="4" s="1"/>
  <c r="P332" i="4"/>
  <c r="U333" i="4"/>
  <c r="Y333" i="4" s="1"/>
  <c r="W332" i="4" l="1"/>
  <c r="Z333" i="4"/>
  <c r="AA332" i="4"/>
  <c r="AA333" i="4" s="1"/>
  <c r="V333" i="4"/>
  <c r="R333" i="4"/>
  <c r="S333" i="4" s="1"/>
  <c r="O334" i="4"/>
  <c r="Q334" i="4" s="1"/>
  <c r="P333" i="4"/>
  <c r="U334" i="4"/>
  <c r="Y334" i="4" s="1"/>
  <c r="Z334" i="4" l="1"/>
  <c r="V334" i="4"/>
  <c r="W333" i="4"/>
  <c r="R334" i="4"/>
  <c r="S334" i="4" s="1"/>
  <c r="O335" i="4"/>
  <c r="Q335" i="4" s="1"/>
  <c r="P334" i="4"/>
  <c r="U335" i="4"/>
  <c r="Y335" i="4" s="1"/>
  <c r="Z335" i="4" l="1"/>
  <c r="AA334" i="4"/>
  <c r="AA335" i="4" s="1"/>
  <c r="W334" i="4"/>
  <c r="V335" i="4"/>
  <c r="R335" i="4"/>
  <c r="S335" i="4" s="1"/>
  <c r="O336" i="4"/>
  <c r="Q336" i="4" s="1"/>
  <c r="P335" i="4"/>
  <c r="U336" i="4"/>
  <c r="Y336" i="4" s="1"/>
  <c r="Z336" i="4" l="1"/>
  <c r="V336" i="4"/>
  <c r="W335" i="4"/>
  <c r="W336" i="4" s="1"/>
  <c r="R336" i="4"/>
  <c r="S336" i="4" s="1"/>
  <c r="O337" i="4"/>
  <c r="Q337" i="4" s="1"/>
  <c r="P336" i="4"/>
  <c r="U337" i="4"/>
  <c r="Y337" i="4" s="1"/>
  <c r="Z337" i="4" l="1"/>
  <c r="AA336" i="4"/>
  <c r="V337" i="4"/>
  <c r="R337" i="4"/>
  <c r="S337" i="4" s="1"/>
  <c r="O338" i="4"/>
  <c r="Q338" i="4" s="1"/>
  <c r="P337" i="4"/>
  <c r="U338" i="4"/>
  <c r="Y338" i="4" s="1"/>
  <c r="AA337" i="4" l="1"/>
  <c r="Z338" i="4"/>
  <c r="V338" i="4"/>
  <c r="W337" i="4"/>
  <c r="R338" i="4"/>
  <c r="S338" i="4" s="1"/>
  <c r="O339" i="4"/>
  <c r="Q339" i="4" s="1"/>
  <c r="P338" i="4"/>
  <c r="U339" i="4"/>
  <c r="Y339" i="4" s="1"/>
  <c r="W338" i="4" l="1"/>
  <c r="Z339" i="4"/>
  <c r="AA338" i="4"/>
  <c r="AA339" i="4" s="1"/>
  <c r="V339" i="4"/>
  <c r="R339" i="4"/>
  <c r="S339" i="4" s="1"/>
  <c r="O340" i="4"/>
  <c r="Q340" i="4" s="1"/>
  <c r="P339" i="4"/>
  <c r="U340" i="4"/>
  <c r="Y340" i="4" s="1"/>
  <c r="Z340" i="4" l="1"/>
  <c r="V340" i="4"/>
  <c r="W339" i="4"/>
  <c r="R340" i="4"/>
  <c r="S340" i="4" s="1"/>
  <c r="O341" i="4"/>
  <c r="Q341" i="4" s="1"/>
  <c r="P340" i="4"/>
  <c r="U341" i="4"/>
  <c r="Y341" i="4" s="1"/>
  <c r="W340" i="4" l="1"/>
  <c r="Z341" i="4"/>
  <c r="AA340" i="4"/>
  <c r="AA341" i="4" s="1"/>
  <c r="V341" i="4"/>
  <c r="R341" i="4"/>
  <c r="S341" i="4" s="1"/>
  <c r="O342" i="4"/>
  <c r="Q342" i="4" s="1"/>
  <c r="P341" i="4"/>
  <c r="U342" i="4"/>
  <c r="Y342" i="4" s="1"/>
  <c r="Z342" i="4" l="1"/>
  <c r="V342" i="4"/>
  <c r="W341" i="4"/>
  <c r="R342" i="4"/>
  <c r="S342" i="4" s="1"/>
  <c r="O343" i="4"/>
  <c r="Q343" i="4" s="1"/>
  <c r="P342" i="4"/>
  <c r="U343" i="4"/>
  <c r="Y343" i="4" s="1"/>
  <c r="Z343" i="4" l="1"/>
  <c r="AA342" i="4"/>
  <c r="AA343" i="4" s="1"/>
  <c r="W342" i="4"/>
  <c r="V343" i="4"/>
  <c r="R343" i="4"/>
  <c r="S343" i="4" s="1"/>
  <c r="O344" i="4"/>
  <c r="Q344" i="4" s="1"/>
  <c r="P343" i="4"/>
  <c r="U344" i="4"/>
  <c r="Y344" i="4" s="1"/>
  <c r="Z344" i="4" l="1"/>
  <c r="V344" i="4"/>
  <c r="W343" i="4"/>
  <c r="W344" i="4" s="1"/>
  <c r="R344" i="4"/>
  <c r="S344" i="4" s="1"/>
  <c r="O345" i="4"/>
  <c r="Q345" i="4" s="1"/>
  <c r="P344" i="4"/>
  <c r="U345" i="4"/>
  <c r="Y345" i="4" s="1"/>
  <c r="Z345" i="4" l="1"/>
  <c r="AA344" i="4"/>
  <c r="AA345" i="4" s="1"/>
  <c r="V345" i="4"/>
  <c r="R345" i="4"/>
  <c r="S345" i="4" s="1"/>
  <c r="O346" i="4"/>
  <c r="Q346" i="4" s="1"/>
  <c r="P345" i="4"/>
  <c r="U346" i="4"/>
  <c r="Y346" i="4" s="1"/>
  <c r="Z346" i="4" l="1"/>
  <c r="V346" i="4"/>
  <c r="W345" i="4"/>
  <c r="W346" i="4" s="1"/>
  <c r="R346" i="4"/>
  <c r="S346" i="4" s="1"/>
  <c r="O347" i="4"/>
  <c r="Q347" i="4" s="1"/>
  <c r="P346" i="4"/>
  <c r="U347" i="4"/>
  <c r="Y347" i="4" s="1"/>
  <c r="Z347" i="4" l="1"/>
  <c r="AA346" i="4"/>
  <c r="AA347" i="4" s="1"/>
  <c r="V347" i="4"/>
  <c r="R347" i="4"/>
  <c r="S347" i="4" s="1"/>
  <c r="O348" i="4"/>
  <c r="Q348" i="4" s="1"/>
  <c r="P347" i="4"/>
  <c r="U348" i="4"/>
  <c r="Y348" i="4" s="1"/>
  <c r="Z348" i="4" l="1"/>
  <c r="V348" i="4"/>
  <c r="W347" i="4"/>
  <c r="R348" i="4"/>
  <c r="S348" i="4" s="1"/>
  <c r="O349" i="4"/>
  <c r="Q349" i="4" s="1"/>
  <c r="P348" i="4"/>
  <c r="U349" i="4"/>
  <c r="Y349" i="4" s="1"/>
  <c r="W348" i="4" l="1"/>
  <c r="Z349" i="4"/>
  <c r="AA348" i="4"/>
  <c r="AA349" i="4" s="1"/>
  <c r="V349" i="4"/>
  <c r="R349" i="4"/>
  <c r="S349" i="4" s="1"/>
  <c r="O350" i="4"/>
  <c r="Q350" i="4" s="1"/>
  <c r="P349" i="4"/>
  <c r="U350" i="4"/>
  <c r="Y350" i="4" s="1"/>
  <c r="Z350" i="4" l="1"/>
  <c r="V350" i="4"/>
  <c r="W349" i="4"/>
  <c r="W350" i="4" s="1"/>
  <c r="R350" i="4"/>
  <c r="S350" i="4" s="1"/>
  <c r="O351" i="4"/>
  <c r="Q351" i="4" s="1"/>
  <c r="P350" i="4"/>
  <c r="U351" i="4"/>
  <c r="Y351" i="4" s="1"/>
  <c r="Z351" i="4" l="1"/>
  <c r="AA350" i="4"/>
  <c r="AA351" i="4" s="1"/>
  <c r="V351" i="4"/>
  <c r="R351" i="4"/>
  <c r="S351" i="4" s="1"/>
  <c r="O352" i="4"/>
  <c r="Q352" i="4" s="1"/>
  <c r="P351" i="4"/>
  <c r="U352" i="4"/>
  <c r="Y352" i="4" s="1"/>
  <c r="Z352" i="4" l="1"/>
  <c r="V352" i="4"/>
  <c r="W351" i="4"/>
  <c r="W352" i="4" s="1"/>
  <c r="R352" i="4"/>
  <c r="S352" i="4" s="1"/>
  <c r="O353" i="4"/>
  <c r="Q353" i="4" s="1"/>
  <c r="P352" i="4"/>
  <c r="U353" i="4"/>
  <c r="Y353" i="4" s="1"/>
  <c r="Z353" i="4" l="1"/>
  <c r="AA352" i="4"/>
  <c r="AA353" i="4" s="1"/>
  <c r="V353" i="4"/>
  <c r="R353" i="4"/>
  <c r="S353" i="4" s="1"/>
  <c r="O354" i="4"/>
  <c r="Q354" i="4" s="1"/>
  <c r="P353" i="4"/>
  <c r="U354" i="4"/>
  <c r="Y354" i="4" s="1"/>
  <c r="Z354" i="4" l="1"/>
  <c r="V354" i="4"/>
  <c r="W353" i="4"/>
  <c r="R354" i="4"/>
  <c r="S354" i="4" s="1"/>
  <c r="O355" i="4"/>
  <c r="Q355" i="4" s="1"/>
  <c r="P354" i="4"/>
  <c r="U355" i="4"/>
  <c r="Y355" i="4" s="1"/>
  <c r="Z355" i="4" l="1"/>
  <c r="AA354" i="4"/>
  <c r="AA355" i="4" s="1"/>
  <c r="W354" i="4"/>
  <c r="V355" i="4"/>
  <c r="R355" i="4"/>
  <c r="S355" i="4" s="1"/>
  <c r="O356" i="4"/>
  <c r="Q356" i="4" s="1"/>
  <c r="P355" i="4"/>
  <c r="U356" i="4"/>
  <c r="Y356" i="4" s="1"/>
  <c r="Z356" i="4" l="1"/>
  <c r="V356" i="4"/>
  <c r="W355" i="4"/>
  <c r="W356" i="4" s="1"/>
  <c r="R356" i="4"/>
  <c r="S356" i="4" s="1"/>
  <c r="O357" i="4"/>
  <c r="Q357" i="4" s="1"/>
  <c r="P356" i="4"/>
  <c r="U357" i="4"/>
  <c r="Y357" i="4" s="1"/>
  <c r="Z357" i="4" l="1"/>
  <c r="AA356" i="4"/>
  <c r="V357" i="4"/>
  <c r="R357" i="4"/>
  <c r="S357" i="4" s="1"/>
  <c r="O358" i="4"/>
  <c r="Q358" i="4" s="1"/>
  <c r="P357" i="4"/>
  <c r="U358" i="4"/>
  <c r="Y358" i="4" s="1"/>
  <c r="AA357" i="4" l="1"/>
  <c r="Z358" i="4"/>
  <c r="V358" i="4"/>
  <c r="W357" i="4"/>
  <c r="R358" i="4"/>
  <c r="S358" i="4" s="1"/>
  <c r="O359" i="4"/>
  <c r="Q359" i="4" s="1"/>
  <c r="P358" i="4"/>
  <c r="U359" i="4"/>
  <c r="Y359" i="4" s="1"/>
  <c r="Z359" i="4" l="1"/>
  <c r="AA358" i="4"/>
  <c r="AA359" i="4" s="1"/>
  <c r="V359" i="4"/>
  <c r="W358" i="4"/>
  <c r="R359" i="4"/>
  <c r="S359" i="4" s="1"/>
  <c r="O360" i="4"/>
  <c r="Q360" i="4" s="1"/>
  <c r="P359" i="4"/>
  <c r="U360" i="4"/>
  <c r="Y360" i="4" s="1"/>
  <c r="W359" i="4" l="1"/>
  <c r="Z360" i="4"/>
  <c r="V360" i="4"/>
  <c r="R360" i="4"/>
  <c r="S360" i="4" s="1"/>
  <c r="O361" i="4"/>
  <c r="Q361" i="4" s="1"/>
  <c r="P360" i="4"/>
  <c r="U361" i="4"/>
  <c r="Y361" i="4" s="1"/>
  <c r="Z361" i="4" l="1"/>
  <c r="AA360" i="4"/>
  <c r="AA361" i="4" s="1"/>
  <c r="V361" i="4"/>
  <c r="W360" i="4"/>
  <c r="W361" i="4" s="1"/>
  <c r="R361" i="4"/>
  <c r="S361" i="4" s="1"/>
  <c r="O362" i="4"/>
  <c r="Q362" i="4" s="1"/>
  <c r="P361" i="4"/>
  <c r="U362" i="4"/>
  <c r="Y362" i="4" s="1"/>
  <c r="Z362" i="4" l="1"/>
  <c r="V362" i="4"/>
  <c r="R362" i="4"/>
  <c r="S362" i="4" s="1"/>
  <c r="O363" i="4"/>
  <c r="Q363" i="4" s="1"/>
  <c r="P362" i="4"/>
  <c r="U363" i="4"/>
  <c r="Y363" i="4" s="1"/>
  <c r="Z363" i="4" l="1"/>
  <c r="AA362" i="4"/>
  <c r="AA363" i="4" s="1"/>
  <c r="V363" i="4"/>
  <c r="W362" i="4"/>
  <c r="W363" i="4" s="1"/>
  <c r="R363" i="4"/>
  <c r="S363" i="4"/>
  <c r="O364" i="4"/>
  <c r="Q364" i="4" s="1"/>
  <c r="P363" i="4"/>
  <c r="U364" i="4"/>
  <c r="Y364" i="4" s="1"/>
  <c r="Z364" i="4" l="1"/>
  <c r="V364" i="4"/>
  <c r="R364" i="4"/>
  <c r="S364" i="4" s="1"/>
  <c r="O365" i="4"/>
  <c r="Q365" i="4" s="1"/>
  <c r="P364" i="4"/>
  <c r="U365" i="4"/>
  <c r="Y365" i="4" s="1"/>
  <c r="Z365" i="4" l="1"/>
  <c r="AA364" i="4"/>
  <c r="AA365" i="4" s="1"/>
  <c r="V365" i="4"/>
  <c r="W364" i="4"/>
  <c r="W365" i="4" s="1"/>
  <c r="R365" i="4"/>
  <c r="S365" i="4" s="1"/>
  <c r="O366" i="4"/>
  <c r="Q366" i="4" s="1"/>
  <c r="P365" i="4"/>
  <c r="U366" i="4"/>
  <c r="Y366" i="4" s="1"/>
  <c r="Z366" i="4" l="1"/>
  <c r="V366" i="4"/>
  <c r="R366" i="4"/>
  <c r="S366" i="4" s="1"/>
  <c r="O367" i="4"/>
  <c r="Q367" i="4" s="1"/>
  <c r="P366" i="4"/>
  <c r="U367" i="4"/>
  <c r="Y367" i="4" s="1"/>
  <c r="Z367" i="4" l="1"/>
  <c r="AA366" i="4"/>
  <c r="AA367" i="4" s="1"/>
  <c r="V367" i="4"/>
  <c r="W366" i="4"/>
  <c r="W367" i="4" s="1"/>
  <c r="R367" i="4"/>
  <c r="S367" i="4" s="1"/>
  <c r="O368" i="4"/>
  <c r="Q368" i="4" s="1"/>
  <c r="P367" i="4"/>
  <c r="U368" i="4"/>
  <c r="Y368" i="4" s="1"/>
  <c r="Z368" i="4" l="1"/>
  <c r="V368" i="4"/>
  <c r="R368" i="4"/>
  <c r="S368" i="4" s="1"/>
  <c r="O369" i="4"/>
  <c r="Q369" i="4" s="1"/>
  <c r="P368" i="4"/>
  <c r="U369" i="4"/>
  <c r="Y369" i="4" s="1"/>
  <c r="Z369" i="4" l="1"/>
  <c r="AA368" i="4"/>
  <c r="AA369" i="4" s="1"/>
  <c r="V369" i="4"/>
  <c r="W368" i="4"/>
  <c r="R369" i="4"/>
  <c r="S369" i="4" s="1"/>
  <c r="O370" i="4"/>
  <c r="Q370" i="4" s="1"/>
  <c r="P369" i="4"/>
  <c r="U370" i="4"/>
  <c r="Y370" i="4" s="1"/>
  <c r="Z370" i="4" l="1"/>
  <c r="W369" i="4"/>
  <c r="V370" i="4"/>
  <c r="R370" i="4"/>
  <c r="S370" i="4" s="1"/>
  <c r="O371" i="4"/>
  <c r="Q371" i="4" s="1"/>
  <c r="P370" i="4"/>
  <c r="U371" i="4"/>
  <c r="Y371" i="4" s="1"/>
  <c r="Z371" i="4" l="1"/>
  <c r="AA370" i="4"/>
  <c r="V371" i="4"/>
  <c r="W370" i="4"/>
  <c r="W371" i="4" s="1"/>
  <c r="R371" i="4"/>
  <c r="S371" i="4" s="1"/>
  <c r="O372" i="4"/>
  <c r="Q372" i="4" s="1"/>
  <c r="P371" i="4"/>
  <c r="U372" i="4"/>
  <c r="Y372" i="4" s="1"/>
  <c r="AA371" i="4" l="1"/>
  <c r="Z372" i="4"/>
  <c r="V372" i="4"/>
  <c r="R372" i="4"/>
  <c r="S372" i="4" s="1"/>
  <c r="O373" i="4"/>
  <c r="Q373" i="4" s="1"/>
  <c r="P372" i="4"/>
  <c r="U373" i="4"/>
  <c r="Y373" i="4" s="1"/>
  <c r="Z373" i="4" l="1"/>
  <c r="AA372" i="4"/>
  <c r="AA373" i="4" s="1"/>
  <c r="V373" i="4"/>
  <c r="W372" i="4"/>
  <c r="W373" i="4" s="1"/>
  <c r="R373" i="4"/>
  <c r="S373" i="4" s="1"/>
  <c r="O374" i="4"/>
  <c r="Q374" i="4" s="1"/>
  <c r="P373" i="4"/>
  <c r="U374" i="4"/>
  <c r="Y374" i="4" s="1"/>
  <c r="Z374" i="4" l="1"/>
  <c r="V374" i="4"/>
  <c r="R374" i="4"/>
  <c r="S374" i="4" s="1"/>
  <c r="O375" i="4"/>
  <c r="Q375" i="4" s="1"/>
  <c r="P374" i="4"/>
  <c r="U375" i="4"/>
  <c r="Y375" i="4" s="1"/>
  <c r="Z375" i="4" l="1"/>
  <c r="AA374" i="4"/>
  <c r="AA375" i="4" s="1"/>
  <c r="V375" i="4"/>
  <c r="W374" i="4"/>
  <c r="R375" i="4"/>
  <c r="S375" i="4" s="1"/>
  <c r="O376" i="4"/>
  <c r="Q376" i="4" s="1"/>
  <c r="P375" i="4"/>
  <c r="U376" i="4"/>
  <c r="Y376" i="4" s="1"/>
  <c r="Z376" i="4" l="1"/>
  <c r="W375" i="4"/>
  <c r="V376" i="4"/>
  <c r="R376" i="4"/>
  <c r="S376" i="4" s="1"/>
  <c r="O377" i="4"/>
  <c r="Q377" i="4" s="1"/>
  <c r="P376" i="4"/>
  <c r="U377" i="4"/>
  <c r="Y377" i="4" s="1"/>
  <c r="Z377" i="4" l="1"/>
  <c r="AA376" i="4"/>
  <c r="AA377" i="4" s="1"/>
  <c r="V377" i="4"/>
  <c r="W376" i="4"/>
  <c r="R377" i="4"/>
  <c r="S377" i="4" s="1"/>
  <c r="O378" i="4"/>
  <c r="Q378" i="4" s="1"/>
  <c r="P377" i="4"/>
  <c r="U378" i="4"/>
  <c r="Y378" i="4" s="1"/>
  <c r="Z378" i="4" l="1"/>
  <c r="W377" i="4"/>
  <c r="V378" i="4"/>
  <c r="R378" i="4"/>
  <c r="S378" i="4" s="1"/>
  <c r="O379" i="4"/>
  <c r="Q379" i="4" s="1"/>
  <c r="P378" i="4"/>
  <c r="U379" i="4"/>
  <c r="Y379" i="4" s="1"/>
  <c r="Z379" i="4" l="1"/>
  <c r="AA378" i="4"/>
  <c r="V379" i="4"/>
  <c r="W378" i="4"/>
  <c r="W379" i="4" s="1"/>
  <c r="R379" i="4"/>
  <c r="S379" i="4" s="1"/>
  <c r="O380" i="4"/>
  <c r="Q380" i="4" s="1"/>
  <c r="P379" i="4"/>
  <c r="U380" i="4"/>
  <c r="Y380" i="4" s="1"/>
  <c r="AA379" i="4" l="1"/>
  <c r="Z380" i="4"/>
  <c r="V380" i="4"/>
  <c r="R380" i="4"/>
  <c r="S380" i="4" s="1"/>
  <c r="O381" i="4"/>
  <c r="Q381" i="4" s="1"/>
  <c r="P380" i="4"/>
  <c r="U381" i="4"/>
  <c r="Y381" i="4" s="1"/>
  <c r="Z381" i="4" l="1"/>
  <c r="AA380" i="4"/>
  <c r="AA381" i="4" s="1"/>
  <c r="V381" i="4"/>
  <c r="W380" i="4"/>
  <c r="R381" i="4"/>
  <c r="S381" i="4" s="1"/>
  <c r="O382" i="4"/>
  <c r="Q382" i="4" s="1"/>
  <c r="P381" i="4"/>
  <c r="U382" i="4"/>
  <c r="Y382" i="4" s="1"/>
  <c r="W381" i="4" l="1"/>
  <c r="Z382" i="4"/>
  <c r="V382" i="4"/>
  <c r="R382" i="4"/>
  <c r="S382" i="4" s="1"/>
  <c r="O383" i="4"/>
  <c r="Q383" i="4" s="1"/>
  <c r="P382" i="4"/>
  <c r="U383" i="4"/>
  <c r="Y383" i="4" s="1"/>
  <c r="Z383" i="4" l="1"/>
  <c r="AA382" i="4"/>
  <c r="AA383" i="4" s="1"/>
  <c r="V383" i="4"/>
  <c r="W382" i="4"/>
  <c r="W383" i="4" s="1"/>
  <c r="R383" i="4"/>
  <c r="S383" i="4" s="1"/>
  <c r="O384" i="4"/>
  <c r="Q384" i="4" s="1"/>
  <c r="P383" i="4"/>
  <c r="U384" i="4"/>
  <c r="Y384" i="4" s="1"/>
  <c r="Z384" i="4" l="1"/>
  <c r="V384" i="4"/>
  <c r="R384" i="4"/>
  <c r="S384" i="4" s="1"/>
  <c r="O385" i="4"/>
  <c r="Q385" i="4" s="1"/>
  <c r="P384" i="4"/>
  <c r="U385" i="4"/>
  <c r="Y385" i="4" s="1"/>
  <c r="Z385" i="4" l="1"/>
  <c r="AA384" i="4"/>
  <c r="AA385" i="4" s="1"/>
  <c r="V385" i="4"/>
  <c r="W384" i="4"/>
  <c r="R385" i="4"/>
  <c r="S385" i="4" s="1"/>
  <c r="O386" i="4"/>
  <c r="Q386" i="4" s="1"/>
  <c r="P385" i="4"/>
  <c r="U386" i="4"/>
  <c r="Y386" i="4" s="1"/>
  <c r="W385" i="4" l="1"/>
  <c r="Z386" i="4"/>
  <c r="V386" i="4"/>
  <c r="R386" i="4"/>
  <c r="S386" i="4" s="1"/>
  <c r="O387" i="4"/>
  <c r="Q387" i="4" s="1"/>
  <c r="P386" i="4"/>
  <c r="U387" i="4"/>
  <c r="Y387" i="4" s="1"/>
  <c r="Z387" i="4" l="1"/>
  <c r="AA386" i="4"/>
  <c r="V387" i="4"/>
  <c r="W386" i="4"/>
  <c r="R387" i="4"/>
  <c r="S387" i="4" s="1"/>
  <c r="O388" i="4"/>
  <c r="Q388" i="4" s="1"/>
  <c r="P387" i="4"/>
  <c r="U388" i="4"/>
  <c r="Y388" i="4" s="1"/>
  <c r="W387" i="4" l="1"/>
  <c r="AA387" i="4"/>
  <c r="Z388" i="4"/>
  <c r="V388" i="4"/>
  <c r="R388" i="4"/>
  <c r="S388" i="4" s="1"/>
  <c r="O389" i="4"/>
  <c r="Q389" i="4" s="1"/>
  <c r="P388" i="4"/>
  <c r="U389" i="4"/>
  <c r="Y389" i="4" s="1"/>
  <c r="Z389" i="4" l="1"/>
  <c r="AA388" i="4"/>
  <c r="AA389" i="4" s="1"/>
  <c r="V389" i="4"/>
  <c r="W388" i="4"/>
  <c r="R389" i="4"/>
  <c r="S389" i="4" s="1"/>
  <c r="O390" i="4"/>
  <c r="Q390" i="4" s="1"/>
  <c r="P389" i="4"/>
  <c r="U390" i="4"/>
  <c r="Y390" i="4" s="1"/>
  <c r="W389" i="4" l="1"/>
  <c r="Z390" i="4"/>
  <c r="V390" i="4"/>
  <c r="R390" i="4"/>
  <c r="S390" i="4" s="1"/>
  <c r="O391" i="4"/>
  <c r="Q391" i="4" s="1"/>
  <c r="P390" i="4"/>
  <c r="U391" i="4"/>
  <c r="Y391" i="4" s="1"/>
  <c r="Z391" i="4" l="1"/>
  <c r="AA390" i="4"/>
  <c r="V391" i="4"/>
  <c r="W390" i="4"/>
  <c r="R391" i="4"/>
  <c r="S391" i="4" s="1"/>
  <c r="O392" i="4"/>
  <c r="Q392" i="4" s="1"/>
  <c r="P391" i="4"/>
  <c r="U392" i="4"/>
  <c r="Y392" i="4" s="1"/>
  <c r="W391" i="4" l="1"/>
  <c r="AA391" i="4"/>
  <c r="Z392" i="4"/>
  <c r="V392" i="4"/>
  <c r="R392" i="4"/>
  <c r="S392" i="4" s="1"/>
  <c r="O393" i="4"/>
  <c r="Q393" i="4" s="1"/>
  <c r="P392" i="4"/>
  <c r="U393" i="4"/>
  <c r="Y393" i="4" s="1"/>
  <c r="Z393" i="4" l="1"/>
  <c r="AA392" i="4"/>
  <c r="AA393" i="4" s="1"/>
  <c r="V393" i="4"/>
  <c r="W392" i="4"/>
  <c r="R393" i="4"/>
  <c r="S393" i="4" s="1"/>
  <c r="O394" i="4"/>
  <c r="Q394" i="4" s="1"/>
  <c r="P393" i="4"/>
  <c r="U394" i="4"/>
  <c r="Y394" i="4" s="1"/>
  <c r="W393" i="4" l="1"/>
  <c r="Z394" i="4"/>
  <c r="V394" i="4"/>
  <c r="R394" i="4"/>
  <c r="S394" i="4" s="1"/>
  <c r="O395" i="4"/>
  <c r="Q395" i="4" s="1"/>
  <c r="P394" i="4"/>
  <c r="U395" i="4"/>
  <c r="Y395" i="4" s="1"/>
  <c r="Z395" i="4" l="1"/>
  <c r="AA394" i="4"/>
  <c r="AA395" i="4" s="1"/>
  <c r="V395" i="4"/>
  <c r="W394" i="4"/>
  <c r="R395" i="4"/>
  <c r="S395" i="4" s="1"/>
  <c r="O396" i="4"/>
  <c r="Q396" i="4" s="1"/>
  <c r="P395" i="4"/>
  <c r="U396" i="4"/>
  <c r="Y396" i="4" s="1"/>
  <c r="W395" i="4" l="1"/>
  <c r="Z396" i="4"/>
  <c r="AA396" i="4" s="1"/>
  <c r="V396" i="4"/>
  <c r="R396" i="4"/>
  <c r="S396" i="4" s="1"/>
  <c r="O397" i="4"/>
  <c r="Q397" i="4" s="1"/>
  <c r="P396" i="4"/>
  <c r="U397" i="4"/>
  <c r="Y397" i="4" s="1"/>
  <c r="Z397" i="4" l="1"/>
  <c r="V397" i="4"/>
  <c r="W396" i="4"/>
  <c r="W397" i="4" s="1"/>
  <c r="R397" i="4"/>
  <c r="S397" i="4" s="1"/>
  <c r="O398" i="4"/>
  <c r="Q398" i="4" s="1"/>
  <c r="P397" i="4"/>
  <c r="U398" i="4"/>
  <c r="Y398" i="4" s="1"/>
  <c r="Z398" i="4" l="1"/>
  <c r="AA397" i="4"/>
  <c r="V398" i="4"/>
  <c r="R398" i="4"/>
  <c r="S398" i="4" s="1"/>
  <c r="O399" i="4"/>
  <c r="Q399" i="4" s="1"/>
  <c r="P398" i="4"/>
  <c r="U399" i="4"/>
  <c r="Y399" i="4" s="1"/>
  <c r="AA398" i="4" l="1"/>
  <c r="Z399" i="4"/>
  <c r="V399" i="4"/>
  <c r="W398" i="4"/>
  <c r="W399" i="4" s="1"/>
  <c r="R399" i="4"/>
  <c r="S399" i="4" s="1"/>
  <c r="O400" i="4"/>
  <c r="Q400" i="4" s="1"/>
  <c r="P399" i="4"/>
  <c r="U400" i="4"/>
  <c r="Y400" i="4" s="1"/>
  <c r="Z400" i="4" l="1"/>
  <c r="AA399" i="4"/>
  <c r="AA400" i="4" s="1"/>
  <c r="V400" i="4"/>
  <c r="R400" i="4"/>
  <c r="S400" i="4" s="1"/>
  <c r="O401" i="4"/>
  <c r="Q401" i="4" s="1"/>
  <c r="P400" i="4"/>
  <c r="U401" i="4"/>
  <c r="Y401" i="4" s="1"/>
  <c r="Z401" i="4" l="1"/>
  <c r="AA401" i="4" s="1"/>
  <c r="V401" i="4"/>
  <c r="W400" i="4"/>
  <c r="R401" i="4"/>
  <c r="S401" i="4" s="1"/>
  <c r="O402" i="4"/>
  <c r="Q402" i="4" s="1"/>
  <c r="P401" i="4"/>
  <c r="U402" i="4"/>
  <c r="Y402" i="4" s="1"/>
  <c r="Z402" i="4" l="1"/>
  <c r="AA402" i="4"/>
  <c r="W401" i="4"/>
  <c r="V402" i="4"/>
  <c r="R402" i="4"/>
  <c r="S402" i="4" s="1"/>
  <c r="O403" i="4"/>
  <c r="Q403" i="4" s="1"/>
  <c r="P402" i="4"/>
  <c r="U403" i="4"/>
  <c r="Y403" i="4" s="1"/>
  <c r="Z403" i="4" l="1"/>
  <c r="V403" i="4"/>
  <c r="W402" i="4"/>
  <c r="R403" i="4"/>
  <c r="S403" i="4" s="1"/>
  <c r="O404" i="4"/>
  <c r="Q404" i="4" s="1"/>
  <c r="P403" i="4"/>
  <c r="U404" i="4"/>
  <c r="Y404" i="4" s="1"/>
  <c r="Z404" i="4" l="1"/>
  <c r="AA403" i="4"/>
  <c r="AA404" i="4" s="1"/>
  <c r="W403" i="4"/>
  <c r="V404" i="4"/>
  <c r="R404" i="4"/>
  <c r="S404" i="4" s="1"/>
  <c r="O405" i="4"/>
  <c r="Q405" i="4" s="1"/>
  <c r="P404" i="4"/>
  <c r="U405" i="4"/>
  <c r="Y405" i="4" s="1"/>
  <c r="Z405" i="4" l="1"/>
  <c r="V405" i="4"/>
  <c r="W404" i="4"/>
  <c r="R405" i="4"/>
  <c r="S405" i="4" s="1"/>
  <c r="O406" i="4"/>
  <c r="Q406" i="4" s="1"/>
  <c r="P405" i="4"/>
  <c r="U406" i="4"/>
  <c r="Y406" i="4" s="1"/>
  <c r="Z406" i="4" l="1"/>
  <c r="AA405" i="4"/>
  <c r="AA406" i="4" s="1"/>
  <c r="W405" i="4"/>
  <c r="V406" i="4"/>
  <c r="R406" i="4"/>
  <c r="S406" i="4" s="1"/>
  <c r="O407" i="4"/>
  <c r="Q407" i="4" s="1"/>
  <c r="P406" i="4"/>
  <c r="U407" i="4"/>
  <c r="Y407" i="4" s="1"/>
  <c r="Z407" i="4" l="1"/>
  <c r="V407" i="4"/>
  <c r="W406" i="4"/>
  <c r="W407" i="4" s="1"/>
  <c r="R407" i="4"/>
  <c r="S407" i="4" s="1"/>
  <c r="O408" i="4"/>
  <c r="Q408" i="4" s="1"/>
  <c r="P407" i="4"/>
  <c r="U408" i="4"/>
  <c r="Y408" i="4" s="1"/>
  <c r="Z408" i="4" l="1"/>
  <c r="AA407" i="4"/>
  <c r="V408" i="4"/>
  <c r="R408" i="4"/>
  <c r="S408" i="4" s="1"/>
  <c r="O409" i="4"/>
  <c r="Q409" i="4" s="1"/>
  <c r="P408" i="4"/>
  <c r="U409" i="4"/>
  <c r="Y409" i="4" s="1"/>
  <c r="AA408" i="4" l="1"/>
  <c r="Z409" i="4"/>
  <c r="V409" i="4"/>
  <c r="W408" i="4"/>
  <c r="R409" i="4"/>
  <c r="S409" i="4" s="1"/>
  <c r="O410" i="4"/>
  <c r="Q410" i="4" s="1"/>
  <c r="P409" i="4"/>
  <c r="U410" i="4"/>
  <c r="Y410" i="4" s="1"/>
  <c r="W409" i="4" l="1"/>
  <c r="Z410" i="4"/>
  <c r="AA409" i="4"/>
  <c r="AA410" i="4" s="1"/>
  <c r="V410" i="4"/>
  <c r="R410" i="4"/>
  <c r="S410" i="4"/>
  <c r="O411" i="4"/>
  <c r="Q411" i="4" s="1"/>
  <c r="P410" i="4"/>
  <c r="U411" i="4"/>
  <c r="Y411" i="4" s="1"/>
  <c r="Z411" i="4" l="1"/>
  <c r="V411" i="4"/>
  <c r="W410" i="4"/>
  <c r="R411" i="4"/>
  <c r="S411" i="4" s="1"/>
  <c r="O412" i="4"/>
  <c r="Q412" i="4" s="1"/>
  <c r="P411" i="4"/>
  <c r="U412" i="4"/>
  <c r="Y412" i="4" s="1"/>
  <c r="Z412" i="4" l="1"/>
  <c r="AA411" i="4"/>
  <c r="AA412" i="4" s="1"/>
  <c r="W411" i="4"/>
  <c r="V412" i="4"/>
  <c r="R412" i="4"/>
  <c r="S412" i="4" s="1"/>
  <c r="O413" i="4"/>
  <c r="Q413" i="4" s="1"/>
  <c r="P412" i="4"/>
  <c r="U413" i="4"/>
  <c r="Y413" i="4" s="1"/>
  <c r="Z413" i="4" l="1"/>
  <c r="V413" i="4"/>
  <c r="W412" i="4"/>
  <c r="R413" i="4"/>
  <c r="S413" i="4" s="1"/>
  <c r="O414" i="4"/>
  <c r="Q414" i="4" s="1"/>
  <c r="P413" i="4"/>
  <c r="U414" i="4"/>
  <c r="Y414" i="4" s="1"/>
  <c r="W413" i="4" l="1"/>
  <c r="Z414" i="4"/>
  <c r="AA413" i="4"/>
  <c r="AA414" i="4" s="1"/>
  <c r="V414" i="4"/>
  <c r="R414" i="4"/>
  <c r="S414" i="4" s="1"/>
  <c r="O415" i="4"/>
  <c r="Q415" i="4" s="1"/>
  <c r="P414" i="4"/>
  <c r="U415" i="4"/>
  <c r="Y415" i="4" s="1"/>
  <c r="Z415" i="4" l="1"/>
  <c r="V415" i="4"/>
  <c r="W414" i="4"/>
  <c r="R415" i="4"/>
  <c r="S415" i="4" s="1"/>
  <c r="O416" i="4"/>
  <c r="Q416" i="4" s="1"/>
  <c r="P415" i="4"/>
  <c r="U416" i="4"/>
  <c r="Y416" i="4" s="1"/>
  <c r="W415" i="4" l="1"/>
  <c r="Z416" i="4"/>
  <c r="AA415" i="4"/>
  <c r="V416" i="4"/>
  <c r="R416" i="4"/>
  <c r="S416" i="4" s="1"/>
  <c r="O417" i="4"/>
  <c r="Q417" i="4" s="1"/>
  <c r="P416" i="4"/>
  <c r="U417" i="4"/>
  <c r="Y417" i="4" s="1"/>
  <c r="AA416" i="4" l="1"/>
  <c r="Z417" i="4"/>
  <c r="V417" i="4"/>
  <c r="W416" i="4"/>
  <c r="R417" i="4"/>
  <c r="S417" i="4" s="1"/>
  <c r="O418" i="4"/>
  <c r="Q418" i="4" s="1"/>
  <c r="P417" i="4"/>
  <c r="U418" i="4"/>
  <c r="Y418" i="4" s="1"/>
  <c r="W417" i="4" l="1"/>
  <c r="Z418" i="4"/>
  <c r="AA417" i="4"/>
  <c r="AA418" i="4" s="1"/>
  <c r="V418" i="4"/>
  <c r="R418" i="4"/>
  <c r="S418" i="4" s="1"/>
  <c r="O419" i="4"/>
  <c r="Q419" i="4" s="1"/>
  <c r="P418" i="4"/>
  <c r="U419" i="4"/>
  <c r="Y419" i="4" s="1"/>
  <c r="Z419" i="4" l="1"/>
  <c r="AA419" i="4"/>
  <c r="V419" i="4"/>
  <c r="W418" i="4"/>
  <c r="W419" i="4" s="1"/>
  <c r="R419" i="4"/>
  <c r="S419" i="4" s="1"/>
  <c r="O420" i="4"/>
  <c r="Q420" i="4" s="1"/>
  <c r="P419" i="4"/>
  <c r="U420" i="4"/>
  <c r="Y420" i="4" s="1"/>
  <c r="Z420" i="4" l="1"/>
  <c r="V420" i="4"/>
  <c r="R420" i="4"/>
  <c r="S420" i="4" s="1"/>
  <c r="O421" i="4"/>
  <c r="Q421" i="4" s="1"/>
  <c r="P420" i="4"/>
  <c r="U421" i="4"/>
  <c r="Y421" i="4" s="1"/>
  <c r="Z421" i="4" l="1"/>
  <c r="AA420" i="4"/>
  <c r="AA421" i="4" s="1"/>
  <c r="V421" i="4"/>
  <c r="W420" i="4"/>
  <c r="W421" i="4" s="1"/>
  <c r="R421" i="4"/>
  <c r="S421" i="4" s="1"/>
  <c r="O422" i="4"/>
  <c r="Q422" i="4" s="1"/>
  <c r="P421" i="4"/>
  <c r="U422" i="4"/>
  <c r="Y422" i="4" s="1"/>
  <c r="Z422" i="4" l="1"/>
  <c r="V422" i="4"/>
  <c r="R422" i="4"/>
  <c r="S422" i="4" s="1"/>
  <c r="O423" i="4"/>
  <c r="Q423" i="4" s="1"/>
  <c r="P422" i="4"/>
  <c r="U423" i="4"/>
  <c r="Y423" i="4" s="1"/>
  <c r="Z423" i="4" l="1"/>
  <c r="AA422" i="4"/>
  <c r="AA423" i="4" s="1"/>
  <c r="V423" i="4"/>
  <c r="W422" i="4"/>
  <c r="W423" i="4" s="1"/>
  <c r="R423" i="4"/>
  <c r="S423" i="4" s="1"/>
  <c r="O424" i="4"/>
  <c r="Q424" i="4" s="1"/>
  <c r="P423" i="4"/>
  <c r="U424" i="4"/>
  <c r="Y424" i="4" s="1"/>
  <c r="Z424" i="4" l="1"/>
  <c r="V424" i="4"/>
  <c r="R424" i="4"/>
  <c r="S424" i="4" s="1"/>
  <c r="O425" i="4"/>
  <c r="Q425" i="4" s="1"/>
  <c r="P424" i="4"/>
  <c r="U425" i="4"/>
  <c r="Y425" i="4" s="1"/>
  <c r="Z425" i="4" l="1"/>
  <c r="AA424" i="4"/>
  <c r="AA425" i="4" s="1"/>
  <c r="V425" i="4"/>
  <c r="W424" i="4"/>
  <c r="R425" i="4"/>
  <c r="S425" i="4" s="1"/>
  <c r="O426" i="4"/>
  <c r="Q426" i="4" s="1"/>
  <c r="P425" i="4"/>
  <c r="U426" i="4"/>
  <c r="Y426" i="4" s="1"/>
  <c r="Z426" i="4" l="1"/>
  <c r="W425" i="4"/>
  <c r="V426" i="4"/>
  <c r="R426" i="4"/>
  <c r="S426" i="4" s="1"/>
  <c r="O427" i="4"/>
  <c r="Q427" i="4" s="1"/>
  <c r="P426" i="4"/>
  <c r="U427" i="4"/>
  <c r="Y427" i="4" s="1"/>
  <c r="Z427" i="4" l="1"/>
  <c r="AA426" i="4"/>
  <c r="AA427" i="4" s="1"/>
  <c r="V427" i="4"/>
  <c r="W426" i="4"/>
  <c r="W427" i="4" s="1"/>
  <c r="R427" i="4"/>
  <c r="S427" i="4" s="1"/>
  <c r="O428" i="4"/>
  <c r="Q428" i="4" s="1"/>
  <c r="P427" i="4"/>
  <c r="U428" i="4"/>
  <c r="Y428" i="4" s="1"/>
  <c r="Z428" i="4" l="1"/>
  <c r="V428" i="4"/>
  <c r="R428" i="4"/>
  <c r="S428" i="4" s="1"/>
  <c r="O429" i="4"/>
  <c r="Q429" i="4" s="1"/>
  <c r="P428" i="4"/>
  <c r="U429" i="4"/>
  <c r="Y429" i="4" s="1"/>
  <c r="Z429" i="4" l="1"/>
  <c r="AA428" i="4"/>
  <c r="V429" i="4"/>
  <c r="W428" i="4"/>
  <c r="R429" i="4"/>
  <c r="S429" i="4" s="1"/>
  <c r="O430" i="4"/>
  <c r="Q430" i="4" s="1"/>
  <c r="P429" i="4"/>
  <c r="U430" i="4"/>
  <c r="Y430" i="4" s="1"/>
  <c r="AA429" i="4" l="1"/>
  <c r="Z430" i="4"/>
  <c r="W429" i="4"/>
  <c r="V430" i="4"/>
  <c r="R430" i="4"/>
  <c r="S430" i="4" s="1"/>
  <c r="O431" i="4"/>
  <c r="Q431" i="4" s="1"/>
  <c r="P430" i="4"/>
  <c r="U431" i="4"/>
  <c r="Y431" i="4" s="1"/>
  <c r="Z431" i="4" l="1"/>
  <c r="AA430" i="4"/>
  <c r="AA431" i="4" s="1"/>
  <c r="V431" i="4"/>
  <c r="W430" i="4"/>
  <c r="R431" i="4"/>
  <c r="S431" i="4" s="1"/>
  <c r="O432" i="4"/>
  <c r="Q432" i="4" s="1"/>
  <c r="P431" i="4"/>
  <c r="U432" i="4"/>
  <c r="Y432" i="4" s="1"/>
  <c r="Z432" i="4" l="1"/>
  <c r="W431" i="4"/>
  <c r="V432" i="4"/>
  <c r="R432" i="4"/>
  <c r="S432" i="4" s="1"/>
  <c r="O433" i="4"/>
  <c r="Q433" i="4" s="1"/>
  <c r="P432" i="4"/>
  <c r="U433" i="4"/>
  <c r="Y433" i="4" s="1"/>
  <c r="Z433" i="4" l="1"/>
  <c r="AA432" i="4"/>
  <c r="V433" i="4"/>
  <c r="W432" i="4"/>
  <c r="R433" i="4"/>
  <c r="S433" i="4" s="1"/>
  <c r="O434" i="4"/>
  <c r="Q434" i="4" s="1"/>
  <c r="P433" i="4"/>
  <c r="U434" i="4"/>
  <c r="Y434" i="4" s="1"/>
  <c r="AA433" i="4" l="1"/>
  <c r="W433" i="4"/>
  <c r="Z434" i="4"/>
  <c r="V434" i="4"/>
  <c r="R434" i="4"/>
  <c r="S434" i="4" s="1"/>
  <c r="O435" i="4"/>
  <c r="Q435" i="4" s="1"/>
  <c r="P434" i="4"/>
  <c r="U435" i="4"/>
  <c r="Y435" i="4" s="1"/>
  <c r="Z435" i="4" l="1"/>
  <c r="AA434" i="4"/>
  <c r="AA435" i="4" s="1"/>
  <c r="V435" i="4"/>
  <c r="W434" i="4"/>
  <c r="W435" i="4" s="1"/>
  <c r="R435" i="4"/>
  <c r="S435" i="4" s="1"/>
  <c r="O436" i="4"/>
  <c r="Q436" i="4" s="1"/>
  <c r="P435" i="4"/>
  <c r="U436" i="4"/>
  <c r="Y436" i="4" s="1"/>
  <c r="Z436" i="4" l="1"/>
  <c r="V436" i="4"/>
  <c r="R436" i="4"/>
  <c r="S436" i="4" s="1"/>
  <c r="O437" i="4"/>
  <c r="Q437" i="4" s="1"/>
  <c r="P436" i="4"/>
  <c r="U437" i="4"/>
  <c r="Y437" i="4" s="1"/>
  <c r="Z437" i="4" l="1"/>
  <c r="AA436" i="4"/>
  <c r="AA437" i="4" s="1"/>
  <c r="V437" i="4"/>
  <c r="W436" i="4"/>
  <c r="W437" i="4" s="1"/>
  <c r="R437" i="4"/>
  <c r="S437" i="4" s="1"/>
  <c r="O438" i="4"/>
  <c r="Q438" i="4" s="1"/>
  <c r="P437" i="4"/>
  <c r="U438" i="4"/>
  <c r="Y438" i="4" s="1"/>
  <c r="Z438" i="4" l="1"/>
  <c r="V438" i="4"/>
  <c r="R438" i="4"/>
  <c r="S438" i="4" s="1"/>
  <c r="O439" i="4"/>
  <c r="Q439" i="4" s="1"/>
  <c r="P438" i="4"/>
  <c r="U439" i="4"/>
  <c r="Y439" i="4" s="1"/>
  <c r="Z439" i="4" l="1"/>
  <c r="AA438" i="4"/>
  <c r="AA439" i="4" s="1"/>
  <c r="V439" i="4"/>
  <c r="W438" i="4"/>
  <c r="R439" i="4"/>
  <c r="S439" i="4" s="1"/>
  <c r="O440" i="4"/>
  <c r="Q440" i="4" s="1"/>
  <c r="P439" i="4"/>
  <c r="U440" i="4"/>
  <c r="Y440" i="4" s="1"/>
  <c r="W439" i="4" l="1"/>
  <c r="Z440" i="4"/>
  <c r="V440" i="4"/>
  <c r="R440" i="4"/>
  <c r="S440" i="4" s="1"/>
  <c r="O441" i="4"/>
  <c r="Q441" i="4" s="1"/>
  <c r="P440" i="4"/>
  <c r="U441" i="4"/>
  <c r="Y441" i="4" s="1"/>
  <c r="Z441" i="4" l="1"/>
  <c r="AA440" i="4"/>
  <c r="AA441" i="4" s="1"/>
  <c r="V441" i="4"/>
  <c r="W440" i="4"/>
  <c r="W441" i="4" s="1"/>
  <c r="R441" i="4"/>
  <c r="S441" i="4" s="1"/>
  <c r="O442" i="4"/>
  <c r="Q442" i="4" s="1"/>
  <c r="P441" i="4"/>
  <c r="U442" i="4"/>
  <c r="Y442" i="4" s="1"/>
  <c r="Z442" i="4" l="1"/>
  <c r="V442" i="4"/>
  <c r="R442" i="4"/>
  <c r="S442" i="4" s="1"/>
  <c r="O443" i="4"/>
  <c r="Q443" i="4" s="1"/>
  <c r="P442" i="4"/>
  <c r="U443" i="4"/>
  <c r="Y443" i="4" s="1"/>
  <c r="Z443" i="4" l="1"/>
  <c r="AA442" i="4"/>
  <c r="V443" i="4"/>
  <c r="W442" i="4"/>
  <c r="R443" i="4"/>
  <c r="S443" i="4" s="1"/>
  <c r="O444" i="4"/>
  <c r="Q444" i="4" s="1"/>
  <c r="P443" i="4"/>
  <c r="U444" i="4"/>
  <c r="Y444" i="4" s="1"/>
  <c r="W443" i="4" l="1"/>
  <c r="AA443" i="4"/>
  <c r="Z444" i="4"/>
  <c r="V444" i="4"/>
  <c r="R444" i="4"/>
  <c r="S444" i="4" s="1"/>
  <c r="O445" i="4"/>
  <c r="Q445" i="4" s="1"/>
  <c r="P444" i="4"/>
  <c r="U445" i="4"/>
  <c r="Y445" i="4" s="1"/>
  <c r="Z445" i="4" l="1"/>
  <c r="AA444" i="4"/>
  <c r="V445" i="4"/>
  <c r="W444" i="4"/>
  <c r="R445" i="4"/>
  <c r="S445" i="4" s="1"/>
  <c r="O446" i="4"/>
  <c r="Q446" i="4" s="1"/>
  <c r="P445" i="4"/>
  <c r="U446" i="4"/>
  <c r="Y446" i="4" s="1"/>
  <c r="W445" i="4" l="1"/>
  <c r="AA445" i="4"/>
  <c r="Z446" i="4"/>
  <c r="V446" i="4"/>
  <c r="R446" i="4"/>
  <c r="S446" i="4" s="1"/>
  <c r="O447" i="4"/>
  <c r="Q447" i="4" s="1"/>
  <c r="P446" i="4"/>
  <c r="U447" i="4"/>
  <c r="Y447" i="4" s="1"/>
  <c r="Z447" i="4" l="1"/>
  <c r="AA446" i="4"/>
  <c r="AA447" i="4" s="1"/>
  <c r="V447" i="4"/>
  <c r="W446" i="4"/>
  <c r="R447" i="4"/>
  <c r="S447" i="4" s="1"/>
  <c r="O448" i="4"/>
  <c r="Q448" i="4" s="1"/>
  <c r="P447" i="4"/>
  <c r="U448" i="4"/>
  <c r="Y448" i="4" s="1"/>
  <c r="Z448" i="4" l="1"/>
  <c r="W447" i="4"/>
  <c r="V448" i="4"/>
  <c r="R448" i="4"/>
  <c r="S448" i="4" s="1"/>
  <c r="O449" i="4"/>
  <c r="Q449" i="4" s="1"/>
  <c r="P448" i="4"/>
  <c r="U449" i="4"/>
  <c r="Y449" i="4" s="1"/>
  <c r="Z449" i="4" l="1"/>
  <c r="AA448" i="4"/>
  <c r="AA449" i="4" s="1"/>
  <c r="V449" i="4"/>
  <c r="W448" i="4"/>
  <c r="R449" i="4"/>
  <c r="S449" i="4" s="1"/>
  <c r="O450" i="4"/>
  <c r="Q450" i="4" s="1"/>
  <c r="P449" i="4"/>
  <c r="U450" i="4"/>
  <c r="Y450" i="4" s="1"/>
  <c r="Z450" i="4" l="1"/>
  <c r="W449" i="4"/>
  <c r="V450" i="4"/>
  <c r="R450" i="4"/>
  <c r="S450" i="4" s="1"/>
  <c r="O451" i="4"/>
  <c r="Q451" i="4" s="1"/>
  <c r="P450" i="4"/>
  <c r="U451" i="4"/>
  <c r="Y451" i="4" s="1"/>
  <c r="Z451" i="4" l="1"/>
  <c r="AA450" i="4"/>
  <c r="AA451" i="4" s="1"/>
  <c r="V451" i="4"/>
  <c r="W450" i="4"/>
  <c r="R451" i="4"/>
  <c r="S451" i="4" s="1"/>
  <c r="O452" i="4"/>
  <c r="Q452" i="4" s="1"/>
  <c r="P451" i="4"/>
  <c r="U452" i="4"/>
  <c r="Y452" i="4" s="1"/>
  <c r="Z452" i="4" l="1"/>
  <c r="W451" i="4"/>
  <c r="V452" i="4"/>
  <c r="R452" i="4"/>
  <c r="S452" i="4" s="1"/>
  <c r="O453" i="4"/>
  <c r="Q453" i="4" s="1"/>
  <c r="P452" i="4"/>
  <c r="U453" i="4"/>
  <c r="Y453" i="4" s="1"/>
  <c r="Z453" i="4" l="1"/>
  <c r="AA452" i="4"/>
  <c r="AA453" i="4" s="1"/>
  <c r="V453" i="4"/>
  <c r="W452" i="4"/>
  <c r="W453" i="4" s="1"/>
  <c r="R453" i="4"/>
  <c r="S453" i="4" s="1"/>
  <c r="O454" i="4"/>
  <c r="Q454" i="4" s="1"/>
  <c r="P453" i="4"/>
  <c r="U454" i="4"/>
  <c r="Y454" i="4" s="1"/>
  <c r="Z454" i="4" l="1"/>
  <c r="V454" i="4"/>
  <c r="R454" i="4"/>
  <c r="S454" i="4" s="1"/>
  <c r="O455" i="4"/>
  <c r="Q455" i="4" s="1"/>
  <c r="P454" i="4"/>
  <c r="U455" i="4"/>
  <c r="Y455" i="4" s="1"/>
  <c r="Z455" i="4" l="1"/>
  <c r="AA454" i="4"/>
  <c r="AA455" i="4" s="1"/>
  <c r="V455" i="4"/>
  <c r="W454" i="4"/>
  <c r="W455" i="4" s="1"/>
  <c r="R455" i="4"/>
  <c r="S455" i="4" s="1"/>
  <c r="O456" i="4"/>
  <c r="Q456" i="4" s="1"/>
  <c r="P455" i="4"/>
  <c r="U456" i="4"/>
  <c r="Y456" i="4" s="1"/>
  <c r="Z456" i="4" l="1"/>
  <c r="V456" i="4"/>
  <c r="R456" i="4"/>
  <c r="S456" i="4" s="1"/>
  <c r="O457" i="4"/>
  <c r="Q457" i="4" s="1"/>
  <c r="P456" i="4"/>
  <c r="U457" i="4"/>
  <c r="Y457" i="4" s="1"/>
  <c r="Z457" i="4" l="1"/>
  <c r="AA456" i="4"/>
  <c r="AA457" i="4" s="1"/>
  <c r="V457" i="4"/>
  <c r="W456" i="4"/>
  <c r="R457" i="4"/>
  <c r="S457" i="4" s="1"/>
  <c r="O458" i="4"/>
  <c r="Q458" i="4" s="1"/>
  <c r="P457" i="4"/>
  <c r="U458" i="4"/>
  <c r="Y458" i="4" s="1"/>
  <c r="W457" i="4" l="1"/>
  <c r="Z458" i="4"/>
  <c r="V458" i="4"/>
  <c r="R458" i="4"/>
  <c r="S458" i="4" s="1"/>
  <c r="O459" i="4"/>
  <c r="Q459" i="4" s="1"/>
  <c r="P458" i="4"/>
  <c r="U459" i="4"/>
  <c r="Y459" i="4" s="1"/>
  <c r="Z459" i="4" l="1"/>
  <c r="AA458" i="4"/>
  <c r="V459" i="4"/>
  <c r="W458" i="4"/>
  <c r="R459" i="4"/>
  <c r="S459" i="4" s="1"/>
  <c r="O460" i="4"/>
  <c r="Q460" i="4" s="1"/>
  <c r="P459" i="4"/>
  <c r="U460" i="4"/>
  <c r="Y460" i="4" s="1"/>
  <c r="AA459" i="4" l="1"/>
  <c r="Z460" i="4"/>
  <c r="W459" i="4"/>
  <c r="V460" i="4"/>
  <c r="R460" i="4"/>
  <c r="S460" i="4" s="1"/>
  <c r="O461" i="4"/>
  <c r="Q461" i="4" s="1"/>
  <c r="P460" i="4"/>
  <c r="U461" i="4"/>
  <c r="Y461" i="4" s="1"/>
  <c r="Z461" i="4" l="1"/>
  <c r="AA460" i="4"/>
  <c r="AA461" i="4" s="1"/>
  <c r="V461" i="4"/>
  <c r="W460" i="4"/>
  <c r="W461" i="4" s="1"/>
  <c r="R461" i="4"/>
  <c r="S461" i="4" s="1"/>
  <c r="O462" i="4"/>
  <c r="Q462" i="4" s="1"/>
  <c r="P461" i="4"/>
  <c r="U462" i="4"/>
  <c r="Y462" i="4" s="1"/>
  <c r="Z462" i="4" l="1"/>
  <c r="V462" i="4"/>
  <c r="R462" i="4"/>
  <c r="S462" i="4" s="1"/>
  <c r="O463" i="4"/>
  <c r="Q463" i="4" s="1"/>
  <c r="P462" i="4"/>
  <c r="U463" i="4"/>
  <c r="Y463" i="4" s="1"/>
  <c r="Z463" i="4" l="1"/>
  <c r="AA462" i="4"/>
  <c r="AA463" i="4" s="1"/>
  <c r="V463" i="4"/>
  <c r="W462" i="4"/>
  <c r="W463" i="4" s="1"/>
  <c r="R463" i="4"/>
  <c r="S463" i="4"/>
  <c r="O464" i="4"/>
  <c r="Q464" i="4" s="1"/>
  <c r="P463" i="4"/>
  <c r="U464" i="4"/>
  <c r="Y464" i="4" s="1"/>
  <c r="Z464" i="4" l="1"/>
  <c r="V464" i="4"/>
  <c r="R464" i="4"/>
  <c r="S464" i="4" s="1"/>
  <c r="O465" i="4"/>
  <c r="Q465" i="4" s="1"/>
  <c r="P464" i="4"/>
  <c r="U465" i="4"/>
  <c r="Y465" i="4" s="1"/>
  <c r="Z465" i="4" l="1"/>
  <c r="AA464" i="4"/>
  <c r="AA465" i="4" s="1"/>
  <c r="V465" i="4"/>
  <c r="W464" i="4"/>
  <c r="W465" i="4" s="1"/>
  <c r="R465" i="4"/>
  <c r="S465" i="4" s="1"/>
  <c r="O466" i="4"/>
  <c r="Q466" i="4" s="1"/>
  <c r="P465" i="4"/>
  <c r="U466" i="4"/>
  <c r="Y466" i="4" s="1"/>
  <c r="Z466" i="4" l="1"/>
  <c r="V466" i="4"/>
  <c r="R466" i="4"/>
  <c r="S466" i="4" s="1"/>
  <c r="O467" i="4"/>
  <c r="Q467" i="4" s="1"/>
  <c r="P466" i="4"/>
  <c r="U467" i="4"/>
  <c r="Y467" i="4" s="1"/>
  <c r="Z467" i="4" l="1"/>
  <c r="AA466" i="4"/>
  <c r="AA467" i="4" s="1"/>
  <c r="V467" i="4"/>
  <c r="W466" i="4"/>
  <c r="R467" i="4"/>
  <c r="S467" i="4" s="1"/>
  <c r="O468" i="4"/>
  <c r="Q468" i="4" s="1"/>
  <c r="P467" i="4"/>
  <c r="U468" i="4"/>
  <c r="Y468" i="4" s="1"/>
  <c r="Z468" i="4" l="1"/>
  <c r="W467" i="4"/>
  <c r="V468" i="4"/>
  <c r="R468" i="4"/>
  <c r="S468" i="4" s="1"/>
  <c r="O469" i="4"/>
  <c r="Q469" i="4" s="1"/>
  <c r="P468" i="4"/>
  <c r="U469" i="4"/>
  <c r="Y469" i="4" s="1"/>
  <c r="Z469" i="4" l="1"/>
  <c r="AA468" i="4"/>
  <c r="AA469" i="4" s="1"/>
  <c r="V469" i="4"/>
  <c r="W468" i="4"/>
  <c r="R469" i="4"/>
  <c r="S469" i="4" s="1"/>
  <c r="O470" i="4"/>
  <c r="Q470" i="4" s="1"/>
  <c r="P469" i="4"/>
  <c r="U470" i="4"/>
  <c r="Y470" i="4" s="1"/>
  <c r="Z470" i="4" l="1"/>
  <c r="W469" i="4"/>
  <c r="V470" i="4"/>
  <c r="R470" i="4"/>
  <c r="S470" i="4" s="1"/>
  <c r="O471" i="4"/>
  <c r="Q471" i="4" s="1"/>
  <c r="P470" i="4"/>
  <c r="U471" i="4"/>
  <c r="Y471" i="4" s="1"/>
  <c r="Z471" i="4" l="1"/>
  <c r="AA470" i="4"/>
  <c r="AA471" i="4" s="1"/>
  <c r="V471" i="4"/>
  <c r="W470" i="4"/>
  <c r="R471" i="4"/>
  <c r="S471" i="4" s="1"/>
  <c r="O472" i="4"/>
  <c r="Q472" i="4" s="1"/>
  <c r="P471" i="4"/>
  <c r="U472" i="4"/>
  <c r="Y472" i="4" s="1"/>
  <c r="W471" i="4" l="1"/>
  <c r="Z472" i="4"/>
  <c r="V472" i="4"/>
  <c r="R472" i="4"/>
  <c r="S472" i="4" s="1"/>
  <c r="O473" i="4"/>
  <c r="Q473" i="4" s="1"/>
  <c r="P472" i="4"/>
  <c r="U473" i="4"/>
  <c r="Y473" i="4" s="1"/>
  <c r="Z473" i="4" l="1"/>
  <c r="AA472" i="4"/>
  <c r="AA473" i="4" s="1"/>
  <c r="V473" i="4"/>
  <c r="W472" i="4"/>
  <c r="R473" i="4"/>
  <c r="S473" i="4" s="1"/>
  <c r="O474" i="4"/>
  <c r="Q474" i="4" s="1"/>
  <c r="P473" i="4"/>
  <c r="U474" i="4"/>
  <c r="Y474" i="4" s="1"/>
  <c r="W473" i="4" l="1"/>
  <c r="Z474" i="4"/>
  <c r="V474" i="4"/>
  <c r="R474" i="4"/>
  <c r="S474" i="4" s="1"/>
  <c r="O475" i="4"/>
  <c r="Q475" i="4" s="1"/>
  <c r="P474" i="4"/>
  <c r="U475" i="4"/>
  <c r="Y475" i="4" s="1"/>
  <c r="Z475" i="4" l="1"/>
  <c r="AA474" i="4"/>
  <c r="V475" i="4"/>
  <c r="W474" i="4"/>
  <c r="R475" i="4"/>
  <c r="S475" i="4" s="1"/>
  <c r="O476" i="4"/>
  <c r="Q476" i="4" s="1"/>
  <c r="P475" i="4"/>
  <c r="U476" i="4"/>
  <c r="Y476" i="4" s="1"/>
  <c r="AA475" i="4" l="1"/>
  <c r="Z476" i="4"/>
  <c r="W475" i="4"/>
  <c r="V476" i="4"/>
  <c r="R476" i="4"/>
  <c r="S476" i="4" s="1"/>
  <c r="O477" i="4"/>
  <c r="Q477" i="4" s="1"/>
  <c r="P476" i="4"/>
  <c r="U477" i="4"/>
  <c r="Y477" i="4" s="1"/>
  <c r="Z477" i="4" l="1"/>
  <c r="AA476" i="4"/>
  <c r="AA477" i="4" s="1"/>
  <c r="V477" i="4"/>
  <c r="W476" i="4"/>
  <c r="R477" i="4"/>
  <c r="S477" i="4" s="1"/>
  <c r="O478" i="4"/>
  <c r="Q478" i="4" s="1"/>
  <c r="P477" i="4"/>
  <c r="U478" i="4"/>
  <c r="Y478" i="4" s="1"/>
  <c r="Z478" i="4" l="1"/>
  <c r="W477" i="4"/>
  <c r="V478" i="4"/>
  <c r="R478" i="4"/>
  <c r="S478" i="4" s="1"/>
  <c r="O479" i="4"/>
  <c r="Q479" i="4" s="1"/>
  <c r="P478" i="4"/>
  <c r="U479" i="4"/>
  <c r="Y479" i="4" s="1"/>
  <c r="Z479" i="4" l="1"/>
  <c r="AA478" i="4"/>
  <c r="AA479" i="4" s="1"/>
  <c r="W478" i="4"/>
  <c r="V479" i="4"/>
  <c r="R479" i="4"/>
  <c r="S479" i="4" s="1"/>
  <c r="O480" i="4"/>
  <c r="Q480" i="4" s="1"/>
  <c r="P479" i="4"/>
  <c r="U480" i="4"/>
  <c r="Y480" i="4" s="1"/>
  <c r="Z480" i="4" l="1"/>
  <c r="W479" i="4"/>
  <c r="V480" i="4"/>
  <c r="R480" i="4"/>
  <c r="S480" i="4" s="1"/>
  <c r="O481" i="4"/>
  <c r="Q481" i="4" s="1"/>
  <c r="P480" i="4"/>
  <c r="U481" i="4"/>
  <c r="Y481" i="4" s="1"/>
  <c r="Z481" i="4" l="1"/>
  <c r="AA480" i="4"/>
  <c r="V481" i="4"/>
  <c r="W480" i="4"/>
  <c r="R481" i="4"/>
  <c r="S481" i="4" s="1"/>
  <c r="O482" i="4"/>
  <c r="Q482" i="4" s="1"/>
  <c r="P481" i="4"/>
  <c r="U482" i="4"/>
  <c r="Y482" i="4" s="1"/>
  <c r="AA481" i="4" l="1"/>
  <c r="Z482" i="4"/>
  <c r="W481" i="4"/>
  <c r="V482" i="4"/>
  <c r="R482" i="4"/>
  <c r="S482" i="4" s="1"/>
  <c r="O483" i="4"/>
  <c r="Q483" i="4" s="1"/>
  <c r="P482" i="4"/>
  <c r="U483" i="4"/>
  <c r="Y483" i="4" s="1"/>
  <c r="Z483" i="4" l="1"/>
  <c r="AA482" i="4"/>
  <c r="V483" i="4"/>
  <c r="W482" i="4"/>
  <c r="R483" i="4"/>
  <c r="S483" i="4" s="1"/>
  <c r="O484" i="4"/>
  <c r="Q484" i="4" s="1"/>
  <c r="P483" i="4"/>
  <c r="U484" i="4"/>
  <c r="Y484" i="4" s="1"/>
  <c r="AA483" i="4" l="1"/>
  <c r="Z484" i="4"/>
  <c r="W483" i="4"/>
  <c r="V484" i="4"/>
  <c r="R484" i="4"/>
  <c r="S484" i="4" s="1"/>
  <c r="O485" i="4"/>
  <c r="Q485" i="4" s="1"/>
  <c r="P484" i="4"/>
  <c r="U485" i="4"/>
  <c r="Y485" i="4" s="1"/>
  <c r="W484" i="4" l="1"/>
  <c r="Z485" i="4"/>
  <c r="AA484" i="4"/>
  <c r="V485" i="4"/>
  <c r="R485" i="4"/>
  <c r="S485" i="4" s="1"/>
  <c r="O486" i="4"/>
  <c r="Q486" i="4" s="1"/>
  <c r="P485" i="4"/>
  <c r="U486" i="4"/>
  <c r="Y486" i="4" s="1"/>
  <c r="AA485" i="4" l="1"/>
  <c r="Z486" i="4"/>
  <c r="V486" i="4"/>
  <c r="W485" i="4"/>
  <c r="R486" i="4"/>
  <c r="S486" i="4" s="1"/>
  <c r="O487" i="4"/>
  <c r="Q487" i="4" s="1"/>
  <c r="P486" i="4"/>
  <c r="U487" i="4"/>
  <c r="Y487" i="4" s="1"/>
  <c r="Z487" i="4" l="1"/>
  <c r="AA486" i="4"/>
  <c r="W486" i="4"/>
  <c r="V487" i="4"/>
  <c r="R487" i="4"/>
  <c r="S487" i="4" s="1"/>
  <c r="O488" i="4"/>
  <c r="Q488" i="4" s="1"/>
  <c r="P487" i="4"/>
  <c r="U488" i="4"/>
  <c r="Y488" i="4" s="1"/>
  <c r="AA487" i="4" l="1"/>
  <c r="Z488" i="4"/>
  <c r="W487" i="4"/>
  <c r="V488" i="4"/>
  <c r="R488" i="4"/>
  <c r="S488" i="4" s="1"/>
  <c r="O489" i="4"/>
  <c r="Q489" i="4" s="1"/>
  <c r="P488" i="4"/>
  <c r="U489" i="4"/>
  <c r="Y489" i="4" s="1"/>
  <c r="Z489" i="4" l="1"/>
  <c r="AA488" i="4"/>
  <c r="V489" i="4"/>
  <c r="W488" i="4"/>
  <c r="R489" i="4"/>
  <c r="S489" i="4" s="1"/>
  <c r="O490" i="4"/>
  <c r="Q490" i="4" s="1"/>
  <c r="P489" i="4"/>
  <c r="U490" i="4"/>
  <c r="Y490" i="4" s="1"/>
  <c r="AA489" i="4" l="1"/>
  <c r="Z490" i="4"/>
  <c r="W489" i="4"/>
  <c r="V490" i="4"/>
  <c r="R490" i="4"/>
  <c r="S490" i="4" s="1"/>
  <c r="O491" i="4"/>
  <c r="Q491" i="4" s="1"/>
  <c r="P490" i="4"/>
  <c r="U491" i="4"/>
  <c r="Y491" i="4" s="1"/>
  <c r="Z491" i="4" l="1"/>
  <c r="AA490" i="4"/>
  <c r="V491" i="4"/>
  <c r="W490" i="4"/>
  <c r="R491" i="4"/>
  <c r="S491" i="4" s="1"/>
  <c r="O492" i="4"/>
  <c r="Q492" i="4" s="1"/>
  <c r="P491" i="4"/>
  <c r="U492" i="4"/>
  <c r="Y492" i="4" s="1"/>
  <c r="AA491" i="4" l="1"/>
  <c r="Z492" i="4"/>
  <c r="W491" i="4"/>
  <c r="V492" i="4"/>
  <c r="R492" i="4"/>
  <c r="S492" i="4" s="1"/>
  <c r="O493" i="4"/>
  <c r="Q493" i="4" s="1"/>
  <c r="P492" i="4"/>
  <c r="U493" i="4"/>
  <c r="Y493" i="4" s="1"/>
  <c r="Z493" i="4" l="1"/>
  <c r="AA492" i="4"/>
  <c r="V493" i="4"/>
  <c r="W492" i="4"/>
  <c r="R493" i="4"/>
  <c r="S493" i="4" s="1"/>
  <c r="O494" i="4"/>
  <c r="Q494" i="4" s="1"/>
  <c r="P493" i="4"/>
  <c r="U494" i="4"/>
  <c r="Y494" i="4" s="1"/>
  <c r="Z494" i="4" l="1"/>
  <c r="AA493" i="4"/>
  <c r="V494" i="4"/>
  <c r="W493" i="4"/>
  <c r="R494" i="4"/>
  <c r="S494" i="4" s="1"/>
  <c r="O495" i="4"/>
  <c r="Q495" i="4" s="1"/>
  <c r="P494" i="4"/>
  <c r="U495" i="4"/>
  <c r="Y495" i="4" s="1"/>
  <c r="AA494" i="4" l="1"/>
  <c r="Z495" i="4"/>
  <c r="W494" i="4"/>
  <c r="V495" i="4"/>
  <c r="R495" i="4"/>
  <c r="S495" i="4" s="1"/>
  <c r="O496" i="4"/>
  <c r="Q496" i="4" s="1"/>
  <c r="P495" i="4"/>
  <c r="U496" i="4"/>
  <c r="Y496" i="4" s="1"/>
  <c r="Z496" i="4" l="1"/>
  <c r="AA495" i="4"/>
  <c r="V496" i="4"/>
  <c r="W495" i="4"/>
  <c r="R496" i="4"/>
  <c r="S496" i="4" s="1"/>
  <c r="O497" i="4"/>
  <c r="Q497" i="4" s="1"/>
  <c r="P496" i="4"/>
  <c r="U497" i="4"/>
  <c r="Y497" i="4" s="1"/>
  <c r="AA496" i="4" l="1"/>
  <c r="W496" i="4"/>
  <c r="Z497" i="4"/>
  <c r="V497" i="4"/>
  <c r="R497" i="4"/>
  <c r="S497" i="4" s="1"/>
  <c r="O498" i="4"/>
  <c r="Q498" i="4" s="1"/>
  <c r="P497" i="4"/>
  <c r="U498" i="4"/>
  <c r="Y498" i="4" s="1"/>
  <c r="AA497" i="4" l="1"/>
  <c r="Z498" i="4"/>
  <c r="V498" i="4"/>
  <c r="W497" i="4"/>
  <c r="R498" i="4"/>
  <c r="S498" i="4" s="1"/>
  <c r="O499" i="4"/>
  <c r="Q499" i="4" s="1"/>
  <c r="P498" i="4"/>
  <c r="U499" i="4"/>
  <c r="Y499" i="4" s="1"/>
  <c r="Z499" i="4" l="1"/>
  <c r="AA498" i="4"/>
  <c r="W498" i="4"/>
  <c r="V499" i="4"/>
  <c r="R499" i="4"/>
  <c r="S499" i="4" s="1"/>
  <c r="O500" i="4"/>
  <c r="Q500" i="4" s="1"/>
  <c r="P499" i="4"/>
  <c r="U500" i="4"/>
  <c r="Y500" i="4" s="1"/>
  <c r="AA499" i="4" l="1"/>
  <c r="Z500" i="4"/>
  <c r="V500" i="4"/>
  <c r="W499" i="4"/>
  <c r="R500" i="4"/>
  <c r="S500" i="4" s="1"/>
  <c r="O501" i="4"/>
  <c r="Q501" i="4" s="1"/>
  <c r="P500" i="4"/>
  <c r="U501" i="4"/>
  <c r="Y501" i="4" s="1"/>
  <c r="Z501" i="4" l="1"/>
  <c r="AA500" i="4"/>
  <c r="V501" i="4"/>
  <c r="W500" i="4"/>
  <c r="R501" i="4"/>
  <c r="S501" i="4" s="1"/>
  <c r="O502" i="4"/>
  <c r="Q502" i="4" s="1"/>
  <c r="P501" i="4"/>
  <c r="U502" i="4"/>
  <c r="Y502" i="4" s="1"/>
  <c r="AA501" i="4" l="1"/>
  <c r="Z502" i="4"/>
  <c r="W501" i="4"/>
  <c r="V502" i="4"/>
  <c r="R502" i="4"/>
  <c r="S502" i="4" s="1"/>
  <c r="O503" i="4"/>
  <c r="Q503" i="4" s="1"/>
  <c r="P502" i="4"/>
  <c r="U503" i="4"/>
  <c r="Y503" i="4" s="1"/>
  <c r="AA502" i="4" l="1"/>
  <c r="Z503" i="4"/>
  <c r="W502" i="4"/>
  <c r="V503" i="4"/>
  <c r="R503" i="4"/>
  <c r="S503" i="4" s="1"/>
  <c r="O504" i="4"/>
  <c r="Q504" i="4" s="1"/>
  <c r="P503" i="4"/>
  <c r="U504" i="4"/>
  <c r="Y504" i="4" s="1"/>
  <c r="Z504" i="4" l="1"/>
  <c r="AA503" i="4"/>
  <c r="W503" i="4"/>
  <c r="V504" i="4"/>
  <c r="R504" i="4"/>
  <c r="S504" i="4" s="1"/>
  <c r="O505" i="4"/>
  <c r="Q505" i="4" s="1"/>
  <c r="P504" i="4"/>
  <c r="U505" i="4"/>
  <c r="Y505" i="4" s="1"/>
  <c r="AA504" i="4" l="1"/>
  <c r="Z505" i="4"/>
  <c r="V505" i="4"/>
  <c r="W504" i="4"/>
  <c r="R505" i="4"/>
  <c r="S505" i="4" s="1"/>
  <c r="O506" i="4"/>
  <c r="Q506" i="4" s="1"/>
  <c r="P505" i="4"/>
  <c r="U506" i="4"/>
  <c r="Y506" i="4" s="1"/>
  <c r="Z506" i="4" l="1"/>
  <c r="AA505" i="4"/>
  <c r="W505" i="4"/>
  <c r="V506" i="4"/>
  <c r="R506" i="4"/>
  <c r="S506" i="4" s="1"/>
  <c r="O507" i="4"/>
  <c r="Q507" i="4" s="1"/>
  <c r="P506" i="4"/>
  <c r="U507" i="4"/>
  <c r="Y507" i="4" s="1"/>
  <c r="AA506" i="4" l="1"/>
  <c r="Z507" i="4"/>
  <c r="V507" i="4"/>
  <c r="W506" i="4"/>
  <c r="R507" i="4"/>
  <c r="S507" i="4" s="1"/>
  <c r="O508" i="4"/>
  <c r="Q508" i="4" s="1"/>
  <c r="P507" i="4"/>
  <c r="U508" i="4"/>
  <c r="Y508" i="4" s="1"/>
  <c r="Z508" i="4" l="1"/>
  <c r="AA507" i="4"/>
  <c r="AA508" i="4" s="1"/>
  <c r="W507" i="4"/>
  <c r="V508" i="4"/>
  <c r="R508" i="4"/>
  <c r="S508" i="4" s="1"/>
  <c r="O509" i="4"/>
  <c r="Q509" i="4" s="1"/>
  <c r="P508" i="4"/>
  <c r="U509" i="4"/>
  <c r="Y509" i="4" s="1"/>
  <c r="Z509" i="4" l="1"/>
  <c r="V509" i="4"/>
  <c r="W508" i="4"/>
  <c r="R509" i="4"/>
  <c r="S509" i="4" s="1"/>
  <c r="O510" i="4"/>
  <c r="Q510" i="4" s="1"/>
  <c r="P509" i="4"/>
  <c r="U510" i="4"/>
  <c r="Y510" i="4" s="1"/>
  <c r="Z510" i="4" l="1"/>
  <c r="AA509" i="4"/>
  <c r="W509" i="4"/>
  <c r="V510" i="4"/>
  <c r="R510" i="4"/>
  <c r="S510" i="4" s="1"/>
  <c r="O511" i="4"/>
  <c r="Q511" i="4" s="1"/>
  <c r="P510" i="4"/>
  <c r="U511" i="4"/>
  <c r="Y511" i="4" s="1"/>
  <c r="AA510" i="4" l="1"/>
  <c r="Z511" i="4"/>
  <c r="V511" i="4"/>
  <c r="W510" i="4"/>
  <c r="R511" i="4"/>
  <c r="S511" i="4" s="1"/>
  <c r="O512" i="4"/>
  <c r="Q512" i="4" s="1"/>
  <c r="P511" i="4"/>
  <c r="U512" i="4"/>
  <c r="Y512" i="4" s="1"/>
  <c r="Z512" i="4" l="1"/>
  <c r="AA511" i="4"/>
  <c r="AA512" i="4" s="1"/>
  <c r="W511" i="4"/>
  <c r="V512" i="4"/>
  <c r="R512" i="4"/>
  <c r="S512" i="4" s="1"/>
  <c r="O513" i="4"/>
  <c r="Q513" i="4" s="1"/>
  <c r="P512" i="4"/>
  <c r="U513" i="4"/>
  <c r="Y513" i="4" s="1"/>
  <c r="Z513" i="4" l="1"/>
  <c r="V513" i="4"/>
  <c r="W512" i="4"/>
  <c r="R513" i="4"/>
  <c r="S513" i="4" s="1"/>
  <c r="O514" i="4"/>
  <c r="Q514" i="4" s="1"/>
  <c r="P513" i="4"/>
  <c r="U514" i="4"/>
  <c r="Y514" i="4" s="1"/>
  <c r="Z514" i="4" l="1"/>
  <c r="AA513" i="4"/>
  <c r="AA514" i="4" s="1"/>
  <c r="W513" i="4"/>
  <c r="V514" i="4"/>
  <c r="R514" i="4"/>
  <c r="S514" i="4" s="1"/>
  <c r="O515" i="4"/>
  <c r="Q515" i="4" s="1"/>
  <c r="P514" i="4"/>
  <c r="U515" i="4"/>
  <c r="Y515" i="4" s="1"/>
  <c r="Z515" i="4" l="1"/>
  <c r="V515" i="4"/>
  <c r="W514" i="4"/>
  <c r="R515" i="4"/>
  <c r="S515" i="4" s="1"/>
  <c r="O516" i="4"/>
  <c r="Q516" i="4" s="1"/>
  <c r="P515" i="4"/>
  <c r="U516" i="4"/>
  <c r="Y516" i="4" s="1"/>
  <c r="Z516" i="4" l="1"/>
  <c r="AA515" i="4"/>
  <c r="W515" i="4"/>
  <c r="V516" i="4"/>
  <c r="R516" i="4"/>
  <c r="S516" i="4" s="1"/>
  <c r="O517" i="4"/>
  <c r="Q517" i="4" s="1"/>
  <c r="P516" i="4"/>
  <c r="U517" i="4"/>
  <c r="Y517" i="4" s="1"/>
  <c r="AA516" i="4" l="1"/>
  <c r="Z517" i="4"/>
  <c r="V517" i="4"/>
  <c r="W516" i="4"/>
  <c r="R517" i="4"/>
  <c r="S517" i="4" s="1"/>
  <c r="O518" i="4"/>
  <c r="Q518" i="4" s="1"/>
  <c r="P517" i="4"/>
  <c r="U518" i="4"/>
  <c r="Y518" i="4" s="1"/>
  <c r="W517" i="4" l="1"/>
  <c r="Z518" i="4"/>
  <c r="AA517" i="4"/>
  <c r="V518" i="4"/>
  <c r="R518" i="4"/>
  <c r="S518" i="4" s="1"/>
  <c r="O519" i="4"/>
  <c r="Q519" i="4" s="1"/>
  <c r="P518" i="4"/>
  <c r="U519" i="4"/>
  <c r="Y519" i="4" s="1"/>
  <c r="AA518" i="4" l="1"/>
  <c r="Z519" i="4"/>
  <c r="V519" i="4"/>
  <c r="W518" i="4"/>
  <c r="R519" i="4"/>
  <c r="S519" i="4" s="1"/>
  <c r="O520" i="4"/>
  <c r="Q520" i="4" s="1"/>
  <c r="P519" i="4"/>
  <c r="U520" i="4"/>
  <c r="Y520" i="4" s="1"/>
  <c r="Z520" i="4" l="1"/>
  <c r="AA519" i="4"/>
  <c r="AA520" i="4" s="1"/>
  <c r="W519" i="4"/>
  <c r="V520" i="4"/>
  <c r="R520" i="4"/>
  <c r="S520" i="4" s="1"/>
  <c r="O521" i="4"/>
  <c r="Q521" i="4" s="1"/>
  <c r="P520" i="4"/>
  <c r="U521" i="4"/>
  <c r="Y521" i="4" s="1"/>
  <c r="Z521" i="4" l="1"/>
  <c r="V521" i="4"/>
  <c r="W520" i="4"/>
  <c r="R521" i="4"/>
  <c r="S521" i="4" s="1"/>
  <c r="O522" i="4"/>
  <c r="Q522" i="4" s="1"/>
  <c r="P521" i="4"/>
  <c r="U522" i="4"/>
  <c r="Y522" i="4" s="1"/>
  <c r="Z522" i="4" l="1"/>
  <c r="AA521" i="4"/>
  <c r="AA522" i="4" s="1"/>
  <c r="W521" i="4"/>
  <c r="V522" i="4"/>
  <c r="R522" i="4"/>
  <c r="S522" i="4" s="1"/>
  <c r="O523" i="4"/>
  <c r="Q523" i="4" s="1"/>
  <c r="P522" i="4"/>
  <c r="U523" i="4"/>
  <c r="Y523" i="4" s="1"/>
  <c r="Z523" i="4" l="1"/>
  <c r="V523" i="4"/>
  <c r="W522" i="4"/>
  <c r="R523" i="4"/>
  <c r="S523" i="4" s="1"/>
  <c r="O524" i="4"/>
  <c r="Q524" i="4" s="1"/>
  <c r="P523" i="4"/>
  <c r="U524" i="4"/>
  <c r="Y524" i="4" s="1"/>
  <c r="Z524" i="4" l="1"/>
  <c r="AA523" i="4"/>
  <c r="W523" i="4"/>
  <c r="V524" i="4"/>
  <c r="R524" i="4"/>
  <c r="S524" i="4" s="1"/>
  <c r="O525" i="4"/>
  <c r="Q525" i="4" s="1"/>
  <c r="P524" i="4"/>
  <c r="U525" i="4"/>
  <c r="Y525" i="4" s="1"/>
  <c r="AA524" i="4" l="1"/>
  <c r="Z525" i="4"/>
  <c r="V525" i="4"/>
  <c r="W524" i="4"/>
  <c r="R525" i="4"/>
  <c r="S525" i="4" s="1"/>
  <c r="O526" i="4"/>
  <c r="Q526" i="4" s="1"/>
  <c r="P525" i="4"/>
  <c r="U526" i="4"/>
  <c r="Y526" i="4" s="1"/>
  <c r="W525" i="4" l="1"/>
  <c r="Z526" i="4"/>
  <c r="AA525" i="4"/>
  <c r="V526" i="4"/>
  <c r="R526" i="4"/>
  <c r="S526" i="4" s="1"/>
  <c r="O527" i="4"/>
  <c r="Q527" i="4" s="1"/>
  <c r="P526" i="4"/>
  <c r="U527" i="4"/>
  <c r="Y527" i="4" s="1"/>
  <c r="AA526" i="4" l="1"/>
  <c r="Z527" i="4"/>
  <c r="V527" i="4"/>
  <c r="W526" i="4"/>
  <c r="R527" i="4"/>
  <c r="S527" i="4" s="1"/>
  <c r="O528" i="4"/>
  <c r="Q528" i="4" s="1"/>
  <c r="P527" i="4"/>
  <c r="U528" i="4"/>
  <c r="Y528" i="4" s="1"/>
  <c r="Z528" i="4" l="1"/>
  <c r="AA527" i="4"/>
  <c r="AA528" i="4" s="1"/>
  <c r="W527" i="4"/>
  <c r="V528" i="4"/>
  <c r="R528" i="4"/>
  <c r="S528" i="4" s="1"/>
  <c r="O529" i="4"/>
  <c r="Q529" i="4" s="1"/>
  <c r="P528" i="4"/>
  <c r="U529" i="4"/>
  <c r="Y529" i="4" s="1"/>
  <c r="Z529" i="4" l="1"/>
  <c r="V529" i="4"/>
  <c r="W528" i="4"/>
  <c r="R529" i="4"/>
  <c r="S529" i="4" s="1"/>
  <c r="O530" i="4"/>
  <c r="Q530" i="4" s="1"/>
  <c r="P529" i="4"/>
  <c r="U530" i="4"/>
  <c r="Y530" i="4" s="1"/>
  <c r="Z530" i="4" l="1"/>
  <c r="AA529" i="4"/>
  <c r="AA530" i="4" s="1"/>
  <c r="W529" i="4"/>
  <c r="V530" i="4"/>
  <c r="R530" i="4"/>
  <c r="S530" i="4" s="1"/>
  <c r="O531" i="4"/>
  <c r="Q531" i="4" s="1"/>
  <c r="P530" i="4"/>
  <c r="U531" i="4"/>
  <c r="Y531" i="4" s="1"/>
  <c r="Z531" i="4" l="1"/>
  <c r="V531" i="4"/>
  <c r="W530" i="4"/>
  <c r="R531" i="4"/>
  <c r="S531" i="4" s="1"/>
  <c r="O532" i="4"/>
  <c r="Q532" i="4" s="1"/>
  <c r="P531" i="4"/>
  <c r="U532" i="4"/>
  <c r="Y532" i="4" s="1"/>
  <c r="Z532" i="4" l="1"/>
  <c r="AA531" i="4"/>
  <c r="AA532" i="4" s="1"/>
  <c r="W531" i="4"/>
  <c r="V532" i="4"/>
  <c r="R532" i="4"/>
  <c r="S532" i="4" s="1"/>
  <c r="O533" i="4"/>
  <c r="Q533" i="4" s="1"/>
  <c r="P532" i="4"/>
  <c r="U533" i="4"/>
  <c r="Y533" i="4" s="1"/>
  <c r="Z533" i="4" l="1"/>
  <c r="V533" i="4"/>
  <c r="W532" i="4"/>
  <c r="R533" i="4"/>
  <c r="S533" i="4" s="1"/>
  <c r="O534" i="4"/>
  <c r="Q534" i="4" s="1"/>
  <c r="P533" i="4"/>
  <c r="U534" i="4"/>
  <c r="Y534" i="4" s="1"/>
  <c r="Z534" i="4" l="1"/>
  <c r="AA533" i="4"/>
  <c r="AA534" i="4" s="1"/>
  <c r="W533" i="4"/>
  <c r="V534" i="4"/>
  <c r="R534" i="4"/>
  <c r="S534" i="4" s="1"/>
  <c r="O535" i="4"/>
  <c r="Q535" i="4" s="1"/>
  <c r="P534" i="4"/>
  <c r="U535" i="4"/>
  <c r="Y535" i="4" s="1"/>
  <c r="Z535" i="4" l="1"/>
  <c r="V535" i="4"/>
  <c r="W534" i="4"/>
  <c r="R535" i="4"/>
  <c r="S535" i="4" s="1"/>
  <c r="O536" i="4"/>
  <c r="Q536" i="4" s="1"/>
  <c r="P535" i="4"/>
  <c r="U536" i="4"/>
  <c r="Y536" i="4" s="1"/>
  <c r="W535" i="4" l="1"/>
  <c r="Z536" i="4"/>
  <c r="AA535" i="4"/>
  <c r="AA536" i="4" s="1"/>
  <c r="V536" i="4"/>
  <c r="R536" i="4"/>
  <c r="S536" i="4" s="1"/>
  <c r="O537" i="4"/>
  <c r="Q537" i="4" s="1"/>
  <c r="P536" i="4"/>
  <c r="U537" i="4"/>
  <c r="Y537" i="4" s="1"/>
  <c r="Z537" i="4" l="1"/>
  <c r="AA537" i="4" s="1"/>
  <c r="V537" i="4"/>
  <c r="W536" i="4"/>
  <c r="R537" i="4"/>
  <c r="S537" i="4" s="1"/>
  <c r="O538" i="4"/>
  <c r="Q538" i="4" s="1"/>
  <c r="P537" i="4"/>
  <c r="U538" i="4"/>
  <c r="Y538" i="4" s="1"/>
  <c r="W537" i="4" l="1"/>
  <c r="Z538" i="4"/>
  <c r="V538" i="4"/>
  <c r="R538" i="4"/>
  <c r="S538" i="4" s="1"/>
  <c r="O539" i="4"/>
  <c r="Q539" i="4" s="1"/>
  <c r="P538" i="4"/>
  <c r="U539" i="4"/>
  <c r="Y539" i="4" s="1"/>
  <c r="Z539" i="4" l="1"/>
  <c r="AA538" i="4"/>
  <c r="AA539" i="4" s="1"/>
  <c r="V539" i="4"/>
  <c r="W538" i="4"/>
  <c r="R539" i="4"/>
  <c r="S539" i="4" s="1"/>
  <c r="O540" i="4"/>
  <c r="Q540" i="4" s="1"/>
  <c r="P539" i="4"/>
  <c r="U540" i="4"/>
  <c r="Y540" i="4" s="1"/>
  <c r="W539" i="4" l="1"/>
  <c r="Z540" i="4"/>
  <c r="V540" i="4"/>
  <c r="R540" i="4"/>
  <c r="S540" i="4" s="1"/>
  <c r="O541" i="4"/>
  <c r="Q541" i="4" s="1"/>
  <c r="P540" i="4"/>
  <c r="U541" i="4"/>
  <c r="Y541" i="4" s="1"/>
  <c r="Z541" i="4" l="1"/>
  <c r="AA540" i="4"/>
  <c r="V541" i="4"/>
  <c r="W540" i="4"/>
  <c r="R541" i="4"/>
  <c r="S541" i="4" s="1"/>
  <c r="O542" i="4"/>
  <c r="Q542" i="4" s="1"/>
  <c r="P541" i="4"/>
  <c r="U542" i="4"/>
  <c r="Y542" i="4" s="1"/>
  <c r="AA541" i="4" l="1"/>
  <c r="Z542" i="4"/>
  <c r="W541" i="4"/>
  <c r="V542" i="4"/>
  <c r="R542" i="4"/>
  <c r="S542" i="4" s="1"/>
  <c r="O543" i="4"/>
  <c r="Q543" i="4" s="1"/>
  <c r="P542" i="4"/>
  <c r="U543" i="4"/>
  <c r="Y543" i="4" s="1"/>
  <c r="Z543" i="4" l="1"/>
  <c r="AA542" i="4"/>
  <c r="AA543" i="4" s="1"/>
  <c r="V543" i="4"/>
  <c r="W542" i="4"/>
  <c r="R543" i="4"/>
  <c r="S543" i="4" s="1"/>
  <c r="O544" i="4"/>
  <c r="Q544" i="4" s="1"/>
  <c r="P543" i="4"/>
  <c r="U544" i="4"/>
  <c r="Y544" i="4" s="1"/>
  <c r="W543" i="4" l="1"/>
  <c r="Z544" i="4"/>
  <c r="V544" i="4"/>
  <c r="R544" i="4"/>
  <c r="S544" i="4" s="1"/>
  <c r="O545" i="4"/>
  <c r="Q545" i="4" s="1"/>
  <c r="P544" i="4"/>
  <c r="U545" i="4"/>
  <c r="Y545" i="4" s="1"/>
  <c r="Z545" i="4" l="1"/>
  <c r="AA544" i="4"/>
  <c r="V545" i="4"/>
  <c r="W544" i="4"/>
  <c r="R545" i="4"/>
  <c r="S545" i="4" s="1"/>
  <c r="O546" i="4"/>
  <c r="Q546" i="4" s="1"/>
  <c r="P545" i="4"/>
  <c r="U546" i="4"/>
  <c r="Y546" i="4" s="1"/>
  <c r="W545" i="4" l="1"/>
  <c r="AA545" i="4"/>
  <c r="Z546" i="4"/>
  <c r="V546" i="4"/>
  <c r="W546" i="4" s="1"/>
  <c r="R546" i="4"/>
  <c r="S546" i="4" s="1"/>
  <c r="O547" i="4"/>
  <c r="Q547" i="4" s="1"/>
  <c r="P546" i="4"/>
  <c r="U547" i="4"/>
  <c r="Y547" i="4" s="1"/>
  <c r="Z547" i="4" l="1"/>
  <c r="AA546" i="4"/>
  <c r="V547" i="4"/>
  <c r="W547" i="4" s="1"/>
  <c r="R547" i="4"/>
  <c r="S547" i="4" s="1"/>
  <c r="O548" i="4"/>
  <c r="Q548" i="4" s="1"/>
  <c r="P547" i="4"/>
  <c r="U548" i="4"/>
  <c r="Y548" i="4" s="1"/>
  <c r="AA547" i="4" l="1"/>
  <c r="Z548" i="4"/>
  <c r="V548" i="4"/>
  <c r="R548" i="4"/>
  <c r="S548" i="4" s="1"/>
  <c r="O549" i="4"/>
  <c r="Q549" i="4" s="1"/>
  <c r="P548" i="4"/>
  <c r="U549" i="4"/>
  <c r="Y549" i="4" s="1"/>
  <c r="Z549" i="4" l="1"/>
  <c r="AA548" i="4"/>
  <c r="AA549" i="4" s="1"/>
  <c r="V549" i="4"/>
  <c r="W548" i="4"/>
  <c r="R549" i="4"/>
  <c r="S549" i="4" s="1"/>
  <c r="O550" i="4"/>
  <c r="Q550" i="4" s="1"/>
  <c r="P549" i="4"/>
  <c r="U550" i="4"/>
  <c r="Y550" i="4" s="1"/>
  <c r="W549" i="4" l="1"/>
  <c r="Z550" i="4"/>
  <c r="V550" i="4"/>
  <c r="R550" i="4"/>
  <c r="S550" i="4" s="1"/>
  <c r="O551" i="4"/>
  <c r="Q551" i="4" s="1"/>
  <c r="P550" i="4"/>
  <c r="U551" i="4"/>
  <c r="Y551" i="4" s="1"/>
  <c r="Z551" i="4" l="1"/>
  <c r="AA550" i="4"/>
  <c r="AA551" i="4" s="1"/>
  <c r="V551" i="4"/>
  <c r="W550" i="4"/>
  <c r="R551" i="4"/>
  <c r="S551" i="4" s="1"/>
  <c r="O552" i="4"/>
  <c r="Q552" i="4" s="1"/>
  <c r="P551" i="4"/>
  <c r="U552" i="4"/>
  <c r="Y552" i="4" s="1"/>
  <c r="W551" i="4" l="1"/>
  <c r="Z552" i="4"/>
  <c r="V552" i="4"/>
  <c r="R552" i="4"/>
  <c r="S552" i="4" s="1"/>
  <c r="O553" i="4"/>
  <c r="Q553" i="4" s="1"/>
  <c r="P552" i="4"/>
  <c r="U553" i="4"/>
  <c r="Y553" i="4" s="1"/>
  <c r="Z553" i="4" l="1"/>
  <c r="AA552" i="4"/>
  <c r="AA553" i="4" s="1"/>
  <c r="V553" i="4"/>
  <c r="W552" i="4"/>
  <c r="R553" i="4"/>
  <c r="S553" i="4" s="1"/>
  <c r="O554" i="4"/>
  <c r="Q554" i="4" s="1"/>
  <c r="P553" i="4"/>
  <c r="U554" i="4"/>
  <c r="Y554" i="4" s="1"/>
  <c r="W553" i="4" l="1"/>
  <c r="Z554" i="4"/>
  <c r="V554" i="4"/>
  <c r="R554" i="4"/>
  <c r="S554" i="4" s="1"/>
  <c r="O555" i="4"/>
  <c r="Q555" i="4" s="1"/>
  <c r="P554" i="4"/>
  <c r="U555" i="4"/>
  <c r="Y555" i="4" s="1"/>
  <c r="Z555" i="4" l="1"/>
  <c r="AA554" i="4"/>
  <c r="V555" i="4"/>
  <c r="W554" i="4"/>
  <c r="R555" i="4"/>
  <c r="S555" i="4" s="1"/>
  <c r="O556" i="4"/>
  <c r="Q556" i="4" s="1"/>
  <c r="P555" i="4"/>
  <c r="U556" i="4"/>
  <c r="Y556" i="4" s="1"/>
  <c r="AA555" i="4" l="1"/>
  <c r="W555" i="4"/>
  <c r="Z556" i="4"/>
  <c r="V556" i="4"/>
  <c r="R556" i="4"/>
  <c r="S556" i="4" s="1"/>
  <c r="O557" i="4"/>
  <c r="Q557" i="4" s="1"/>
  <c r="P556" i="4"/>
  <c r="U557" i="4"/>
  <c r="Y557" i="4" s="1"/>
  <c r="Z557" i="4" l="1"/>
  <c r="AA556" i="4"/>
  <c r="V557" i="4"/>
  <c r="W556" i="4"/>
  <c r="R557" i="4"/>
  <c r="S557" i="4" s="1"/>
  <c r="O558" i="4"/>
  <c r="Q558" i="4" s="1"/>
  <c r="P557" i="4"/>
  <c r="U558" i="4"/>
  <c r="Y558" i="4" s="1"/>
  <c r="W557" i="4" l="1"/>
  <c r="AA557" i="4"/>
  <c r="Z558" i="4"/>
  <c r="V558" i="4"/>
  <c r="R558" i="4"/>
  <c r="S558" i="4" s="1"/>
  <c r="O559" i="4"/>
  <c r="Q559" i="4" s="1"/>
  <c r="P558" i="4"/>
  <c r="U559" i="4"/>
  <c r="Y559" i="4" s="1"/>
  <c r="Z559" i="4" l="1"/>
  <c r="AA558" i="4"/>
  <c r="AA559" i="4" s="1"/>
  <c r="V559" i="4"/>
  <c r="W558" i="4"/>
  <c r="R559" i="4"/>
  <c r="S559" i="4" s="1"/>
  <c r="O560" i="4"/>
  <c r="Q560" i="4" s="1"/>
  <c r="P559" i="4"/>
  <c r="U560" i="4"/>
  <c r="Y560" i="4" s="1"/>
  <c r="Z560" i="4" l="1"/>
  <c r="W559" i="4"/>
  <c r="V560" i="4"/>
  <c r="R560" i="4"/>
  <c r="S560" i="4" s="1"/>
  <c r="O561" i="4"/>
  <c r="Q561" i="4" s="1"/>
  <c r="P560" i="4"/>
  <c r="U561" i="4"/>
  <c r="Y561" i="4" s="1"/>
  <c r="Z561" i="4" l="1"/>
  <c r="AA560" i="4"/>
  <c r="AA561" i="4" s="1"/>
  <c r="V561" i="4"/>
  <c r="W560" i="4"/>
  <c r="R561" i="4"/>
  <c r="S561" i="4" s="1"/>
  <c r="O562" i="4"/>
  <c r="Q562" i="4" s="1"/>
  <c r="P561" i="4"/>
  <c r="U562" i="4"/>
  <c r="Y562" i="4" s="1"/>
  <c r="W561" i="4" l="1"/>
  <c r="Z562" i="4"/>
  <c r="V562" i="4"/>
  <c r="R562" i="4"/>
  <c r="S562" i="4" s="1"/>
  <c r="O563" i="4"/>
  <c r="P562" i="4"/>
  <c r="AA562" i="4" l="1"/>
  <c r="W562" i="4"/>
  <c r="O564" i="4"/>
  <c r="P563" i="4"/>
  <c r="Q563" i="4" s="1"/>
  <c r="U563" i="4"/>
  <c r="Y563" i="4" s="1"/>
  <c r="Z563" i="4" l="1"/>
  <c r="AA563" i="4" s="1"/>
  <c r="V563" i="4"/>
  <c r="W563" i="4" s="1"/>
  <c r="R563" i="4"/>
  <c r="S563" i="4" s="1"/>
  <c r="O565" i="4"/>
  <c r="P564" i="4"/>
  <c r="Q564" i="4" s="1"/>
  <c r="U564" i="4"/>
  <c r="Y564" i="4" s="1"/>
  <c r="Z564" i="4" l="1"/>
  <c r="V564" i="4"/>
  <c r="R564" i="4"/>
  <c r="S564" i="4" s="1"/>
  <c r="O566" i="4"/>
  <c r="P565" i="4"/>
  <c r="Q565" i="4" s="1"/>
  <c r="U565" i="4"/>
  <c r="Y565" i="4" s="1"/>
  <c r="Z565" i="4" l="1"/>
  <c r="AA564" i="4"/>
  <c r="AA565" i="4" s="1"/>
  <c r="V565" i="4"/>
  <c r="W564" i="4"/>
  <c r="R565" i="4"/>
  <c r="S565" i="4" s="1"/>
  <c r="O567" i="4"/>
  <c r="P566" i="4"/>
  <c r="Q566" i="4" s="1"/>
  <c r="U566" i="4"/>
  <c r="Y566" i="4" s="1"/>
  <c r="W565" i="4" l="1"/>
  <c r="Z566" i="4"/>
  <c r="V566" i="4"/>
  <c r="R566" i="4"/>
  <c r="S566" i="4" s="1"/>
  <c r="P567" i="4"/>
  <c r="Q567" i="4" s="1"/>
  <c r="O568" i="4"/>
  <c r="U567" i="4"/>
  <c r="Y567" i="4" s="1"/>
  <c r="Z567" i="4" l="1"/>
  <c r="AA566" i="4"/>
  <c r="V567" i="4"/>
  <c r="W566" i="4"/>
  <c r="R567" i="4"/>
  <c r="S567" i="4" s="1"/>
  <c r="P568" i="4"/>
  <c r="Q568" i="4" s="1"/>
  <c r="O569" i="4"/>
  <c r="U568" i="4"/>
  <c r="Y568" i="4" s="1"/>
  <c r="AA567" i="4" l="1"/>
  <c r="W567" i="4"/>
  <c r="Z568" i="4"/>
  <c r="V568" i="4"/>
  <c r="R568" i="4"/>
  <c r="S568" i="4" s="1"/>
  <c r="P569" i="4"/>
  <c r="Q569" i="4" s="1"/>
  <c r="O570" i="4"/>
  <c r="U569" i="4"/>
  <c r="Y569" i="4" s="1"/>
  <c r="Z569" i="4" l="1"/>
  <c r="AA568" i="4"/>
  <c r="AA569" i="4" s="1"/>
  <c r="V569" i="4"/>
  <c r="W568" i="4"/>
  <c r="R569" i="4"/>
  <c r="S569" i="4" s="1"/>
  <c r="P570" i="4"/>
  <c r="Q570" i="4" s="1"/>
  <c r="O571" i="4"/>
  <c r="U570" i="4"/>
  <c r="Y570" i="4" s="1"/>
  <c r="Z570" i="4" l="1"/>
  <c r="W569" i="4"/>
  <c r="V570" i="4"/>
  <c r="R570" i="4"/>
  <c r="S570" i="4" s="1"/>
  <c r="P571" i="4"/>
  <c r="Q571" i="4" s="1"/>
  <c r="O572" i="4"/>
  <c r="U571" i="4"/>
  <c r="Y571" i="4" s="1"/>
  <c r="Z571" i="4" l="1"/>
  <c r="AA570" i="4"/>
  <c r="AA571" i="4" s="1"/>
  <c r="V571" i="4"/>
  <c r="W570" i="4"/>
  <c r="R571" i="4"/>
  <c r="S571" i="4" s="1"/>
  <c r="P572" i="4"/>
  <c r="Q572" i="4" s="1"/>
  <c r="O573" i="4"/>
  <c r="U572" i="4"/>
  <c r="Y572" i="4" s="1"/>
  <c r="W571" i="4" l="1"/>
  <c r="Z572" i="4"/>
  <c r="V572" i="4"/>
  <c r="R572" i="4"/>
  <c r="S572" i="4" s="1"/>
  <c r="P573" i="4"/>
  <c r="Q573" i="4" s="1"/>
  <c r="O574" i="4"/>
  <c r="U573" i="4"/>
  <c r="Y573" i="4" s="1"/>
  <c r="Z573" i="4" l="1"/>
  <c r="AA572" i="4"/>
  <c r="V573" i="4"/>
  <c r="W572" i="4"/>
  <c r="R573" i="4"/>
  <c r="S573" i="4" s="1"/>
  <c r="P574" i="4"/>
  <c r="Q574" i="4" s="1"/>
  <c r="O575" i="4"/>
  <c r="U574" i="4"/>
  <c r="Y574" i="4" s="1"/>
  <c r="AA573" i="4" l="1"/>
  <c r="W573" i="4"/>
  <c r="Z574" i="4"/>
  <c r="V574" i="4"/>
  <c r="R574" i="4"/>
  <c r="S574" i="4" s="1"/>
  <c r="P575" i="4"/>
  <c r="Q575" i="4" s="1"/>
  <c r="O576" i="4"/>
  <c r="U575" i="4"/>
  <c r="Y575" i="4" s="1"/>
  <c r="Z575" i="4" l="1"/>
  <c r="AA574" i="4"/>
  <c r="AA575" i="4" s="1"/>
  <c r="V575" i="4"/>
  <c r="W574" i="4"/>
  <c r="R575" i="4"/>
  <c r="S575" i="4" s="1"/>
  <c r="P576" i="4"/>
  <c r="Q576" i="4" s="1"/>
  <c r="O577" i="4"/>
  <c r="U576" i="4"/>
  <c r="Y576" i="4" s="1"/>
  <c r="W575" i="4" l="1"/>
  <c r="Z576" i="4"/>
  <c r="V576" i="4"/>
  <c r="R576" i="4"/>
  <c r="S576" i="4" s="1"/>
  <c r="P577" i="4"/>
  <c r="Q577" i="4" s="1"/>
  <c r="O578" i="4"/>
  <c r="U577" i="4"/>
  <c r="Y577" i="4" s="1"/>
  <c r="Z577" i="4" l="1"/>
  <c r="AA576" i="4"/>
  <c r="V577" i="4"/>
  <c r="W576" i="4"/>
  <c r="R577" i="4"/>
  <c r="S577" i="4" s="1"/>
  <c r="P578" i="4"/>
  <c r="Q578" i="4" s="1"/>
  <c r="O579" i="4"/>
  <c r="U578" i="4"/>
  <c r="Y578" i="4" s="1"/>
  <c r="AA577" i="4" l="1"/>
  <c r="Z578" i="4"/>
  <c r="W577" i="4"/>
  <c r="V578" i="4"/>
  <c r="R578" i="4"/>
  <c r="S578" i="4" s="1"/>
  <c r="P579" i="4"/>
  <c r="Q579" i="4" s="1"/>
  <c r="O580" i="4"/>
  <c r="U579" i="4"/>
  <c r="Y579" i="4" s="1"/>
  <c r="Z579" i="4" l="1"/>
  <c r="AA578" i="4"/>
  <c r="AA579" i="4" s="1"/>
  <c r="V579" i="4"/>
  <c r="W578" i="4"/>
  <c r="R579" i="4"/>
  <c r="S579" i="4" s="1"/>
  <c r="P580" i="4"/>
  <c r="Q580" i="4" s="1"/>
  <c r="O581" i="4"/>
  <c r="U580" i="4"/>
  <c r="Y580" i="4" s="1"/>
  <c r="W579" i="4" l="1"/>
  <c r="Z580" i="4"/>
  <c r="V580" i="4"/>
  <c r="R580" i="4"/>
  <c r="S580" i="4" s="1"/>
  <c r="P581" i="4"/>
  <c r="Q581" i="4" s="1"/>
  <c r="O582" i="4"/>
  <c r="U581" i="4"/>
  <c r="Y581" i="4" s="1"/>
  <c r="Z581" i="4" l="1"/>
  <c r="AA580" i="4"/>
  <c r="AA581" i="4" s="1"/>
  <c r="V581" i="4"/>
  <c r="W580" i="4"/>
  <c r="R581" i="4"/>
  <c r="S581" i="4" s="1"/>
  <c r="O583" i="4"/>
  <c r="P582" i="4"/>
  <c r="Q582" i="4" s="1"/>
  <c r="U582" i="4"/>
  <c r="Y582" i="4" s="1"/>
  <c r="W581" i="4" l="1"/>
  <c r="Z582" i="4"/>
  <c r="AA582" i="4" s="1"/>
  <c r="V582" i="4"/>
  <c r="R582" i="4"/>
  <c r="S582" i="4" s="1"/>
  <c r="O584" i="4"/>
  <c r="P583" i="4"/>
  <c r="Q583" i="4" s="1"/>
  <c r="U583" i="4"/>
  <c r="Y583" i="4" s="1"/>
  <c r="Z583" i="4" l="1"/>
  <c r="AA583" i="4" s="1"/>
  <c r="V583" i="4"/>
  <c r="W582" i="4"/>
  <c r="R583" i="4"/>
  <c r="S583" i="4" s="1"/>
  <c r="O585" i="4"/>
  <c r="P584" i="4"/>
  <c r="Q584" i="4" s="1"/>
  <c r="U584" i="4"/>
  <c r="Y584" i="4" s="1"/>
  <c r="W583" i="4" l="1"/>
  <c r="Z584" i="4"/>
  <c r="V584" i="4"/>
  <c r="R584" i="4"/>
  <c r="S584" i="4" s="1"/>
  <c r="O586" i="4"/>
  <c r="P585" i="4"/>
  <c r="Q585" i="4" s="1"/>
  <c r="U585" i="4"/>
  <c r="Y585" i="4" s="1"/>
  <c r="Z585" i="4" l="1"/>
  <c r="AA584" i="4"/>
  <c r="AA585" i="4" s="1"/>
  <c r="V585" i="4"/>
  <c r="W584" i="4"/>
  <c r="R585" i="4"/>
  <c r="S585" i="4" s="1"/>
  <c r="O587" i="4"/>
  <c r="P586" i="4"/>
  <c r="Q586" i="4" s="1"/>
  <c r="U586" i="4"/>
  <c r="Y586" i="4" s="1"/>
  <c r="W585" i="4" l="1"/>
  <c r="Z586" i="4"/>
  <c r="V586" i="4"/>
  <c r="R586" i="4"/>
  <c r="S586" i="4" s="1"/>
  <c r="O588" i="4"/>
  <c r="P587" i="4"/>
  <c r="Q587" i="4" s="1"/>
  <c r="U587" i="4"/>
  <c r="Y587" i="4" s="1"/>
  <c r="Z587" i="4" l="1"/>
  <c r="AA586" i="4"/>
  <c r="V587" i="4"/>
  <c r="W586" i="4"/>
  <c r="R587" i="4"/>
  <c r="S587" i="4" s="1"/>
  <c r="O589" i="4"/>
  <c r="P588" i="4"/>
  <c r="Q588" i="4" s="1"/>
  <c r="U588" i="4"/>
  <c r="Y588" i="4" s="1"/>
  <c r="AA587" i="4" l="1"/>
  <c r="Z588" i="4"/>
  <c r="W587" i="4"/>
  <c r="V588" i="4"/>
  <c r="R588" i="4"/>
  <c r="S588" i="4" s="1"/>
  <c r="O590" i="4"/>
  <c r="P589" i="4"/>
  <c r="Q589" i="4" s="1"/>
  <c r="U589" i="4"/>
  <c r="Y589" i="4" s="1"/>
  <c r="Z589" i="4" l="1"/>
  <c r="AA588" i="4"/>
  <c r="V589" i="4"/>
  <c r="W588" i="4"/>
  <c r="R589" i="4"/>
  <c r="S589" i="4" s="1"/>
  <c r="O591" i="4"/>
  <c r="P590" i="4"/>
  <c r="Q590" i="4" s="1"/>
  <c r="U590" i="4"/>
  <c r="Y590" i="4" s="1"/>
  <c r="AA589" i="4" l="1"/>
  <c r="W589" i="4"/>
  <c r="Z590" i="4"/>
  <c r="V590" i="4"/>
  <c r="R590" i="4"/>
  <c r="S590" i="4" s="1"/>
  <c r="O592" i="4"/>
  <c r="P591" i="4"/>
  <c r="Q591" i="4" s="1"/>
  <c r="U591" i="4"/>
  <c r="Y591" i="4" s="1"/>
  <c r="Z591" i="4" l="1"/>
  <c r="AA590" i="4"/>
  <c r="V591" i="4"/>
  <c r="W590" i="4"/>
  <c r="R591" i="4"/>
  <c r="S591" i="4" s="1"/>
  <c r="O593" i="4"/>
  <c r="P592" i="4"/>
  <c r="Q592" i="4" s="1"/>
  <c r="U592" i="4"/>
  <c r="Y592" i="4" s="1"/>
  <c r="AA591" i="4" l="1"/>
  <c r="W591" i="4"/>
  <c r="Z592" i="4"/>
  <c r="V592" i="4"/>
  <c r="R592" i="4"/>
  <c r="S592" i="4" s="1"/>
  <c r="O594" i="4"/>
  <c r="P593" i="4"/>
  <c r="Q593" i="4" s="1"/>
  <c r="U593" i="4"/>
  <c r="Y593" i="4" s="1"/>
  <c r="Z593" i="4" l="1"/>
  <c r="AA592" i="4"/>
  <c r="AA593" i="4" s="1"/>
  <c r="V593" i="4"/>
  <c r="W592" i="4"/>
  <c r="R593" i="4"/>
  <c r="S593" i="4" s="1"/>
  <c r="O595" i="4"/>
  <c r="P594" i="4"/>
  <c r="Q594" i="4" s="1"/>
  <c r="U594" i="4"/>
  <c r="Y594" i="4" s="1"/>
  <c r="W593" i="4" l="1"/>
  <c r="Z594" i="4"/>
  <c r="V594" i="4"/>
  <c r="R594" i="4"/>
  <c r="S594" i="4" s="1"/>
  <c r="O596" i="4"/>
  <c r="P595" i="4"/>
  <c r="Q595" i="4" s="1"/>
  <c r="U595" i="4"/>
  <c r="Y595" i="4" s="1"/>
  <c r="Z595" i="4" l="1"/>
  <c r="AA594" i="4"/>
  <c r="AA595" i="4" s="1"/>
  <c r="V595" i="4"/>
  <c r="W594" i="4"/>
  <c r="R595" i="4"/>
  <c r="S595" i="4" s="1"/>
  <c r="O597" i="4"/>
  <c r="P596" i="4"/>
  <c r="Q596" i="4" s="1"/>
  <c r="U596" i="4"/>
  <c r="Y596" i="4" s="1"/>
  <c r="W595" i="4" l="1"/>
  <c r="Z596" i="4"/>
  <c r="V596" i="4"/>
  <c r="R596" i="4"/>
  <c r="S596" i="4" s="1"/>
  <c r="O598" i="4"/>
  <c r="P597" i="4"/>
  <c r="Q597" i="4" s="1"/>
  <c r="U597" i="4"/>
  <c r="Y597" i="4" s="1"/>
  <c r="Z597" i="4" l="1"/>
  <c r="AA596" i="4"/>
  <c r="AA597" i="4" s="1"/>
  <c r="V597" i="4"/>
  <c r="W596" i="4"/>
  <c r="R597" i="4"/>
  <c r="S597" i="4" s="1"/>
  <c r="O599" i="4"/>
  <c r="P598" i="4"/>
  <c r="Q598" i="4" s="1"/>
  <c r="U598" i="4"/>
  <c r="Y598" i="4" s="1"/>
  <c r="W597" i="4" l="1"/>
  <c r="Z598" i="4"/>
  <c r="V598" i="4"/>
  <c r="R598" i="4"/>
  <c r="S598" i="4" s="1"/>
  <c r="O600" i="4"/>
  <c r="P599" i="4"/>
  <c r="Q599" i="4" s="1"/>
  <c r="U599" i="4"/>
  <c r="Y599" i="4" s="1"/>
  <c r="Z599" i="4" l="1"/>
  <c r="AA598" i="4"/>
  <c r="AA599" i="4" s="1"/>
  <c r="V599" i="4"/>
  <c r="W598" i="4"/>
  <c r="R599" i="4"/>
  <c r="S599" i="4" s="1"/>
  <c r="O601" i="4"/>
  <c r="P600" i="4"/>
  <c r="Q600" i="4" s="1"/>
  <c r="U600" i="4"/>
  <c r="Y600" i="4" s="1"/>
  <c r="W599" i="4" l="1"/>
  <c r="Z600" i="4"/>
  <c r="V600" i="4"/>
  <c r="R600" i="4"/>
  <c r="S600" i="4" s="1"/>
  <c r="O602" i="4"/>
  <c r="P601" i="4"/>
  <c r="Q601" i="4" s="1"/>
  <c r="U601" i="4"/>
  <c r="Y601" i="4" s="1"/>
  <c r="Z601" i="4" l="1"/>
  <c r="AA600" i="4"/>
  <c r="V601" i="4"/>
  <c r="W600" i="4"/>
  <c r="R601" i="4"/>
  <c r="S601" i="4" s="1"/>
  <c r="O603" i="4"/>
  <c r="P602" i="4"/>
  <c r="Q602" i="4" s="1"/>
  <c r="U602" i="4"/>
  <c r="Y602" i="4" s="1"/>
  <c r="AA601" i="4" l="1"/>
  <c r="W601" i="4"/>
  <c r="Z602" i="4"/>
  <c r="V602" i="4"/>
  <c r="R602" i="4"/>
  <c r="S602" i="4" s="1"/>
  <c r="O604" i="4"/>
  <c r="P603" i="4"/>
  <c r="Q603" i="4" s="1"/>
  <c r="U603" i="4"/>
  <c r="Y603" i="4" s="1"/>
  <c r="Z603" i="4" l="1"/>
  <c r="AA602" i="4"/>
  <c r="AA603" i="4" s="1"/>
  <c r="V603" i="4"/>
  <c r="W602" i="4"/>
  <c r="R603" i="4"/>
  <c r="S603" i="4" s="1"/>
  <c r="O605" i="4"/>
  <c r="P604" i="4"/>
  <c r="Q604" i="4" s="1"/>
  <c r="U604" i="4"/>
  <c r="Y604" i="4" s="1"/>
  <c r="W603" i="4" l="1"/>
  <c r="Z604" i="4"/>
  <c r="V604" i="4"/>
  <c r="R604" i="4"/>
  <c r="S604" i="4" s="1"/>
  <c r="O606" i="4"/>
  <c r="P605" i="4"/>
  <c r="Q605" i="4" s="1"/>
  <c r="U605" i="4"/>
  <c r="Y605" i="4" s="1"/>
  <c r="Z605" i="4" l="1"/>
  <c r="AA604" i="4"/>
  <c r="AA605" i="4" s="1"/>
  <c r="V605" i="4"/>
  <c r="W604" i="4"/>
  <c r="R605" i="4"/>
  <c r="S605" i="4" s="1"/>
  <c r="O607" i="4"/>
  <c r="P606" i="4"/>
  <c r="Q606" i="4" s="1"/>
  <c r="U606" i="4"/>
  <c r="Y606" i="4" s="1"/>
  <c r="W605" i="4" l="1"/>
  <c r="Z606" i="4"/>
  <c r="V606" i="4"/>
  <c r="R606" i="4"/>
  <c r="S606" i="4" s="1"/>
  <c r="O608" i="4"/>
  <c r="P607" i="4"/>
  <c r="Q607" i="4" s="1"/>
  <c r="U607" i="4"/>
  <c r="Y607" i="4" s="1"/>
  <c r="Z607" i="4" l="1"/>
  <c r="AA606" i="4"/>
  <c r="AA607" i="4" s="1"/>
  <c r="V607" i="4"/>
  <c r="W606" i="4"/>
  <c r="R607" i="4"/>
  <c r="S607" i="4" s="1"/>
  <c r="O609" i="4"/>
  <c r="P608" i="4"/>
  <c r="Q608" i="4" s="1"/>
  <c r="U608" i="4"/>
  <c r="Y608" i="4" s="1"/>
  <c r="W607" i="4" l="1"/>
  <c r="Z608" i="4"/>
  <c r="V608" i="4"/>
  <c r="R608" i="4"/>
  <c r="S608" i="4" s="1"/>
  <c r="O610" i="4"/>
  <c r="P609" i="4"/>
  <c r="Q609" i="4" s="1"/>
  <c r="U609" i="4"/>
  <c r="Y609" i="4" s="1"/>
  <c r="Z609" i="4" l="1"/>
  <c r="AA608" i="4"/>
  <c r="AA609" i="4" s="1"/>
  <c r="V609" i="4"/>
  <c r="W608" i="4"/>
  <c r="R609" i="4"/>
  <c r="S609" i="4" s="1"/>
  <c r="O611" i="4"/>
  <c r="P610" i="4"/>
  <c r="Q610" i="4" s="1"/>
  <c r="U610" i="4"/>
  <c r="Y610" i="4" s="1"/>
  <c r="W609" i="4" l="1"/>
  <c r="Z610" i="4"/>
  <c r="V610" i="4"/>
  <c r="R610" i="4"/>
  <c r="S610" i="4" s="1"/>
  <c r="O612" i="4"/>
  <c r="P611" i="4"/>
  <c r="Q611" i="4" s="1"/>
  <c r="U611" i="4"/>
  <c r="Y611" i="4" s="1"/>
  <c r="Z611" i="4" l="1"/>
  <c r="AA610" i="4"/>
  <c r="V611" i="4"/>
  <c r="W610" i="4"/>
  <c r="R611" i="4"/>
  <c r="S611" i="4" s="1"/>
  <c r="O613" i="4"/>
  <c r="P612" i="4"/>
  <c r="Q612" i="4" s="1"/>
  <c r="U612" i="4"/>
  <c r="Y612" i="4" s="1"/>
  <c r="AA611" i="4" l="1"/>
  <c r="Z612" i="4"/>
  <c r="W611" i="4"/>
  <c r="V612" i="4"/>
  <c r="R612" i="4"/>
  <c r="S612" i="4" s="1"/>
  <c r="O614" i="4"/>
  <c r="P613" i="4"/>
  <c r="Q613" i="4" s="1"/>
  <c r="U613" i="4"/>
  <c r="Y613" i="4" s="1"/>
  <c r="Z613" i="4" l="1"/>
  <c r="AA612" i="4"/>
  <c r="AA613" i="4" s="1"/>
  <c r="V613" i="4"/>
  <c r="W612" i="4"/>
  <c r="R613" i="4"/>
  <c r="S613" i="4" s="1"/>
  <c r="O615" i="4"/>
  <c r="P614" i="4"/>
  <c r="Q614" i="4" s="1"/>
  <c r="U614" i="4"/>
  <c r="Y614" i="4" s="1"/>
  <c r="W613" i="4" l="1"/>
  <c r="Z614" i="4"/>
  <c r="V614" i="4"/>
  <c r="R614" i="4"/>
  <c r="S614" i="4" s="1"/>
  <c r="O616" i="4"/>
  <c r="P615" i="4"/>
  <c r="Q615" i="4" s="1"/>
  <c r="U615" i="4"/>
  <c r="Y615" i="4" s="1"/>
  <c r="Z615" i="4" l="1"/>
  <c r="AA614" i="4"/>
  <c r="AA615" i="4" s="1"/>
  <c r="V615" i="4"/>
  <c r="W614" i="4"/>
  <c r="R615" i="4"/>
  <c r="S615" i="4" s="1"/>
  <c r="O617" i="4"/>
  <c r="P616" i="4"/>
  <c r="Q616" i="4" s="1"/>
  <c r="U616" i="4"/>
  <c r="Y616" i="4" s="1"/>
  <c r="W615" i="4" l="1"/>
  <c r="Z616" i="4"/>
  <c r="V616" i="4"/>
  <c r="R616" i="4"/>
  <c r="S616" i="4" s="1"/>
  <c r="O618" i="4"/>
  <c r="P617" i="4"/>
  <c r="Q617" i="4" s="1"/>
  <c r="U617" i="4"/>
  <c r="Y617" i="4" s="1"/>
  <c r="Z617" i="4" l="1"/>
  <c r="AA616" i="4"/>
  <c r="V617" i="4"/>
  <c r="W616" i="4"/>
  <c r="R617" i="4"/>
  <c r="S617" i="4" s="1"/>
  <c r="O619" i="4"/>
  <c r="P618" i="4"/>
  <c r="Q618" i="4" s="1"/>
  <c r="U618" i="4"/>
  <c r="Y618" i="4" s="1"/>
  <c r="AA617" i="4" l="1"/>
  <c r="W617" i="4"/>
  <c r="Z618" i="4"/>
  <c r="V618" i="4"/>
  <c r="R618" i="4"/>
  <c r="S618" i="4" s="1"/>
  <c r="O620" i="4"/>
  <c r="P619" i="4"/>
  <c r="Q619" i="4" s="1"/>
  <c r="U619" i="4"/>
  <c r="Y619" i="4" s="1"/>
  <c r="Z619" i="4" l="1"/>
  <c r="AA618" i="4"/>
  <c r="AA619" i="4" s="1"/>
  <c r="V619" i="4"/>
  <c r="W618" i="4"/>
  <c r="R619" i="4"/>
  <c r="S619" i="4" s="1"/>
  <c r="O621" i="4"/>
  <c r="P620" i="4"/>
  <c r="Q620" i="4" s="1"/>
  <c r="U620" i="4"/>
  <c r="Y620" i="4" s="1"/>
  <c r="W619" i="4" l="1"/>
  <c r="Z620" i="4"/>
  <c r="V620" i="4"/>
  <c r="R620" i="4"/>
  <c r="S620" i="4" s="1"/>
  <c r="O622" i="4"/>
  <c r="P621" i="4"/>
  <c r="Q621" i="4" s="1"/>
  <c r="U621" i="4"/>
  <c r="Y621" i="4" s="1"/>
  <c r="Z621" i="4" l="1"/>
  <c r="AA620" i="4"/>
  <c r="V621" i="4"/>
  <c r="W620" i="4"/>
  <c r="R621" i="4"/>
  <c r="S621" i="4" s="1"/>
  <c r="O623" i="4"/>
  <c r="P622" i="4"/>
  <c r="Q622" i="4" s="1"/>
  <c r="U622" i="4"/>
  <c r="Y622" i="4" s="1"/>
  <c r="AA621" i="4" l="1"/>
  <c r="Z622" i="4"/>
  <c r="W621" i="4"/>
  <c r="V622" i="4"/>
  <c r="R622" i="4"/>
  <c r="S622" i="4" s="1"/>
  <c r="O624" i="4"/>
  <c r="P623" i="4"/>
  <c r="Q623" i="4" s="1"/>
  <c r="U623" i="4"/>
  <c r="Y623" i="4" s="1"/>
  <c r="Z623" i="4" l="1"/>
  <c r="AA622" i="4"/>
  <c r="V623" i="4"/>
  <c r="W622" i="4"/>
  <c r="R623" i="4"/>
  <c r="S623" i="4" s="1"/>
  <c r="O625" i="4"/>
  <c r="P624" i="4"/>
  <c r="Q624" i="4" s="1"/>
  <c r="U624" i="4"/>
  <c r="Y624" i="4" s="1"/>
  <c r="AA623" i="4" l="1"/>
  <c r="W623" i="4"/>
  <c r="Z624" i="4"/>
  <c r="V624" i="4"/>
  <c r="R624" i="4"/>
  <c r="S624" i="4" s="1"/>
  <c r="O626" i="4"/>
  <c r="P625" i="4"/>
  <c r="Q625" i="4" s="1"/>
  <c r="U625" i="4"/>
  <c r="Y625" i="4" s="1"/>
  <c r="Z625" i="4" l="1"/>
  <c r="AA624" i="4"/>
  <c r="AA625" i="4" s="1"/>
  <c r="V625" i="4"/>
  <c r="W624" i="4"/>
  <c r="R625" i="4"/>
  <c r="S625" i="4" s="1"/>
  <c r="O627" i="4"/>
  <c r="P626" i="4"/>
  <c r="Q626" i="4" s="1"/>
  <c r="U626" i="4"/>
  <c r="Y626" i="4" s="1"/>
  <c r="Z626" i="4" l="1"/>
  <c r="W625" i="4"/>
  <c r="V626" i="4"/>
  <c r="R626" i="4"/>
  <c r="S626" i="4" s="1"/>
  <c r="O628" i="4"/>
  <c r="P627" i="4"/>
  <c r="Q627" i="4" s="1"/>
  <c r="U627" i="4"/>
  <c r="Y627" i="4" s="1"/>
  <c r="Z627" i="4" l="1"/>
  <c r="AA626" i="4"/>
  <c r="V627" i="4"/>
  <c r="W626" i="4"/>
  <c r="R627" i="4"/>
  <c r="S627" i="4" s="1"/>
  <c r="O629" i="4"/>
  <c r="P628" i="4"/>
  <c r="Q628" i="4" s="1"/>
  <c r="U628" i="4"/>
  <c r="Y628" i="4" s="1"/>
  <c r="AA627" i="4" l="1"/>
  <c r="Z628" i="4"/>
  <c r="W627" i="4"/>
  <c r="V628" i="4"/>
  <c r="R628" i="4"/>
  <c r="S628" i="4" s="1"/>
  <c r="O630" i="4"/>
  <c r="P629" i="4"/>
  <c r="Q629" i="4" s="1"/>
  <c r="U629" i="4"/>
  <c r="Y629" i="4" s="1"/>
  <c r="Z629" i="4" l="1"/>
  <c r="AA628" i="4"/>
  <c r="AA629" i="4" s="1"/>
  <c r="V629" i="4"/>
  <c r="W628" i="4"/>
  <c r="R629" i="4"/>
  <c r="S629" i="4" s="1"/>
  <c r="O631" i="4"/>
  <c r="P630" i="4"/>
  <c r="Q630" i="4" s="1"/>
  <c r="U630" i="4"/>
  <c r="Y630" i="4" s="1"/>
  <c r="Z630" i="4" l="1"/>
  <c r="W629" i="4"/>
  <c r="V630" i="4"/>
  <c r="R630" i="4"/>
  <c r="S630" i="4" s="1"/>
  <c r="O632" i="4"/>
  <c r="P631" i="4"/>
  <c r="Q631" i="4" s="1"/>
  <c r="U631" i="4"/>
  <c r="Y631" i="4" s="1"/>
  <c r="Z631" i="4" l="1"/>
  <c r="AA630" i="4"/>
  <c r="V631" i="4"/>
  <c r="W630" i="4"/>
  <c r="R631" i="4"/>
  <c r="S631" i="4" s="1"/>
  <c r="O633" i="4"/>
  <c r="P632" i="4"/>
  <c r="Q632" i="4" s="1"/>
  <c r="U632" i="4"/>
  <c r="Y632" i="4" s="1"/>
  <c r="AA631" i="4" l="1"/>
  <c r="W631" i="4"/>
  <c r="Z632" i="4"/>
  <c r="V632" i="4"/>
  <c r="R632" i="4"/>
  <c r="S632" i="4" s="1"/>
  <c r="O634" i="4"/>
  <c r="P633" i="4"/>
  <c r="Q633" i="4" s="1"/>
  <c r="U633" i="4"/>
  <c r="Y633" i="4" s="1"/>
  <c r="Z633" i="4" l="1"/>
  <c r="AA632" i="4"/>
  <c r="AA633" i="4" s="1"/>
  <c r="V633" i="4"/>
  <c r="W632" i="4"/>
  <c r="R633" i="4"/>
  <c r="S633" i="4" s="1"/>
  <c r="O635" i="4"/>
  <c r="P634" i="4"/>
  <c r="Q634" i="4" s="1"/>
  <c r="U634" i="4"/>
  <c r="Y634" i="4" s="1"/>
  <c r="W633" i="4" l="1"/>
  <c r="Z634" i="4"/>
  <c r="V634" i="4"/>
  <c r="R634" i="4"/>
  <c r="S634" i="4" s="1"/>
  <c r="O636" i="4"/>
  <c r="P635" i="4"/>
  <c r="Q635" i="4" s="1"/>
  <c r="U635" i="4"/>
  <c r="Y635" i="4" s="1"/>
  <c r="Z635" i="4" l="1"/>
  <c r="AA634" i="4"/>
  <c r="V635" i="4"/>
  <c r="W634" i="4"/>
  <c r="R635" i="4"/>
  <c r="S635" i="4" s="1"/>
  <c r="O637" i="4"/>
  <c r="P636" i="4"/>
  <c r="Q636" i="4" s="1"/>
  <c r="U636" i="4"/>
  <c r="Y636" i="4" s="1"/>
  <c r="W635" i="4" l="1"/>
  <c r="AA635" i="4"/>
  <c r="Z636" i="4"/>
  <c r="V636" i="4"/>
  <c r="R636" i="4"/>
  <c r="S636" i="4" s="1"/>
  <c r="O638" i="4"/>
  <c r="P637" i="4"/>
  <c r="Q637" i="4" s="1"/>
  <c r="U637" i="4"/>
  <c r="Y637" i="4" s="1"/>
  <c r="Z637" i="4" l="1"/>
  <c r="AA636" i="4"/>
  <c r="AA637" i="4" s="1"/>
  <c r="V637" i="4"/>
  <c r="W636" i="4"/>
  <c r="R637" i="4"/>
  <c r="S637" i="4" s="1"/>
  <c r="O639" i="4"/>
  <c r="P638" i="4"/>
  <c r="Q638" i="4" s="1"/>
  <c r="U638" i="4"/>
  <c r="Y638" i="4" s="1"/>
  <c r="W637" i="4" l="1"/>
  <c r="Z638" i="4"/>
  <c r="V638" i="4"/>
  <c r="R638" i="4"/>
  <c r="S638" i="4" s="1"/>
  <c r="O640" i="4"/>
  <c r="P639" i="4"/>
  <c r="Q639" i="4" s="1"/>
  <c r="U639" i="4"/>
  <c r="Y639" i="4" s="1"/>
  <c r="Z639" i="4" l="1"/>
  <c r="AA638" i="4"/>
  <c r="AA639" i="4" s="1"/>
  <c r="V639" i="4"/>
  <c r="W638" i="4"/>
  <c r="R639" i="4"/>
  <c r="S639" i="4" s="1"/>
  <c r="O641" i="4"/>
  <c r="P640" i="4"/>
  <c r="Q640" i="4" s="1"/>
  <c r="U640" i="4"/>
  <c r="Y640" i="4" s="1"/>
  <c r="W639" i="4" l="1"/>
  <c r="Z640" i="4"/>
  <c r="V640" i="4"/>
  <c r="R640" i="4"/>
  <c r="S640" i="4" s="1"/>
  <c r="O642" i="4"/>
  <c r="P641" i="4"/>
  <c r="Q641" i="4" s="1"/>
  <c r="U641" i="4"/>
  <c r="Y641" i="4" s="1"/>
  <c r="Z641" i="4" l="1"/>
  <c r="AA640" i="4"/>
  <c r="V641" i="4"/>
  <c r="W640" i="4"/>
  <c r="R641" i="4"/>
  <c r="S641" i="4" s="1"/>
  <c r="O643" i="4"/>
  <c r="P642" i="4"/>
  <c r="Q642" i="4" s="1"/>
  <c r="U642" i="4"/>
  <c r="Y642" i="4" s="1"/>
  <c r="W641" i="4" l="1"/>
  <c r="AA641" i="4"/>
  <c r="Z642" i="4"/>
  <c r="V642" i="4"/>
  <c r="R642" i="4"/>
  <c r="S642" i="4" s="1"/>
  <c r="O644" i="4"/>
  <c r="P643" i="4"/>
  <c r="Q643" i="4" s="1"/>
  <c r="U643" i="4"/>
  <c r="Y643" i="4" s="1"/>
  <c r="Z643" i="4" l="1"/>
  <c r="AA642" i="4"/>
  <c r="V643" i="4"/>
  <c r="W642" i="4"/>
  <c r="W643" i="4" s="1"/>
  <c r="R643" i="4"/>
  <c r="S643" i="4" s="1"/>
  <c r="O645" i="4"/>
  <c r="P644" i="4"/>
  <c r="Q644" i="4" s="1"/>
  <c r="U644" i="4"/>
  <c r="Y644" i="4" s="1"/>
  <c r="AA643" i="4" l="1"/>
  <c r="Z644" i="4"/>
  <c r="V644" i="4"/>
  <c r="R644" i="4"/>
  <c r="S644" i="4" s="1"/>
  <c r="O646" i="4"/>
  <c r="P645" i="4"/>
  <c r="Q645" i="4" s="1"/>
  <c r="U645" i="4"/>
  <c r="Y645" i="4" s="1"/>
  <c r="Z645" i="4" l="1"/>
  <c r="AA644" i="4"/>
  <c r="AA645" i="4" s="1"/>
  <c r="V645" i="4"/>
  <c r="W644" i="4"/>
  <c r="R645" i="4"/>
  <c r="S645" i="4" s="1"/>
  <c r="O647" i="4"/>
  <c r="P646" i="4"/>
  <c r="Q646" i="4" s="1"/>
  <c r="U646" i="4"/>
  <c r="Y646" i="4" s="1"/>
  <c r="W645" i="4" l="1"/>
  <c r="Z646" i="4"/>
  <c r="V646" i="4"/>
  <c r="R646" i="4"/>
  <c r="S646" i="4" s="1"/>
  <c r="O648" i="4"/>
  <c r="P647" i="4"/>
  <c r="Q647" i="4" s="1"/>
  <c r="U647" i="4"/>
  <c r="Y647" i="4" s="1"/>
  <c r="Z647" i="4" l="1"/>
  <c r="AA646" i="4"/>
  <c r="AA647" i="4" s="1"/>
  <c r="V647" i="4"/>
  <c r="W646" i="4"/>
  <c r="R647" i="4"/>
  <c r="S647" i="4" s="1"/>
  <c r="O649" i="4"/>
  <c r="P648" i="4"/>
  <c r="Q648" i="4" s="1"/>
  <c r="U648" i="4"/>
  <c r="Y648" i="4" s="1"/>
  <c r="W647" i="4" l="1"/>
  <c r="Z648" i="4"/>
  <c r="V648" i="4"/>
  <c r="R648" i="4"/>
  <c r="S648" i="4" s="1"/>
  <c r="O650" i="4"/>
  <c r="P649" i="4"/>
  <c r="Q649" i="4" s="1"/>
  <c r="U649" i="4"/>
  <c r="Y649" i="4" s="1"/>
  <c r="Z649" i="4" l="1"/>
  <c r="AA648" i="4"/>
  <c r="AA649" i="4" s="1"/>
  <c r="V649" i="4"/>
  <c r="W648" i="4"/>
  <c r="R649" i="4"/>
  <c r="S649" i="4" s="1"/>
  <c r="O651" i="4"/>
  <c r="P650" i="4"/>
  <c r="Q650" i="4" s="1"/>
  <c r="U650" i="4"/>
  <c r="Y650" i="4" s="1"/>
  <c r="Z650" i="4" l="1"/>
  <c r="W649" i="4"/>
  <c r="V650" i="4"/>
  <c r="R650" i="4"/>
  <c r="S650" i="4" s="1"/>
  <c r="O652" i="4"/>
  <c r="P651" i="4"/>
  <c r="Q651" i="4" s="1"/>
  <c r="U651" i="4"/>
  <c r="Y651" i="4" s="1"/>
  <c r="Z651" i="4" l="1"/>
  <c r="AA650" i="4"/>
  <c r="V651" i="4"/>
  <c r="W650" i="4"/>
  <c r="R651" i="4"/>
  <c r="S651" i="4" s="1"/>
  <c r="O653" i="4"/>
  <c r="P652" i="4"/>
  <c r="Q652" i="4" s="1"/>
  <c r="U652" i="4"/>
  <c r="Y652" i="4" s="1"/>
  <c r="AA651" i="4" l="1"/>
  <c r="Z652" i="4"/>
  <c r="W651" i="4"/>
  <c r="V652" i="4"/>
  <c r="R652" i="4"/>
  <c r="S652" i="4" s="1"/>
  <c r="O654" i="4"/>
  <c r="P653" i="4"/>
  <c r="Q653" i="4" s="1"/>
  <c r="U653" i="4"/>
  <c r="Y653" i="4" s="1"/>
  <c r="Z653" i="4" l="1"/>
  <c r="AA652" i="4"/>
  <c r="V653" i="4"/>
  <c r="W652" i="4"/>
  <c r="R653" i="4"/>
  <c r="S653" i="4" s="1"/>
  <c r="O655" i="4"/>
  <c r="P654" i="4"/>
  <c r="Q654" i="4" s="1"/>
  <c r="U654" i="4"/>
  <c r="Y654" i="4" s="1"/>
  <c r="AA653" i="4" l="1"/>
  <c r="W653" i="4"/>
  <c r="Z654" i="4"/>
  <c r="V654" i="4"/>
  <c r="R654" i="4"/>
  <c r="S654" i="4" s="1"/>
  <c r="O656" i="4"/>
  <c r="P655" i="4"/>
  <c r="Q655" i="4" s="1"/>
  <c r="U655" i="4"/>
  <c r="Y655" i="4" s="1"/>
  <c r="Z655" i="4" l="1"/>
  <c r="AA654" i="4"/>
  <c r="V655" i="4"/>
  <c r="W654" i="4"/>
  <c r="R655" i="4"/>
  <c r="S655" i="4" s="1"/>
  <c r="O657" i="4"/>
  <c r="P656" i="4"/>
  <c r="Q656" i="4" s="1"/>
  <c r="U656" i="4"/>
  <c r="Y656" i="4" s="1"/>
  <c r="AA655" i="4" l="1"/>
  <c r="Z656" i="4"/>
  <c r="W655" i="4"/>
  <c r="V656" i="4"/>
  <c r="R656" i="4"/>
  <c r="S656" i="4" s="1"/>
  <c r="O658" i="4"/>
  <c r="P657" i="4"/>
  <c r="Q657" i="4" s="1"/>
  <c r="U657" i="4"/>
  <c r="Y657" i="4" s="1"/>
  <c r="Z657" i="4" l="1"/>
  <c r="AA656" i="4"/>
  <c r="AA657" i="4" s="1"/>
  <c r="V657" i="4"/>
  <c r="W656" i="4"/>
  <c r="R657" i="4"/>
  <c r="S657" i="4" s="1"/>
  <c r="O659" i="4"/>
  <c r="P658" i="4"/>
  <c r="Q658" i="4" s="1"/>
  <c r="U658" i="4"/>
  <c r="Y658" i="4" s="1"/>
  <c r="W657" i="4" l="1"/>
  <c r="Z658" i="4"/>
  <c r="V658" i="4"/>
  <c r="R658" i="4"/>
  <c r="S658" i="4" s="1"/>
  <c r="O660" i="4"/>
  <c r="P659" i="4"/>
  <c r="Q659" i="4" s="1"/>
  <c r="U659" i="4"/>
  <c r="Y659" i="4" s="1"/>
  <c r="Z659" i="4" l="1"/>
  <c r="AA658" i="4"/>
  <c r="V659" i="4"/>
  <c r="W658" i="4"/>
  <c r="R659" i="4"/>
  <c r="S659" i="4" s="1"/>
  <c r="O661" i="4"/>
  <c r="P660" i="4"/>
  <c r="Q660" i="4" s="1"/>
  <c r="U660" i="4"/>
  <c r="Y660" i="4" s="1"/>
  <c r="AA659" i="4" l="1"/>
  <c r="Z660" i="4"/>
  <c r="W659" i="4"/>
  <c r="V660" i="4"/>
  <c r="R660" i="4"/>
  <c r="S660" i="4" s="1"/>
  <c r="O662" i="4"/>
  <c r="P661" i="4"/>
  <c r="Q661" i="4" s="1"/>
  <c r="U661" i="4"/>
  <c r="Y661" i="4" s="1"/>
  <c r="Z661" i="4" l="1"/>
  <c r="AA660" i="4"/>
  <c r="AA661" i="4" s="1"/>
  <c r="V661" i="4"/>
  <c r="W660" i="4"/>
  <c r="R661" i="4"/>
  <c r="S661" i="4" s="1"/>
  <c r="O663" i="4"/>
  <c r="P662" i="4"/>
  <c r="Q662" i="4" s="1"/>
  <c r="U662" i="4"/>
  <c r="Y662" i="4" s="1"/>
  <c r="W661" i="4" l="1"/>
  <c r="Z662" i="4"/>
  <c r="V662" i="4"/>
  <c r="R662" i="4"/>
  <c r="S662" i="4" s="1"/>
  <c r="O664" i="4"/>
  <c r="P663" i="4"/>
  <c r="Q663" i="4" s="1"/>
  <c r="U663" i="4"/>
  <c r="Y663" i="4" s="1"/>
  <c r="Z663" i="4" l="1"/>
  <c r="AA662" i="4"/>
  <c r="AA663" i="4" s="1"/>
  <c r="V663" i="4"/>
  <c r="W662" i="4"/>
  <c r="R663" i="4"/>
  <c r="S663" i="4" s="1"/>
  <c r="O665" i="4"/>
  <c r="P664" i="4"/>
  <c r="Q664" i="4" s="1"/>
  <c r="U664" i="4"/>
  <c r="Y664" i="4" s="1"/>
  <c r="Z664" i="4" l="1"/>
  <c r="W663" i="4"/>
  <c r="V664" i="4"/>
  <c r="R664" i="4"/>
  <c r="S664" i="4" s="1"/>
  <c r="O666" i="4"/>
  <c r="P665" i="4"/>
  <c r="Q665" i="4" s="1"/>
  <c r="U665" i="4"/>
  <c r="Y665" i="4" s="1"/>
  <c r="Z665" i="4" l="1"/>
  <c r="AA664" i="4"/>
  <c r="AA665" i="4" s="1"/>
  <c r="V665" i="4"/>
  <c r="W664" i="4"/>
  <c r="R665" i="4"/>
  <c r="S665" i="4" s="1"/>
  <c r="O667" i="4"/>
  <c r="P666" i="4"/>
  <c r="Q666" i="4" s="1"/>
  <c r="U666" i="4"/>
  <c r="Y666" i="4" s="1"/>
  <c r="W665" i="4" l="1"/>
  <c r="Z666" i="4"/>
  <c r="V666" i="4"/>
  <c r="R666" i="4"/>
  <c r="S666" i="4" s="1"/>
  <c r="O668" i="4"/>
  <c r="P667" i="4"/>
  <c r="Q667" i="4" s="1"/>
  <c r="U667" i="4"/>
  <c r="Y667" i="4" s="1"/>
  <c r="Z667" i="4" l="1"/>
  <c r="AA666" i="4"/>
  <c r="AA667" i="4" s="1"/>
  <c r="V667" i="4"/>
  <c r="W666" i="4"/>
  <c r="R667" i="4"/>
  <c r="S667" i="4" s="1"/>
  <c r="O669" i="4"/>
  <c r="P668" i="4"/>
  <c r="Q668" i="4" s="1"/>
  <c r="U668" i="4"/>
  <c r="Y668" i="4" s="1"/>
  <c r="W667" i="4" l="1"/>
  <c r="Z668" i="4"/>
  <c r="V668" i="4"/>
  <c r="R668" i="4"/>
  <c r="S668" i="4" s="1"/>
  <c r="O670" i="4"/>
  <c r="P669" i="4"/>
  <c r="Q669" i="4" s="1"/>
  <c r="U669" i="4"/>
  <c r="Y669" i="4" s="1"/>
  <c r="Z669" i="4" l="1"/>
  <c r="AA668" i="4"/>
  <c r="V669" i="4"/>
  <c r="W668" i="4"/>
  <c r="R669" i="4"/>
  <c r="S669" i="4" s="1"/>
  <c r="O671" i="4"/>
  <c r="P670" i="4"/>
  <c r="Q670" i="4" s="1"/>
  <c r="U670" i="4"/>
  <c r="Y670" i="4" s="1"/>
  <c r="AA669" i="4" l="1"/>
  <c r="Z670" i="4"/>
  <c r="W669" i="4"/>
  <c r="V670" i="4"/>
  <c r="R670" i="4"/>
  <c r="S670" i="4" s="1"/>
  <c r="O672" i="4"/>
  <c r="P671" i="4"/>
  <c r="Q671" i="4" s="1"/>
  <c r="U671" i="4"/>
  <c r="Y671" i="4" s="1"/>
  <c r="Z671" i="4" l="1"/>
  <c r="AA670" i="4"/>
  <c r="AA671" i="4" s="1"/>
  <c r="V671" i="4"/>
  <c r="W670" i="4"/>
  <c r="R671" i="4"/>
  <c r="S671" i="4" s="1"/>
  <c r="O673" i="4"/>
  <c r="P672" i="4"/>
  <c r="Q672" i="4" s="1"/>
  <c r="U672" i="4"/>
  <c r="Y672" i="4" s="1"/>
  <c r="W671" i="4" l="1"/>
  <c r="Z672" i="4"/>
  <c r="V672" i="4"/>
  <c r="R672" i="4"/>
  <c r="S672" i="4" s="1"/>
  <c r="O674" i="4"/>
  <c r="P673" i="4"/>
  <c r="Q673" i="4" s="1"/>
  <c r="U673" i="4"/>
  <c r="Y673" i="4" s="1"/>
  <c r="Z673" i="4" l="1"/>
  <c r="AA672" i="4"/>
  <c r="AA673" i="4" s="1"/>
  <c r="V673" i="4"/>
  <c r="W672" i="4"/>
  <c r="R673" i="4"/>
  <c r="S673" i="4" s="1"/>
  <c r="O675" i="4"/>
  <c r="P674" i="4"/>
  <c r="Q674" i="4" s="1"/>
  <c r="U674" i="4"/>
  <c r="Y674" i="4" s="1"/>
  <c r="Z674" i="4" l="1"/>
  <c r="W673" i="4"/>
  <c r="V674" i="4"/>
  <c r="R674" i="4"/>
  <c r="S674" i="4" s="1"/>
  <c r="O676" i="4"/>
  <c r="P675" i="4"/>
  <c r="Q675" i="4" s="1"/>
  <c r="U675" i="4"/>
  <c r="Y675" i="4" s="1"/>
  <c r="Z675" i="4" l="1"/>
  <c r="AA674" i="4"/>
  <c r="V675" i="4"/>
  <c r="W674" i="4"/>
  <c r="R675" i="4"/>
  <c r="S675" i="4" s="1"/>
  <c r="O677" i="4"/>
  <c r="P676" i="4"/>
  <c r="Q676" i="4" s="1"/>
  <c r="U676" i="4"/>
  <c r="Y676" i="4" s="1"/>
  <c r="AA675" i="4" l="1"/>
  <c r="W675" i="4"/>
  <c r="Z676" i="4"/>
  <c r="V676" i="4"/>
  <c r="R676" i="4"/>
  <c r="S676" i="4" s="1"/>
  <c r="O678" i="4"/>
  <c r="P677" i="4"/>
  <c r="Q677" i="4" s="1"/>
  <c r="U677" i="4"/>
  <c r="Y677" i="4" s="1"/>
  <c r="Z677" i="4" l="1"/>
  <c r="AA676" i="4"/>
  <c r="V677" i="4"/>
  <c r="W676" i="4"/>
  <c r="R677" i="4"/>
  <c r="S677" i="4" s="1"/>
  <c r="O679" i="4"/>
  <c r="P678" i="4"/>
  <c r="Q678" i="4" s="1"/>
  <c r="U678" i="4"/>
  <c r="Y678" i="4" s="1"/>
  <c r="W677" i="4" l="1"/>
  <c r="AA677" i="4"/>
  <c r="Z678" i="4"/>
  <c r="V678" i="4"/>
  <c r="R678" i="4"/>
  <c r="S678" i="4" s="1"/>
  <c r="O680" i="4"/>
  <c r="P679" i="4"/>
  <c r="Q679" i="4" s="1"/>
  <c r="U679" i="4"/>
  <c r="Y679" i="4" s="1"/>
  <c r="Z679" i="4" l="1"/>
  <c r="AA678" i="4"/>
  <c r="AA679" i="4" s="1"/>
  <c r="V679" i="4"/>
  <c r="W678" i="4"/>
  <c r="R679" i="4"/>
  <c r="S679" i="4" s="1"/>
  <c r="O681" i="4"/>
  <c r="P680" i="4"/>
  <c r="Q680" i="4" s="1"/>
  <c r="U680" i="4"/>
  <c r="Y680" i="4" s="1"/>
  <c r="W679" i="4" l="1"/>
  <c r="Z680" i="4"/>
  <c r="V680" i="4"/>
  <c r="R680" i="4"/>
  <c r="S680" i="4" s="1"/>
  <c r="O682" i="4"/>
  <c r="P681" i="4"/>
  <c r="Q681" i="4" s="1"/>
  <c r="U681" i="4"/>
  <c r="Y681" i="4" s="1"/>
  <c r="Z681" i="4" l="1"/>
  <c r="AA680" i="4"/>
  <c r="AA681" i="4" s="1"/>
  <c r="V681" i="4"/>
  <c r="W680" i="4"/>
  <c r="R681" i="4"/>
  <c r="S681" i="4" s="1"/>
  <c r="O683" i="4"/>
  <c r="P682" i="4"/>
  <c r="Q682" i="4" s="1"/>
  <c r="U682" i="4"/>
  <c r="Y682" i="4" s="1"/>
  <c r="W681" i="4" l="1"/>
  <c r="Z682" i="4"/>
  <c r="V682" i="4"/>
  <c r="R682" i="4"/>
  <c r="S682" i="4" s="1"/>
  <c r="O684" i="4"/>
  <c r="P683" i="4"/>
  <c r="Q683" i="4" s="1"/>
  <c r="U683" i="4"/>
  <c r="Y683" i="4" s="1"/>
  <c r="Z683" i="4" l="1"/>
  <c r="AA682" i="4"/>
  <c r="AA683" i="4" s="1"/>
  <c r="V683" i="4"/>
  <c r="W682" i="4"/>
  <c r="R683" i="4"/>
  <c r="S683" i="4" s="1"/>
  <c r="O685" i="4"/>
  <c r="P684" i="4"/>
  <c r="Q684" i="4" s="1"/>
  <c r="U684" i="4"/>
  <c r="Y684" i="4" s="1"/>
  <c r="W683" i="4" l="1"/>
  <c r="Z684" i="4"/>
  <c r="V684" i="4"/>
  <c r="R684" i="4"/>
  <c r="S684" i="4" s="1"/>
  <c r="O686" i="4"/>
  <c r="P685" i="4"/>
  <c r="Q685" i="4" s="1"/>
  <c r="U685" i="4"/>
  <c r="Y685" i="4" s="1"/>
  <c r="Z685" i="4" l="1"/>
  <c r="AA684" i="4"/>
  <c r="V685" i="4"/>
  <c r="W684" i="4"/>
  <c r="R685" i="4"/>
  <c r="S685" i="4" s="1"/>
  <c r="O687" i="4"/>
  <c r="P686" i="4"/>
  <c r="Q686" i="4" s="1"/>
  <c r="U686" i="4"/>
  <c r="Y686" i="4" s="1"/>
  <c r="AA685" i="4" l="1"/>
  <c r="Z686" i="4"/>
  <c r="W685" i="4"/>
  <c r="V686" i="4"/>
  <c r="R686" i="4"/>
  <c r="S686" i="4"/>
  <c r="O688" i="4"/>
  <c r="P687" i="4"/>
  <c r="Q687" i="4" s="1"/>
  <c r="U687" i="4"/>
  <c r="Y687" i="4" s="1"/>
  <c r="Z687" i="4" l="1"/>
  <c r="AA686" i="4"/>
  <c r="AA687" i="4" s="1"/>
  <c r="V687" i="4"/>
  <c r="W686" i="4"/>
  <c r="R687" i="4"/>
  <c r="S687" i="4" s="1"/>
  <c r="O689" i="4"/>
  <c r="P688" i="4"/>
  <c r="Q688" i="4" s="1"/>
  <c r="U688" i="4"/>
  <c r="Y688" i="4" s="1"/>
  <c r="W687" i="4" l="1"/>
  <c r="Z688" i="4"/>
  <c r="V688" i="4"/>
  <c r="R688" i="4"/>
  <c r="S688" i="4" s="1"/>
  <c r="O690" i="4"/>
  <c r="P689" i="4"/>
  <c r="Q689" i="4" s="1"/>
  <c r="U689" i="4"/>
  <c r="Y689" i="4" s="1"/>
  <c r="Z689" i="4" l="1"/>
  <c r="AA688" i="4"/>
  <c r="AA689" i="4" s="1"/>
  <c r="V689" i="4"/>
  <c r="W688" i="4"/>
  <c r="R689" i="4"/>
  <c r="S689" i="4" s="1"/>
  <c r="O691" i="4"/>
  <c r="P690" i="4"/>
  <c r="Q690" i="4" s="1"/>
  <c r="U690" i="4"/>
  <c r="Y690" i="4" s="1"/>
  <c r="W689" i="4" l="1"/>
  <c r="Z690" i="4"/>
  <c r="V690" i="4"/>
  <c r="R690" i="4"/>
  <c r="S690" i="4" s="1"/>
  <c r="O692" i="4"/>
  <c r="P691" i="4"/>
  <c r="Q691" i="4" s="1"/>
  <c r="U691" i="4"/>
  <c r="Y691" i="4" s="1"/>
  <c r="Z691" i="4" l="1"/>
  <c r="AA690" i="4"/>
  <c r="AA691" i="4" s="1"/>
  <c r="V691" i="4"/>
  <c r="W690" i="4"/>
  <c r="R691" i="4"/>
  <c r="S691" i="4" s="1"/>
  <c r="O693" i="4"/>
  <c r="P692" i="4"/>
  <c r="Q692" i="4" s="1"/>
  <c r="U692" i="4"/>
  <c r="Y692" i="4" s="1"/>
  <c r="W691" i="4" l="1"/>
  <c r="Z692" i="4"/>
  <c r="V692" i="4"/>
  <c r="R692" i="4"/>
  <c r="S692" i="4" s="1"/>
  <c r="O694" i="4"/>
  <c r="P693" i="4"/>
  <c r="Q693" i="4" s="1"/>
  <c r="U693" i="4"/>
  <c r="Y693" i="4" s="1"/>
  <c r="Z693" i="4" l="1"/>
  <c r="AA692" i="4"/>
  <c r="V693" i="4"/>
  <c r="W692" i="4"/>
  <c r="R693" i="4"/>
  <c r="S693" i="4" s="1"/>
  <c r="O695" i="4"/>
  <c r="P694" i="4"/>
  <c r="Q694" i="4" s="1"/>
  <c r="U694" i="4"/>
  <c r="Y694" i="4" s="1"/>
  <c r="W693" i="4" l="1"/>
  <c r="AA693" i="4"/>
  <c r="Z694" i="4"/>
  <c r="V694" i="4"/>
  <c r="R694" i="4"/>
  <c r="S694" i="4" s="1"/>
  <c r="O696" i="4"/>
  <c r="P695" i="4"/>
  <c r="Q695" i="4" s="1"/>
  <c r="U695" i="4"/>
  <c r="Y695" i="4" s="1"/>
  <c r="Z695" i="4" l="1"/>
  <c r="AA694" i="4"/>
  <c r="AA695" i="4" s="1"/>
  <c r="V695" i="4"/>
  <c r="W694" i="4"/>
  <c r="R695" i="4"/>
  <c r="S695" i="4" s="1"/>
  <c r="O697" i="4"/>
  <c r="P696" i="4"/>
  <c r="Q696" i="4" s="1"/>
  <c r="U696" i="4"/>
  <c r="Y696" i="4" s="1"/>
  <c r="W695" i="4" l="1"/>
  <c r="Z696" i="4"/>
  <c r="V696" i="4"/>
  <c r="R696" i="4"/>
  <c r="S696" i="4" s="1"/>
  <c r="O698" i="4"/>
  <c r="P697" i="4"/>
  <c r="Q697" i="4" s="1"/>
  <c r="U697" i="4"/>
  <c r="Y697" i="4" s="1"/>
  <c r="Z697" i="4" l="1"/>
  <c r="AA696" i="4"/>
  <c r="V697" i="4"/>
  <c r="W696" i="4"/>
  <c r="R697" i="4"/>
  <c r="S697" i="4" s="1"/>
  <c r="O699" i="4"/>
  <c r="P698" i="4"/>
  <c r="Q698" i="4" s="1"/>
  <c r="U698" i="4"/>
  <c r="Y698" i="4" s="1"/>
  <c r="AA697" i="4" l="1"/>
  <c r="W697" i="4"/>
  <c r="Z698" i="4"/>
  <c r="V698" i="4"/>
  <c r="R698" i="4"/>
  <c r="S698" i="4" s="1"/>
  <c r="O700" i="4"/>
  <c r="P699" i="4"/>
  <c r="Q699" i="4" s="1"/>
  <c r="U699" i="4"/>
  <c r="Y699" i="4" s="1"/>
  <c r="Z699" i="4" l="1"/>
  <c r="AA698" i="4"/>
  <c r="V699" i="4"/>
  <c r="W698" i="4"/>
  <c r="R699" i="4"/>
  <c r="S699" i="4" s="1"/>
  <c r="O701" i="4"/>
  <c r="P700" i="4"/>
  <c r="Q700" i="4" s="1"/>
  <c r="U700" i="4"/>
  <c r="Y700" i="4" s="1"/>
  <c r="AA699" i="4" l="1"/>
  <c r="W699" i="4"/>
  <c r="Z700" i="4"/>
  <c r="V700" i="4"/>
  <c r="R700" i="4"/>
  <c r="S700" i="4" s="1"/>
  <c r="O702" i="4"/>
  <c r="P701" i="4"/>
  <c r="Q701" i="4" s="1"/>
  <c r="U701" i="4"/>
  <c r="Y701" i="4" s="1"/>
  <c r="Z701" i="4" l="1"/>
  <c r="AA700" i="4"/>
  <c r="V701" i="4"/>
  <c r="W700" i="4"/>
  <c r="R701" i="4"/>
  <c r="S701" i="4" s="1"/>
  <c r="O703" i="4"/>
  <c r="P702" i="4"/>
  <c r="Q702" i="4" s="1"/>
  <c r="U702" i="4"/>
  <c r="Y702" i="4" s="1"/>
  <c r="AA701" i="4" l="1"/>
  <c r="W701" i="4"/>
  <c r="Z702" i="4"/>
  <c r="V702" i="4"/>
  <c r="R702" i="4"/>
  <c r="S702" i="4" s="1"/>
  <c r="O704" i="4"/>
  <c r="P703" i="4"/>
  <c r="Q703" i="4" s="1"/>
  <c r="U703" i="4"/>
  <c r="Y703" i="4" s="1"/>
  <c r="Z703" i="4" l="1"/>
  <c r="AA702" i="4"/>
  <c r="AA703" i="4" s="1"/>
  <c r="V703" i="4"/>
  <c r="W702" i="4"/>
  <c r="R703" i="4"/>
  <c r="S703" i="4" s="1"/>
  <c r="O705" i="4"/>
  <c r="P704" i="4"/>
  <c r="Q704" i="4" s="1"/>
  <c r="U704" i="4"/>
  <c r="Y704" i="4" s="1"/>
  <c r="Z704" i="4" l="1"/>
  <c r="W703" i="4"/>
  <c r="V704" i="4"/>
  <c r="R704" i="4"/>
  <c r="S704" i="4" s="1"/>
  <c r="O706" i="4"/>
  <c r="P705" i="4"/>
  <c r="Q705" i="4" s="1"/>
  <c r="U705" i="4"/>
  <c r="Y705" i="4" s="1"/>
  <c r="Z705" i="4" l="1"/>
  <c r="AA704" i="4"/>
  <c r="AA705" i="4" s="1"/>
  <c r="V705" i="4"/>
  <c r="W704" i="4"/>
  <c r="R705" i="4"/>
  <c r="S705" i="4" s="1"/>
  <c r="O707" i="4"/>
  <c r="P706" i="4"/>
  <c r="Q706" i="4" s="1"/>
  <c r="U706" i="4"/>
  <c r="Y706" i="4" s="1"/>
  <c r="W705" i="4" l="1"/>
  <c r="Z706" i="4"/>
  <c r="V706" i="4"/>
  <c r="R706" i="4"/>
  <c r="S706" i="4" s="1"/>
  <c r="O708" i="4"/>
  <c r="P707" i="4"/>
  <c r="Q707" i="4" s="1"/>
  <c r="U707" i="4"/>
  <c r="Y707" i="4" s="1"/>
  <c r="Z707" i="4" l="1"/>
  <c r="AA706" i="4"/>
  <c r="V707" i="4"/>
  <c r="W706" i="4"/>
  <c r="R707" i="4"/>
  <c r="S707" i="4" s="1"/>
  <c r="O709" i="4"/>
  <c r="P708" i="4"/>
  <c r="Q708" i="4" s="1"/>
  <c r="U708" i="4"/>
  <c r="Y708" i="4" s="1"/>
  <c r="AA707" i="4" l="1"/>
  <c r="W707" i="4"/>
  <c r="Z708" i="4"/>
  <c r="V708" i="4"/>
  <c r="R708" i="4"/>
  <c r="S708" i="4" s="1"/>
  <c r="O710" i="4"/>
  <c r="P709" i="4"/>
  <c r="Q709" i="4" s="1"/>
  <c r="U709" i="4"/>
  <c r="Y709" i="4" s="1"/>
  <c r="Z709" i="4" l="1"/>
  <c r="AA708" i="4"/>
  <c r="V709" i="4"/>
  <c r="W708" i="4"/>
  <c r="R709" i="4"/>
  <c r="S709" i="4" s="1"/>
  <c r="O711" i="4"/>
  <c r="P710" i="4"/>
  <c r="Q710" i="4" s="1"/>
  <c r="U710" i="4"/>
  <c r="Y710" i="4" s="1"/>
  <c r="AA709" i="4" l="1"/>
  <c r="W709" i="4"/>
  <c r="Z710" i="4"/>
  <c r="V710" i="4"/>
  <c r="R710" i="4"/>
  <c r="S710" i="4" s="1"/>
  <c r="O712" i="4"/>
  <c r="P711" i="4"/>
  <c r="Q711" i="4" s="1"/>
  <c r="U711" i="4"/>
  <c r="Y711" i="4" s="1"/>
  <c r="Z711" i="4" l="1"/>
  <c r="AA710" i="4"/>
  <c r="V711" i="4"/>
  <c r="W710" i="4"/>
  <c r="R711" i="4"/>
  <c r="S711" i="4"/>
  <c r="O713" i="4"/>
  <c r="P712" i="4"/>
  <c r="Q712" i="4" s="1"/>
  <c r="U712" i="4"/>
  <c r="Y712" i="4" s="1"/>
  <c r="W711" i="4" l="1"/>
  <c r="AA711" i="4"/>
  <c r="Z712" i="4"/>
  <c r="V712" i="4"/>
  <c r="R712" i="4"/>
  <c r="S712" i="4" s="1"/>
  <c r="O714" i="4"/>
  <c r="P713" i="4"/>
  <c r="Q713" i="4" s="1"/>
  <c r="U713" i="4"/>
  <c r="Y713" i="4" s="1"/>
  <c r="Z713" i="4" l="1"/>
  <c r="AA712" i="4"/>
  <c r="V713" i="4"/>
  <c r="W712" i="4"/>
  <c r="R713" i="4"/>
  <c r="S713" i="4" s="1"/>
  <c r="O715" i="4"/>
  <c r="P714" i="4"/>
  <c r="Q714" i="4" s="1"/>
  <c r="U714" i="4"/>
  <c r="Y714" i="4" s="1"/>
  <c r="AA713" i="4" l="1"/>
  <c r="W713" i="4"/>
  <c r="Z714" i="4"/>
  <c r="V714" i="4"/>
  <c r="R714" i="4"/>
  <c r="S714" i="4" s="1"/>
  <c r="O716" i="4"/>
  <c r="P715" i="4"/>
  <c r="Q715" i="4" s="1"/>
  <c r="U715" i="4"/>
  <c r="Y715" i="4" s="1"/>
  <c r="Z715" i="4" l="1"/>
  <c r="AA714" i="4"/>
  <c r="AA715" i="4" s="1"/>
  <c r="V715" i="4"/>
  <c r="W714" i="4"/>
  <c r="R715" i="4"/>
  <c r="S715" i="4" s="1"/>
  <c r="O717" i="4"/>
  <c r="P716" i="4"/>
  <c r="Q716" i="4" s="1"/>
  <c r="U716" i="4"/>
  <c r="Y716" i="4" s="1"/>
  <c r="W715" i="4" l="1"/>
  <c r="Z716" i="4"/>
  <c r="V716" i="4"/>
  <c r="R716" i="4"/>
  <c r="S716" i="4" s="1"/>
  <c r="O718" i="4"/>
  <c r="P717" i="4"/>
  <c r="Q717" i="4" s="1"/>
  <c r="U717" i="4"/>
  <c r="Y717" i="4" s="1"/>
  <c r="Z717" i="4" l="1"/>
  <c r="AA716" i="4"/>
  <c r="AA717" i="4" s="1"/>
  <c r="V717" i="4"/>
  <c r="W716" i="4"/>
  <c r="R717" i="4"/>
  <c r="S717" i="4" s="1"/>
  <c r="O719" i="4"/>
  <c r="P718" i="4"/>
  <c r="Q718" i="4" s="1"/>
  <c r="U718" i="4"/>
  <c r="Y718" i="4" s="1"/>
  <c r="Z718" i="4" l="1"/>
  <c r="W717" i="4"/>
  <c r="V718" i="4"/>
  <c r="R718" i="4"/>
  <c r="S718" i="4" s="1"/>
  <c r="O720" i="4"/>
  <c r="P719" i="4"/>
  <c r="Q719" i="4" s="1"/>
  <c r="U719" i="4"/>
  <c r="Y719" i="4" s="1"/>
  <c r="Z719" i="4" l="1"/>
  <c r="AA718" i="4"/>
  <c r="AA719" i="4" s="1"/>
  <c r="V719" i="4"/>
  <c r="W718" i="4"/>
  <c r="R719" i="4"/>
  <c r="S719" i="4" s="1"/>
  <c r="O721" i="4"/>
  <c r="P720" i="4"/>
  <c r="Q720" i="4" s="1"/>
  <c r="U720" i="4"/>
  <c r="Y720" i="4" s="1"/>
  <c r="Z720" i="4" l="1"/>
  <c r="W719" i="4"/>
  <c r="V720" i="4"/>
  <c r="R720" i="4"/>
  <c r="S720" i="4" s="1"/>
  <c r="O722" i="4"/>
  <c r="P721" i="4"/>
  <c r="Q721" i="4" s="1"/>
  <c r="U721" i="4"/>
  <c r="Y721" i="4" s="1"/>
  <c r="Z721" i="4" l="1"/>
  <c r="AA720" i="4"/>
  <c r="V721" i="4"/>
  <c r="W720" i="4"/>
  <c r="R721" i="4"/>
  <c r="S721" i="4" s="1"/>
  <c r="O723" i="4"/>
  <c r="P722" i="4"/>
  <c r="Q722" i="4" s="1"/>
  <c r="U722" i="4"/>
  <c r="Y722" i="4" s="1"/>
  <c r="W721" i="4" l="1"/>
  <c r="AA721" i="4"/>
  <c r="Z722" i="4"/>
  <c r="V722" i="4"/>
  <c r="R722" i="4"/>
  <c r="S722" i="4" s="1"/>
  <c r="O724" i="4"/>
  <c r="P723" i="4"/>
  <c r="Q723" i="4" s="1"/>
  <c r="U723" i="4"/>
  <c r="Y723" i="4" s="1"/>
  <c r="Z723" i="4" l="1"/>
  <c r="AA722" i="4"/>
  <c r="V723" i="4"/>
  <c r="W722" i="4"/>
  <c r="R723" i="4"/>
  <c r="S723" i="4" s="1"/>
  <c r="O725" i="4"/>
  <c r="P724" i="4"/>
  <c r="Q724" i="4" s="1"/>
  <c r="U724" i="4"/>
  <c r="Y724" i="4" s="1"/>
  <c r="AA723" i="4" l="1"/>
  <c r="Z724" i="4"/>
  <c r="W723" i="4"/>
  <c r="V724" i="4"/>
  <c r="R724" i="4"/>
  <c r="S724" i="4" s="1"/>
  <c r="O726" i="4"/>
  <c r="P725" i="4"/>
  <c r="Q725" i="4" s="1"/>
  <c r="U725" i="4"/>
  <c r="Y725" i="4" s="1"/>
  <c r="Z725" i="4" l="1"/>
  <c r="AA724" i="4"/>
  <c r="V725" i="4"/>
  <c r="W724" i="4"/>
  <c r="R725" i="4"/>
  <c r="S725" i="4" s="1"/>
  <c r="O727" i="4"/>
  <c r="P726" i="4"/>
  <c r="Q726" i="4" s="1"/>
  <c r="U726" i="4"/>
  <c r="Y726" i="4" s="1"/>
  <c r="AA725" i="4" l="1"/>
  <c r="W725" i="4"/>
  <c r="Z726" i="4"/>
  <c r="V726" i="4"/>
  <c r="R726" i="4"/>
  <c r="S726" i="4" s="1"/>
  <c r="O728" i="4"/>
  <c r="P727" i="4"/>
  <c r="Q727" i="4" s="1"/>
  <c r="U727" i="4"/>
  <c r="Y727" i="4" s="1"/>
  <c r="Z727" i="4" l="1"/>
  <c r="AA726" i="4"/>
  <c r="V727" i="4"/>
  <c r="W726" i="4"/>
  <c r="R727" i="4"/>
  <c r="S727" i="4" s="1"/>
  <c r="O729" i="4"/>
  <c r="P728" i="4"/>
  <c r="Q728" i="4" s="1"/>
  <c r="U728" i="4"/>
  <c r="Y728" i="4" s="1"/>
  <c r="AA727" i="4" l="1"/>
  <c r="W727" i="4"/>
  <c r="Z728" i="4"/>
  <c r="V728" i="4"/>
  <c r="R728" i="4"/>
  <c r="S728" i="4" s="1"/>
  <c r="O730" i="4"/>
  <c r="P729" i="4"/>
  <c r="Q729" i="4" s="1"/>
  <c r="U729" i="4"/>
  <c r="Y729" i="4" s="1"/>
  <c r="Z729" i="4" l="1"/>
  <c r="AA728" i="4"/>
  <c r="V729" i="4"/>
  <c r="W728" i="4"/>
  <c r="R729" i="4"/>
  <c r="S729" i="4" s="1"/>
  <c r="O731" i="4"/>
  <c r="P730" i="4"/>
  <c r="Q730" i="4" s="1"/>
  <c r="U730" i="4"/>
  <c r="Y730" i="4" s="1"/>
  <c r="AA729" i="4" l="1"/>
  <c r="W729" i="4"/>
  <c r="Z730" i="4"/>
  <c r="V730" i="4"/>
  <c r="R730" i="4"/>
  <c r="S730" i="4" s="1"/>
  <c r="O732" i="4"/>
  <c r="P731" i="4"/>
  <c r="Q731" i="4" s="1"/>
  <c r="U731" i="4"/>
  <c r="Y731" i="4" s="1"/>
  <c r="Z731" i="4" l="1"/>
  <c r="AA730" i="4"/>
  <c r="AA731" i="4" s="1"/>
  <c r="V731" i="4"/>
  <c r="W730" i="4"/>
  <c r="R731" i="4"/>
  <c r="S731" i="4" s="1"/>
  <c r="O733" i="4"/>
  <c r="P732" i="4"/>
  <c r="Q732" i="4" s="1"/>
  <c r="U732" i="4"/>
  <c r="Y732" i="4" s="1"/>
  <c r="W731" i="4" l="1"/>
  <c r="Z732" i="4"/>
  <c r="V732" i="4"/>
  <c r="R732" i="4"/>
  <c r="S732" i="4" s="1"/>
  <c r="O734" i="4"/>
  <c r="P733" i="4"/>
  <c r="Q733" i="4" s="1"/>
  <c r="U733" i="4"/>
  <c r="Y733" i="4" s="1"/>
  <c r="Z733" i="4" l="1"/>
  <c r="AA732" i="4"/>
  <c r="V733" i="4"/>
  <c r="W732" i="4"/>
  <c r="R733" i="4"/>
  <c r="S733" i="4" s="1"/>
  <c r="O735" i="4"/>
  <c r="P734" i="4"/>
  <c r="Q734" i="4" s="1"/>
  <c r="U734" i="4"/>
  <c r="Y734" i="4" s="1"/>
  <c r="AA733" i="4" l="1"/>
  <c r="Z734" i="4"/>
  <c r="W733" i="4"/>
  <c r="V734" i="4"/>
  <c r="R734" i="4"/>
  <c r="S734" i="4" s="1"/>
  <c r="O736" i="4"/>
  <c r="P735" i="4"/>
  <c r="Q735" i="4" s="1"/>
  <c r="U735" i="4"/>
  <c r="Y735" i="4" s="1"/>
  <c r="Z735" i="4" l="1"/>
  <c r="AA734" i="4"/>
  <c r="AA735" i="4" s="1"/>
  <c r="V735" i="4"/>
  <c r="W734" i="4"/>
  <c r="R735" i="4"/>
  <c r="S735" i="4" s="1"/>
  <c r="O737" i="4"/>
  <c r="P736" i="4"/>
  <c r="Q736" i="4" s="1"/>
  <c r="U736" i="4"/>
  <c r="Y736" i="4" s="1"/>
  <c r="W735" i="4" l="1"/>
  <c r="Z736" i="4"/>
  <c r="V736" i="4"/>
  <c r="R736" i="4"/>
  <c r="S736" i="4" s="1"/>
  <c r="O738" i="4"/>
  <c r="P737" i="4"/>
  <c r="Q737" i="4" s="1"/>
  <c r="U737" i="4"/>
  <c r="Y737" i="4" s="1"/>
  <c r="Z737" i="4" l="1"/>
  <c r="AA736" i="4"/>
  <c r="AA737" i="4" s="1"/>
  <c r="V737" i="4"/>
  <c r="W736" i="4"/>
  <c r="R737" i="4"/>
  <c r="S737" i="4" s="1"/>
  <c r="O739" i="4"/>
  <c r="P738" i="4"/>
  <c r="Q738" i="4" s="1"/>
  <c r="U738" i="4"/>
  <c r="Y738" i="4" s="1"/>
  <c r="Z738" i="4" l="1"/>
  <c r="W737" i="4"/>
  <c r="V738" i="4"/>
  <c r="R738" i="4"/>
  <c r="S738" i="4" s="1"/>
  <c r="O740" i="4"/>
  <c r="P739" i="4"/>
  <c r="Q739" i="4" s="1"/>
  <c r="U739" i="4"/>
  <c r="Y739" i="4" s="1"/>
  <c r="Z739" i="4" l="1"/>
  <c r="AA738" i="4"/>
  <c r="AA739" i="4" s="1"/>
  <c r="V739" i="4"/>
  <c r="W738" i="4"/>
  <c r="R739" i="4"/>
  <c r="S739" i="4" s="1"/>
  <c r="O741" i="4"/>
  <c r="P740" i="4"/>
  <c r="Q740" i="4" s="1"/>
  <c r="U740" i="4"/>
  <c r="Y740" i="4" s="1"/>
  <c r="W739" i="4" l="1"/>
  <c r="Z740" i="4"/>
  <c r="V740" i="4"/>
  <c r="R740" i="4"/>
  <c r="S740" i="4" s="1"/>
  <c r="O742" i="4"/>
  <c r="P741" i="4"/>
  <c r="Q741" i="4" s="1"/>
  <c r="U741" i="4"/>
  <c r="Y741" i="4" s="1"/>
  <c r="Z741" i="4" l="1"/>
  <c r="AA740" i="4"/>
  <c r="AA741" i="4" s="1"/>
  <c r="V741" i="4"/>
  <c r="W740" i="4"/>
  <c r="R741" i="4"/>
  <c r="S741" i="4" s="1"/>
  <c r="O743" i="4"/>
  <c r="P742" i="4"/>
  <c r="Q742" i="4" s="1"/>
  <c r="U742" i="4"/>
  <c r="Y742" i="4" s="1"/>
  <c r="W741" i="4" l="1"/>
  <c r="Z742" i="4"/>
  <c r="V742" i="4"/>
  <c r="R742" i="4"/>
  <c r="S742" i="4" s="1"/>
  <c r="O744" i="4"/>
  <c r="P743" i="4"/>
  <c r="Q743" i="4" s="1"/>
  <c r="U743" i="4"/>
  <c r="Y743" i="4" s="1"/>
  <c r="Z743" i="4" l="1"/>
  <c r="AA742" i="4"/>
  <c r="AA743" i="4" s="1"/>
  <c r="V743" i="4"/>
  <c r="W742" i="4"/>
  <c r="R743" i="4"/>
  <c r="S743" i="4" s="1"/>
  <c r="O745" i="4"/>
  <c r="P744" i="4"/>
  <c r="Q744" i="4" s="1"/>
  <c r="U744" i="4"/>
  <c r="Y744" i="4" s="1"/>
  <c r="W743" i="4" l="1"/>
  <c r="Z744" i="4"/>
  <c r="V744" i="4"/>
  <c r="R744" i="4"/>
  <c r="S744" i="4" s="1"/>
  <c r="O746" i="4"/>
  <c r="P745" i="4"/>
  <c r="Q745" i="4" s="1"/>
  <c r="U745" i="4"/>
  <c r="Y745" i="4" s="1"/>
  <c r="Z745" i="4" l="1"/>
  <c r="AA744" i="4"/>
  <c r="V745" i="4"/>
  <c r="W744" i="4"/>
  <c r="R745" i="4"/>
  <c r="S745" i="4" s="1"/>
  <c r="O747" i="4"/>
  <c r="P746" i="4"/>
  <c r="Q746" i="4" s="1"/>
  <c r="U746" i="4"/>
  <c r="Y746" i="4" s="1"/>
  <c r="AA745" i="4" l="1"/>
  <c r="W745" i="4"/>
  <c r="Z746" i="4"/>
  <c r="V746" i="4"/>
  <c r="R746" i="4"/>
  <c r="S746" i="4" s="1"/>
  <c r="O748" i="4"/>
  <c r="P747" i="4"/>
  <c r="Q747" i="4" s="1"/>
  <c r="U747" i="4"/>
  <c r="Y747" i="4" s="1"/>
  <c r="Z747" i="4" l="1"/>
  <c r="AA746" i="4"/>
  <c r="AA747" i="4" s="1"/>
  <c r="V747" i="4"/>
  <c r="W746" i="4"/>
  <c r="R747" i="4"/>
  <c r="S747" i="4" s="1"/>
  <c r="O749" i="4"/>
  <c r="P748" i="4"/>
  <c r="Q748" i="4" s="1"/>
  <c r="U748" i="4"/>
  <c r="Y748" i="4" s="1"/>
  <c r="W747" i="4" l="1"/>
  <c r="Z748" i="4"/>
  <c r="V748" i="4"/>
  <c r="R748" i="4"/>
  <c r="S748" i="4" s="1"/>
  <c r="O750" i="4"/>
  <c r="P749" i="4"/>
  <c r="Q749" i="4" s="1"/>
  <c r="U749" i="4"/>
  <c r="Y749" i="4" s="1"/>
  <c r="Z749" i="4" l="1"/>
  <c r="AA748" i="4"/>
  <c r="AA749" i="4" s="1"/>
  <c r="V749" i="4"/>
  <c r="W748" i="4"/>
  <c r="R749" i="4"/>
  <c r="S749" i="4" s="1"/>
  <c r="O751" i="4"/>
  <c r="P750" i="4"/>
  <c r="Q750" i="4" s="1"/>
  <c r="U750" i="4"/>
  <c r="Y750" i="4" s="1"/>
  <c r="W749" i="4" l="1"/>
  <c r="Z750" i="4"/>
  <c r="V750" i="4"/>
  <c r="R750" i="4"/>
  <c r="S750" i="4" s="1"/>
  <c r="O752" i="4"/>
  <c r="P751" i="4"/>
  <c r="Q751" i="4" s="1"/>
  <c r="U751" i="4"/>
  <c r="Y751" i="4" s="1"/>
  <c r="Z751" i="4" l="1"/>
  <c r="AA750" i="4"/>
  <c r="V751" i="4"/>
  <c r="W750" i="4"/>
  <c r="R751" i="4"/>
  <c r="S751" i="4" s="1"/>
  <c r="O753" i="4"/>
  <c r="P752" i="4"/>
  <c r="Q752" i="4" s="1"/>
  <c r="U752" i="4"/>
  <c r="Y752" i="4" s="1"/>
  <c r="AA751" i="4" l="1"/>
  <c r="W751" i="4"/>
  <c r="Z752" i="4"/>
  <c r="V752" i="4"/>
  <c r="R752" i="4"/>
  <c r="S752" i="4" s="1"/>
  <c r="O754" i="4"/>
  <c r="P753" i="4"/>
  <c r="Q753" i="4" s="1"/>
  <c r="U753" i="4"/>
  <c r="Y753" i="4" s="1"/>
  <c r="Z753" i="4" l="1"/>
  <c r="AA752" i="4"/>
  <c r="AA753" i="4" s="1"/>
  <c r="V753" i="4"/>
  <c r="W752" i="4"/>
  <c r="R753" i="4"/>
  <c r="S753" i="4" s="1"/>
  <c r="O755" i="4"/>
  <c r="P754" i="4"/>
  <c r="Q754" i="4" s="1"/>
  <c r="U754" i="4"/>
  <c r="Y754" i="4" s="1"/>
  <c r="W753" i="4" l="1"/>
  <c r="Z754" i="4"/>
  <c r="V754" i="4"/>
  <c r="R754" i="4"/>
  <c r="S754" i="4" s="1"/>
  <c r="O756" i="4"/>
  <c r="P755" i="4"/>
  <c r="Q755" i="4" s="1"/>
  <c r="U755" i="4"/>
  <c r="Y755" i="4" s="1"/>
  <c r="Z755" i="4" l="1"/>
  <c r="AA754" i="4"/>
  <c r="AA755" i="4" s="1"/>
  <c r="V755" i="4"/>
  <c r="W754" i="4"/>
  <c r="R755" i="4"/>
  <c r="S755" i="4" s="1"/>
  <c r="O757" i="4"/>
  <c r="P756" i="4"/>
  <c r="Q756" i="4" s="1"/>
  <c r="U756" i="4"/>
  <c r="Y756" i="4" s="1"/>
  <c r="W755" i="4" l="1"/>
  <c r="Z756" i="4"/>
  <c r="V756" i="4"/>
  <c r="R756" i="4"/>
  <c r="S756" i="4" s="1"/>
  <c r="O758" i="4"/>
  <c r="P757" i="4"/>
  <c r="Q757" i="4" s="1"/>
  <c r="U757" i="4"/>
  <c r="Y757" i="4" s="1"/>
  <c r="Z757" i="4" l="1"/>
  <c r="AA756" i="4"/>
  <c r="AA757" i="4" s="1"/>
  <c r="V757" i="4"/>
  <c r="W756" i="4"/>
  <c r="R757" i="4"/>
  <c r="S757" i="4" s="1"/>
  <c r="O759" i="4"/>
  <c r="P758" i="4"/>
  <c r="Q758" i="4" s="1"/>
  <c r="U758" i="4"/>
  <c r="Y758" i="4" s="1"/>
  <c r="W757" i="4" l="1"/>
  <c r="Z758" i="4"/>
  <c r="V758" i="4"/>
  <c r="R758" i="4"/>
  <c r="S758" i="4" s="1"/>
  <c r="O760" i="4"/>
  <c r="P759" i="4"/>
  <c r="Q759" i="4" s="1"/>
  <c r="U759" i="4"/>
  <c r="Y759" i="4" s="1"/>
  <c r="Z759" i="4" l="1"/>
  <c r="AA758" i="4"/>
  <c r="AA759" i="4" s="1"/>
  <c r="V759" i="4"/>
  <c r="W758" i="4"/>
  <c r="R759" i="4"/>
  <c r="S759" i="4" s="1"/>
  <c r="O761" i="4"/>
  <c r="P760" i="4"/>
  <c r="Q760" i="4" s="1"/>
  <c r="U760" i="4"/>
  <c r="Y760" i="4" s="1"/>
  <c r="W759" i="4" l="1"/>
  <c r="Z760" i="4"/>
  <c r="V760" i="4"/>
  <c r="R760" i="4"/>
  <c r="S760" i="4" s="1"/>
  <c r="O762" i="4"/>
  <c r="P761" i="4"/>
  <c r="Q761" i="4" s="1"/>
  <c r="U761" i="4"/>
  <c r="Y761" i="4" s="1"/>
  <c r="Z761" i="4" l="1"/>
  <c r="AA760" i="4"/>
  <c r="V761" i="4"/>
  <c r="W760" i="4"/>
  <c r="R761" i="4"/>
  <c r="S761" i="4" s="1"/>
  <c r="O763" i="4"/>
  <c r="P762" i="4"/>
  <c r="Q762" i="4" s="1"/>
  <c r="U762" i="4"/>
  <c r="Y762" i="4" s="1"/>
  <c r="AA761" i="4" l="1"/>
  <c r="W761" i="4"/>
  <c r="Z762" i="4"/>
  <c r="V762" i="4"/>
  <c r="R762" i="4"/>
  <c r="S762" i="4" s="1"/>
  <c r="O764" i="4"/>
  <c r="P763" i="4"/>
  <c r="Q763" i="4" s="1"/>
  <c r="U763" i="4"/>
  <c r="Y763" i="4" s="1"/>
  <c r="Z763" i="4" l="1"/>
  <c r="AA762" i="4"/>
  <c r="AA763" i="4" s="1"/>
  <c r="V763" i="4"/>
  <c r="W762" i="4"/>
  <c r="R763" i="4"/>
  <c r="S763" i="4" s="1"/>
  <c r="O765" i="4"/>
  <c r="P764" i="4"/>
  <c r="Q764" i="4" s="1"/>
  <c r="U764" i="4"/>
  <c r="Y764" i="4" s="1"/>
  <c r="W763" i="4" l="1"/>
  <c r="Z764" i="4"/>
  <c r="V764" i="4"/>
  <c r="R764" i="4"/>
  <c r="S764" i="4" s="1"/>
  <c r="O766" i="4"/>
  <c r="P765" i="4"/>
  <c r="Q765" i="4" s="1"/>
  <c r="U765" i="4"/>
  <c r="Y765" i="4" s="1"/>
  <c r="Z765" i="4" l="1"/>
  <c r="AA764" i="4"/>
  <c r="AA765" i="4" s="1"/>
  <c r="V765" i="4"/>
  <c r="W764" i="4"/>
  <c r="R765" i="4"/>
  <c r="S765" i="4" s="1"/>
  <c r="O767" i="4"/>
  <c r="P766" i="4"/>
  <c r="Q766" i="4" s="1"/>
  <c r="U766" i="4"/>
  <c r="Y766" i="4" s="1"/>
  <c r="W765" i="4" l="1"/>
  <c r="Z766" i="4"/>
  <c r="V766" i="4"/>
  <c r="R766" i="4"/>
  <c r="S766" i="4" s="1"/>
  <c r="O768" i="4"/>
  <c r="P767" i="4"/>
  <c r="Q767" i="4" s="1"/>
  <c r="U767" i="4"/>
  <c r="Y767" i="4" s="1"/>
  <c r="Z767" i="4" l="1"/>
  <c r="AA766" i="4"/>
  <c r="AA767" i="4" s="1"/>
  <c r="V767" i="4"/>
  <c r="W766" i="4"/>
  <c r="R767" i="4"/>
  <c r="S767" i="4" s="1"/>
  <c r="O769" i="4"/>
  <c r="P768" i="4"/>
  <c r="Q768" i="4" s="1"/>
  <c r="U768" i="4"/>
  <c r="Y768" i="4" s="1"/>
  <c r="W767" i="4" l="1"/>
  <c r="Z768" i="4"/>
  <c r="V768" i="4"/>
  <c r="R768" i="4"/>
  <c r="S768" i="4" s="1"/>
  <c r="O770" i="4"/>
  <c r="P769" i="4"/>
  <c r="Q769" i="4" s="1"/>
  <c r="U769" i="4"/>
  <c r="Y769" i="4" s="1"/>
  <c r="Z769" i="4" l="1"/>
  <c r="AA768" i="4"/>
  <c r="AA769" i="4" s="1"/>
  <c r="V769" i="4"/>
  <c r="W768" i="4"/>
  <c r="R769" i="4"/>
  <c r="S769" i="4" s="1"/>
  <c r="O771" i="4"/>
  <c r="P770" i="4"/>
  <c r="Q770" i="4" s="1"/>
  <c r="U770" i="4"/>
  <c r="Y770" i="4" s="1"/>
  <c r="W769" i="4" l="1"/>
  <c r="Z770" i="4"/>
  <c r="V770" i="4"/>
  <c r="R770" i="4"/>
  <c r="S770" i="4" s="1"/>
  <c r="O772" i="4"/>
  <c r="P771" i="4"/>
  <c r="Q771" i="4" s="1"/>
  <c r="U771" i="4"/>
  <c r="Y771" i="4" s="1"/>
  <c r="Z771" i="4" l="1"/>
  <c r="AA770" i="4"/>
  <c r="AA771" i="4" s="1"/>
  <c r="V771" i="4"/>
  <c r="W770" i="4"/>
  <c r="R771" i="4"/>
  <c r="S771" i="4" s="1"/>
  <c r="O773" i="4"/>
  <c r="P772" i="4"/>
  <c r="Q772" i="4" s="1"/>
  <c r="U772" i="4"/>
  <c r="Y772" i="4" s="1"/>
  <c r="W771" i="4" l="1"/>
  <c r="Z772" i="4"/>
  <c r="V772" i="4"/>
  <c r="R772" i="4"/>
  <c r="S772" i="4" s="1"/>
  <c r="O774" i="4"/>
  <c r="P773" i="4"/>
  <c r="Q773" i="4" s="1"/>
  <c r="U773" i="4"/>
  <c r="Y773" i="4" s="1"/>
  <c r="Z773" i="4" l="1"/>
  <c r="AA772" i="4"/>
  <c r="AA773" i="4" s="1"/>
  <c r="V773" i="4"/>
  <c r="W772" i="4"/>
  <c r="R773" i="4"/>
  <c r="S773" i="4" s="1"/>
  <c r="O775" i="4"/>
  <c r="P774" i="4"/>
  <c r="Q774" i="4" s="1"/>
  <c r="U774" i="4"/>
  <c r="Y774" i="4" s="1"/>
  <c r="W773" i="4" l="1"/>
  <c r="Z774" i="4"/>
  <c r="V774" i="4"/>
  <c r="R774" i="4"/>
  <c r="S774" i="4" s="1"/>
  <c r="O776" i="4"/>
  <c r="P775" i="4"/>
  <c r="Q775" i="4" s="1"/>
  <c r="U775" i="4"/>
  <c r="Y775" i="4" s="1"/>
  <c r="Z775" i="4" l="1"/>
  <c r="AA774" i="4"/>
  <c r="AA775" i="4" s="1"/>
  <c r="V775" i="4"/>
  <c r="W774" i="4"/>
  <c r="R775" i="4"/>
  <c r="S775" i="4" s="1"/>
  <c r="O777" i="4"/>
  <c r="P776" i="4"/>
  <c r="Q776" i="4" s="1"/>
  <c r="U776" i="4"/>
  <c r="Y776" i="4" s="1"/>
  <c r="W775" i="4" l="1"/>
  <c r="Z776" i="4"/>
  <c r="V776" i="4"/>
  <c r="R776" i="4"/>
  <c r="S776" i="4" s="1"/>
  <c r="O778" i="4"/>
  <c r="P777" i="4"/>
  <c r="Q777" i="4" s="1"/>
  <c r="U777" i="4"/>
  <c r="Y777" i="4" s="1"/>
  <c r="Z777" i="4" l="1"/>
  <c r="AA776" i="4"/>
  <c r="V777" i="4"/>
  <c r="W776" i="4"/>
  <c r="R777" i="4"/>
  <c r="S777" i="4" s="1"/>
  <c r="O779" i="4"/>
  <c r="P778" i="4"/>
  <c r="Q778" i="4" s="1"/>
  <c r="U778" i="4"/>
  <c r="Y778" i="4" s="1"/>
  <c r="AA777" i="4" l="1"/>
  <c r="W777" i="4"/>
  <c r="Z778" i="4"/>
  <c r="V778" i="4"/>
  <c r="R778" i="4"/>
  <c r="S778" i="4" s="1"/>
  <c r="O780" i="4"/>
  <c r="P779" i="4"/>
  <c r="Q779" i="4" s="1"/>
  <c r="U779" i="4"/>
  <c r="Y779" i="4" s="1"/>
  <c r="Z779" i="4" l="1"/>
  <c r="AA778" i="4"/>
  <c r="AA779" i="4" s="1"/>
  <c r="V779" i="4"/>
  <c r="W778" i="4"/>
  <c r="R779" i="4"/>
  <c r="S779" i="4" s="1"/>
  <c r="O781" i="4"/>
  <c r="P780" i="4"/>
  <c r="Q780" i="4" s="1"/>
  <c r="U780" i="4"/>
  <c r="Y780" i="4" s="1"/>
  <c r="W779" i="4" l="1"/>
  <c r="Z780" i="4"/>
  <c r="V780" i="4"/>
  <c r="R780" i="4"/>
  <c r="S780" i="4" s="1"/>
  <c r="O782" i="4"/>
  <c r="P781" i="4"/>
  <c r="Q781" i="4" s="1"/>
  <c r="U781" i="4"/>
  <c r="Y781" i="4" s="1"/>
  <c r="Z781" i="4" l="1"/>
  <c r="AA780" i="4"/>
  <c r="V781" i="4"/>
  <c r="W780" i="4"/>
  <c r="R781" i="4"/>
  <c r="S781" i="4" s="1"/>
  <c r="O783" i="4"/>
  <c r="P782" i="4"/>
  <c r="Q782" i="4" s="1"/>
  <c r="U782" i="4"/>
  <c r="Y782" i="4" s="1"/>
  <c r="AA781" i="4" l="1"/>
  <c r="W781" i="4"/>
  <c r="Z782" i="4"/>
  <c r="V782" i="4"/>
  <c r="R782" i="4"/>
  <c r="S782" i="4" s="1"/>
  <c r="O784" i="4"/>
  <c r="P783" i="4"/>
  <c r="Q783" i="4" s="1"/>
  <c r="U783" i="4"/>
  <c r="Y783" i="4" s="1"/>
  <c r="Z783" i="4" l="1"/>
  <c r="AA782" i="4"/>
  <c r="AA783" i="4" s="1"/>
  <c r="V783" i="4"/>
  <c r="W782" i="4"/>
  <c r="R783" i="4"/>
  <c r="S783" i="4" s="1"/>
  <c r="O785" i="4"/>
  <c r="P784" i="4"/>
  <c r="Q784" i="4" s="1"/>
  <c r="U784" i="4"/>
  <c r="Y784" i="4" s="1"/>
  <c r="Z784" i="4" l="1"/>
  <c r="W783" i="4"/>
  <c r="V784" i="4"/>
  <c r="R784" i="4"/>
  <c r="S784" i="4" s="1"/>
  <c r="O786" i="4"/>
  <c r="P785" i="4"/>
  <c r="Q785" i="4" s="1"/>
  <c r="U785" i="4"/>
  <c r="Y785" i="4" s="1"/>
  <c r="Z785" i="4" l="1"/>
  <c r="AA784" i="4"/>
  <c r="AA785" i="4" s="1"/>
  <c r="V785" i="4"/>
  <c r="W784" i="4"/>
  <c r="R785" i="4"/>
  <c r="S785" i="4" s="1"/>
  <c r="O787" i="4"/>
  <c r="P786" i="4"/>
  <c r="Q786" i="4" s="1"/>
  <c r="U786" i="4"/>
  <c r="Y786" i="4" s="1"/>
  <c r="W785" i="4" l="1"/>
  <c r="Z786" i="4"/>
  <c r="V786" i="4"/>
  <c r="R786" i="4"/>
  <c r="S786" i="4" s="1"/>
  <c r="O788" i="4"/>
  <c r="P787" i="4"/>
  <c r="Q787" i="4" s="1"/>
  <c r="U787" i="4"/>
  <c r="Y787" i="4" s="1"/>
  <c r="Z787" i="4" l="1"/>
  <c r="AA786" i="4"/>
  <c r="AA787" i="4" s="1"/>
  <c r="V787" i="4"/>
  <c r="W786" i="4"/>
  <c r="R787" i="4"/>
  <c r="S787" i="4" s="1"/>
  <c r="O789" i="4"/>
  <c r="P788" i="4"/>
  <c r="Q788" i="4" s="1"/>
  <c r="U788" i="4"/>
  <c r="Y788" i="4" s="1"/>
  <c r="W787" i="4" l="1"/>
  <c r="Z788" i="4"/>
  <c r="V788" i="4"/>
  <c r="R788" i="4"/>
  <c r="S788" i="4" s="1"/>
  <c r="O790" i="4"/>
  <c r="P789" i="4"/>
  <c r="Q789" i="4" s="1"/>
  <c r="U789" i="4"/>
  <c r="Y789" i="4" s="1"/>
  <c r="Z789" i="4" l="1"/>
  <c r="AA788" i="4"/>
  <c r="AA789" i="4" s="1"/>
  <c r="V789" i="4"/>
  <c r="W788" i="4"/>
  <c r="R789" i="4"/>
  <c r="S789" i="4" s="1"/>
  <c r="O791" i="4"/>
  <c r="P790" i="4"/>
  <c r="Q790" i="4" s="1"/>
  <c r="U790" i="4"/>
  <c r="Y790" i="4" s="1"/>
  <c r="W789" i="4" l="1"/>
  <c r="Z790" i="4"/>
  <c r="V790" i="4"/>
  <c r="R790" i="4"/>
  <c r="S790" i="4" s="1"/>
  <c r="O792" i="4"/>
  <c r="P791" i="4"/>
  <c r="Q791" i="4" s="1"/>
  <c r="U791" i="4"/>
  <c r="Y791" i="4" s="1"/>
  <c r="Z791" i="4" l="1"/>
  <c r="AA790" i="4"/>
  <c r="AA791" i="4" s="1"/>
  <c r="V791" i="4"/>
  <c r="W790" i="4"/>
  <c r="R791" i="4"/>
  <c r="S791" i="4" s="1"/>
  <c r="O793" i="4"/>
  <c r="P792" i="4"/>
  <c r="Q792" i="4" s="1"/>
  <c r="U792" i="4"/>
  <c r="Y792" i="4" s="1"/>
  <c r="W791" i="4" l="1"/>
  <c r="Z792" i="4"/>
  <c r="V792" i="4"/>
  <c r="R792" i="4"/>
  <c r="S792" i="4" s="1"/>
  <c r="O794" i="4"/>
  <c r="P793" i="4"/>
  <c r="Q793" i="4" s="1"/>
  <c r="U793" i="4"/>
  <c r="Y793" i="4" s="1"/>
  <c r="Z793" i="4" l="1"/>
  <c r="AA792" i="4"/>
  <c r="AA793" i="4" s="1"/>
  <c r="V793" i="4"/>
  <c r="W792" i="4"/>
  <c r="R793" i="4"/>
  <c r="S793" i="4" s="1"/>
  <c r="O795" i="4"/>
  <c r="P794" i="4"/>
  <c r="Q794" i="4" s="1"/>
  <c r="U794" i="4"/>
  <c r="Y794" i="4" s="1"/>
  <c r="W793" i="4" l="1"/>
  <c r="Z794" i="4"/>
  <c r="V794" i="4"/>
  <c r="R794" i="4"/>
  <c r="S794" i="4" s="1"/>
  <c r="O796" i="4"/>
  <c r="P795" i="4"/>
  <c r="Q795" i="4" s="1"/>
  <c r="U795" i="4"/>
  <c r="Y795" i="4" s="1"/>
  <c r="Z795" i="4" l="1"/>
  <c r="AA794" i="4"/>
  <c r="AA795" i="4" s="1"/>
  <c r="V795" i="4"/>
  <c r="W794" i="4"/>
  <c r="R795" i="4"/>
  <c r="S795" i="4" s="1"/>
  <c r="O797" i="4"/>
  <c r="P796" i="4"/>
  <c r="Q796" i="4" s="1"/>
  <c r="U796" i="4"/>
  <c r="Y796" i="4" s="1"/>
  <c r="W795" i="4" l="1"/>
  <c r="Z796" i="4"/>
  <c r="V796" i="4"/>
  <c r="R796" i="4"/>
  <c r="S796" i="4" s="1"/>
  <c r="O798" i="4"/>
  <c r="P797" i="4"/>
  <c r="Q797" i="4" s="1"/>
  <c r="U797" i="4"/>
  <c r="Y797" i="4" s="1"/>
  <c r="Z797" i="4" l="1"/>
  <c r="AA796" i="4"/>
  <c r="AA797" i="4" s="1"/>
  <c r="V797" i="4"/>
  <c r="W796" i="4"/>
  <c r="R797" i="4"/>
  <c r="S797" i="4" s="1"/>
  <c r="O799" i="4"/>
  <c r="P798" i="4"/>
  <c r="Q798" i="4" s="1"/>
  <c r="U798" i="4"/>
  <c r="Y798" i="4" s="1"/>
  <c r="W797" i="4" l="1"/>
  <c r="Z798" i="4"/>
  <c r="V798" i="4"/>
  <c r="R798" i="4"/>
  <c r="S798" i="4" s="1"/>
  <c r="O800" i="4"/>
  <c r="P799" i="4"/>
  <c r="Q799" i="4" s="1"/>
  <c r="U799" i="4"/>
  <c r="Y799" i="4" s="1"/>
  <c r="Z799" i="4" l="1"/>
  <c r="AA798" i="4"/>
  <c r="AA799" i="4" s="1"/>
  <c r="V799" i="4"/>
  <c r="W798" i="4"/>
  <c r="R799" i="4"/>
  <c r="S799" i="4" s="1"/>
  <c r="O801" i="4"/>
  <c r="P800" i="4"/>
  <c r="Q800" i="4" s="1"/>
  <c r="U800" i="4"/>
  <c r="Y800" i="4" s="1"/>
  <c r="W799" i="4" l="1"/>
  <c r="Z800" i="4"/>
  <c r="V800" i="4"/>
  <c r="R800" i="4"/>
  <c r="S800" i="4" s="1"/>
  <c r="O802" i="4"/>
  <c r="P801" i="4"/>
  <c r="Q801" i="4" s="1"/>
  <c r="U801" i="4"/>
  <c r="Y801" i="4" s="1"/>
  <c r="Z801" i="4" l="1"/>
  <c r="AA800" i="4"/>
  <c r="AA801" i="4" s="1"/>
  <c r="V801" i="4"/>
  <c r="W800" i="4"/>
  <c r="R801" i="4"/>
  <c r="S801" i="4" s="1"/>
  <c r="O803" i="4"/>
  <c r="P802" i="4"/>
  <c r="Q802" i="4" s="1"/>
  <c r="U802" i="4"/>
  <c r="Y802" i="4" s="1"/>
  <c r="W801" i="4" l="1"/>
  <c r="Z802" i="4"/>
  <c r="V802" i="4"/>
  <c r="R802" i="4"/>
  <c r="S802" i="4" s="1"/>
  <c r="O804" i="4"/>
  <c r="P803" i="4"/>
  <c r="Q803" i="4" s="1"/>
  <c r="U803" i="4"/>
  <c r="Y803" i="4" s="1"/>
  <c r="Z803" i="4" l="1"/>
  <c r="AA802" i="4"/>
  <c r="V803" i="4"/>
  <c r="W802" i="4"/>
  <c r="R803" i="4"/>
  <c r="S803" i="4" s="1"/>
  <c r="O805" i="4"/>
  <c r="P804" i="4"/>
  <c r="Q804" i="4" s="1"/>
  <c r="U804" i="4"/>
  <c r="Y804" i="4" s="1"/>
  <c r="AA803" i="4" l="1"/>
  <c r="W803" i="4"/>
  <c r="Z804" i="4"/>
  <c r="V804" i="4"/>
  <c r="R804" i="4"/>
  <c r="S804" i="4" s="1"/>
  <c r="O806" i="4"/>
  <c r="P805" i="4"/>
  <c r="Q805" i="4" s="1"/>
  <c r="U805" i="4"/>
  <c r="Y805" i="4" s="1"/>
  <c r="Z805" i="4" l="1"/>
  <c r="AA804" i="4"/>
  <c r="AA805" i="4" s="1"/>
  <c r="V805" i="4"/>
  <c r="W804" i="4"/>
  <c r="R805" i="4"/>
  <c r="S805" i="4" s="1"/>
  <c r="O807" i="4"/>
  <c r="P806" i="4"/>
  <c r="Q806" i="4" s="1"/>
  <c r="U806" i="4"/>
  <c r="Y806" i="4" s="1"/>
  <c r="W805" i="4" l="1"/>
  <c r="Z806" i="4"/>
  <c r="V806" i="4"/>
  <c r="R806" i="4"/>
  <c r="S806" i="4" s="1"/>
  <c r="O808" i="4"/>
  <c r="P807" i="4"/>
  <c r="Q807" i="4" s="1"/>
  <c r="U807" i="4"/>
  <c r="Y807" i="4" s="1"/>
  <c r="Z807" i="4" l="1"/>
  <c r="AA806" i="4"/>
  <c r="AA807" i="4" s="1"/>
  <c r="V807" i="4"/>
  <c r="W806" i="4"/>
  <c r="R807" i="4"/>
  <c r="S807" i="4" s="1"/>
  <c r="O809" i="4"/>
  <c r="P808" i="4"/>
  <c r="Q808" i="4" s="1"/>
  <c r="U808" i="4"/>
  <c r="Y808" i="4" s="1"/>
  <c r="W807" i="4" l="1"/>
  <c r="Z808" i="4"/>
  <c r="V808" i="4"/>
  <c r="R808" i="4"/>
  <c r="S808" i="4" s="1"/>
  <c r="O810" i="4"/>
  <c r="P809" i="4"/>
  <c r="Q809" i="4" s="1"/>
  <c r="U809" i="4"/>
  <c r="Y809" i="4" s="1"/>
  <c r="Z809" i="4" l="1"/>
  <c r="AA808" i="4"/>
  <c r="AA809" i="4" s="1"/>
  <c r="V809" i="4"/>
  <c r="W808" i="4"/>
  <c r="R809" i="4"/>
  <c r="S809" i="4" s="1"/>
  <c r="O811" i="4"/>
  <c r="P810" i="4"/>
  <c r="Q810" i="4" s="1"/>
  <c r="U810" i="4"/>
  <c r="Y810" i="4" s="1"/>
  <c r="Z810" i="4" l="1"/>
  <c r="W809" i="4"/>
  <c r="V810" i="4"/>
  <c r="R810" i="4"/>
  <c r="S810" i="4" s="1"/>
  <c r="O812" i="4"/>
  <c r="P811" i="4"/>
  <c r="Q811" i="4" s="1"/>
  <c r="U811" i="4"/>
  <c r="Y811" i="4" s="1"/>
  <c r="Z811" i="4" l="1"/>
  <c r="AA810" i="4"/>
  <c r="AA811" i="4" s="1"/>
  <c r="V811" i="4"/>
  <c r="W810" i="4"/>
  <c r="R811" i="4"/>
  <c r="S811" i="4" s="1"/>
  <c r="O813" i="4"/>
  <c r="P812" i="4"/>
  <c r="Q812" i="4" s="1"/>
  <c r="U812" i="4"/>
  <c r="Y812" i="4" s="1"/>
  <c r="Z812" i="4" l="1"/>
  <c r="W811" i="4"/>
  <c r="V812" i="4"/>
  <c r="R812" i="4"/>
  <c r="S812" i="4" s="1"/>
  <c r="O814" i="4"/>
  <c r="P813" i="4"/>
  <c r="Q813" i="4" s="1"/>
  <c r="U813" i="4"/>
  <c r="Y813" i="4" s="1"/>
  <c r="Z813" i="4" l="1"/>
  <c r="AA812" i="4"/>
  <c r="AA813" i="4" s="1"/>
  <c r="V813" i="4"/>
  <c r="W812" i="4"/>
  <c r="R813" i="4"/>
  <c r="S813" i="4" s="1"/>
  <c r="O815" i="4"/>
  <c r="P814" i="4"/>
  <c r="Q814" i="4" s="1"/>
  <c r="U814" i="4"/>
  <c r="Y814" i="4" s="1"/>
  <c r="W813" i="4" l="1"/>
  <c r="Z814" i="4"/>
  <c r="V814" i="4"/>
  <c r="R814" i="4"/>
  <c r="S814" i="4" s="1"/>
  <c r="O816" i="4"/>
  <c r="P815" i="4"/>
  <c r="Q815" i="4" s="1"/>
  <c r="U815" i="4"/>
  <c r="Y815" i="4" s="1"/>
  <c r="Z815" i="4" l="1"/>
  <c r="AA814" i="4"/>
  <c r="AA815" i="4" s="1"/>
  <c r="V815" i="4"/>
  <c r="W814" i="4"/>
  <c r="R815" i="4"/>
  <c r="S815" i="4" s="1"/>
  <c r="O817" i="4"/>
  <c r="P816" i="4"/>
  <c r="Q816" i="4" s="1"/>
  <c r="U816" i="4"/>
  <c r="Y816" i="4" s="1"/>
  <c r="W815" i="4" l="1"/>
  <c r="Z816" i="4"/>
  <c r="V816" i="4"/>
  <c r="R816" i="4"/>
  <c r="S816" i="4" s="1"/>
  <c r="O818" i="4"/>
  <c r="P817" i="4"/>
  <c r="Q817" i="4" s="1"/>
  <c r="U817" i="4"/>
  <c r="Y817" i="4" s="1"/>
  <c r="Z817" i="4" l="1"/>
  <c r="AA816" i="4"/>
  <c r="AA817" i="4" s="1"/>
  <c r="V817" i="4"/>
  <c r="W816" i="4"/>
  <c r="R817" i="4"/>
  <c r="S817" i="4" s="1"/>
  <c r="O819" i="4"/>
  <c r="P818" i="4"/>
  <c r="Q818" i="4" s="1"/>
  <c r="U818" i="4"/>
  <c r="Y818" i="4" s="1"/>
  <c r="W817" i="4" l="1"/>
  <c r="Z818" i="4"/>
  <c r="V818" i="4"/>
  <c r="R818" i="4"/>
  <c r="S818" i="4" s="1"/>
  <c r="O820" i="4"/>
  <c r="P819" i="4"/>
  <c r="Q819" i="4" s="1"/>
  <c r="U819" i="4"/>
  <c r="Y819" i="4" s="1"/>
  <c r="Z819" i="4" l="1"/>
  <c r="AA818" i="4"/>
  <c r="AA819" i="4" s="1"/>
  <c r="V819" i="4"/>
  <c r="W818" i="4"/>
  <c r="R819" i="4"/>
  <c r="S819" i="4" s="1"/>
  <c r="O821" i="4"/>
  <c r="P820" i="4"/>
  <c r="Q820" i="4" s="1"/>
  <c r="U820" i="4"/>
  <c r="Y820" i="4" s="1"/>
  <c r="W819" i="4" l="1"/>
  <c r="Z820" i="4"/>
  <c r="V820" i="4"/>
  <c r="R820" i="4"/>
  <c r="S820" i="4" s="1"/>
  <c r="O822" i="4"/>
  <c r="P821" i="4"/>
  <c r="Q821" i="4" s="1"/>
  <c r="U821" i="4"/>
  <c r="Y821" i="4" s="1"/>
  <c r="Z821" i="4" l="1"/>
  <c r="AA820" i="4"/>
  <c r="V821" i="4"/>
  <c r="W820" i="4"/>
  <c r="R821" i="4"/>
  <c r="S821" i="4" s="1"/>
  <c r="O823" i="4"/>
  <c r="P822" i="4"/>
  <c r="Q822" i="4" s="1"/>
  <c r="U822" i="4"/>
  <c r="Y822" i="4" s="1"/>
  <c r="W821" i="4" l="1"/>
  <c r="AA821" i="4"/>
  <c r="Z822" i="4"/>
  <c r="V822" i="4"/>
  <c r="R822" i="4"/>
  <c r="S822" i="4" s="1"/>
  <c r="O824" i="4"/>
  <c r="P823" i="4"/>
  <c r="Q823" i="4" s="1"/>
  <c r="U823" i="4"/>
  <c r="Y823" i="4" s="1"/>
  <c r="Z823" i="4" l="1"/>
  <c r="AA822" i="4"/>
  <c r="AA823" i="4" s="1"/>
  <c r="V823" i="4"/>
  <c r="W822" i="4"/>
  <c r="R823" i="4"/>
  <c r="S823" i="4" s="1"/>
  <c r="O825" i="4"/>
  <c r="P824" i="4"/>
  <c r="Q824" i="4" s="1"/>
  <c r="U824" i="4"/>
  <c r="Y824" i="4" s="1"/>
  <c r="Z824" i="4" l="1"/>
  <c r="W823" i="4"/>
  <c r="V824" i="4"/>
  <c r="R824" i="4"/>
  <c r="S824" i="4" s="1"/>
  <c r="O826" i="4"/>
  <c r="P825" i="4"/>
  <c r="Q825" i="4" s="1"/>
  <c r="U825" i="4"/>
  <c r="Y825" i="4" s="1"/>
  <c r="Z825" i="4" l="1"/>
  <c r="AA824" i="4"/>
  <c r="AA825" i="4" s="1"/>
  <c r="V825" i="4"/>
  <c r="W824" i="4"/>
  <c r="R825" i="4"/>
  <c r="S825" i="4" s="1"/>
  <c r="O827" i="4"/>
  <c r="P826" i="4"/>
  <c r="Q826" i="4" s="1"/>
  <c r="U826" i="4"/>
  <c r="Y826" i="4" s="1"/>
  <c r="W825" i="4" l="1"/>
  <c r="Z826" i="4"/>
  <c r="V826" i="4"/>
  <c r="R826" i="4"/>
  <c r="S826" i="4" s="1"/>
  <c r="O828" i="4"/>
  <c r="P827" i="4"/>
  <c r="Q827" i="4" s="1"/>
  <c r="U827" i="4"/>
  <c r="Y827" i="4" s="1"/>
  <c r="Z827" i="4" l="1"/>
  <c r="AA826" i="4"/>
  <c r="AA827" i="4" s="1"/>
  <c r="V827" i="4"/>
  <c r="W826" i="4"/>
  <c r="R827" i="4"/>
  <c r="S827" i="4" s="1"/>
  <c r="O829" i="4"/>
  <c r="P828" i="4"/>
  <c r="Q828" i="4" s="1"/>
  <c r="U828" i="4"/>
  <c r="Y828" i="4" s="1"/>
  <c r="W827" i="4" l="1"/>
  <c r="Z828" i="4"/>
  <c r="V828" i="4"/>
  <c r="R828" i="4"/>
  <c r="S828" i="4" s="1"/>
  <c r="O830" i="4"/>
  <c r="P829" i="4"/>
  <c r="Q829" i="4" s="1"/>
  <c r="U829" i="4"/>
  <c r="Y829" i="4" s="1"/>
  <c r="Z829" i="4" l="1"/>
  <c r="AA828" i="4"/>
  <c r="AA829" i="4" s="1"/>
  <c r="V829" i="4"/>
  <c r="W828" i="4"/>
  <c r="R829" i="4"/>
  <c r="S829" i="4" s="1"/>
  <c r="O831" i="4"/>
  <c r="P830" i="4"/>
  <c r="Q830" i="4" s="1"/>
  <c r="U830" i="4"/>
  <c r="Y830" i="4" s="1"/>
  <c r="W829" i="4" l="1"/>
  <c r="Z830" i="4"/>
  <c r="V830" i="4"/>
  <c r="R830" i="4"/>
  <c r="S830" i="4" s="1"/>
  <c r="O832" i="4"/>
  <c r="P831" i="4"/>
  <c r="Q831" i="4" s="1"/>
  <c r="U831" i="4"/>
  <c r="Y831" i="4" s="1"/>
  <c r="Z831" i="4" l="1"/>
  <c r="AA830" i="4"/>
  <c r="AA831" i="4" s="1"/>
  <c r="V831" i="4"/>
  <c r="W830" i="4"/>
  <c r="R831" i="4"/>
  <c r="S831" i="4" s="1"/>
  <c r="O833" i="4"/>
  <c r="P832" i="4"/>
  <c r="Q832" i="4" s="1"/>
  <c r="U832" i="4"/>
  <c r="Y832" i="4" s="1"/>
  <c r="W831" i="4" l="1"/>
  <c r="Z832" i="4"/>
  <c r="V832" i="4"/>
  <c r="R832" i="4"/>
  <c r="S832" i="4" s="1"/>
  <c r="O834" i="4"/>
  <c r="P833" i="4"/>
  <c r="Q833" i="4" s="1"/>
  <c r="U833" i="4"/>
  <c r="Y833" i="4" s="1"/>
  <c r="Z833" i="4" l="1"/>
  <c r="AA832" i="4"/>
  <c r="AA833" i="4" s="1"/>
  <c r="V833" i="4"/>
  <c r="W832" i="4"/>
  <c r="R833" i="4"/>
  <c r="S833" i="4" s="1"/>
  <c r="O835" i="4"/>
  <c r="P834" i="4"/>
  <c r="Q834" i="4" s="1"/>
  <c r="U834" i="4"/>
  <c r="Y834" i="4" s="1"/>
  <c r="W833" i="4" l="1"/>
  <c r="Z834" i="4"/>
  <c r="V834" i="4"/>
  <c r="R834" i="4"/>
  <c r="S834" i="4" s="1"/>
  <c r="O836" i="4"/>
  <c r="P835" i="4"/>
  <c r="Q835" i="4" s="1"/>
  <c r="U835" i="4"/>
  <c r="Y835" i="4" s="1"/>
  <c r="Z835" i="4" l="1"/>
  <c r="AA834" i="4"/>
  <c r="V835" i="4"/>
  <c r="W834" i="4"/>
  <c r="R835" i="4"/>
  <c r="S835" i="4" s="1"/>
  <c r="O837" i="4"/>
  <c r="P836" i="4"/>
  <c r="Q836" i="4" s="1"/>
  <c r="U836" i="4"/>
  <c r="Y836" i="4" s="1"/>
  <c r="AA835" i="4" l="1"/>
  <c r="W835" i="4"/>
  <c r="Z836" i="4"/>
  <c r="V836" i="4"/>
  <c r="R836" i="4"/>
  <c r="S836" i="4" s="1"/>
  <c r="O838" i="4"/>
  <c r="P837" i="4"/>
  <c r="Q837" i="4" s="1"/>
  <c r="U837" i="4"/>
  <c r="Y837" i="4" s="1"/>
  <c r="Z837" i="4" l="1"/>
  <c r="AA836" i="4"/>
  <c r="AA837" i="4" s="1"/>
  <c r="V837" i="4"/>
  <c r="W836" i="4"/>
  <c r="R837" i="4"/>
  <c r="S837" i="4" s="1"/>
  <c r="O839" i="4"/>
  <c r="P838" i="4"/>
  <c r="Q838" i="4" s="1"/>
  <c r="U838" i="4"/>
  <c r="Y838" i="4" s="1"/>
  <c r="W837" i="4" l="1"/>
  <c r="Z838" i="4"/>
  <c r="V838" i="4"/>
  <c r="R838" i="4"/>
  <c r="S838" i="4" s="1"/>
  <c r="O840" i="4"/>
  <c r="P839" i="4"/>
  <c r="Q839" i="4" s="1"/>
  <c r="U839" i="4"/>
  <c r="Y839" i="4" s="1"/>
  <c r="Z839" i="4" l="1"/>
  <c r="AA838" i="4"/>
  <c r="V839" i="4"/>
  <c r="W838" i="4"/>
  <c r="R839" i="4"/>
  <c r="S839" i="4" s="1"/>
  <c r="O841" i="4"/>
  <c r="P840" i="4"/>
  <c r="Q840" i="4" s="1"/>
  <c r="U840" i="4"/>
  <c r="Y840" i="4" s="1"/>
  <c r="W839" i="4" l="1"/>
  <c r="AA839" i="4"/>
  <c r="Z840" i="4"/>
  <c r="V840" i="4"/>
  <c r="R840" i="4"/>
  <c r="S840" i="4" s="1"/>
  <c r="O842" i="4"/>
  <c r="P841" i="4"/>
  <c r="Q841" i="4" s="1"/>
  <c r="U841" i="4"/>
  <c r="Y841" i="4" s="1"/>
  <c r="Z841" i="4" l="1"/>
  <c r="AA840" i="4"/>
  <c r="V841" i="4"/>
  <c r="W840" i="4"/>
  <c r="R841" i="4"/>
  <c r="S841" i="4" s="1"/>
  <c r="O843" i="4"/>
  <c r="P842" i="4"/>
  <c r="Q842" i="4" s="1"/>
  <c r="U842" i="4"/>
  <c r="Y842" i="4" s="1"/>
  <c r="AA841" i="4" l="1"/>
  <c r="W841" i="4"/>
  <c r="Z842" i="4"/>
  <c r="V842" i="4"/>
  <c r="R842" i="4"/>
  <c r="S842" i="4" s="1"/>
  <c r="O844" i="4"/>
  <c r="P843" i="4"/>
  <c r="Q843" i="4" s="1"/>
  <c r="U843" i="4"/>
  <c r="Y843" i="4" s="1"/>
  <c r="Z843" i="4" l="1"/>
  <c r="AA842" i="4"/>
  <c r="V843" i="4"/>
  <c r="W842" i="4"/>
  <c r="R843" i="4"/>
  <c r="S843" i="4" s="1"/>
  <c r="O845" i="4"/>
  <c r="P844" i="4"/>
  <c r="Q844" i="4" s="1"/>
  <c r="U844" i="4"/>
  <c r="Y844" i="4" s="1"/>
  <c r="AA843" i="4" l="1"/>
  <c r="W843" i="4"/>
  <c r="Z844" i="4"/>
  <c r="V844" i="4"/>
  <c r="R844" i="4"/>
  <c r="S844" i="4" s="1"/>
  <c r="O846" i="4"/>
  <c r="P845" i="4"/>
  <c r="Q845" i="4" s="1"/>
  <c r="U845" i="4"/>
  <c r="Y845" i="4" s="1"/>
  <c r="Z845" i="4" l="1"/>
  <c r="AA844" i="4"/>
  <c r="V845" i="4"/>
  <c r="W844" i="4"/>
  <c r="R845" i="4"/>
  <c r="S845" i="4" s="1"/>
  <c r="O847" i="4"/>
  <c r="P846" i="4"/>
  <c r="Q846" i="4" s="1"/>
  <c r="U846" i="4"/>
  <c r="Y846" i="4" s="1"/>
  <c r="AA845" i="4" l="1"/>
  <c r="Z846" i="4"/>
  <c r="W845" i="4"/>
  <c r="V846" i="4"/>
  <c r="R846" i="4"/>
  <c r="S846" i="4" s="1"/>
  <c r="O848" i="4"/>
  <c r="P847" i="4"/>
  <c r="Q847" i="4" s="1"/>
  <c r="U847" i="4"/>
  <c r="Y847" i="4" s="1"/>
  <c r="Z847" i="4" l="1"/>
  <c r="AA846" i="4"/>
  <c r="V847" i="4"/>
  <c r="W846" i="4"/>
  <c r="R847" i="4"/>
  <c r="S847" i="4" s="1"/>
  <c r="O849" i="4"/>
  <c r="P848" i="4"/>
  <c r="Q848" i="4" s="1"/>
  <c r="U848" i="4"/>
  <c r="Y848" i="4" s="1"/>
  <c r="AA847" i="4" l="1"/>
  <c r="W847" i="4"/>
  <c r="Z848" i="4"/>
  <c r="V848" i="4"/>
  <c r="R848" i="4"/>
  <c r="S848" i="4" s="1"/>
  <c r="O850" i="4"/>
  <c r="P849" i="4"/>
  <c r="Q849" i="4" s="1"/>
  <c r="U849" i="4"/>
  <c r="Y849" i="4" s="1"/>
  <c r="Z849" i="4" l="1"/>
  <c r="AA848" i="4"/>
  <c r="V849" i="4"/>
  <c r="W848" i="4"/>
  <c r="R849" i="4"/>
  <c r="S849" i="4" s="1"/>
  <c r="O851" i="4"/>
  <c r="P850" i="4"/>
  <c r="Q850" i="4" s="1"/>
  <c r="U850" i="4"/>
  <c r="Y850" i="4" s="1"/>
  <c r="AA849" i="4" l="1"/>
  <c r="W849" i="4"/>
  <c r="Z850" i="4"/>
  <c r="V850" i="4"/>
  <c r="R850" i="4"/>
  <c r="S850" i="4" s="1"/>
  <c r="O852" i="4"/>
  <c r="P851" i="4"/>
  <c r="Q851" i="4" s="1"/>
  <c r="U851" i="4"/>
  <c r="Y851" i="4" s="1"/>
  <c r="Z851" i="4" l="1"/>
  <c r="AA850" i="4"/>
  <c r="V851" i="4"/>
  <c r="W850" i="4"/>
  <c r="R851" i="4"/>
  <c r="S851" i="4" s="1"/>
  <c r="O853" i="4"/>
  <c r="P852" i="4"/>
  <c r="Q852" i="4" s="1"/>
  <c r="U852" i="4"/>
  <c r="Y852" i="4" s="1"/>
  <c r="AA851" i="4" l="1"/>
  <c r="W851" i="4"/>
  <c r="Z852" i="4"/>
  <c r="V852" i="4"/>
  <c r="R852" i="4"/>
  <c r="S852" i="4" s="1"/>
  <c r="O854" i="4"/>
  <c r="P853" i="4"/>
  <c r="Q853" i="4" s="1"/>
  <c r="U853" i="4"/>
  <c r="Y853" i="4" s="1"/>
  <c r="Z853" i="4" l="1"/>
  <c r="AA852" i="4"/>
  <c r="V853" i="4"/>
  <c r="W852" i="4"/>
  <c r="R853" i="4"/>
  <c r="S853" i="4" s="1"/>
  <c r="O855" i="4"/>
  <c r="P854" i="4"/>
  <c r="Q854" i="4" s="1"/>
  <c r="U854" i="4"/>
  <c r="Y854" i="4" s="1"/>
  <c r="AA853" i="4" l="1"/>
  <c r="Z854" i="4"/>
  <c r="W853" i="4"/>
  <c r="V854" i="4"/>
  <c r="R854" i="4"/>
  <c r="S854" i="4" s="1"/>
  <c r="O856" i="4"/>
  <c r="P855" i="4"/>
  <c r="Q855" i="4" s="1"/>
  <c r="U855" i="4"/>
  <c r="Y855" i="4" s="1"/>
  <c r="Z855" i="4" l="1"/>
  <c r="AA854" i="4"/>
  <c r="AA855" i="4" s="1"/>
  <c r="V855" i="4"/>
  <c r="W854" i="4"/>
  <c r="R855" i="4"/>
  <c r="S855" i="4" s="1"/>
  <c r="O857" i="4"/>
  <c r="P856" i="4"/>
  <c r="Q856" i="4" s="1"/>
  <c r="U856" i="4"/>
  <c r="Y856" i="4" s="1"/>
  <c r="W855" i="4" l="1"/>
  <c r="Z856" i="4"/>
  <c r="V856" i="4"/>
  <c r="R856" i="4"/>
  <c r="S856" i="4" s="1"/>
  <c r="O858" i="4"/>
  <c r="P857" i="4"/>
  <c r="Q857" i="4" s="1"/>
  <c r="U857" i="4"/>
  <c r="Y857" i="4" s="1"/>
  <c r="Z857" i="4" l="1"/>
  <c r="AA856" i="4"/>
  <c r="V857" i="4"/>
  <c r="W856" i="4"/>
  <c r="R857" i="4"/>
  <c r="S857" i="4" s="1"/>
  <c r="O859" i="4"/>
  <c r="P858" i="4"/>
  <c r="Q858" i="4" s="1"/>
  <c r="U858" i="4"/>
  <c r="Y858" i="4" s="1"/>
  <c r="AA857" i="4" l="1"/>
  <c r="W857" i="4"/>
  <c r="Z858" i="4"/>
  <c r="V858" i="4"/>
  <c r="R858" i="4"/>
  <c r="S858" i="4" s="1"/>
  <c r="O860" i="4"/>
  <c r="P859" i="4"/>
  <c r="Q859" i="4" s="1"/>
  <c r="U859" i="4"/>
  <c r="Y859" i="4" s="1"/>
  <c r="Z859" i="4" l="1"/>
  <c r="AA858" i="4"/>
  <c r="AA859" i="4" s="1"/>
  <c r="V859" i="4"/>
  <c r="W858" i="4"/>
  <c r="R859" i="4"/>
  <c r="S859" i="4" s="1"/>
  <c r="O861" i="4"/>
  <c r="P860" i="4"/>
  <c r="Q860" i="4" s="1"/>
  <c r="U860" i="4"/>
  <c r="Y860" i="4" s="1"/>
  <c r="W859" i="4" l="1"/>
  <c r="Z860" i="4"/>
  <c r="V860" i="4"/>
  <c r="R860" i="4"/>
  <c r="S860" i="4" s="1"/>
  <c r="O862" i="4"/>
  <c r="P861" i="4"/>
  <c r="Q861" i="4" s="1"/>
  <c r="U861" i="4"/>
  <c r="Y861" i="4" s="1"/>
  <c r="Z861" i="4" l="1"/>
  <c r="AA860" i="4"/>
  <c r="V861" i="4"/>
  <c r="W860" i="4"/>
  <c r="R861" i="4"/>
  <c r="S861" i="4" s="1"/>
  <c r="O863" i="4"/>
  <c r="P862" i="4"/>
  <c r="Q862" i="4" s="1"/>
  <c r="U862" i="4"/>
  <c r="Y862" i="4" s="1"/>
  <c r="AA861" i="4" l="1"/>
  <c r="Z862" i="4"/>
  <c r="W861" i="4"/>
  <c r="V862" i="4"/>
  <c r="R862" i="4"/>
  <c r="S862" i="4" s="1"/>
  <c r="O864" i="4"/>
  <c r="P863" i="4"/>
  <c r="Q863" i="4" s="1"/>
  <c r="U863" i="4"/>
  <c r="Y863" i="4" s="1"/>
  <c r="Z863" i="4" l="1"/>
  <c r="AA862" i="4"/>
  <c r="V863" i="4"/>
  <c r="W862" i="4"/>
  <c r="R863" i="4"/>
  <c r="S863" i="4" s="1"/>
  <c r="O865" i="4"/>
  <c r="P864" i="4"/>
  <c r="Q864" i="4" s="1"/>
  <c r="U864" i="4"/>
  <c r="Y864" i="4" s="1"/>
  <c r="W863" i="4" l="1"/>
  <c r="AA863" i="4"/>
  <c r="Z864" i="4"/>
  <c r="V864" i="4"/>
  <c r="R864" i="4"/>
  <c r="S864" i="4" s="1"/>
  <c r="O866" i="4"/>
  <c r="P865" i="4"/>
  <c r="Q865" i="4" s="1"/>
  <c r="U865" i="4"/>
  <c r="Y865" i="4" s="1"/>
  <c r="Z865" i="4" l="1"/>
  <c r="AA864" i="4"/>
  <c r="V865" i="4"/>
  <c r="W864" i="4"/>
  <c r="R865" i="4"/>
  <c r="S865" i="4" s="1"/>
  <c r="O867" i="4"/>
  <c r="P866" i="4"/>
  <c r="Q866" i="4" s="1"/>
  <c r="U866" i="4"/>
  <c r="Y866" i="4" s="1"/>
  <c r="AA865" i="4" l="1"/>
  <c r="Z866" i="4"/>
  <c r="W865" i="4"/>
  <c r="V866" i="4"/>
  <c r="R866" i="4"/>
  <c r="S866" i="4" s="1"/>
  <c r="O868" i="4"/>
  <c r="P867" i="4"/>
  <c r="Q867" i="4" s="1"/>
  <c r="U867" i="4"/>
  <c r="Y867" i="4" s="1"/>
  <c r="Z867" i="4" l="1"/>
  <c r="AA866" i="4"/>
  <c r="V867" i="4"/>
  <c r="W866" i="4"/>
  <c r="R867" i="4"/>
  <c r="S867" i="4" s="1"/>
  <c r="O869" i="4"/>
  <c r="P868" i="4"/>
  <c r="Q868" i="4" s="1"/>
  <c r="U868" i="4"/>
  <c r="Y868" i="4" s="1"/>
  <c r="AA867" i="4" l="1"/>
  <c r="W867" i="4"/>
  <c r="Z868" i="4"/>
  <c r="V868" i="4"/>
  <c r="R868" i="4"/>
  <c r="S868" i="4" s="1"/>
  <c r="O870" i="4"/>
  <c r="P869" i="4"/>
  <c r="Q869" i="4" s="1"/>
  <c r="U869" i="4"/>
  <c r="Y869" i="4" s="1"/>
  <c r="Z869" i="4" l="1"/>
  <c r="AA868" i="4"/>
  <c r="AA869" i="4" s="1"/>
  <c r="V869" i="4"/>
  <c r="W868" i="4"/>
  <c r="R869" i="4"/>
  <c r="S869" i="4" s="1"/>
  <c r="O871" i="4"/>
  <c r="P870" i="4"/>
  <c r="Q870" i="4" s="1"/>
  <c r="U870" i="4"/>
  <c r="Y870" i="4" s="1"/>
  <c r="Z870" i="4" l="1"/>
  <c r="W869" i="4"/>
  <c r="V870" i="4"/>
  <c r="R870" i="4"/>
  <c r="S870" i="4" s="1"/>
  <c r="O872" i="4"/>
  <c r="P871" i="4"/>
  <c r="Q871" i="4" s="1"/>
  <c r="U871" i="4"/>
  <c r="Y871" i="4" s="1"/>
  <c r="Z871" i="4" l="1"/>
  <c r="AA870" i="4"/>
  <c r="AA871" i="4" s="1"/>
  <c r="V871" i="4"/>
  <c r="W870" i="4"/>
  <c r="R871" i="4"/>
  <c r="S871" i="4" s="1"/>
  <c r="O873" i="4"/>
  <c r="P872" i="4"/>
  <c r="Q872" i="4" s="1"/>
  <c r="U872" i="4"/>
  <c r="Y872" i="4" s="1"/>
  <c r="W871" i="4" l="1"/>
  <c r="Z872" i="4"/>
  <c r="V872" i="4"/>
  <c r="R872" i="4"/>
  <c r="S872" i="4" s="1"/>
  <c r="O874" i="4"/>
  <c r="P873" i="4"/>
  <c r="Q873" i="4" s="1"/>
  <c r="U873" i="4"/>
  <c r="Y873" i="4" s="1"/>
  <c r="Z873" i="4" l="1"/>
  <c r="AA872" i="4"/>
  <c r="AA873" i="4" s="1"/>
  <c r="V873" i="4"/>
  <c r="W872" i="4"/>
  <c r="R873" i="4"/>
  <c r="S873" i="4" s="1"/>
  <c r="O875" i="4"/>
  <c r="P874" i="4"/>
  <c r="Q874" i="4" s="1"/>
  <c r="U874" i="4"/>
  <c r="Y874" i="4" s="1"/>
  <c r="W873" i="4" l="1"/>
  <c r="Z874" i="4"/>
  <c r="V874" i="4"/>
  <c r="R874" i="4"/>
  <c r="S874" i="4" s="1"/>
  <c r="O876" i="4"/>
  <c r="P875" i="4"/>
  <c r="Q875" i="4" s="1"/>
  <c r="U875" i="4"/>
  <c r="Y875" i="4" s="1"/>
  <c r="Z875" i="4" l="1"/>
  <c r="AA874" i="4"/>
  <c r="AA875" i="4" s="1"/>
  <c r="V875" i="4"/>
  <c r="W874" i="4"/>
  <c r="R875" i="4"/>
  <c r="S875" i="4" s="1"/>
  <c r="O877" i="4"/>
  <c r="P876" i="4"/>
  <c r="Q876" i="4" s="1"/>
  <c r="U876" i="4"/>
  <c r="Y876" i="4" s="1"/>
  <c r="W875" i="4" l="1"/>
  <c r="Z876" i="4"/>
  <c r="V876" i="4"/>
  <c r="R876" i="4"/>
  <c r="S876" i="4" s="1"/>
  <c r="O878" i="4"/>
  <c r="P877" i="4"/>
  <c r="Q877" i="4" s="1"/>
  <c r="U877" i="4"/>
  <c r="Y877" i="4" s="1"/>
  <c r="Z877" i="4" l="1"/>
  <c r="AA876" i="4"/>
  <c r="V877" i="4"/>
  <c r="W876" i="4"/>
  <c r="R877" i="4"/>
  <c r="S877" i="4" s="1"/>
  <c r="O879" i="4"/>
  <c r="P878" i="4"/>
  <c r="Q878" i="4" s="1"/>
  <c r="U878" i="4"/>
  <c r="Y878" i="4" s="1"/>
  <c r="AA877" i="4" l="1"/>
  <c r="W877" i="4"/>
  <c r="Z878" i="4"/>
  <c r="V878" i="4"/>
  <c r="R878" i="4"/>
  <c r="S878" i="4" s="1"/>
  <c r="O880" i="4"/>
  <c r="P879" i="4"/>
  <c r="Q879" i="4" s="1"/>
  <c r="U879" i="4"/>
  <c r="Y879" i="4" s="1"/>
  <c r="Z879" i="4" l="1"/>
  <c r="AA878" i="4"/>
  <c r="V879" i="4"/>
  <c r="W878" i="4"/>
  <c r="R879" i="4"/>
  <c r="S879" i="4" s="1"/>
  <c r="O881" i="4"/>
  <c r="P880" i="4"/>
  <c r="Q880" i="4" s="1"/>
  <c r="U880" i="4"/>
  <c r="Y880" i="4" s="1"/>
  <c r="AA879" i="4" l="1"/>
  <c r="W879" i="4"/>
  <c r="Z880" i="4"/>
  <c r="V880" i="4"/>
  <c r="R880" i="4"/>
  <c r="S880" i="4" s="1"/>
  <c r="O882" i="4"/>
  <c r="P881" i="4"/>
  <c r="Q881" i="4" s="1"/>
  <c r="U881" i="4"/>
  <c r="Y881" i="4" s="1"/>
  <c r="Z881" i="4" l="1"/>
  <c r="AA880" i="4"/>
  <c r="V881" i="4"/>
  <c r="W880" i="4"/>
  <c r="R881" i="4"/>
  <c r="S881" i="4" s="1"/>
  <c r="O883" i="4"/>
  <c r="P882" i="4"/>
  <c r="Q882" i="4" s="1"/>
  <c r="U882" i="4"/>
  <c r="Y882" i="4" s="1"/>
  <c r="AA881" i="4" l="1"/>
  <c r="W881" i="4"/>
  <c r="Z882" i="4"/>
  <c r="V882" i="4"/>
  <c r="R882" i="4"/>
  <c r="S882" i="4" s="1"/>
  <c r="O884" i="4"/>
  <c r="P883" i="4"/>
  <c r="Q883" i="4" s="1"/>
  <c r="U883" i="4"/>
  <c r="Y883" i="4" s="1"/>
  <c r="AA882" i="4" l="1"/>
  <c r="Z883" i="4"/>
  <c r="V883" i="4"/>
  <c r="W882" i="4"/>
  <c r="R883" i="4"/>
  <c r="S883" i="4" s="1"/>
  <c r="O885" i="4"/>
  <c r="P884" i="4"/>
  <c r="Q884" i="4" s="1"/>
  <c r="U884" i="4"/>
  <c r="Y884" i="4" s="1"/>
  <c r="Z884" i="4" l="1"/>
  <c r="AA883" i="4"/>
  <c r="W883" i="4"/>
  <c r="V884" i="4"/>
  <c r="R884" i="4"/>
  <c r="S884" i="4" s="1"/>
  <c r="O886" i="4"/>
  <c r="P885" i="4"/>
  <c r="Q885" i="4" s="1"/>
  <c r="U885" i="4"/>
  <c r="Y885" i="4" s="1"/>
  <c r="AA884" i="4" l="1"/>
  <c r="Z885" i="4"/>
  <c r="V885" i="4"/>
  <c r="W884" i="4"/>
  <c r="R885" i="4"/>
  <c r="S885" i="4" s="1"/>
  <c r="O887" i="4"/>
  <c r="P886" i="4"/>
  <c r="Q886" i="4" s="1"/>
  <c r="U886" i="4"/>
  <c r="Y886" i="4" s="1"/>
  <c r="W885" i="4" l="1"/>
  <c r="Z886" i="4"/>
  <c r="AA885" i="4"/>
  <c r="V886" i="4"/>
  <c r="R886" i="4"/>
  <c r="S886" i="4" s="1"/>
  <c r="O888" i="4"/>
  <c r="P887" i="4"/>
  <c r="Q887" i="4" s="1"/>
  <c r="U887" i="4"/>
  <c r="Y887" i="4" s="1"/>
  <c r="AA886" i="4" l="1"/>
  <c r="Z887" i="4"/>
  <c r="V887" i="4"/>
  <c r="W886" i="4"/>
  <c r="W887" i="4" s="1"/>
  <c r="R887" i="4"/>
  <c r="S887" i="4" s="1"/>
  <c r="O889" i="4"/>
  <c r="P888" i="4"/>
  <c r="Q888" i="4" s="1"/>
  <c r="U888" i="4"/>
  <c r="Y888" i="4" s="1"/>
  <c r="Z888" i="4" l="1"/>
  <c r="AA887" i="4"/>
  <c r="V888" i="4"/>
  <c r="R888" i="4"/>
  <c r="S888" i="4" s="1"/>
  <c r="O890" i="4"/>
  <c r="P889" i="4"/>
  <c r="Q889" i="4" s="1"/>
  <c r="U889" i="4"/>
  <c r="Y889" i="4" s="1"/>
  <c r="AA888" i="4" l="1"/>
  <c r="Z889" i="4"/>
  <c r="V889" i="4"/>
  <c r="W888" i="4"/>
  <c r="R889" i="4"/>
  <c r="S889" i="4" s="1"/>
  <c r="O891" i="4"/>
  <c r="P890" i="4"/>
  <c r="Q890" i="4" s="1"/>
  <c r="U890" i="4"/>
  <c r="Y890" i="4" s="1"/>
  <c r="W889" i="4" l="1"/>
  <c r="Z890" i="4"/>
  <c r="AA889" i="4"/>
  <c r="V890" i="4"/>
  <c r="R890" i="4"/>
  <c r="S890" i="4" s="1"/>
  <c r="O892" i="4"/>
  <c r="P891" i="4"/>
  <c r="Q891" i="4" s="1"/>
  <c r="U891" i="4"/>
  <c r="Y891" i="4" s="1"/>
  <c r="AA890" i="4" l="1"/>
  <c r="Z891" i="4"/>
  <c r="V891" i="4"/>
  <c r="W890" i="4"/>
  <c r="R891" i="4"/>
  <c r="S891" i="4" s="1"/>
  <c r="O893" i="4"/>
  <c r="P892" i="4"/>
  <c r="Q892" i="4" s="1"/>
  <c r="U892" i="4"/>
  <c r="Y892" i="4" s="1"/>
  <c r="W891" i="4" l="1"/>
  <c r="Z892" i="4"/>
  <c r="AA891" i="4"/>
  <c r="AA892" i="4" s="1"/>
  <c r="V892" i="4"/>
  <c r="R892" i="4"/>
  <c r="S892" i="4" s="1"/>
  <c r="O894" i="4"/>
  <c r="P893" i="4"/>
  <c r="Q893" i="4" s="1"/>
  <c r="U893" i="4"/>
  <c r="Y893" i="4" s="1"/>
  <c r="Z893" i="4" l="1"/>
  <c r="AA893" i="4" s="1"/>
  <c r="V893" i="4"/>
  <c r="W892" i="4"/>
  <c r="R893" i="4"/>
  <c r="S893" i="4" s="1"/>
  <c r="O895" i="4"/>
  <c r="P894" i="4"/>
  <c r="Q894" i="4" s="1"/>
  <c r="U894" i="4"/>
  <c r="Y894" i="4" s="1"/>
  <c r="W893" i="4" l="1"/>
  <c r="Z894" i="4"/>
  <c r="V894" i="4"/>
  <c r="R894" i="4"/>
  <c r="S894" i="4" s="1"/>
  <c r="O896" i="4"/>
  <c r="P895" i="4"/>
  <c r="Q895" i="4" s="1"/>
  <c r="U895" i="4"/>
  <c r="Y895" i="4" s="1"/>
  <c r="Z895" i="4" l="1"/>
  <c r="AA894" i="4"/>
  <c r="V895" i="4"/>
  <c r="W894" i="4"/>
  <c r="R895" i="4"/>
  <c r="S895" i="4" s="1"/>
  <c r="O897" i="4"/>
  <c r="P896" i="4"/>
  <c r="Q896" i="4" s="1"/>
  <c r="U896" i="4"/>
  <c r="Y896" i="4" s="1"/>
  <c r="AA895" i="4" l="1"/>
  <c r="W895" i="4"/>
  <c r="Z896" i="4"/>
  <c r="V896" i="4"/>
  <c r="R896" i="4"/>
  <c r="S896" i="4" s="1"/>
  <c r="O898" i="4"/>
  <c r="P897" i="4"/>
  <c r="Q897" i="4" s="1"/>
  <c r="U897" i="4"/>
  <c r="Y897" i="4" s="1"/>
  <c r="Z897" i="4" l="1"/>
  <c r="AA896" i="4"/>
  <c r="V897" i="4"/>
  <c r="W896" i="4"/>
  <c r="W897" i="4" s="1"/>
  <c r="R897" i="4"/>
  <c r="S897" i="4" s="1"/>
  <c r="O899" i="4"/>
  <c r="P898" i="4"/>
  <c r="Q898" i="4" s="1"/>
  <c r="U898" i="4"/>
  <c r="Y898" i="4" s="1"/>
  <c r="AA897" i="4" l="1"/>
  <c r="Z898" i="4"/>
  <c r="V898" i="4"/>
  <c r="R898" i="4"/>
  <c r="S898" i="4" s="1"/>
  <c r="O900" i="4"/>
  <c r="P899" i="4"/>
  <c r="Q899" i="4" s="1"/>
  <c r="U899" i="4"/>
  <c r="Y899" i="4" s="1"/>
  <c r="Z899" i="4" l="1"/>
  <c r="AA898" i="4"/>
  <c r="AA899" i="4" s="1"/>
  <c r="V899" i="4"/>
  <c r="W898" i="4"/>
  <c r="W899" i="4" s="1"/>
  <c r="R899" i="4"/>
  <c r="S899" i="4" s="1"/>
  <c r="O901" i="4"/>
  <c r="P900" i="4"/>
  <c r="Q900" i="4" s="1"/>
  <c r="U900" i="4"/>
  <c r="Y900" i="4" s="1"/>
  <c r="Z900" i="4" l="1"/>
  <c r="V900" i="4"/>
  <c r="R900" i="4"/>
  <c r="S900" i="4"/>
  <c r="O902" i="4"/>
  <c r="P901" i="4"/>
  <c r="Q901" i="4" s="1"/>
  <c r="U901" i="4"/>
  <c r="Y901" i="4" s="1"/>
  <c r="Z901" i="4" l="1"/>
  <c r="AA900" i="4"/>
  <c r="V901" i="4"/>
  <c r="W900" i="4"/>
  <c r="R901" i="4"/>
  <c r="S901" i="4" s="1"/>
  <c r="O903" i="4"/>
  <c r="P902" i="4"/>
  <c r="Q902" i="4" s="1"/>
  <c r="U902" i="4"/>
  <c r="Y902" i="4" s="1"/>
  <c r="AA901" i="4" l="1"/>
  <c r="Z902" i="4"/>
  <c r="W901" i="4"/>
  <c r="V902" i="4"/>
  <c r="R902" i="4"/>
  <c r="S902" i="4" s="1"/>
  <c r="O904" i="4"/>
  <c r="P903" i="4"/>
  <c r="Q903" i="4" s="1"/>
  <c r="U903" i="4"/>
  <c r="Y903" i="4" s="1"/>
  <c r="Z903" i="4" l="1"/>
  <c r="AA902" i="4"/>
  <c r="V903" i="4"/>
  <c r="W902" i="4"/>
  <c r="R903" i="4"/>
  <c r="S903" i="4" s="1"/>
  <c r="O905" i="4"/>
  <c r="P904" i="4"/>
  <c r="Q904" i="4" s="1"/>
  <c r="U904" i="4"/>
  <c r="Y904" i="4" s="1"/>
  <c r="AA903" i="4" l="1"/>
  <c r="W903" i="4"/>
  <c r="Z904" i="4"/>
  <c r="V904" i="4"/>
  <c r="R904" i="4"/>
  <c r="S904" i="4" s="1"/>
  <c r="O906" i="4"/>
  <c r="P905" i="4"/>
  <c r="Q905" i="4" s="1"/>
  <c r="U905" i="4"/>
  <c r="Y905" i="4" s="1"/>
  <c r="Z905" i="4" l="1"/>
  <c r="AA904" i="4"/>
  <c r="AA905" i="4" s="1"/>
  <c r="V905" i="4"/>
  <c r="W904" i="4"/>
  <c r="W905" i="4" s="1"/>
  <c r="R905" i="4"/>
  <c r="S905" i="4" s="1"/>
  <c r="O907" i="4"/>
  <c r="P906" i="4"/>
  <c r="Q906" i="4" s="1"/>
  <c r="U906" i="4"/>
  <c r="Y906" i="4" s="1"/>
  <c r="Z906" i="4" l="1"/>
  <c r="V906" i="4"/>
  <c r="R906" i="4"/>
  <c r="S906" i="4" s="1"/>
  <c r="O908" i="4"/>
  <c r="P907" i="4"/>
  <c r="Q907" i="4" s="1"/>
  <c r="U907" i="4"/>
  <c r="Y907" i="4" s="1"/>
  <c r="Z907" i="4" l="1"/>
  <c r="AA906" i="4"/>
  <c r="V907" i="4"/>
  <c r="W906" i="4"/>
  <c r="W907" i="4" s="1"/>
  <c r="R907" i="4"/>
  <c r="S907" i="4" s="1"/>
  <c r="O909" i="4"/>
  <c r="P908" i="4"/>
  <c r="Q908" i="4" s="1"/>
  <c r="U908" i="4"/>
  <c r="Y908" i="4" s="1"/>
  <c r="AA907" i="4" l="1"/>
  <c r="Z908" i="4"/>
  <c r="V908" i="4"/>
  <c r="R908" i="4"/>
  <c r="S908" i="4" s="1"/>
  <c r="O910" i="4"/>
  <c r="P909" i="4"/>
  <c r="Q909" i="4" s="1"/>
  <c r="U909" i="4"/>
  <c r="Y909" i="4" s="1"/>
  <c r="Z909" i="4" l="1"/>
  <c r="AA908" i="4"/>
  <c r="V909" i="4"/>
  <c r="W908" i="4"/>
  <c r="R909" i="4"/>
  <c r="S909" i="4" s="1"/>
  <c r="O911" i="4"/>
  <c r="P910" i="4"/>
  <c r="Q910" i="4" s="1"/>
  <c r="U910" i="4"/>
  <c r="Y910" i="4" s="1"/>
  <c r="AA909" i="4" l="1"/>
  <c r="Z910" i="4"/>
  <c r="W909" i="4"/>
  <c r="V910" i="4"/>
  <c r="R910" i="4"/>
  <c r="S910" i="4" s="1"/>
  <c r="O912" i="4"/>
  <c r="P911" i="4"/>
  <c r="Q911" i="4" s="1"/>
  <c r="U911" i="4"/>
  <c r="Y911" i="4" s="1"/>
  <c r="Z911" i="4" l="1"/>
  <c r="AA910" i="4"/>
  <c r="V911" i="4"/>
  <c r="W910" i="4"/>
  <c r="R911" i="4"/>
  <c r="S911" i="4" s="1"/>
  <c r="O913" i="4"/>
  <c r="P912" i="4"/>
  <c r="Q912" i="4" s="1"/>
  <c r="U912" i="4"/>
  <c r="Y912" i="4" s="1"/>
  <c r="W911" i="4" l="1"/>
  <c r="AA911" i="4"/>
  <c r="Z912" i="4"/>
  <c r="V912" i="4"/>
  <c r="R912" i="4"/>
  <c r="S912" i="4" s="1"/>
  <c r="O914" i="4"/>
  <c r="P913" i="4"/>
  <c r="Q913" i="4" s="1"/>
  <c r="U913" i="4"/>
  <c r="Y913" i="4" s="1"/>
  <c r="Z913" i="4" l="1"/>
  <c r="AA912" i="4"/>
  <c r="V913" i="4"/>
  <c r="W912" i="4"/>
  <c r="W913" i="4" s="1"/>
  <c r="R913" i="4"/>
  <c r="S913" i="4" s="1"/>
  <c r="O915" i="4"/>
  <c r="P914" i="4"/>
  <c r="Q914" i="4" s="1"/>
  <c r="U914" i="4"/>
  <c r="Y914" i="4" s="1"/>
  <c r="AA913" i="4" l="1"/>
  <c r="Z914" i="4"/>
  <c r="V914" i="4"/>
  <c r="R914" i="4"/>
  <c r="S914" i="4" s="1"/>
  <c r="O916" i="4"/>
  <c r="P915" i="4"/>
  <c r="Q915" i="4" s="1"/>
  <c r="U915" i="4"/>
  <c r="Y915" i="4" s="1"/>
  <c r="Z915" i="4" l="1"/>
  <c r="AA914" i="4"/>
  <c r="AA915" i="4" s="1"/>
  <c r="V915" i="4"/>
  <c r="W914" i="4"/>
  <c r="W915" i="4" s="1"/>
  <c r="R915" i="4"/>
  <c r="S915" i="4" s="1"/>
  <c r="O917" i="4"/>
  <c r="P916" i="4"/>
  <c r="Q916" i="4" s="1"/>
  <c r="U916" i="4"/>
  <c r="Y916" i="4" s="1"/>
  <c r="Z916" i="4" l="1"/>
  <c r="V916" i="4"/>
  <c r="R916" i="4"/>
  <c r="S916" i="4" s="1"/>
  <c r="O918" i="4"/>
  <c r="P917" i="4"/>
  <c r="Q917" i="4" s="1"/>
  <c r="U917" i="4"/>
  <c r="Y917" i="4" s="1"/>
  <c r="Z917" i="4" l="1"/>
  <c r="AA916" i="4"/>
  <c r="V917" i="4"/>
  <c r="W916" i="4"/>
  <c r="R917" i="4"/>
  <c r="S917" i="4" s="1"/>
  <c r="O919" i="4"/>
  <c r="P918" i="4"/>
  <c r="Q918" i="4" s="1"/>
  <c r="U918" i="4"/>
  <c r="Y918" i="4" s="1"/>
  <c r="AA917" i="4" l="1"/>
  <c r="Z918" i="4"/>
  <c r="W917" i="4"/>
  <c r="V918" i="4"/>
  <c r="R918" i="4"/>
  <c r="S918" i="4" s="1"/>
  <c r="O920" i="4"/>
  <c r="P919" i="4"/>
  <c r="Q919" i="4" s="1"/>
  <c r="U919" i="4"/>
  <c r="Y919" i="4" s="1"/>
  <c r="Z919" i="4" l="1"/>
  <c r="AA918" i="4"/>
  <c r="AA919" i="4" s="1"/>
  <c r="V919" i="4"/>
  <c r="W918" i="4"/>
  <c r="W919" i="4" s="1"/>
  <c r="R919" i="4"/>
  <c r="S919" i="4" s="1"/>
  <c r="O921" i="4"/>
  <c r="P920" i="4"/>
  <c r="Q920" i="4" s="1"/>
  <c r="U920" i="4"/>
  <c r="Y920" i="4" s="1"/>
  <c r="Z920" i="4" l="1"/>
  <c r="V920" i="4"/>
  <c r="R920" i="4"/>
  <c r="S920" i="4" s="1"/>
  <c r="O922" i="4"/>
  <c r="P921" i="4"/>
  <c r="Q921" i="4" s="1"/>
  <c r="U921" i="4"/>
  <c r="Y921" i="4" s="1"/>
  <c r="Z921" i="4" l="1"/>
  <c r="AA920" i="4"/>
  <c r="AA921" i="4" s="1"/>
  <c r="V921" i="4"/>
  <c r="W920" i="4"/>
  <c r="R921" i="4"/>
  <c r="S921" i="4" s="1"/>
  <c r="O923" i="4"/>
  <c r="P922" i="4"/>
  <c r="Q922" i="4" s="1"/>
  <c r="U922" i="4"/>
  <c r="Y922" i="4" s="1"/>
  <c r="W921" i="4" l="1"/>
  <c r="Z922" i="4"/>
  <c r="V922" i="4"/>
  <c r="R922" i="4"/>
  <c r="S922" i="4" s="1"/>
  <c r="O924" i="4"/>
  <c r="P923" i="4"/>
  <c r="Q923" i="4" s="1"/>
  <c r="U923" i="4"/>
  <c r="Y923" i="4" s="1"/>
  <c r="Z923" i="4" l="1"/>
  <c r="AA922" i="4"/>
  <c r="V923" i="4"/>
  <c r="W922" i="4"/>
  <c r="R923" i="4"/>
  <c r="S923" i="4" s="1"/>
  <c r="O925" i="4"/>
  <c r="P924" i="4"/>
  <c r="Q924" i="4" s="1"/>
  <c r="U924" i="4"/>
  <c r="Y924" i="4" s="1"/>
  <c r="AA923" i="4" l="1"/>
  <c r="Z924" i="4"/>
  <c r="W923" i="4"/>
  <c r="V924" i="4"/>
  <c r="R924" i="4"/>
  <c r="S924" i="4" s="1"/>
  <c r="O926" i="4"/>
  <c r="P925" i="4"/>
  <c r="Q925" i="4" s="1"/>
  <c r="U925" i="4"/>
  <c r="Y925" i="4" s="1"/>
  <c r="Z925" i="4" l="1"/>
  <c r="AA924" i="4"/>
  <c r="V925" i="4"/>
  <c r="W924" i="4"/>
  <c r="R925" i="4"/>
  <c r="S925" i="4" s="1"/>
  <c r="O927" i="4"/>
  <c r="P926" i="4"/>
  <c r="Q926" i="4" s="1"/>
  <c r="U926" i="4"/>
  <c r="Y926" i="4" s="1"/>
  <c r="W925" i="4" l="1"/>
  <c r="AA925" i="4"/>
  <c r="Z926" i="4"/>
  <c r="V926" i="4"/>
  <c r="R926" i="4"/>
  <c r="S926" i="4" s="1"/>
  <c r="O928" i="4"/>
  <c r="P927" i="4"/>
  <c r="Q927" i="4" s="1"/>
  <c r="U927" i="4"/>
  <c r="Y927" i="4" s="1"/>
  <c r="Z927" i="4" l="1"/>
  <c r="AA926" i="4"/>
  <c r="V927" i="4"/>
  <c r="W926" i="4"/>
  <c r="W927" i="4" s="1"/>
  <c r="R927" i="4"/>
  <c r="S927" i="4" s="1"/>
  <c r="O929" i="4"/>
  <c r="P928" i="4"/>
  <c r="Q928" i="4" s="1"/>
  <c r="U928" i="4"/>
  <c r="Y928" i="4" s="1"/>
  <c r="AA927" i="4" l="1"/>
  <c r="Z928" i="4"/>
  <c r="V928" i="4"/>
  <c r="R928" i="4"/>
  <c r="S928" i="4" s="1"/>
  <c r="O930" i="4"/>
  <c r="P929" i="4"/>
  <c r="Q929" i="4" s="1"/>
  <c r="U929" i="4"/>
  <c r="Y929" i="4" s="1"/>
  <c r="Z929" i="4" l="1"/>
  <c r="AA928" i="4"/>
  <c r="V929" i="4"/>
  <c r="W928" i="4"/>
  <c r="R929" i="4"/>
  <c r="S929" i="4" s="1"/>
  <c r="O931" i="4"/>
  <c r="P930" i="4"/>
  <c r="Q930" i="4" s="1"/>
  <c r="U930" i="4"/>
  <c r="Y930" i="4" s="1"/>
  <c r="AA929" i="4" l="1"/>
  <c r="W929" i="4"/>
  <c r="Z930" i="4"/>
  <c r="V930" i="4"/>
  <c r="R930" i="4"/>
  <c r="S930" i="4" s="1"/>
  <c r="O932" i="4"/>
  <c r="P931" i="4"/>
  <c r="Q931" i="4" s="1"/>
  <c r="U931" i="4"/>
  <c r="Y931" i="4" s="1"/>
  <c r="Z931" i="4" l="1"/>
  <c r="AA930" i="4"/>
  <c r="AA931" i="4" s="1"/>
  <c r="V931" i="4"/>
  <c r="W930" i="4"/>
  <c r="R931" i="4"/>
  <c r="S931" i="4" s="1"/>
  <c r="O933" i="4"/>
  <c r="P932" i="4"/>
  <c r="Q932" i="4" s="1"/>
  <c r="U932" i="4"/>
  <c r="Y932" i="4" s="1"/>
  <c r="W931" i="4" l="1"/>
  <c r="Z932" i="4"/>
  <c r="V932" i="4"/>
  <c r="R932" i="4"/>
  <c r="S932" i="4" s="1"/>
  <c r="O934" i="4"/>
  <c r="P933" i="4"/>
  <c r="Q933" i="4" s="1"/>
  <c r="U933" i="4"/>
  <c r="Y933" i="4" s="1"/>
  <c r="Z933" i="4" l="1"/>
  <c r="AA932" i="4"/>
  <c r="AA933" i="4" s="1"/>
  <c r="V933" i="4"/>
  <c r="W932" i="4"/>
  <c r="W933" i="4" s="1"/>
  <c r="R933" i="4"/>
  <c r="S933" i="4" s="1"/>
  <c r="O935" i="4"/>
  <c r="P934" i="4"/>
  <c r="Q934" i="4" s="1"/>
  <c r="U934" i="4"/>
  <c r="Y934" i="4" s="1"/>
  <c r="Z934" i="4" l="1"/>
  <c r="V934" i="4"/>
  <c r="R934" i="4"/>
  <c r="S934" i="4" s="1"/>
  <c r="O936" i="4"/>
  <c r="P935" i="4"/>
  <c r="Q935" i="4" s="1"/>
  <c r="U935" i="4"/>
  <c r="Y935" i="4" s="1"/>
  <c r="Z935" i="4" l="1"/>
  <c r="AA934" i="4"/>
  <c r="V935" i="4"/>
  <c r="W934" i="4"/>
  <c r="R935" i="4"/>
  <c r="S935" i="4" s="1"/>
  <c r="O937" i="4"/>
  <c r="P936" i="4"/>
  <c r="Q936" i="4" s="1"/>
  <c r="U936" i="4"/>
  <c r="Y936" i="4" s="1"/>
  <c r="AA935" i="4" l="1"/>
  <c r="Z936" i="4"/>
  <c r="W935" i="4"/>
  <c r="V936" i="4"/>
  <c r="R936" i="4"/>
  <c r="S936" i="4" s="1"/>
  <c r="O938" i="4"/>
  <c r="P937" i="4"/>
  <c r="Q937" i="4" s="1"/>
  <c r="U937" i="4"/>
  <c r="Y937" i="4" s="1"/>
  <c r="Z937" i="4" l="1"/>
  <c r="AA936" i="4"/>
  <c r="V937" i="4"/>
  <c r="W936" i="4"/>
  <c r="W937" i="4" s="1"/>
  <c r="R937" i="4"/>
  <c r="S937" i="4" s="1"/>
  <c r="O939" i="4"/>
  <c r="P938" i="4"/>
  <c r="Q938" i="4" s="1"/>
  <c r="U938" i="4"/>
  <c r="Y938" i="4" s="1"/>
  <c r="AA937" i="4" l="1"/>
  <c r="Z938" i="4"/>
  <c r="V938" i="4"/>
  <c r="R938" i="4"/>
  <c r="S938" i="4" s="1"/>
  <c r="O940" i="4"/>
  <c r="P939" i="4"/>
  <c r="Q939" i="4" s="1"/>
  <c r="U939" i="4"/>
  <c r="Y939" i="4" s="1"/>
  <c r="Z939" i="4" l="1"/>
  <c r="AA938" i="4"/>
  <c r="AA939" i="4" s="1"/>
  <c r="V939" i="4"/>
  <c r="W938" i="4"/>
  <c r="R939" i="4"/>
  <c r="S939" i="4" s="1"/>
  <c r="O941" i="4"/>
  <c r="P940" i="4"/>
  <c r="Q940" i="4" s="1"/>
  <c r="U940" i="4"/>
  <c r="Y940" i="4" s="1"/>
  <c r="Z940" i="4" l="1"/>
  <c r="W939" i="4"/>
  <c r="V940" i="4"/>
  <c r="R940" i="4"/>
  <c r="S940" i="4" s="1"/>
  <c r="O942" i="4"/>
  <c r="P941" i="4"/>
  <c r="Q941" i="4" s="1"/>
  <c r="U941" i="4"/>
  <c r="Y941" i="4" s="1"/>
  <c r="Z941" i="4" l="1"/>
  <c r="AA940" i="4"/>
  <c r="AA941" i="4" s="1"/>
  <c r="V941" i="4"/>
  <c r="W940" i="4"/>
  <c r="R941" i="4"/>
  <c r="S941" i="4" s="1"/>
  <c r="O943" i="4"/>
  <c r="P942" i="4"/>
  <c r="Q942" i="4" s="1"/>
  <c r="U942" i="4"/>
  <c r="Y942" i="4" s="1"/>
  <c r="W941" i="4" l="1"/>
  <c r="Z942" i="4"/>
  <c r="AA942" i="4" s="1"/>
  <c r="V942" i="4"/>
  <c r="R942" i="4"/>
  <c r="S942" i="4" s="1"/>
  <c r="O944" i="4"/>
  <c r="P943" i="4"/>
  <c r="Q943" i="4" s="1"/>
  <c r="U943" i="4"/>
  <c r="Y943" i="4" s="1"/>
  <c r="Z943" i="4" l="1"/>
  <c r="V943" i="4"/>
  <c r="W942" i="4"/>
  <c r="R943" i="4"/>
  <c r="S943" i="4" s="1"/>
  <c r="O945" i="4"/>
  <c r="P944" i="4"/>
  <c r="Q944" i="4" s="1"/>
  <c r="U944" i="4"/>
  <c r="Y944" i="4" s="1"/>
  <c r="Z944" i="4" l="1"/>
  <c r="AA943" i="4"/>
  <c r="W943" i="4"/>
  <c r="V944" i="4"/>
  <c r="R944" i="4"/>
  <c r="S944" i="4" s="1"/>
  <c r="O946" i="4"/>
  <c r="P945" i="4"/>
  <c r="Q945" i="4" s="1"/>
  <c r="U945" i="4"/>
  <c r="Y945" i="4" s="1"/>
  <c r="AA944" i="4" l="1"/>
  <c r="Z945" i="4"/>
  <c r="V945" i="4"/>
  <c r="W944" i="4"/>
  <c r="R945" i="4"/>
  <c r="S945" i="4" s="1"/>
  <c r="O947" i="4"/>
  <c r="P946" i="4"/>
  <c r="Q946" i="4" s="1"/>
  <c r="U946" i="4"/>
  <c r="Y946" i="4" s="1"/>
  <c r="Z946" i="4" l="1"/>
  <c r="AA945" i="4"/>
  <c r="W945" i="4"/>
  <c r="V946" i="4"/>
  <c r="R946" i="4"/>
  <c r="S946" i="4" s="1"/>
  <c r="O948" i="4"/>
  <c r="P947" i="4"/>
  <c r="Q947" i="4" s="1"/>
  <c r="U947" i="4"/>
  <c r="Y947" i="4" s="1"/>
  <c r="AA946" i="4" l="1"/>
  <c r="Z947" i="4"/>
  <c r="V947" i="4"/>
  <c r="W946" i="4"/>
  <c r="R947" i="4"/>
  <c r="S947" i="4" s="1"/>
  <c r="O949" i="4"/>
  <c r="P948" i="4"/>
  <c r="Q948" i="4" s="1"/>
  <c r="U948" i="4"/>
  <c r="Y948" i="4" s="1"/>
  <c r="Z948" i="4" l="1"/>
  <c r="AA947" i="4"/>
  <c r="W947" i="4"/>
  <c r="V948" i="4"/>
  <c r="R948" i="4"/>
  <c r="S948" i="4" s="1"/>
  <c r="O950" i="4"/>
  <c r="P949" i="4"/>
  <c r="Q949" i="4" s="1"/>
  <c r="U949" i="4"/>
  <c r="Y949" i="4" s="1"/>
  <c r="AA948" i="4" l="1"/>
  <c r="Z949" i="4"/>
  <c r="V949" i="4"/>
  <c r="W948" i="4"/>
  <c r="R949" i="4"/>
  <c r="S949" i="4" s="1"/>
  <c r="O951" i="4"/>
  <c r="P950" i="4"/>
  <c r="Q950" i="4" s="1"/>
  <c r="U950" i="4"/>
  <c r="Y950" i="4" s="1"/>
  <c r="W949" i="4" l="1"/>
  <c r="Z950" i="4"/>
  <c r="AA949" i="4"/>
  <c r="V950" i="4"/>
  <c r="R950" i="4"/>
  <c r="S950" i="4" s="1"/>
  <c r="O952" i="4"/>
  <c r="P951" i="4"/>
  <c r="Q951" i="4" s="1"/>
  <c r="U951" i="4"/>
  <c r="Y951" i="4" s="1"/>
  <c r="AA950" i="4" l="1"/>
  <c r="Z951" i="4"/>
  <c r="V951" i="4"/>
  <c r="W950" i="4"/>
  <c r="R951" i="4"/>
  <c r="S951" i="4" s="1"/>
  <c r="O953" i="4"/>
  <c r="P952" i="4"/>
  <c r="Q952" i="4" s="1"/>
  <c r="U952" i="4"/>
  <c r="Y952" i="4" s="1"/>
  <c r="W951" i="4" l="1"/>
  <c r="Z952" i="4"/>
  <c r="AA951" i="4"/>
  <c r="V952" i="4"/>
  <c r="R952" i="4"/>
  <c r="S952" i="4" s="1"/>
  <c r="O954" i="4"/>
  <c r="P953" i="4"/>
  <c r="Q953" i="4" s="1"/>
  <c r="U953" i="4"/>
  <c r="Y953" i="4" s="1"/>
  <c r="AA952" i="4" l="1"/>
  <c r="Z953" i="4"/>
  <c r="AA953" i="4" s="1"/>
  <c r="V953" i="4"/>
  <c r="W952" i="4"/>
  <c r="R953" i="4"/>
  <c r="S953" i="4" s="1"/>
  <c r="O955" i="4"/>
  <c r="P954" i="4"/>
  <c r="Q954" i="4" s="1"/>
  <c r="U954" i="4"/>
  <c r="Y954" i="4" s="1"/>
  <c r="W953" i="4" l="1"/>
  <c r="Z954" i="4"/>
  <c r="V954" i="4"/>
  <c r="R954" i="4"/>
  <c r="S954" i="4" s="1"/>
  <c r="O956" i="4"/>
  <c r="P955" i="4"/>
  <c r="Q955" i="4" s="1"/>
  <c r="U955" i="4"/>
  <c r="Y955" i="4" s="1"/>
  <c r="Z955" i="4" l="1"/>
  <c r="AA954" i="4"/>
  <c r="AA955" i="4" s="1"/>
  <c r="V955" i="4"/>
  <c r="W954" i="4"/>
  <c r="W955" i="4" s="1"/>
  <c r="R955" i="4"/>
  <c r="S955" i="4" s="1"/>
  <c r="O957" i="4"/>
  <c r="P956" i="4"/>
  <c r="Q956" i="4" s="1"/>
  <c r="U956" i="4"/>
  <c r="Y956" i="4" s="1"/>
  <c r="Z956" i="4" l="1"/>
  <c r="V956" i="4"/>
  <c r="R956" i="4"/>
  <c r="S956" i="4" s="1"/>
  <c r="O958" i="4"/>
  <c r="P957" i="4"/>
  <c r="Q957" i="4" s="1"/>
  <c r="U957" i="4"/>
  <c r="Y957" i="4" s="1"/>
  <c r="Z957" i="4" l="1"/>
  <c r="AA956" i="4"/>
  <c r="V957" i="4"/>
  <c r="W956" i="4"/>
  <c r="W957" i="4" s="1"/>
  <c r="R957" i="4"/>
  <c r="S957" i="4" s="1"/>
  <c r="O959" i="4"/>
  <c r="P958" i="4"/>
  <c r="Q958" i="4" s="1"/>
  <c r="U958" i="4"/>
  <c r="Y958" i="4" s="1"/>
  <c r="AA957" i="4" l="1"/>
  <c r="Z958" i="4"/>
  <c r="V958" i="4"/>
  <c r="R958" i="4"/>
  <c r="S958" i="4" s="1"/>
  <c r="O960" i="4"/>
  <c r="P959" i="4"/>
  <c r="Q959" i="4" s="1"/>
  <c r="U959" i="4"/>
  <c r="Y959" i="4" s="1"/>
  <c r="Z959" i="4" l="1"/>
  <c r="AA958" i="4"/>
  <c r="V959" i="4"/>
  <c r="W958" i="4"/>
  <c r="R959" i="4"/>
  <c r="S959" i="4" s="1"/>
  <c r="O961" i="4"/>
  <c r="P960" i="4"/>
  <c r="Q960" i="4" s="1"/>
  <c r="U960" i="4"/>
  <c r="Y960" i="4" s="1"/>
  <c r="AA959" i="4" l="1"/>
  <c r="Z960" i="4"/>
  <c r="W959" i="4"/>
  <c r="V960" i="4"/>
  <c r="R960" i="4"/>
  <c r="S960" i="4" s="1"/>
  <c r="O962" i="4"/>
  <c r="P961" i="4"/>
  <c r="Q961" i="4" s="1"/>
  <c r="U961" i="4"/>
  <c r="Y961" i="4" s="1"/>
  <c r="Z961" i="4" l="1"/>
  <c r="AA960" i="4"/>
  <c r="V961" i="4"/>
  <c r="W960" i="4"/>
  <c r="W961" i="4" s="1"/>
  <c r="R961" i="4"/>
  <c r="S961" i="4" s="1"/>
  <c r="O963" i="4"/>
  <c r="P962" i="4"/>
  <c r="Q962" i="4" s="1"/>
  <c r="U962" i="4"/>
  <c r="Y962" i="4" s="1"/>
  <c r="AA961" i="4" l="1"/>
  <c r="Z962" i="4"/>
  <c r="V962" i="4"/>
  <c r="R962" i="4"/>
  <c r="S962" i="4" s="1"/>
  <c r="O964" i="4"/>
  <c r="P963" i="4"/>
  <c r="Q963" i="4" s="1"/>
  <c r="U963" i="4"/>
  <c r="Y963" i="4" s="1"/>
  <c r="Z963" i="4" l="1"/>
  <c r="AA962" i="4"/>
  <c r="V963" i="4"/>
  <c r="W962" i="4"/>
  <c r="R963" i="4"/>
  <c r="S963" i="4" s="1"/>
  <c r="O965" i="4"/>
  <c r="P964" i="4"/>
  <c r="Q964" i="4" s="1"/>
  <c r="U964" i="4"/>
  <c r="Y964" i="4" s="1"/>
  <c r="W963" i="4" l="1"/>
  <c r="AA963" i="4"/>
  <c r="Z964" i="4"/>
  <c r="V964" i="4"/>
  <c r="R964" i="4"/>
  <c r="S964" i="4" s="1"/>
  <c r="O966" i="4"/>
  <c r="P965" i="4"/>
  <c r="Q965" i="4" s="1"/>
  <c r="U965" i="4"/>
  <c r="Y965" i="4" s="1"/>
  <c r="Z965" i="4" l="1"/>
  <c r="AA964" i="4"/>
  <c r="V965" i="4"/>
  <c r="W964" i="4"/>
  <c r="W965" i="4" s="1"/>
  <c r="R965" i="4"/>
  <c r="S965" i="4" s="1"/>
  <c r="O967" i="4"/>
  <c r="P966" i="4"/>
  <c r="Q966" i="4" s="1"/>
  <c r="U966" i="4"/>
  <c r="Y966" i="4" s="1"/>
  <c r="AA965" i="4" l="1"/>
  <c r="Z966" i="4"/>
  <c r="V966" i="4"/>
  <c r="R966" i="4"/>
  <c r="S966" i="4" s="1"/>
  <c r="O968" i="4"/>
  <c r="P967" i="4"/>
  <c r="Q967" i="4" s="1"/>
  <c r="U967" i="4"/>
  <c r="Y967" i="4" s="1"/>
  <c r="Z967" i="4" l="1"/>
  <c r="AA966" i="4"/>
  <c r="V967" i="4"/>
  <c r="W966" i="4"/>
  <c r="W967" i="4" s="1"/>
  <c r="R967" i="4"/>
  <c r="S967" i="4" s="1"/>
  <c r="O969" i="4"/>
  <c r="P968" i="4"/>
  <c r="Q968" i="4" s="1"/>
  <c r="U968" i="4"/>
  <c r="Y968" i="4" s="1"/>
  <c r="AA967" i="4" l="1"/>
  <c r="Z968" i="4"/>
  <c r="V968" i="4"/>
  <c r="R968" i="4"/>
  <c r="S968" i="4" s="1"/>
  <c r="O970" i="4"/>
  <c r="P969" i="4"/>
  <c r="Q969" i="4" s="1"/>
  <c r="U969" i="4"/>
  <c r="Y969" i="4" s="1"/>
  <c r="Z969" i="4" l="1"/>
  <c r="AA968" i="4"/>
  <c r="AA969" i="4" s="1"/>
  <c r="V969" i="4"/>
  <c r="W968" i="4"/>
  <c r="R969" i="4"/>
  <c r="S969" i="4" s="1"/>
  <c r="O971" i="4"/>
  <c r="P970" i="4"/>
  <c r="Q970" i="4" s="1"/>
  <c r="U970" i="4"/>
  <c r="Y970" i="4" s="1"/>
  <c r="W969" i="4" l="1"/>
  <c r="Z970" i="4"/>
  <c r="V970" i="4"/>
  <c r="R970" i="4"/>
  <c r="S970" i="4" s="1"/>
  <c r="O972" i="4"/>
  <c r="P971" i="4"/>
  <c r="Q971" i="4" s="1"/>
  <c r="U971" i="4"/>
  <c r="Y971" i="4" s="1"/>
  <c r="Z971" i="4" l="1"/>
  <c r="AA970" i="4"/>
  <c r="V971" i="4"/>
  <c r="W970" i="4"/>
  <c r="R971" i="4"/>
  <c r="S971" i="4" s="1"/>
  <c r="O973" i="4"/>
  <c r="P972" i="4"/>
  <c r="Q972" i="4" s="1"/>
  <c r="U972" i="4"/>
  <c r="Y972" i="4" s="1"/>
  <c r="AA971" i="4" l="1"/>
  <c r="Z972" i="4"/>
  <c r="W971" i="4"/>
  <c r="V972" i="4"/>
  <c r="R972" i="4"/>
  <c r="S972" i="4" s="1"/>
  <c r="O974" i="4"/>
  <c r="P973" i="4"/>
  <c r="Q973" i="4" s="1"/>
  <c r="U973" i="4"/>
  <c r="Y973" i="4" s="1"/>
  <c r="Z973" i="4" l="1"/>
  <c r="AA972" i="4"/>
  <c r="V973" i="4"/>
  <c r="W972" i="4"/>
  <c r="R973" i="4"/>
  <c r="S973" i="4" s="1"/>
  <c r="O975" i="4"/>
  <c r="P974" i="4"/>
  <c r="Q974" i="4" s="1"/>
  <c r="U974" i="4"/>
  <c r="Y974" i="4" s="1"/>
  <c r="AA973" i="4" l="1"/>
  <c r="Z974" i="4"/>
  <c r="W973" i="4"/>
  <c r="V974" i="4"/>
  <c r="R974" i="4"/>
  <c r="S974" i="4" s="1"/>
  <c r="O976" i="4"/>
  <c r="P975" i="4"/>
  <c r="Q975" i="4" s="1"/>
  <c r="U975" i="4"/>
  <c r="Y975" i="4" s="1"/>
  <c r="Z975" i="4" l="1"/>
  <c r="AA974" i="4"/>
  <c r="V975" i="4"/>
  <c r="W974" i="4"/>
  <c r="R975" i="4"/>
  <c r="S975" i="4" s="1"/>
  <c r="O977" i="4"/>
  <c r="P976" i="4"/>
  <c r="Q976" i="4" s="1"/>
  <c r="U976" i="4"/>
  <c r="Y976" i="4" s="1"/>
  <c r="AA975" i="4" l="1"/>
  <c r="Z976" i="4"/>
  <c r="W975" i="4"/>
  <c r="V976" i="4"/>
  <c r="R976" i="4"/>
  <c r="S976" i="4" s="1"/>
  <c r="O978" i="4"/>
  <c r="P977" i="4"/>
  <c r="Q977" i="4" s="1"/>
  <c r="U977" i="4"/>
  <c r="Y977" i="4" s="1"/>
  <c r="Z977" i="4" l="1"/>
  <c r="AA976" i="4"/>
  <c r="AA977" i="4" s="1"/>
  <c r="V977" i="4"/>
  <c r="W976" i="4"/>
  <c r="R977" i="4"/>
  <c r="S977" i="4" s="1"/>
  <c r="O979" i="4"/>
  <c r="P978" i="4"/>
  <c r="Q978" i="4" s="1"/>
  <c r="U978" i="4"/>
  <c r="Y978" i="4" s="1"/>
  <c r="Z978" i="4" l="1"/>
  <c r="W977" i="4"/>
  <c r="V978" i="4"/>
  <c r="R978" i="4"/>
  <c r="S978" i="4" s="1"/>
  <c r="O980" i="4"/>
  <c r="P979" i="4"/>
  <c r="Q979" i="4" s="1"/>
  <c r="U979" i="4"/>
  <c r="Y979" i="4" s="1"/>
  <c r="Z979" i="4" l="1"/>
  <c r="AA978" i="4"/>
  <c r="V979" i="4"/>
  <c r="W978" i="4"/>
  <c r="W979" i="4" s="1"/>
  <c r="R979" i="4"/>
  <c r="S979" i="4" s="1"/>
  <c r="O981" i="4"/>
  <c r="P980" i="4"/>
  <c r="Q980" i="4" s="1"/>
  <c r="U980" i="4"/>
  <c r="Y980" i="4" s="1"/>
  <c r="AA979" i="4" l="1"/>
  <c r="Z980" i="4"/>
  <c r="V980" i="4"/>
  <c r="R980" i="4"/>
  <c r="S980" i="4" s="1"/>
  <c r="O982" i="4"/>
  <c r="P981" i="4"/>
  <c r="Q981" i="4" s="1"/>
  <c r="U981" i="4"/>
  <c r="Y981" i="4" s="1"/>
  <c r="Z981" i="4" l="1"/>
  <c r="AA980" i="4"/>
  <c r="V981" i="4"/>
  <c r="W980" i="4"/>
  <c r="R981" i="4"/>
  <c r="S981" i="4" s="1"/>
  <c r="O983" i="4"/>
  <c r="P982" i="4"/>
  <c r="Q982" i="4" s="1"/>
  <c r="U982" i="4"/>
  <c r="Y982" i="4" s="1"/>
  <c r="AA981" i="4" l="1"/>
  <c r="Z982" i="4"/>
  <c r="W981" i="4"/>
  <c r="V982" i="4"/>
  <c r="R982" i="4"/>
  <c r="S982" i="4" s="1"/>
  <c r="O984" i="4"/>
  <c r="P983" i="4"/>
  <c r="Q983" i="4" s="1"/>
  <c r="U983" i="4"/>
  <c r="Y983" i="4" s="1"/>
  <c r="Z983" i="4" l="1"/>
  <c r="AA982" i="4"/>
  <c r="V983" i="4"/>
  <c r="W982" i="4"/>
  <c r="W983" i="4" s="1"/>
  <c r="R983" i="4"/>
  <c r="S983" i="4" s="1"/>
  <c r="O985" i="4"/>
  <c r="P984" i="4"/>
  <c r="Q984" i="4" s="1"/>
  <c r="U984" i="4"/>
  <c r="Y984" i="4" s="1"/>
  <c r="AA983" i="4" l="1"/>
  <c r="Z984" i="4"/>
  <c r="V984" i="4"/>
  <c r="R984" i="4"/>
  <c r="S984" i="4" s="1"/>
  <c r="O986" i="4"/>
  <c r="P985" i="4"/>
  <c r="Q985" i="4" s="1"/>
  <c r="U985" i="4"/>
  <c r="Y985" i="4" s="1"/>
  <c r="Z985" i="4" l="1"/>
  <c r="AA984" i="4"/>
  <c r="AA985" i="4" s="1"/>
  <c r="V985" i="4"/>
  <c r="W984" i="4"/>
  <c r="R985" i="4"/>
  <c r="S985" i="4" s="1"/>
  <c r="O987" i="4"/>
  <c r="P986" i="4"/>
  <c r="Q986" i="4" s="1"/>
  <c r="U986" i="4"/>
  <c r="Y986" i="4" s="1"/>
  <c r="W985" i="4" l="1"/>
  <c r="Z986" i="4"/>
  <c r="V986" i="4"/>
  <c r="R986" i="4"/>
  <c r="S986" i="4" s="1"/>
  <c r="O988" i="4"/>
  <c r="P987" i="4"/>
  <c r="Q987" i="4" s="1"/>
  <c r="U987" i="4"/>
  <c r="Y987" i="4" s="1"/>
  <c r="Z987" i="4" l="1"/>
  <c r="AA986" i="4"/>
  <c r="V987" i="4"/>
  <c r="W986" i="4"/>
  <c r="R987" i="4"/>
  <c r="S987" i="4" s="1"/>
  <c r="O989" i="4"/>
  <c r="P988" i="4"/>
  <c r="Q988" i="4" s="1"/>
  <c r="U988" i="4"/>
  <c r="Y988" i="4" s="1"/>
  <c r="AA987" i="4" l="1"/>
  <c r="Z988" i="4"/>
  <c r="W987" i="4"/>
  <c r="V988" i="4"/>
  <c r="R988" i="4"/>
  <c r="S988" i="4" s="1"/>
  <c r="O990" i="4"/>
  <c r="P989" i="4"/>
  <c r="Q989" i="4" s="1"/>
  <c r="U989" i="4"/>
  <c r="Y989" i="4" s="1"/>
  <c r="Z989" i="4" l="1"/>
  <c r="AA988" i="4"/>
  <c r="V989" i="4"/>
  <c r="W988" i="4"/>
  <c r="R989" i="4"/>
  <c r="S989" i="4" s="1"/>
  <c r="O991" i="4"/>
  <c r="P990" i="4"/>
  <c r="Q990" i="4" s="1"/>
  <c r="U990" i="4"/>
  <c r="Y990" i="4" s="1"/>
  <c r="W989" i="4" l="1"/>
  <c r="AA989" i="4"/>
  <c r="Z990" i="4"/>
  <c r="V990" i="4"/>
  <c r="R990" i="4"/>
  <c r="S990" i="4" s="1"/>
  <c r="O992" i="4"/>
  <c r="P991" i="4"/>
  <c r="Q991" i="4" s="1"/>
  <c r="U991" i="4"/>
  <c r="Y991" i="4" s="1"/>
  <c r="Z991" i="4" l="1"/>
  <c r="AA990" i="4"/>
  <c r="V991" i="4"/>
  <c r="W990" i="4"/>
  <c r="R991" i="4"/>
  <c r="S991" i="4" s="1"/>
  <c r="O993" i="4"/>
  <c r="P992" i="4"/>
  <c r="Q992" i="4" s="1"/>
  <c r="U992" i="4"/>
  <c r="Y992" i="4" s="1"/>
  <c r="AA991" i="4" l="1"/>
  <c r="Z992" i="4"/>
  <c r="W991" i="4"/>
  <c r="V992" i="4"/>
  <c r="R992" i="4"/>
  <c r="S992" i="4" s="1"/>
  <c r="O994" i="4"/>
  <c r="P993" i="4"/>
  <c r="Q993" i="4" s="1"/>
  <c r="U993" i="4"/>
  <c r="Y993" i="4" s="1"/>
  <c r="Z993" i="4" l="1"/>
  <c r="AA992" i="4"/>
  <c r="AA993" i="4" s="1"/>
  <c r="V993" i="4"/>
  <c r="W992" i="4"/>
  <c r="W993" i="4" s="1"/>
  <c r="R993" i="4"/>
  <c r="S993" i="4" s="1"/>
  <c r="O995" i="4"/>
  <c r="P994" i="4"/>
  <c r="Q994" i="4" s="1"/>
  <c r="U994" i="4"/>
  <c r="Y994" i="4" s="1"/>
  <c r="Z994" i="4" l="1"/>
  <c r="V994" i="4"/>
  <c r="R994" i="4"/>
  <c r="S994" i="4" s="1"/>
  <c r="O996" i="4"/>
  <c r="P995" i="4"/>
  <c r="Q995" i="4" s="1"/>
  <c r="U995" i="4"/>
  <c r="Y995" i="4" s="1"/>
  <c r="Z995" i="4" l="1"/>
  <c r="AA994" i="4"/>
  <c r="AA995" i="4" s="1"/>
  <c r="V995" i="4"/>
  <c r="W994" i="4"/>
  <c r="R995" i="4"/>
  <c r="S995" i="4" s="1"/>
  <c r="O997" i="4"/>
  <c r="P996" i="4"/>
  <c r="Q996" i="4" s="1"/>
  <c r="U996" i="4"/>
  <c r="Y996" i="4" s="1"/>
  <c r="Z996" i="4" l="1"/>
  <c r="W995" i="4"/>
  <c r="V996" i="4"/>
  <c r="R996" i="4"/>
  <c r="S996" i="4" s="1"/>
  <c r="O998" i="4"/>
  <c r="P997" i="4"/>
  <c r="Q997" i="4" s="1"/>
  <c r="U997" i="4"/>
  <c r="Y997" i="4" s="1"/>
  <c r="Z997" i="4" l="1"/>
  <c r="AA996" i="4"/>
  <c r="V997" i="4"/>
  <c r="W996" i="4"/>
  <c r="W997" i="4" s="1"/>
  <c r="R997" i="4"/>
  <c r="S997" i="4" s="1"/>
  <c r="O999" i="4"/>
  <c r="P998" i="4"/>
  <c r="Q998" i="4" s="1"/>
  <c r="U998" i="4"/>
  <c r="Y998" i="4" s="1"/>
  <c r="AA997" i="4" l="1"/>
  <c r="Z998" i="4"/>
  <c r="V998" i="4"/>
  <c r="R998" i="4"/>
  <c r="S998" i="4" s="1"/>
  <c r="O1000" i="4"/>
  <c r="P999" i="4"/>
  <c r="Q999" i="4" s="1"/>
  <c r="U999" i="4"/>
  <c r="Y999" i="4" s="1"/>
  <c r="Z999" i="4" l="1"/>
  <c r="AA998" i="4"/>
  <c r="AA999" i="4" s="1"/>
  <c r="V999" i="4"/>
  <c r="W998" i="4"/>
  <c r="R999" i="4"/>
  <c r="S999" i="4" s="1"/>
  <c r="O1001" i="4"/>
  <c r="P1000" i="4"/>
  <c r="Q1000" i="4" s="1"/>
  <c r="U1000" i="4"/>
  <c r="Y1000" i="4" s="1"/>
  <c r="W999" i="4" l="1"/>
  <c r="Z1000" i="4"/>
  <c r="V1000" i="4"/>
  <c r="W1000" i="4" s="1"/>
  <c r="R1000" i="4"/>
  <c r="S1000" i="4" s="1"/>
  <c r="O1002" i="4"/>
  <c r="P1001" i="4"/>
  <c r="Q1001" i="4" s="1"/>
  <c r="U1001" i="4"/>
  <c r="Y1001" i="4" s="1"/>
  <c r="Z1001" i="4" l="1"/>
  <c r="AA1000" i="4"/>
  <c r="V1001" i="4"/>
  <c r="W1001" i="4" s="1"/>
  <c r="R1001" i="4"/>
  <c r="S1001" i="4" s="1"/>
  <c r="O1003" i="4"/>
  <c r="P1002" i="4"/>
  <c r="Q1002" i="4" s="1"/>
  <c r="U1002" i="4"/>
  <c r="Y1002" i="4" s="1"/>
  <c r="AA1001" i="4" l="1"/>
  <c r="Z1002" i="4"/>
  <c r="V1002" i="4"/>
  <c r="R1002" i="4"/>
  <c r="S1002" i="4" s="1"/>
  <c r="O1004" i="4"/>
  <c r="P1003" i="4"/>
  <c r="Q1003" i="4" s="1"/>
  <c r="U1003" i="4"/>
  <c r="Y1003" i="4" s="1"/>
  <c r="Z1003" i="4" l="1"/>
  <c r="AA1002" i="4"/>
  <c r="V1003" i="4"/>
  <c r="W1002" i="4"/>
  <c r="R1003" i="4"/>
  <c r="S1003" i="4" s="1"/>
  <c r="O1005" i="4"/>
  <c r="P1004" i="4"/>
  <c r="Q1004" i="4" s="1"/>
  <c r="U1004" i="4"/>
  <c r="Y1004" i="4" s="1"/>
  <c r="AA1003" i="4" l="1"/>
  <c r="Z1004" i="4"/>
  <c r="W1003" i="4"/>
  <c r="V1004" i="4"/>
  <c r="R1004" i="4"/>
  <c r="S1004" i="4" s="1"/>
  <c r="O1006" i="4"/>
  <c r="P1005" i="4"/>
  <c r="Q1005" i="4" s="1"/>
  <c r="U1005" i="4"/>
  <c r="Y1005" i="4" s="1"/>
  <c r="Z1005" i="4" l="1"/>
  <c r="AA1004" i="4"/>
  <c r="AA1005" i="4" s="1"/>
  <c r="V1005" i="4"/>
  <c r="W1004" i="4"/>
  <c r="R1005" i="4"/>
  <c r="S1005" i="4" s="1"/>
  <c r="O1007" i="4"/>
  <c r="P1006" i="4"/>
  <c r="Q1006" i="4" s="1"/>
  <c r="U1006" i="4"/>
  <c r="Y1006" i="4" s="1"/>
  <c r="Z1006" i="4" l="1"/>
  <c r="V1006" i="4"/>
  <c r="W1005" i="4"/>
  <c r="W1006" i="4" s="1"/>
  <c r="R1006" i="4"/>
  <c r="S1006" i="4" s="1"/>
  <c r="O1008" i="4"/>
  <c r="P1007" i="4"/>
  <c r="Q1007" i="4" s="1"/>
  <c r="U1007" i="4"/>
  <c r="Y1007" i="4" s="1"/>
  <c r="Z1007" i="4" l="1"/>
  <c r="AA1006" i="4"/>
  <c r="V1007" i="4"/>
  <c r="R1007" i="4"/>
  <c r="S1007" i="4" s="1"/>
  <c r="O1009" i="4"/>
  <c r="P1008" i="4"/>
  <c r="Q1008" i="4" s="1"/>
  <c r="U1008" i="4"/>
  <c r="Y1008" i="4" s="1"/>
  <c r="AA1007" i="4" l="1"/>
  <c r="Z1008" i="4"/>
  <c r="V1008" i="4"/>
  <c r="W1007" i="4"/>
  <c r="R1008" i="4"/>
  <c r="S1008" i="4" s="1"/>
  <c r="O1010" i="4"/>
  <c r="P1009" i="4"/>
  <c r="Q1009" i="4" s="1"/>
  <c r="U1009" i="4"/>
  <c r="Y1009" i="4" s="1"/>
  <c r="W1008" i="4" l="1"/>
  <c r="Z1009" i="4"/>
  <c r="AA1008" i="4"/>
  <c r="V1009" i="4"/>
  <c r="R1009" i="4"/>
  <c r="S1009" i="4" s="1"/>
  <c r="O1011" i="4"/>
  <c r="P1010" i="4"/>
  <c r="Q1010" i="4" s="1"/>
  <c r="U1010" i="4"/>
  <c r="Y1010" i="4" s="1"/>
  <c r="AA1009" i="4" l="1"/>
  <c r="Z1010" i="4"/>
  <c r="V1010" i="4"/>
  <c r="W1009" i="4"/>
  <c r="W1010" i="4" s="1"/>
  <c r="R1010" i="4"/>
  <c r="S1010" i="4" s="1"/>
  <c r="O1012" i="4"/>
  <c r="P1011" i="4"/>
  <c r="Q1011" i="4" s="1"/>
  <c r="U1011" i="4"/>
  <c r="Y1011" i="4" s="1"/>
  <c r="Z1011" i="4" l="1"/>
  <c r="AA1010" i="4"/>
  <c r="AA1011" i="4" s="1"/>
  <c r="V1011" i="4"/>
  <c r="R1011" i="4"/>
  <c r="S1011" i="4" s="1"/>
  <c r="O1013" i="4"/>
  <c r="P1012" i="4"/>
  <c r="Q1012" i="4" s="1"/>
  <c r="U1012" i="4"/>
  <c r="Y1012" i="4" s="1"/>
  <c r="Z1012" i="4" l="1"/>
  <c r="V1012" i="4"/>
  <c r="W1011" i="4"/>
  <c r="R1012" i="4"/>
  <c r="S1012" i="4" s="1"/>
  <c r="O1014" i="4"/>
  <c r="P1013" i="4"/>
  <c r="Q1013" i="4" s="1"/>
  <c r="U1013" i="4"/>
  <c r="Y1013" i="4" s="1"/>
  <c r="W1012" i="4" l="1"/>
  <c r="Z1013" i="4"/>
  <c r="AA1012" i="4"/>
  <c r="AA1013" i="4" s="1"/>
  <c r="V1013" i="4"/>
  <c r="R1013" i="4"/>
  <c r="S1013" i="4" s="1"/>
  <c r="O1015" i="4"/>
  <c r="P1014" i="4"/>
  <c r="Q1014" i="4" s="1"/>
  <c r="U1014" i="4"/>
  <c r="Y1014" i="4" s="1"/>
  <c r="Z1014" i="4" l="1"/>
  <c r="V1014" i="4"/>
  <c r="W1013" i="4"/>
  <c r="W1014" i="4" s="1"/>
  <c r="R1014" i="4"/>
  <c r="S1014" i="4" s="1"/>
  <c r="O1016" i="4"/>
  <c r="P1015" i="4"/>
  <c r="Q1015" i="4" s="1"/>
  <c r="U1015" i="4"/>
  <c r="Y1015" i="4" s="1"/>
  <c r="Z1015" i="4" l="1"/>
  <c r="AA1014" i="4"/>
  <c r="V1015" i="4"/>
  <c r="R1015" i="4"/>
  <c r="S1015" i="4" s="1"/>
  <c r="O1017" i="4"/>
  <c r="P1016" i="4"/>
  <c r="Q1016" i="4" s="1"/>
  <c r="U1016" i="4"/>
  <c r="Y1016" i="4" s="1"/>
  <c r="AA1015" i="4" l="1"/>
  <c r="Z1016" i="4"/>
  <c r="V1016" i="4"/>
  <c r="W1015" i="4"/>
  <c r="R1016" i="4"/>
  <c r="S1016" i="4" s="1"/>
  <c r="O1018" i="4"/>
  <c r="P1017" i="4"/>
  <c r="Q1017" i="4" s="1"/>
  <c r="U1017" i="4"/>
  <c r="Y1017" i="4" s="1"/>
  <c r="Z1017" i="4" l="1"/>
  <c r="AA1016" i="4"/>
  <c r="W1016" i="4"/>
  <c r="V1017" i="4"/>
  <c r="R1017" i="4"/>
  <c r="S1017" i="4" s="1"/>
  <c r="O1019" i="4"/>
  <c r="P1018" i="4"/>
  <c r="Q1018" i="4" s="1"/>
  <c r="U1018" i="4"/>
  <c r="Y1018" i="4" s="1"/>
  <c r="AA1017" i="4" l="1"/>
  <c r="Z1018" i="4"/>
  <c r="V1018" i="4"/>
  <c r="W1017" i="4"/>
  <c r="R1018" i="4"/>
  <c r="S1018" i="4" s="1"/>
  <c r="O1020" i="4"/>
  <c r="P1019" i="4"/>
  <c r="Q1019" i="4" s="1"/>
  <c r="U1019" i="4"/>
  <c r="Y1019" i="4" s="1"/>
  <c r="Z1019" i="4" l="1"/>
  <c r="AA1018" i="4"/>
  <c r="W1018" i="4"/>
  <c r="V1019" i="4"/>
  <c r="R1019" i="4"/>
  <c r="S1019" i="4" s="1"/>
  <c r="O1021" i="4"/>
  <c r="P1020" i="4"/>
  <c r="Q1020" i="4" s="1"/>
  <c r="U1020" i="4"/>
  <c r="Y1020" i="4" s="1"/>
  <c r="AA1019" i="4" l="1"/>
  <c r="Z1020" i="4"/>
  <c r="V1020" i="4"/>
  <c r="W1019" i="4"/>
  <c r="W1020" i="4" s="1"/>
  <c r="R1020" i="4"/>
  <c r="S1020" i="4" s="1"/>
  <c r="O1022" i="4"/>
  <c r="P1021" i="4"/>
  <c r="Q1021" i="4" s="1"/>
  <c r="U1021" i="4"/>
  <c r="Y1021" i="4" s="1"/>
  <c r="Z1021" i="4" l="1"/>
  <c r="AA1020" i="4"/>
  <c r="V1021" i="4"/>
  <c r="R1021" i="4"/>
  <c r="S1021" i="4" s="1"/>
  <c r="O1023" i="4"/>
  <c r="P1022" i="4"/>
  <c r="Q1022" i="4" s="1"/>
  <c r="U1022" i="4"/>
  <c r="Y1022" i="4" s="1"/>
  <c r="AA1021" i="4" l="1"/>
  <c r="Z1022" i="4"/>
  <c r="V1022" i="4"/>
  <c r="W1021" i="4"/>
  <c r="R1022" i="4"/>
  <c r="S1022" i="4" s="1"/>
  <c r="O1024" i="4"/>
  <c r="P1023" i="4"/>
  <c r="Q1023" i="4" s="1"/>
  <c r="U1023" i="4"/>
  <c r="Y1023" i="4" s="1"/>
  <c r="Z1023" i="4" l="1"/>
  <c r="AA1022" i="4"/>
  <c r="AA1023" i="4" s="1"/>
  <c r="W1022" i="4"/>
  <c r="V1023" i="4"/>
  <c r="R1023" i="4"/>
  <c r="S1023" i="4" s="1"/>
  <c r="O1025" i="4"/>
  <c r="P1024" i="4"/>
  <c r="Q1024" i="4" s="1"/>
  <c r="U1024" i="4"/>
  <c r="Y1024" i="4" s="1"/>
  <c r="Z1024" i="4" l="1"/>
  <c r="V1024" i="4"/>
  <c r="W1023" i="4"/>
  <c r="R1024" i="4"/>
  <c r="S1024" i="4" s="1"/>
  <c r="O1026" i="4"/>
  <c r="P1025" i="4"/>
  <c r="Q1025" i="4" s="1"/>
  <c r="U1025" i="4"/>
  <c r="Y1025" i="4" s="1"/>
  <c r="W1024" i="4" l="1"/>
  <c r="Z1025" i="4"/>
  <c r="AA1024" i="4"/>
  <c r="AA1025" i="4" s="1"/>
  <c r="V1025" i="4"/>
  <c r="R1025" i="4"/>
  <c r="S1025" i="4" s="1"/>
  <c r="O1027" i="4"/>
  <c r="P1026" i="4"/>
  <c r="Q1026" i="4" s="1"/>
  <c r="U1026" i="4"/>
  <c r="Y1026" i="4" s="1"/>
  <c r="Z1026" i="4" l="1"/>
  <c r="V1026" i="4"/>
  <c r="W1025" i="4"/>
  <c r="R1026" i="4"/>
  <c r="S1026" i="4" s="1"/>
  <c r="O1028" i="4"/>
  <c r="P1027" i="4"/>
  <c r="Q1027" i="4" s="1"/>
  <c r="U1027" i="4"/>
  <c r="Y1027" i="4" s="1"/>
  <c r="W1026" i="4" l="1"/>
  <c r="Z1027" i="4"/>
  <c r="AA1026" i="4"/>
  <c r="V1027" i="4"/>
  <c r="R1027" i="4"/>
  <c r="S1027" i="4" s="1"/>
  <c r="O1029" i="4"/>
  <c r="P1028" i="4"/>
  <c r="Q1028" i="4" s="1"/>
  <c r="U1028" i="4"/>
  <c r="Y1028" i="4" s="1"/>
  <c r="AA1027" i="4" l="1"/>
  <c r="Z1028" i="4"/>
  <c r="V1028" i="4"/>
  <c r="W1027" i="4"/>
  <c r="W1028" i="4" s="1"/>
  <c r="R1028" i="4"/>
  <c r="S1028" i="4" s="1"/>
  <c r="O1030" i="4"/>
  <c r="P1029" i="4"/>
  <c r="Q1029" i="4" s="1"/>
  <c r="U1029" i="4"/>
  <c r="Y1029" i="4" s="1"/>
  <c r="Z1029" i="4" l="1"/>
  <c r="AA1028" i="4"/>
  <c r="AA1029" i="4" s="1"/>
  <c r="V1029" i="4"/>
  <c r="R1029" i="4"/>
  <c r="S1029" i="4" s="1"/>
  <c r="O1031" i="4"/>
  <c r="P1030" i="4"/>
  <c r="Q1030" i="4" s="1"/>
  <c r="U1030" i="4"/>
  <c r="Y1030" i="4" s="1"/>
  <c r="Z1030" i="4" l="1"/>
  <c r="V1030" i="4"/>
  <c r="W1029" i="4"/>
  <c r="R1030" i="4"/>
  <c r="S1030" i="4" s="1"/>
  <c r="O1032" i="4"/>
  <c r="P1031" i="4"/>
  <c r="Q1031" i="4" s="1"/>
  <c r="U1031" i="4"/>
  <c r="Y1031" i="4" s="1"/>
  <c r="Z1031" i="4" l="1"/>
  <c r="AA1030" i="4"/>
  <c r="W1030" i="4"/>
  <c r="V1031" i="4"/>
  <c r="R1031" i="4"/>
  <c r="S1031" i="4" s="1"/>
  <c r="O1033" i="4"/>
  <c r="P1032" i="4"/>
  <c r="Q1032" i="4" s="1"/>
  <c r="U1032" i="4"/>
  <c r="Y1032" i="4" s="1"/>
  <c r="AA1031" i="4" l="1"/>
  <c r="Z1032" i="4"/>
  <c r="V1032" i="4"/>
  <c r="W1031" i="4"/>
  <c r="R1032" i="4"/>
  <c r="S1032" i="4" s="1"/>
  <c r="O1034" i="4"/>
  <c r="P1033" i="4"/>
  <c r="Q1033" i="4" s="1"/>
  <c r="U1033" i="4"/>
  <c r="Y1033" i="4" s="1"/>
  <c r="Z1033" i="4" l="1"/>
  <c r="AA1032" i="4"/>
  <c r="W1032" i="4"/>
  <c r="V1033" i="4"/>
  <c r="R1033" i="4"/>
  <c r="S1033" i="4" s="1"/>
  <c r="O1035" i="4"/>
  <c r="P1034" i="4"/>
  <c r="Q1034" i="4" s="1"/>
  <c r="U1034" i="4"/>
  <c r="Y1034" i="4" s="1"/>
  <c r="AA1033" i="4" l="1"/>
  <c r="Z1034" i="4"/>
  <c r="V1034" i="4"/>
  <c r="W1033" i="4"/>
  <c r="R1034" i="4"/>
  <c r="S1034" i="4" s="1"/>
  <c r="O1036" i="4"/>
  <c r="P1035" i="4"/>
  <c r="Q1035" i="4" s="1"/>
  <c r="U1035" i="4"/>
  <c r="Y1035" i="4" s="1"/>
  <c r="W1034" i="4" l="1"/>
  <c r="Z1035" i="4"/>
  <c r="AA1034" i="4"/>
  <c r="V1035" i="4"/>
  <c r="R1035" i="4"/>
  <c r="S1035" i="4" s="1"/>
  <c r="O1037" i="4"/>
  <c r="P1036" i="4"/>
  <c r="Q1036" i="4" s="1"/>
  <c r="U1036" i="4"/>
  <c r="Y1036" i="4" s="1"/>
  <c r="AA1035" i="4" l="1"/>
  <c r="Z1036" i="4"/>
  <c r="V1036" i="4"/>
  <c r="W1035" i="4"/>
  <c r="R1036" i="4"/>
  <c r="S1036" i="4" s="1"/>
  <c r="O1038" i="4"/>
  <c r="P1037" i="4"/>
  <c r="Q1037" i="4" s="1"/>
  <c r="U1037" i="4"/>
  <c r="Y1037" i="4" s="1"/>
  <c r="Z1037" i="4" l="1"/>
  <c r="AA1036" i="4"/>
  <c r="AA1037" i="4" s="1"/>
  <c r="W1036" i="4"/>
  <c r="V1037" i="4"/>
  <c r="R1037" i="4"/>
  <c r="S1037" i="4" s="1"/>
  <c r="O1039" i="4"/>
  <c r="P1038" i="4"/>
  <c r="Q1038" i="4" s="1"/>
  <c r="U1038" i="4"/>
  <c r="Y1038" i="4" s="1"/>
  <c r="Z1038" i="4" l="1"/>
  <c r="V1038" i="4"/>
  <c r="W1037" i="4"/>
  <c r="R1038" i="4"/>
  <c r="S1038" i="4" s="1"/>
  <c r="O1040" i="4"/>
  <c r="P1039" i="4"/>
  <c r="Q1039" i="4" s="1"/>
  <c r="U1039" i="4"/>
  <c r="Y1039" i="4" s="1"/>
  <c r="Z1039" i="4" l="1"/>
  <c r="AA1038" i="4"/>
  <c r="W1038" i="4"/>
  <c r="V1039" i="4"/>
  <c r="R1039" i="4"/>
  <c r="S1039" i="4" s="1"/>
  <c r="O1041" i="4"/>
  <c r="P1040" i="4"/>
  <c r="Q1040" i="4" s="1"/>
  <c r="U1040" i="4"/>
  <c r="Y1040" i="4" s="1"/>
  <c r="AA1039" i="4" l="1"/>
  <c r="Z1040" i="4"/>
  <c r="V1040" i="4"/>
  <c r="W1039" i="4"/>
  <c r="W1040" i="4" s="1"/>
  <c r="R1040" i="4"/>
  <c r="S1040" i="4"/>
  <c r="O1042" i="4"/>
  <c r="P1041" i="4"/>
  <c r="Q1041" i="4" s="1"/>
  <c r="U1041" i="4"/>
  <c r="Y1041" i="4" s="1"/>
  <c r="Z1041" i="4" l="1"/>
  <c r="AA1040" i="4"/>
  <c r="V1041" i="4"/>
  <c r="R1041" i="4"/>
  <c r="S1041" i="4" s="1"/>
  <c r="O1043" i="4"/>
  <c r="P1042" i="4"/>
  <c r="Q1042" i="4" s="1"/>
  <c r="U1042" i="4"/>
  <c r="Y1042" i="4" s="1"/>
  <c r="AA1041" i="4" l="1"/>
  <c r="Z1042" i="4"/>
  <c r="V1042" i="4"/>
  <c r="W1041" i="4"/>
  <c r="R1042" i="4"/>
  <c r="S1042" i="4" s="1"/>
  <c r="O1044" i="4"/>
  <c r="P1043" i="4"/>
  <c r="Q1043" i="4" s="1"/>
  <c r="U1043" i="4"/>
  <c r="Y1043" i="4" s="1"/>
  <c r="Z1043" i="4" l="1"/>
  <c r="AA1042" i="4"/>
  <c r="AA1043" i="4" s="1"/>
  <c r="W1042" i="4"/>
  <c r="V1043" i="4"/>
  <c r="R1043" i="4"/>
  <c r="S1043" i="4" s="1"/>
  <c r="O1045" i="4"/>
  <c r="P1044" i="4"/>
  <c r="Q1044" i="4" s="1"/>
  <c r="U1044" i="4"/>
  <c r="Y1044" i="4" s="1"/>
  <c r="Z1044" i="4" l="1"/>
  <c r="V1044" i="4"/>
  <c r="W1043" i="4"/>
  <c r="W1044" i="4" s="1"/>
  <c r="R1044" i="4"/>
  <c r="S1044" i="4" s="1"/>
  <c r="O1046" i="4"/>
  <c r="P1045" i="4"/>
  <c r="Q1045" i="4" s="1"/>
  <c r="U1045" i="4"/>
  <c r="Y1045" i="4" s="1"/>
  <c r="Z1045" i="4" l="1"/>
  <c r="AA1044" i="4"/>
  <c r="V1045" i="4"/>
  <c r="R1045" i="4"/>
  <c r="S1045" i="4" s="1"/>
  <c r="O1047" i="4"/>
  <c r="P1046" i="4"/>
  <c r="Q1046" i="4" s="1"/>
  <c r="U1046" i="4"/>
  <c r="Y1046" i="4" s="1"/>
  <c r="AA1045" i="4" l="1"/>
  <c r="Z1046" i="4"/>
  <c r="V1046" i="4"/>
  <c r="W1045" i="4"/>
  <c r="W1046" i="4" s="1"/>
  <c r="R1046" i="4"/>
  <c r="S1046" i="4" s="1"/>
  <c r="O1048" i="4"/>
  <c r="P1047" i="4"/>
  <c r="Q1047" i="4" s="1"/>
  <c r="U1047" i="4"/>
  <c r="Y1047" i="4" s="1"/>
  <c r="Z1047" i="4" l="1"/>
  <c r="AA1046" i="4"/>
  <c r="AA1047" i="4" s="1"/>
  <c r="V1047" i="4"/>
  <c r="R1047" i="4"/>
  <c r="S1047" i="4" s="1"/>
  <c r="O1049" i="4"/>
  <c r="P1048" i="4"/>
  <c r="Q1048" i="4" s="1"/>
  <c r="U1048" i="4"/>
  <c r="Y1048" i="4" s="1"/>
  <c r="Z1048" i="4" l="1"/>
  <c r="V1048" i="4"/>
  <c r="W1047" i="4"/>
  <c r="R1048" i="4"/>
  <c r="S1048" i="4" s="1"/>
  <c r="O1050" i="4"/>
  <c r="P1049" i="4"/>
  <c r="Q1049" i="4" s="1"/>
  <c r="U1049" i="4"/>
  <c r="Y1049" i="4" s="1"/>
  <c r="W1048" i="4" l="1"/>
  <c r="Z1049" i="4"/>
  <c r="AA1048" i="4"/>
  <c r="V1049" i="4"/>
  <c r="R1049" i="4"/>
  <c r="S1049" i="4" s="1"/>
  <c r="O1051" i="4"/>
  <c r="P1050" i="4"/>
  <c r="Q1050" i="4" s="1"/>
  <c r="U1050" i="4"/>
  <c r="Y1050" i="4" s="1"/>
  <c r="AA1049" i="4" l="1"/>
  <c r="Z1050" i="4"/>
  <c r="V1050" i="4"/>
  <c r="W1049" i="4"/>
  <c r="R1050" i="4"/>
  <c r="S1050" i="4" s="1"/>
  <c r="O1052" i="4"/>
  <c r="P1051" i="4"/>
  <c r="Q1051" i="4" s="1"/>
  <c r="U1051" i="4"/>
  <c r="Y1051" i="4" s="1"/>
  <c r="Z1051" i="4" l="1"/>
  <c r="AA1050" i="4"/>
  <c r="AA1051" i="4" s="1"/>
  <c r="W1050" i="4"/>
  <c r="V1051" i="4"/>
  <c r="R1051" i="4"/>
  <c r="S1051" i="4" s="1"/>
  <c r="O1053" i="4"/>
  <c r="P1052" i="4"/>
  <c r="Q1052" i="4" s="1"/>
  <c r="U1052" i="4"/>
  <c r="Y1052" i="4" s="1"/>
  <c r="Z1052" i="4" l="1"/>
  <c r="V1052" i="4"/>
  <c r="W1051" i="4"/>
  <c r="R1052" i="4"/>
  <c r="S1052" i="4" s="1"/>
  <c r="O1054" i="4"/>
  <c r="P1053" i="4"/>
  <c r="Q1053" i="4" s="1"/>
  <c r="U1053" i="4"/>
  <c r="Y1053" i="4" s="1"/>
  <c r="W1052" i="4" l="1"/>
  <c r="Z1053" i="4"/>
  <c r="AA1052" i="4"/>
  <c r="AA1053" i="4" s="1"/>
  <c r="V1053" i="4"/>
  <c r="R1053" i="4"/>
  <c r="S1053" i="4" s="1"/>
  <c r="O1055" i="4"/>
  <c r="P1054" i="4"/>
  <c r="Q1054" i="4" s="1"/>
  <c r="U1054" i="4"/>
  <c r="Y1054" i="4" s="1"/>
  <c r="Z1054" i="4" l="1"/>
  <c r="V1054" i="4"/>
  <c r="W1053" i="4"/>
  <c r="R1054" i="4"/>
  <c r="S1054" i="4" s="1"/>
  <c r="O1056" i="4"/>
  <c r="P1055" i="4"/>
  <c r="Q1055" i="4" s="1"/>
  <c r="U1055" i="4"/>
  <c r="Y1055" i="4" s="1"/>
  <c r="Z1055" i="4" l="1"/>
  <c r="AA1054" i="4"/>
  <c r="AA1055" i="4" s="1"/>
  <c r="W1054" i="4"/>
  <c r="V1055" i="4"/>
  <c r="R1055" i="4"/>
  <c r="S1055" i="4" s="1"/>
  <c r="O1057" i="4"/>
  <c r="P1056" i="4"/>
  <c r="Q1056" i="4" s="1"/>
  <c r="U1056" i="4"/>
  <c r="Y1056" i="4" s="1"/>
  <c r="Z1056" i="4" l="1"/>
  <c r="V1056" i="4"/>
  <c r="W1055" i="4"/>
  <c r="W1056" i="4" s="1"/>
  <c r="R1056" i="4"/>
  <c r="S1056" i="4" s="1"/>
  <c r="O1058" i="4"/>
  <c r="P1057" i="4"/>
  <c r="Q1057" i="4" s="1"/>
  <c r="U1057" i="4"/>
  <c r="Y1057" i="4" s="1"/>
  <c r="Z1057" i="4" l="1"/>
  <c r="AA1056" i="4"/>
  <c r="V1057" i="4"/>
  <c r="R1057" i="4"/>
  <c r="S1057" i="4" s="1"/>
  <c r="O1059" i="4"/>
  <c r="P1058" i="4"/>
  <c r="Q1058" i="4" s="1"/>
  <c r="U1058" i="4"/>
  <c r="Y1058" i="4" s="1"/>
  <c r="AA1057" i="4" l="1"/>
  <c r="Z1058" i="4"/>
  <c r="V1058" i="4"/>
  <c r="W1057" i="4"/>
  <c r="R1058" i="4"/>
  <c r="S1058" i="4" s="1"/>
  <c r="O1060" i="4"/>
  <c r="P1059" i="4"/>
  <c r="Q1059" i="4" s="1"/>
  <c r="U1059" i="4"/>
  <c r="Y1059" i="4" s="1"/>
  <c r="W1058" i="4" l="1"/>
  <c r="Z1059" i="4"/>
  <c r="AA1058" i="4"/>
  <c r="AA1059" i="4" s="1"/>
  <c r="V1059" i="4"/>
  <c r="R1059" i="4"/>
  <c r="S1059" i="4" s="1"/>
  <c r="O1061" i="4"/>
  <c r="P1060" i="4"/>
  <c r="Q1060" i="4" s="1"/>
  <c r="U1060" i="4"/>
  <c r="Y1060" i="4" s="1"/>
  <c r="Z1060" i="4" l="1"/>
  <c r="V1060" i="4"/>
  <c r="W1059" i="4"/>
  <c r="R1060" i="4"/>
  <c r="S1060" i="4" s="1"/>
  <c r="O1062" i="4"/>
  <c r="P1061" i="4"/>
  <c r="Q1061" i="4" s="1"/>
  <c r="U1061" i="4"/>
  <c r="Y1061" i="4" s="1"/>
  <c r="Z1061" i="4" l="1"/>
  <c r="AA1060" i="4"/>
  <c r="AA1061" i="4" s="1"/>
  <c r="W1060" i="4"/>
  <c r="V1061" i="4"/>
  <c r="R1061" i="4"/>
  <c r="S1061" i="4" s="1"/>
  <c r="O1063" i="4"/>
  <c r="P1062" i="4"/>
  <c r="Q1062" i="4" s="1"/>
  <c r="U1062" i="4"/>
  <c r="Y1062" i="4" s="1"/>
  <c r="Z1062" i="4" l="1"/>
  <c r="V1062" i="4"/>
  <c r="W1061" i="4"/>
  <c r="R1062" i="4"/>
  <c r="S1062" i="4" s="1"/>
  <c r="O1064" i="4"/>
  <c r="P1063" i="4"/>
  <c r="Q1063" i="4" s="1"/>
  <c r="U1063" i="4"/>
  <c r="Y1063" i="4" s="1"/>
  <c r="Z1063" i="4" l="1"/>
  <c r="AA1062" i="4"/>
  <c r="AA1063" i="4" s="1"/>
  <c r="W1062" i="4"/>
  <c r="V1063" i="4"/>
  <c r="R1063" i="4"/>
  <c r="S1063" i="4" s="1"/>
  <c r="O1065" i="4"/>
  <c r="P1064" i="4"/>
  <c r="Q1064" i="4" s="1"/>
  <c r="U1064" i="4"/>
  <c r="Y1064" i="4" s="1"/>
  <c r="Z1064" i="4" l="1"/>
  <c r="V1064" i="4"/>
  <c r="W1063" i="4"/>
  <c r="R1064" i="4"/>
  <c r="S1064" i="4" s="1"/>
  <c r="O1066" i="4"/>
  <c r="P1065" i="4"/>
  <c r="Q1065" i="4" s="1"/>
  <c r="U1065" i="4"/>
  <c r="Y1065" i="4" s="1"/>
  <c r="W1064" i="4" l="1"/>
  <c r="Z1065" i="4"/>
  <c r="AA1064" i="4"/>
  <c r="V1065" i="4"/>
  <c r="R1065" i="4"/>
  <c r="S1065" i="4" s="1"/>
  <c r="O1067" i="4"/>
  <c r="P1066" i="4"/>
  <c r="Q1066" i="4" s="1"/>
  <c r="U1066" i="4"/>
  <c r="Y1066" i="4" s="1"/>
  <c r="AA1065" i="4" l="1"/>
  <c r="Z1066" i="4"/>
  <c r="V1066" i="4"/>
  <c r="W1065" i="4"/>
  <c r="R1066" i="4"/>
  <c r="S1066" i="4" s="1"/>
  <c r="O1068" i="4"/>
  <c r="P1067" i="4"/>
  <c r="Q1067" i="4" s="1"/>
  <c r="U1067" i="4"/>
  <c r="Y1067" i="4" s="1"/>
  <c r="W1066" i="4" l="1"/>
  <c r="Z1067" i="4"/>
  <c r="AA1066" i="4"/>
  <c r="V1067" i="4"/>
  <c r="R1067" i="4"/>
  <c r="S1067" i="4" s="1"/>
  <c r="O1069" i="4"/>
  <c r="P1068" i="4"/>
  <c r="Q1068" i="4" s="1"/>
  <c r="U1068" i="4"/>
  <c r="Y1068" i="4" s="1"/>
  <c r="AA1067" i="4" l="1"/>
  <c r="Z1068" i="4"/>
  <c r="V1068" i="4"/>
  <c r="W1067" i="4"/>
  <c r="R1068" i="4"/>
  <c r="S1068" i="4" s="1"/>
  <c r="O1070" i="4"/>
  <c r="P1069" i="4"/>
  <c r="Q1069" i="4" s="1"/>
  <c r="U1069" i="4"/>
  <c r="Y1069" i="4" s="1"/>
  <c r="W1068" i="4" l="1"/>
  <c r="Z1069" i="4"/>
  <c r="AA1068" i="4"/>
  <c r="V1069" i="4"/>
  <c r="R1069" i="4"/>
  <c r="S1069" i="4" s="1"/>
  <c r="O1071" i="4"/>
  <c r="P1070" i="4"/>
  <c r="Q1070" i="4" s="1"/>
  <c r="U1070" i="4"/>
  <c r="Y1070" i="4" s="1"/>
  <c r="AA1069" i="4" l="1"/>
  <c r="Z1070" i="4"/>
  <c r="V1070" i="4"/>
  <c r="W1069" i="4"/>
  <c r="W1070" i="4" s="1"/>
  <c r="R1070" i="4"/>
  <c r="S1070" i="4" s="1"/>
  <c r="O1072" i="4"/>
  <c r="P1071" i="4"/>
  <c r="Q1071" i="4" s="1"/>
  <c r="U1071" i="4"/>
  <c r="Y1071" i="4" s="1"/>
  <c r="Z1071" i="4" l="1"/>
  <c r="AA1070" i="4"/>
  <c r="AA1071" i="4" s="1"/>
  <c r="V1071" i="4"/>
  <c r="R1071" i="4"/>
  <c r="S1071" i="4" s="1"/>
  <c r="O1073" i="4"/>
  <c r="P1072" i="4"/>
  <c r="Q1072" i="4" s="1"/>
  <c r="U1072" i="4"/>
  <c r="Y1072" i="4" s="1"/>
  <c r="Z1072" i="4" l="1"/>
  <c r="V1072" i="4"/>
  <c r="W1071" i="4"/>
  <c r="R1072" i="4"/>
  <c r="S1072" i="4"/>
  <c r="O1074" i="4"/>
  <c r="P1073" i="4"/>
  <c r="Q1073" i="4" s="1"/>
  <c r="U1073" i="4"/>
  <c r="Y1073" i="4" s="1"/>
  <c r="W1072" i="4" l="1"/>
  <c r="Z1073" i="4"/>
  <c r="AA1072" i="4"/>
  <c r="V1073" i="4"/>
  <c r="R1073" i="4"/>
  <c r="S1073" i="4" s="1"/>
  <c r="O1075" i="4"/>
  <c r="P1074" i="4"/>
  <c r="Q1074" i="4" s="1"/>
  <c r="U1074" i="4"/>
  <c r="Y1074" i="4" s="1"/>
  <c r="AA1073" i="4" l="1"/>
  <c r="Z1074" i="4"/>
  <c r="V1074" i="4"/>
  <c r="W1073" i="4"/>
  <c r="W1074" i="4" s="1"/>
  <c r="R1074" i="4"/>
  <c r="S1074" i="4" s="1"/>
  <c r="O1076" i="4"/>
  <c r="P1075" i="4"/>
  <c r="Q1075" i="4" s="1"/>
  <c r="U1075" i="4"/>
  <c r="Y1075" i="4" s="1"/>
  <c r="Z1075" i="4" l="1"/>
  <c r="AA1074" i="4"/>
  <c r="V1075" i="4"/>
  <c r="R1075" i="4"/>
  <c r="S1075" i="4" s="1"/>
  <c r="O1077" i="4"/>
  <c r="P1076" i="4"/>
  <c r="Q1076" i="4" s="1"/>
  <c r="U1076" i="4"/>
  <c r="Y1076" i="4" s="1"/>
  <c r="AA1075" i="4" l="1"/>
  <c r="Z1076" i="4"/>
  <c r="V1076" i="4"/>
  <c r="W1075" i="4"/>
  <c r="W1076" i="4" s="1"/>
  <c r="R1076" i="4"/>
  <c r="S1076" i="4" s="1"/>
  <c r="O1078" i="4"/>
  <c r="P1077" i="4"/>
  <c r="Q1077" i="4" s="1"/>
  <c r="U1077" i="4"/>
  <c r="Y1077" i="4" s="1"/>
  <c r="Z1077" i="4" l="1"/>
  <c r="AA1076" i="4"/>
  <c r="V1077" i="4"/>
  <c r="R1077" i="4"/>
  <c r="S1077" i="4" s="1"/>
  <c r="O1079" i="4"/>
  <c r="P1078" i="4"/>
  <c r="Q1078" i="4" s="1"/>
  <c r="U1078" i="4"/>
  <c r="Y1078" i="4" s="1"/>
  <c r="AA1077" i="4" l="1"/>
  <c r="Z1078" i="4"/>
  <c r="V1078" i="4"/>
  <c r="W1077" i="4"/>
  <c r="R1078" i="4"/>
  <c r="S1078" i="4" s="1"/>
  <c r="O1080" i="4"/>
  <c r="P1079" i="4"/>
  <c r="Q1079" i="4" s="1"/>
  <c r="U1079" i="4"/>
  <c r="Y1079" i="4" s="1"/>
  <c r="Z1079" i="4" l="1"/>
  <c r="AA1078" i="4"/>
  <c r="W1078" i="4"/>
  <c r="V1079" i="4"/>
  <c r="R1079" i="4"/>
  <c r="S1079" i="4" s="1"/>
  <c r="O1081" i="4"/>
  <c r="P1080" i="4"/>
  <c r="Q1080" i="4" s="1"/>
  <c r="U1080" i="4"/>
  <c r="Y1080" i="4" s="1"/>
  <c r="AA1079" i="4" l="1"/>
  <c r="Z1080" i="4"/>
  <c r="V1080" i="4"/>
  <c r="W1079" i="4"/>
  <c r="W1080" i="4" s="1"/>
  <c r="R1080" i="4"/>
  <c r="S1080" i="4" s="1"/>
  <c r="O1082" i="4"/>
  <c r="P1081" i="4"/>
  <c r="Q1081" i="4" s="1"/>
  <c r="U1081" i="4"/>
  <c r="Y1081" i="4" s="1"/>
  <c r="Z1081" i="4" l="1"/>
  <c r="AA1080" i="4"/>
  <c r="V1081" i="4"/>
  <c r="R1081" i="4"/>
  <c r="S1081" i="4" s="1"/>
  <c r="O1083" i="4"/>
  <c r="P1082" i="4"/>
  <c r="Q1082" i="4" s="1"/>
  <c r="U1082" i="4"/>
  <c r="Y1082" i="4" s="1"/>
  <c r="AA1081" i="4" l="1"/>
  <c r="Z1082" i="4"/>
  <c r="V1082" i="4"/>
  <c r="W1081" i="4"/>
  <c r="R1082" i="4"/>
  <c r="S1082" i="4" s="1"/>
  <c r="O1084" i="4"/>
  <c r="P1083" i="4"/>
  <c r="Q1083" i="4" s="1"/>
  <c r="U1083" i="4"/>
  <c r="Y1083" i="4" s="1"/>
  <c r="Z1083" i="4" l="1"/>
  <c r="AA1082" i="4"/>
  <c r="AA1083" i="4" s="1"/>
  <c r="W1082" i="4"/>
  <c r="V1083" i="4"/>
  <c r="R1083" i="4"/>
  <c r="S1083" i="4" s="1"/>
  <c r="O1085" i="4"/>
  <c r="P1084" i="4"/>
  <c r="Q1084" i="4" s="1"/>
  <c r="U1084" i="4"/>
  <c r="Y1084" i="4" s="1"/>
  <c r="Z1084" i="4" l="1"/>
  <c r="V1084" i="4"/>
  <c r="W1083" i="4"/>
  <c r="W1084" i="4" s="1"/>
  <c r="R1084" i="4"/>
  <c r="S1084" i="4" s="1"/>
  <c r="O1086" i="4"/>
  <c r="P1085" i="4"/>
  <c r="Q1085" i="4" s="1"/>
  <c r="U1085" i="4"/>
  <c r="Y1085" i="4" s="1"/>
  <c r="Z1085" i="4" l="1"/>
  <c r="AA1084" i="4"/>
  <c r="V1085" i="4"/>
  <c r="R1085" i="4"/>
  <c r="S1085" i="4" s="1"/>
  <c r="O1087" i="4"/>
  <c r="P1086" i="4"/>
  <c r="Q1086" i="4" s="1"/>
  <c r="U1086" i="4"/>
  <c r="Y1086" i="4" s="1"/>
  <c r="AA1085" i="4" l="1"/>
  <c r="Z1086" i="4"/>
  <c r="V1086" i="4"/>
  <c r="W1085" i="4"/>
  <c r="R1086" i="4"/>
  <c r="S1086" i="4" s="1"/>
  <c r="O1088" i="4"/>
  <c r="P1087" i="4"/>
  <c r="Q1087" i="4" s="1"/>
  <c r="U1087" i="4"/>
  <c r="Y1087" i="4" s="1"/>
  <c r="W1086" i="4" l="1"/>
  <c r="AA1086" i="4"/>
  <c r="Z1087" i="4"/>
  <c r="V1087" i="4"/>
  <c r="R1087" i="4"/>
  <c r="S1087" i="4" s="1"/>
  <c r="O1089" i="4"/>
  <c r="P1088" i="4"/>
  <c r="Q1088" i="4" s="1"/>
  <c r="U1088" i="4"/>
  <c r="Y1088" i="4" s="1"/>
  <c r="AA1087" i="4" l="1"/>
  <c r="Z1088" i="4"/>
  <c r="V1088" i="4"/>
  <c r="W1087" i="4"/>
  <c r="R1088" i="4"/>
  <c r="S1088" i="4" s="1"/>
  <c r="O1090" i="4"/>
  <c r="P1089" i="4"/>
  <c r="Q1089" i="4" s="1"/>
  <c r="U1089" i="4"/>
  <c r="Y1089" i="4" s="1"/>
  <c r="W1088" i="4" l="1"/>
  <c r="Z1089" i="4"/>
  <c r="AA1088" i="4"/>
  <c r="V1089" i="4"/>
  <c r="R1089" i="4"/>
  <c r="S1089" i="4" s="1"/>
  <c r="O1091" i="4"/>
  <c r="P1090" i="4"/>
  <c r="Q1090" i="4" s="1"/>
  <c r="U1090" i="4"/>
  <c r="Y1090" i="4" s="1"/>
  <c r="AA1089" i="4" l="1"/>
  <c r="Z1090" i="4"/>
  <c r="V1090" i="4"/>
  <c r="W1089" i="4"/>
  <c r="W1090" i="4" s="1"/>
  <c r="R1090" i="4"/>
  <c r="S1090" i="4" s="1"/>
  <c r="O1092" i="4"/>
  <c r="P1091" i="4"/>
  <c r="Q1091" i="4" s="1"/>
  <c r="U1091" i="4"/>
  <c r="Y1091" i="4" s="1"/>
  <c r="Z1091" i="4" l="1"/>
  <c r="AA1090" i="4"/>
  <c r="V1091" i="4"/>
  <c r="R1091" i="4"/>
  <c r="S1091" i="4" s="1"/>
  <c r="O1093" i="4"/>
  <c r="P1092" i="4"/>
  <c r="Q1092" i="4" s="1"/>
  <c r="U1092" i="4"/>
  <c r="Y1092" i="4" s="1"/>
  <c r="AA1091" i="4" l="1"/>
  <c r="Z1092" i="4"/>
  <c r="V1092" i="4"/>
  <c r="W1091" i="4"/>
  <c r="R1092" i="4"/>
  <c r="S1092" i="4" s="1"/>
  <c r="O1094" i="4"/>
  <c r="P1093" i="4"/>
  <c r="Q1093" i="4" s="1"/>
  <c r="U1093" i="4"/>
  <c r="Y1093" i="4" s="1"/>
  <c r="Z1093" i="4" l="1"/>
  <c r="AA1092" i="4"/>
  <c r="W1092" i="4"/>
  <c r="V1093" i="4"/>
  <c r="R1093" i="4"/>
  <c r="S1093" i="4" s="1"/>
  <c r="O1095" i="4"/>
  <c r="P1094" i="4"/>
  <c r="Q1094" i="4" s="1"/>
  <c r="U1094" i="4"/>
  <c r="Y1094" i="4" s="1"/>
  <c r="AA1093" i="4" l="1"/>
  <c r="Z1094" i="4"/>
  <c r="V1094" i="4"/>
  <c r="W1093" i="4"/>
  <c r="R1094" i="4"/>
  <c r="S1094" i="4" s="1"/>
  <c r="O1096" i="4"/>
  <c r="P1095" i="4"/>
  <c r="Q1095" i="4" s="1"/>
  <c r="U1095" i="4"/>
  <c r="Y1095" i="4" s="1"/>
  <c r="W1094" i="4" l="1"/>
  <c r="Z1095" i="4"/>
  <c r="AA1094" i="4"/>
  <c r="V1095" i="4"/>
  <c r="R1095" i="4"/>
  <c r="S1095" i="4" s="1"/>
  <c r="O1097" i="4"/>
  <c r="P1096" i="4"/>
  <c r="Q1096" i="4" s="1"/>
  <c r="U1096" i="4"/>
  <c r="Y1096" i="4" s="1"/>
  <c r="AA1095" i="4" l="1"/>
  <c r="Z1096" i="4"/>
  <c r="V1096" i="4"/>
  <c r="W1095" i="4"/>
  <c r="R1096" i="4"/>
  <c r="S1096" i="4" s="1"/>
  <c r="O1098" i="4"/>
  <c r="P1097" i="4"/>
  <c r="Q1097" i="4" s="1"/>
  <c r="U1097" i="4"/>
  <c r="Y1097" i="4" s="1"/>
  <c r="W1096" i="4" l="1"/>
  <c r="Z1097" i="4"/>
  <c r="AA1096" i="4"/>
  <c r="AA1097" i="4" s="1"/>
  <c r="V1097" i="4"/>
  <c r="R1097" i="4"/>
  <c r="S1097" i="4" s="1"/>
  <c r="O1099" i="4"/>
  <c r="P1098" i="4"/>
  <c r="Q1098" i="4" s="1"/>
  <c r="U1098" i="4"/>
  <c r="Y1098" i="4" s="1"/>
  <c r="Z1098" i="4" l="1"/>
  <c r="V1098" i="4"/>
  <c r="W1097" i="4"/>
  <c r="R1098" i="4"/>
  <c r="S1098" i="4" s="1"/>
  <c r="O1100" i="4"/>
  <c r="P1099" i="4"/>
  <c r="Q1099" i="4" s="1"/>
  <c r="U1099" i="4"/>
  <c r="Y1099" i="4" s="1"/>
  <c r="W1098" i="4" l="1"/>
  <c r="Z1099" i="4"/>
  <c r="AA1098" i="4"/>
  <c r="AA1099" i="4" s="1"/>
  <c r="V1099" i="4"/>
  <c r="R1099" i="4"/>
  <c r="S1099" i="4" s="1"/>
  <c r="O1101" i="4"/>
  <c r="P1100" i="4"/>
  <c r="Q1100" i="4" s="1"/>
  <c r="U1100" i="4"/>
  <c r="Y1100" i="4" s="1"/>
  <c r="Z1100" i="4" l="1"/>
  <c r="V1100" i="4"/>
  <c r="W1099" i="4"/>
  <c r="R1100" i="4"/>
  <c r="S1100" i="4" s="1"/>
  <c r="O1102" i="4"/>
  <c r="P1101" i="4"/>
  <c r="Q1101" i="4" s="1"/>
  <c r="U1101" i="4"/>
  <c r="Y1101" i="4" s="1"/>
  <c r="W1100" i="4" l="1"/>
  <c r="Z1101" i="4"/>
  <c r="AA1100" i="4"/>
  <c r="AA1101" i="4" s="1"/>
  <c r="V1101" i="4"/>
  <c r="R1101" i="4"/>
  <c r="S1101" i="4" s="1"/>
  <c r="O1103" i="4"/>
  <c r="P1102" i="4"/>
  <c r="Q1102" i="4" s="1"/>
  <c r="U1102" i="4"/>
  <c r="Y1102" i="4" s="1"/>
  <c r="Z1102" i="4" l="1"/>
  <c r="V1102" i="4"/>
  <c r="W1101" i="4"/>
  <c r="W1102" i="4" s="1"/>
  <c r="R1102" i="4"/>
  <c r="S1102" i="4" s="1"/>
  <c r="O1104" i="4"/>
  <c r="P1103" i="4"/>
  <c r="Q1103" i="4" s="1"/>
  <c r="U1103" i="4"/>
  <c r="Y1103" i="4" s="1"/>
  <c r="Z1103" i="4" l="1"/>
  <c r="AA1102" i="4"/>
  <c r="V1103" i="4"/>
  <c r="R1103" i="4"/>
  <c r="S1103" i="4" s="1"/>
  <c r="O1105" i="4"/>
  <c r="P1104" i="4"/>
  <c r="Q1104" i="4" s="1"/>
  <c r="U1104" i="4"/>
  <c r="Y1104" i="4" s="1"/>
  <c r="AA1103" i="4" l="1"/>
  <c r="Z1104" i="4"/>
  <c r="V1104" i="4"/>
  <c r="W1103" i="4"/>
  <c r="R1104" i="4"/>
  <c r="S1104" i="4" s="1"/>
  <c r="O1106" i="4"/>
  <c r="P1105" i="4"/>
  <c r="Q1105" i="4" s="1"/>
  <c r="U1105" i="4"/>
  <c r="Y1105" i="4" s="1"/>
  <c r="W1104" i="4" l="1"/>
  <c r="Z1105" i="4"/>
  <c r="AA1104" i="4"/>
  <c r="V1105" i="4"/>
  <c r="R1105" i="4"/>
  <c r="S1105" i="4" s="1"/>
  <c r="O1107" i="4"/>
  <c r="P1106" i="4"/>
  <c r="Q1106" i="4" s="1"/>
  <c r="U1106" i="4"/>
  <c r="Y1106" i="4" s="1"/>
  <c r="AA1105" i="4" l="1"/>
  <c r="Z1106" i="4"/>
  <c r="V1106" i="4"/>
  <c r="W1105" i="4"/>
  <c r="W1106" i="4" s="1"/>
  <c r="R1106" i="4"/>
  <c r="S1106" i="4" s="1"/>
  <c r="O1108" i="4"/>
  <c r="P1107" i="4"/>
  <c r="Q1107" i="4" s="1"/>
  <c r="U1107" i="4"/>
  <c r="Y1107" i="4" s="1"/>
  <c r="Z1107" i="4" l="1"/>
  <c r="AA1106" i="4"/>
  <c r="V1107" i="4"/>
  <c r="R1107" i="4"/>
  <c r="S1107" i="4" s="1"/>
  <c r="O1109" i="4"/>
  <c r="P1108" i="4"/>
  <c r="Q1108" i="4" s="1"/>
  <c r="U1108" i="4"/>
  <c r="Y1108" i="4" s="1"/>
  <c r="AA1107" i="4" l="1"/>
  <c r="Z1108" i="4"/>
  <c r="V1108" i="4"/>
  <c r="W1107" i="4"/>
  <c r="R1108" i="4"/>
  <c r="S1108" i="4" s="1"/>
  <c r="O1110" i="4"/>
  <c r="P1109" i="4"/>
  <c r="Q1109" i="4" s="1"/>
  <c r="U1109" i="4"/>
  <c r="Y1109" i="4" s="1"/>
  <c r="Z1109" i="4" l="1"/>
  <c r="AA1108" i="4"/>
  <c r="AA1109" i="4" s="1"/>
  <c r="W1108" i="4"/>
  <c r="V1109" i="4"/>
  <c r="R1109" i="4"/>
  <c r="S1109" i="4" s="1"/>
  <c r="O1111" i="4"/>
  <c r="P1110" i="4"/>
  <c r="Q1110" i="4" s="1"/>
  <c r="U1110" i="4"/>
  <c r="Y1110" i="4" s="1"/>
  <c r="Z1110" i="4" l="1"/>
  <c r="V1110" i="4"/>
  <c r="W1109" i="4"/>
  <c r="R1110" i="4"/>
  <c r="S1110" i="4" s="1"/>
  <c r="O1112" i="4"/>
  <c r="P1111" i="4"/>
  <c r="Q1111" i="4" s="1"/>
  <c r="U1111" i="4"/>
  <c r="Y1111" i="4" s="1"/>
  <c r="W1110" i="4" l="1"/>
  <c r="Z1111" i="4"/>
  <c r="AA1110" i="4"/>
  <c r="V1111" i="4"/>
  <c r="R1111" i="4"/>
  <c r="S1111" i="4" s="1"/>
  <c r="O1113" i="4"/>
  <c r="P1112" i="4"/>
  <c r="Q1112" i="4" s="1"/>
  <c r="U1112" i="4"/>
  <c r="Y1112" i="4" s="1"/>
  <c r="AA1111" i="4" l="1"/>
  <c r="Z1112" i="4"/>
  <c r="V1112" i="4"/>
  <c r="W1111" i="4"/>
  <c r="W1112" i="4" s="1"/>
  <c r="R1112" i="4"/>
  <c r="S1112" i="4" s="1"/>
  <c r="O1114" i="4"/>
  <c r="P1113" i="4"/>
  <c r="Q1113" i="4" s="1"/>
  <c r="U1113" i="4"/>
  <c r="Y1113" i="4" s="1"/>
  <c r="Z1113" i="4" l="1"/>
  <c r="AA1112" i="4"/>
  <c r="AA1113" i="4" s="1"/>
  <c r="V1113" i="4"/>
  <c r="R1113" i="4"/>
  <c r="S1113" i="4" s="1"/>
  <c r="O1115" i="4"/>
  <c r="P1114" i="4"/>
  <c r="Q1114" i="4" s="1"/>
  <c r="U1114" i="4"/>
  <c r="Y1114" i="4" s="1"/>
  <c r="Z1114" i="4" l="1"/>
  <c r="V1114" i="4"/>
  <c r="W1113" i="4"/>
  <c r="R1114" i="4"/>
  <c r="S1114" i="4" s="1"/>
  <c r="O1116" i="4"/>
  <c r="P1115" i="4"/>
  <c r="Q1115" i="4" s="1"/>
  <c r="U1115" i="4"/>
  <c r="Y1115" i="4" s="1"/>
  <c r="Z1115" i="4" l="1"/>
  <c r="AA1114" i="4"/>
  <c r="W1114" i="4"/>
  <c r="V1115" i="4"/>
  <c r="R1115" i="4"/>
  <c r="S1115" i="4" s="1"/>
  <c r="O1117" i="4"/>
  <c r="P1116" i="4"/>
  <c r="Q1116" i="4" s="1"/>
  <c r="U1116" i="4"/>
  <c r="Y1116" i="4" s="1"/>
  <c r="AA1115" i="4" l="1"/>
  <c r="Z1116" i="4"/>
  <c r="V1116" i="4"/>
  <c r="W1115" i="4"/>
  <c r="R1116" i="4"/>
  <c r="S1116" i="4" s="1"/>
  <c r="O1118" i="4"/>
  <c r="P1117" i="4"/>
  <c r="Q1117" i="4" s="1"/>
  <c r="U1117" i="4"/>
  <c r="Y1117" i="4" s="1"/>
  <c r="W1116" i="4" l="1"/>
  <c r="Z1117" i="4"/>
  <c r="AA1116" i="4"/>
  <c r="V1117" i="4"/>
  <c r="R1117" i="4"/>
  <c r="S1117" i="4" s="1"/>
  <c r="O1119" i="4"/>
  <c r="P1118" i="4"/>
  <c r="Q1118" i="4" s="1"/>
  <c r="U1118" i="4"/>
  <c r="Y1118" i="4" s="1"/>
  <c r="AA1117" i="4" l="1"/>
  <c r="Z1118" i="4"/>
  <c r="V1118" i="4"/>
  <c r="W1117" i="4"/>
  <c r="R1118" i="4"/>
  <c r="S1118" i="4" s="1"/>
  <c r="O1120" i="4"/>
  <c r="P1119" i="4"/>
  <c r="Q1119" i="4" s="1"/>
  <c r="U1119" i="4"/>
  <c r="Y1119" i="4" s="1"/>
  <c r="Z1119" i="4" l="1"/>
  <c r="AA1118" i="4"/>
  <c r="AA1119" i="4" s="1"/>
  <c r="W1118" i="4"/>
  <c r="V1119" i="4"/>
  <c r="R1119" i="4"/>
  <c r="S1119" i="4" s="1"/>
  <c r="O1121" i="4"/>
  <c r="P1120" i="4"/>
  <c r="Q1120" i="4" s="1"/>
  <c r="U1120" i="4"/>
  <c r="Y1120" i="4" s="1"/>
  <c r="Z1120" i="4" l="1"/>
  <c r="V1120" i="4"/>
  <c r="W1119" i="4"/>
  <c r="R1120" i="4"/>
  <c r="S1120" i="4" s="1"/>
  <c r="O1122" i="4"/>
  <c r="P1121" i="4"/>
  <c r="Q1121" i="4" s="1"/>
  <c r="U1121" i="4"/>
  <c r="Y1121" i="4" s="1"/>
  <c r="Z1121" i="4" l="1"/>
  <c r="AA1120" i="4"/>
  <c r="W1120" i="4"/>
  <c r="V1121" i="4"/>
  <c r="R1121" i="4"/>
  <c r="S1121" i="4" s="1"/>
  <c r="O1123" i="4"/>
  <c r="P1122" i="4"/>
  <c r="Q1122" i="4" s="1"/>
  <c r="U1122" i="4"/>
  <c r="Y1122" i="4" s="1"/>
  <c r="AA1121" i="4" l="1"/>
  <c r="Z1122" i="4"/>
  <c r="V1122" i="4"/>
  <c r="W1121" i="4"/>
  <c r="R1122" i="4"/>
  <c r="S1122" i="4" s="1"/>
  <c r="O1124" i="4"/>
  <c r="P1123" i="4"/>
  <c r="Q1123" i="4" s="1"/>
  <c r="U1123" i="4"/>
  <c r="Y1123" i="4" s="1"/>
  <c r="Z1123" i="4" l="1"/>
  <c r="AA1122" i="4"/>
  <c r="W1122" i="4"/>
  <c r="V1123" i="4"/>
  <c r="R1123" i="4"/>
  <c r="S1123" i="4" s="1"/>
  <c r="P1124" i="4"/>
  <c r="Q1124" i="4" s="1"/>
  <c r="U1124" i="4"/>
  <c r="Y1124" i="4" s="1"/>
  <c r="AA1123" i="4" l="1"/>
  <c r="Z1124" i="4"/>
  <c r="AA1124" i="4" s="1"/>
  <c r="V1124" i="4"/>
  <c r="W1123" i="4"/>
  <c r="W1124" i="4" s="1"/>
  <c r="R1124" i="4"/>
  <c r="S1124" i="4" s="1"/>
</calcChain>
</file>

<file path=xl/connections.xml><?xml version="1.0" encoding="utf-8"?>
<connections xmlns="http://schemas.openxmlformats.org/spreadsheetml/2006/main">
  <connection id="1" name="BagOut 220411_Flight2" type="6" refreshedVersion="6" background="1" saveData="1">
    <textPr codePage="850" sourceFile="C:\Users\maag\Documents\Maag\Studium\T3100\Analyse\Parrot\BagOut 220411_Flight2.txt" decimal="," thousands=".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<sst xmlns="http://schemas.openxmlformats.org/spreadsheetml/2006/main" count="81" uniqueCount="67">
  <si>
    <t>Index</t>
  </si>
  <si>
    <t>Time</t>
  </si>
  <si>
    <t>Δt</t>
  </si>
  <si>
    <t>Integral1_raw</t>
  </si>
  <si>
    <t>Integral2_raw</t>
  </si>
  <si>
    <t>Median</t>
  </si>
  <si>
    <t>Average(Median)</t>
  </si>
  <si>
    <t>Offset</t>
  </si>
  <si>
    <t>Value</t>
  </si>
  <si>
    <t>Value_raw</t>
  </si>
  <si>
    <t>Integral1_filtered</t>
  </si>
  <si>
    <t>Integral2_filtered</t>
  </si>
  <si>
    <t>Parameter</t>
  </si>
  <si>
    <t>Time_Offset</t>
  </si>
  <si>
    <t>State</t>
  </si>
  <si>
    <t>ID</t>
  </si>
  <si>
    <t>ax</t>
  </si>
  <si>
    <t>ay</t>
  </si>
  <si>
    <t>az</t>
  </si>
  <si>
    <t>vx</t>
  </si>
  <si>
    <t>vy</t>
  </si>
  <si>
    <t>vz</t>
  </si>
  <si>
    <t>h</t>
  </si>
  <si>
    <t>Input Bezug</t>
  </si>
  <si>
    <t>G</t>
  </si>
  <si>
    <t>Median_Count</t>
  </si>
  <si>
    <t>Average_Count</t>
  </si>
  <si>
    <t>Offset_Count</t>
  </si>
  <si>
    <t>Data_Offsetted</t>
  </si>
  <si>
    <t>Offset_Error</t>
  </si>
  <si>
    <t>Offset_Sum</t>
  </si>
  <si>
    <t>Integral_raw_Error</t>
  </si>
  <si>
    <t>Integral_filtered_Error</t>
  </si>
  <si>
    <t>Input_Filter</t>
  </si>
  <si>
    <t>q</t>
  </si>
  <si>
    <t>Scissor_low</t>
  </si>
  <si>
    <t>Scissor_high</t>
  </si>
  <si>
    <t>height Adapted</t>
  </si>
  <si>
    <t>Height_Offset</t>
  </si>
  <si>
    <t>Height_Factor</t>
  </si>
  <si>
    <t>Covarianz (Integral2_filtered; Height(t))</t>
  </si>
  <si>
    <t>Time_OffsetID</t>
  </si>
  <si>
    <t>Time_Touchdown</t>
  </si>
  <si>
    <t>Time_Takeoff</t>
  </si>
  <si>
    <t>Integral1_k_D</t>
  </si>
  <si>
    <t>Integral2_k_D</t>
  </si>
  <si>
    <t>Difference</t>
  </si>
  <si>
    <t>Variance Input Value</t>
  </si>
  <si>
    <t>Offset_Variance</t>
  </si>
  <si>
    <t>Integral_raw_Slope</t>
  </si>
  <si>
    <t>Offset_Begin</t>
  </si>
  <si>
    <t>Offset_End</t>
  </si>
  <si>
    <t>Offset_Time_Begin</t>
  </si>
  <si>
    <t>Offset_Time_End</t>
  </si>
  <si>
    <t>average(Δt)</t>
  </si>
  <si>
    <t>Δt/average(Δt)</t>
  </si>
  <si>
    <t>Variance(Value_raw)</t>
  </si>
  <si>
    <t>Variance_Border</t>
  </si>
  <si>
    <t>Variance_StartSlope</t>
  </si>
  <si>
    <t>Variance(Value_raw) /dt</t>
  </si>
  <si>
    <t>I(az)</t>
  </si>
  <si>
    <t>I(I(az))</t>
  </si>
  <si>
    <t>Med(O(az))</t>
  </si>
  <si>
    <t>O(az)</t>
  </si>
  <si>
    <t>Avg(Med(O(az)))</t>
  </si>
  <si>
    <t>Flight_Expectation</t>
  </si>
  <si>
    <t>az /dt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</si>
</sst>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Standard" xfId="0" builtinId="0"/>
  </cellStyles>
  <dxfs count="1">
    <dxf>
      <font>
        <strike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8"/>
          <c:order val="7"/>
          <c:tx>
            <c:strRef>
              <c:f>'Flight Input'!$U$1</c:f>
              <c:strCache>
                <c:ptCount val="1"/>
                <c:pt idx="0">
                  <c:v>h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'Flight Input'!$M$2:$M$1124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'Flight Input'!$U$2:$U$1124</c:f>
              <c:numCache>
                <c:formatCode>General</c:formatCode>
                <c:ptCount val="1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0.42099999999999999</c:v>
                </c:pt>
                <c:pt idx="617">
                  <c:v>0.41799999999999998</c:v>
                </c:pt>
                <c:pt idx="618">
                  <c:v>0.41399999999999998</c:v>
                </c:pt>
                <c:pt idx="619">
                  <c:v>0.40799999999999997</c:v>
                </c:pt>
                <c:pt idx="620">
                  <c:v>0.40400000000000003</c:v>
                </c:pt>
                <c:pt idx="621">
                  <c:v>0.39900000000000002</c:v>
                </c:pt>
                <c:pt idx="622">
                  <c:v>0.39400000000000002</c:v>
                </c:pt>
                <c:pt idx="623">
                  <c:v>0.38900000000000001</c:v>
                </c:pt>
                <c:pt idx="624">
                  <c:v>0.38200000000000001</c:v>
                </c:pt>
                <c:pt idx="625">
                  <c:v>0.377</c:v>
                </c:pt>
                <c:pt idx="626">
                  <c:v>0.37</c:v>
                </c:pt>
                <c:pt idx="627">
                  <c:v>0.36499999999999999</c:v>
                </c:pt>
                <c:pt idx="628">
                  <c:v>0.35899999999999999</c:v>
                </c:pt>
                <c:pt idx="629">
                  <c:v>0.35199999999999998</c:v>
                </c:pt>
                <c:pt idx="630">
                  <c:v>0.34499999999999997</c:v>
                </c:pt>
                <c:pt idx="631">
                  <c:v>0.33900000000000002</c:v>
                </c:pt>
                <c:pt idx="632">
                  <c:v>0.33100000000000002</c:v>
                </c:pt>
                <c:pt idx="633">
                  <c:v>0.32500000000000001</c:v>
                </c:pt>
                <c:pt idx="634">
                  <c:v>0.31900000000000001</c:v>
                </c:pt>
                <c:pt idx="635">
                  <c:v>0.311</c:v>
                </c:pt>
                <c:pt idx="636">
                  <c:v>0.30399999999999999</c:v>
                </c:pt>
                <c:pt idx="637">
                  <c:v>0.29899999999999999</c:v>
                </c:pt>
                <c:pt idx="638">
                  <c:v>0.29099999999999998</c:v>
                </c:pt>
                <c:pt idx="639">
                  <c:v>0.28699999999999998</c:v>
                </c:pt>
                <c:pt idx="640">
                  <c:v>0.28100000000000003</c:v>
                </c:pt>
                <c:pt idx="641">
                  <c:v>0.27700000000000002</c:v>
                </c:pt>
                <c:pt idx="642">
                  <c:v>0.27100000000000002</c:v>
                </c:pt>
                <c:pt idx="643">
                  <c:v>0.26600000000000001</c:v>
                </c:pt>
                <c:pt idx="644">
                  <c:v>0.26200000000000001</c:v>
                </c:pt>
                <c:pt idx="645">
                  <c:v>0.25800000000000001</c:v>
                </c:pt>
                <c:pt idx="646">
                  <c:v>0.25600000000000001</c:v>
                </c:pt>
                <c:pt idx="647">
                  <c:v>0.251</c:v>
                </c:pt>
                <c:pt idx="648">
                  <c:v>0.249</c:v>
                </c:pt>
                <c:pt idx="649">
                  <c:v>0.24399999999999999</c:v>
                </c:pt>
                <c:pt idx="650">
                  <c:v>0.24399999999999999</c:v>
                </c:pt>
                <c:pt idx="651">
                  <c:v>0.23899999999999999</c:v>
                </c:pt>
                <c:pt idx="652">
                  <c:v>0.23899999999999999</c:v>
                </c:pt>
                <c:pt idx="653">
                  <c:v>0.23599999999999999</c:v>
                </c:pt>
                <c:pt idx="654">
                  <c:v>0.23499999999999999</c:v>
                </c:pt>
                <c:pt idx="655">
                  <c:v>0.23400000000000001</c:v>
                </c:pt>
                <c:pt idx="656">
                  <c:v>0.23400000000000001</c:v>
                </c:pt>
                <c:pt idx="657">
                  <c:v>0.23100000000000001</c:v>
                </c:pt>
                <c:pt idx="658">
                  <c:v>0.22900000000000001</c:v>
                </c:pt>
                <c:pt idx="659">
                  <c:v>0.22700000000000001</c:v>
                </c:pt>
                <c:pt idx="660">
                  <c:v>0.22900000000000001</c:v>
                </c:pt>
                <c:pt idx="661">
                  <c:v>0.22700000000000001</c:v>
                </c:pt>
                <c:pt idx="662">
                  <c:v>0.22600000000000001</c:v>
                </c:pt>
                <c:pt idx="663">
                  <c:v>0.224</c:v>
                </c:pt>
                <c:pt idx="664">
                  <c:v>0.223</c:v>
                </c:pt>
                <c:pt idx="665">
                  <c:v>0.221</c:v>
                </c:pt>
                <c:pt idx="666">
                  <c:v>0.22600000000000001</c:v>
                </c:pt>
                <c:pt idx="667">
                  <c:v>0.22500000000000001</c:v>
                </c:pt>
                <c:pt idx="668">
                  <c:v>0.224</c:v>
                </c:pt>
                <c:pt idx="669">
                  <c:v>0.223</c:v>
                </c:pt>
                <c:pt idx="670">
                  <c:v>0.223</c:v>
                </c:pt>
                <c:pt idx="671">
                  <c:v>0.22600000000000001</c:v>
                </c:pt>
                <c:pt idx="672">
                  <c:v>0.22600000000000001</c:v>
                </c:pt>
                <c:pt idx="673">
                  <c:v>0.22500000000000001</c:v>
                </c:pt>
                <c:pt idx="674">
                  <c:v>0.224</c:v>
                </c:pt>
                <c:pt idx="675">
                  <c:v>0.223</c:v>
                </c:pt>
                <c:pt idx="676">
                  <c:v>0.222</c:v>
                </c:pt>
                <c:pt idx="677">
                  <c:v>0.222</c:v>
                </c:pt>
                <c:pt idx="678">
                  <c:v>0.22800000000000001</c:v>
                </c:pt>
                <c:pt idx="679">
                  <c:v>0.22700000000000001</c:v>
                </c:pt>
                <c:pt idx="680">
                  <c:v>0.22700000000000001</c:v>
                </c:pt>
                <c:pt idx="681">
                  <c:v>0.22600000000000001</c:v>
                </c:pt>
                <c:pt idx="682">
                  <c:v>0.23</c:v>
                </c:pt>
                <c:pt idx="683">
                  <c:v>0.23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0.23300000000000001</c:v>
                </c:pt>
                <c:pt idx="687">
                  <c:v>0.23300000000000001</c:v>
                </c:pt>
                <c:pt idx="688">
                  <c:v>0.23200000000000001</c:v>
                </c:pt>
                <c:pt idx="689">
                  <c:v>0.23200000000000001</c:v>
                </c:pt>
                <c:pt idx="690">
                  <c:v>0.23400000000000001</c:v>
                </c:pt>
                <c:pt idx="691">
                  <c:v>0.23400000000000001</c:v>
                </c:pt>
                <c:pt idx="692">
                  <c:v>0.23499999999999999</c:v>
                </c:pt>
                <c:pt idx="693">
                  <c:v>0.23400000000000001</c:v>
                </c:pt>
                <c:pt idx="694">
                  <c:v>0.23499999999999999</c:v>
                </c:pt>
                <c:pt idx="695">
                  <c:v>0.23499999999999999</c:v>
                </c:pt>
                <c:pt idx="696">
                  <c:v>0.23599999999999999</c:v>
                </c:pt>
                <c:pt idx="697">
                  <c:v>0.23599999999999999</c:v>
                </c:pt>
                <c:pt idx="698">
                  <c:v>0.23599999999999999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0.23499999999999999</c:v>
                </c:pt>
                <c:pt idx="703">
                  <c:v>0.23499999999999999</c:v>
                </c:pt>
                <c:pt idx="704">
                  <c:v>0.23499999999999999</c:v>
                </c:pt>
                <c:pt idx="705">
                  <c:v>0.23499999999999999</c:v>
                </c:pt>
                <c:pt idx="706">
                  <c:v>0.23699999999999999</c:v>
                </c:pt>
                <c:pt idx="707">
                  <c:v>0.23699999999999999</c:v>
                </c:pt>
                <c:pt idx="708">
                  <c:v>0.23799999999999999</c:v>
                </c:pt>
                <c:pt idx="709">
                  <c:v>0.23799999999999999</c:v>
                </c:pt>
                <c:pt idx="710">
                  <c:v>0.23799999999999999</c:v>
                </c:pt>
                <c:pt idx="711">
                  <c:v>0.23899999999999999</c:v>
                </c:pt>
                <c:pt idx="712">
                  <c:v>0.23899999999999999</c:v>
                </c:pt>
                <c:pt idx="713">
                  <c:v>0.23899999999999999</c:v>
                </c:pt>
                <c:pt idx="714">
                  <c:v>0.23899999999999999</c:v>
                </c:pt>
                <c:pt idx="715">
                  <c:v>0.24</c:v>
                </c:pt>
                <c:pt idx="716">
                  <c:v>0.24</c:v>
                </c:pt>
                <c:pt idx="717">
                  <c:v>0.24</c:v>
                </c:pt>
                <c:pt idx="718">
                  <c:v>0.24</c:v>
                </c:pt>
                <c:pt idx="719">
                  <c:v>0.24099999999999999</c:v>
                </c:pt>
                <c:pt idx="720">
                  <c:v>0.24099999999999999</c:v>
                </c:pt>
                <c:pt idx="721">
                  <c:v>0.24199999999999999</c:v>
                </c:pt>
                <c:pt idx="722">
                  <c:v>0.24199999999999999</c:v>
                </c:pt>
                <c:pt idx="723">
                  <c:v>0.24199999999999999</c:v>
                </c:pt>
                <c:pt idx="724">
                  <c:v>0.24299999999999999</c:v>
                </c:pt>
                <c:pt idx="725">
                  <c:v>0.24399999999999999</c:v>
                </c:pt>
                <c:pt idx="726">
                  <c:v>0.24399999999999999</c:v>
                </c:pt>
                <c:pt idx="727">
                  <c:v>0.245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0.24199999999999999</c:v>
                </c:pt>
                <c:pt idx="731">
                  <c:v>0.24299999999999999</c:v>
                </c:pt>
                <c:pt idx="732">
                  <c:v>0.24299999999999999</c:v>
                </c:pt>
                <c:pt idx="733">
                  <c:v>0.24299999999999999</c:v>
                </c:pt>
                <c:pt idx="734">
                  <c:v>0.24299999999999999</c:v>
                </c:pt>
                <c:pt idx="735">
                  <c:v>0.24399999999999999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0.24399999999999999</c:v>
                </c:pt>
                <c:pt idx="739">
                  <c:v>0.245</c:v>
                </c:pt>
                <c:pt idx="740">
                  <c:v>0.24399999999999999</c:v>
                </c:pt>
                <c:pt idx="741">
                  <c:v>0.245</c:v>
                </c:pt>
                <c:pt idx="742">
                  <c:v>0.245</c:v>
                </c:pt>
                <c:pt idx="743">
                  <c:v>0.245</c:v>
                </c:pt>
                <c:pt idx="744">
                  <c:v>0.246</c:v>
                </c:pt>
                <c:pt idx="745">
                  <c:v>0.245</c:v>
                </c:pt>
                <c:pt idx="746">
                  <c:v>0.246</c:v>
                </c:pt>
                <c:pt idx="747">
                  <c:v>0.247</c:v>
                </c:pt>
                <c:pt idx="748">
                  <c:v>0.247</c:v>
                </c:pt>
                <c:pt idx="749">
                  <c:v>0.248</c:v>
                </c:pt>
                <c:pt idx="750">
                  <c:v>0.247</c:v>
                </c:pt>
                <c:pt idx="751">
                  <c:v>0.248</c:v>
                </c:pt>
                <c:pt idx="752">
                  <c:v>0.248</c:v>
                </c:pt>
                <c:pt idx="753">
                  <c:v>0.249</c:v>
                </c:pt>
                <c:pt idx="754">
                  <c:v>0.25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0.248</c:v>
                </c:pt>
                <c:pt idx="761">
                  <c:v>0.248</c:v>
                </c:pt>
                <c:pt idx="762">
                  <c:v>0.249</c:v>
                </c:pt>
                <c:pt idx="763">
                  <c:v>0.25</c:v>
                </c:pt>
                <c:pt idx="764">
                  <c:v>0.251</c:v>
                </c:pt>
                <c:pt idx="765">
                  <c:v>0.252</c:v>
                </c:pt>
                <c:pt idx="766">
                  <c:v>0.252</c:v>
                </c:pt>
                <c:pt idx="767">
                  <c:v>0.255</c:v>
                </c:pt>
                <c:pt idx="768">
                  <c:v>0.252</c:v>
                </c:pt>
                <c:pt idx="769">
                  <c:v>0.253</c:v>
                </c:pt>
                <c:pt idx="770">
                  <c:v>0.254</c:v>
                </c:pt>
                <c:pt idx="771">
                  <c:v>0.251</c:v>
                </c:pt>
                <c:pt idx="772">
                  <c:v>0.253</c:v>
                </c:pt>
                <c:pt idx="773">
                  <c:v>0.251</c:v>
                </c:pt>
                <c:pt idx="774">
                  <c:v>0.253</c:v>
                </c:pt>
                <c:pt idx="775">
                  <c:v>0.254</c:v>
                </c:pt>
                <c:pt idx="776">
                  <c:v>0.253</c:v>
                </c:pt>
                <c:pt idx="777">
                  <c:v>0.254</c:v>
                </c:pt>
                <c:pt idx="778">
                  <c:v>0.255</c:v>
                </c:pt>
                <c:pt idx="779">
                  <c:v>0.255</c:v>
                </c:pt>
                <c:pt idx="780">
                  <c:v>0.25700000000000001</c:v>
                </c:pt>
                <c:pt idx="781">
                  <c:v>0.25800000000000001</c:v>
                </c:pt>
                <c:pt idx="782">
                  <c:v>0.25900000000000001</c:v>
                </c:pt>
                <c:pt idx="783">
                  <c:v>0.26100000000000001</c:v>
                </c:pt>
                <c:pt idx="784">
                  <c:v>0.26200000000000001</c:v>
                </c:pt>
                <c:pt idx="785">
                  <c:v>0.26300000000000001</c:v>
                </c:pt>
                <c:pt idx="786">
                  <c:v>0.26500000000000001</c:v>
                </c:pt>
                <c:pt idx="787">
                  <c:v>0.26700000000000002</c:v>
                </c:pt>
                <c:pt idx="788">
                  <c:v>0.26800000000000002</c:v>
                </c:pt>
                <c:pt idx="789">
                  <c:v>0.26900000000000002</c:v>
                </c:pt>
                <c:pt idx="790">
                  <c:v>0.27100000000000002</c:v>
                </c:pt>
                <c:pt idx="791">
                  <c:v>0.27300000000000002</c:v>
                </c:pt>
                <c:pt idx="792">
                  <c:v>0.27500000000000002</c:v>
                </c:pt>
                <c:pt idx="793">
                  <c:v>0.27700000000000002</c:v>
                </c:pt>
                <c:pt idx="794">
                  <c:v>0.27800000000000002</c:v>
                </c:pt>
                <c:pt idx="795">
                  <c:v>0.28000000000000003</c:v>
                </c:pt>
                <c:pt idx="796">
                  <c:v>0.28100000000000003</c:v>
                </c:pt>
                <c:pt idx="797">
                  <c:v>0.28299999999999997</c:v>
                </c:pt>
                <c:pt idx="798">
                  <c:v>0.28399999999999997</c:v>
                </c:pt>
                <c:pt idx="799">
                  <c:v>0.28699999999999998</c:v>
                </c:pt>
                <c:pt idx="800">
                  <c:v>0.28899999999999998</c:v>
                </c:pt>
                <c:pt idx="801">
                  <c:v>0.29099999999999998</c:v>
                </c:pt>
                <c:pt idx="802">
                  <c:v>0.29099999999999998</c:v>
                </c:pt>
                <c:pt idx="803">
                  <c:v>0.29299999999999998</c:v>
                </c:pt>
                <c:pt idx="804">
                  <c:v>0.29299999999999998</c:v>
                </c:pt>
                <c:pt idx="805">
                  <c:v>0.29599999999999999</c:v>
                </c:pt>
                <c:pt idx="806">
                  <c:v>0.29599999999999999</c:v>
                </c:pt>
                <c:pt idx="807">
                  <c:v>0.29799999999999999</c:v>
                </c:pt>
                <c:pt idx="808">
                  <c:v>0.29899999999999999</c:v>
                </c:pt>
                <c:pt idx="809">
                  <c:v>0.30099999999999999</c:v>
                </c:pt>
                <c:pt idx="810">
                  <c:v>0.3</c:v>
                </c:pt>
                <c:pt idx="811">
                  <c:v>0.30199999999999999</c:v>
                </c:pt>
                <c:pt idx="812">
                  <c:v>0.30199999999999999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0.30299999999999999</c:v>
                </c:pt>
                <c:pt idx="817">
                  <c:v>0.30399999999999999</c:v>
                </c:pt>
                <c:pt idx="818">
                  <c:v>0.30299999999999999</c:v>
                </c:pt>
                <c:pt idx="819">
                  <c:v>0.30399999999999999</c:v>
                </c:pt>
                <c:pt idx="820">
                  <c:v>0.30599999999999999</c:v>
                </c:pt>
                <c:pt idx="821">
                  <c:v>0.307</c:v>
                </c:pt>
                <c:pt idx="822">
                  <c:v>0.308</c:v>
                </c:pt>
                <c:pt idx="823">
                  <c:v>0.309</c:v>
                </c:pt>
                <c:pt idx="824">
                  <c:v>0.30399999999999999</c:v>
                </c:pt>
                <c:pt idx="825">
                  <c:v>0.30399999999999999</c:v>
                </c:pt>
                <c:pt idx="826">
                  <c:v>0.3</c:v>
                </c:pt>
                <c:pt idx="827">
                  <c:v>0.30099999999999999</c:v>
                </c:pt>
                <c:pt idx="828">
                  <c:v>0.29599999999999999</c:v>
                </c:pt>
                <c:pt idx="829">
                  <c:v>0.29599999999999999</c:v>
                </c:pt>
                <c:pt idx="830">
                  <c:v>0.29199999999999998</c:v>
                </c:pt>
                <c:pt idx="831">
                  <c:v>0.29299999999999998</c:v>
                </c:pt>
                <c:pt idx="832">
                  <c:v>0.28899999999999998</c:v>
                </c:pt>
                <c:pt idx="833">
                  <c:v>0.28499999999999998</c:v>
                </c:pt>
                <c:pt idx="834">
                  <c:v>0.28499999999999998</c:v>
                </c:pt>
                <c:pt idx="835">
                  <c:v>0.28499999999999998</c:v>
                </c:pt>
                <c:pt idx="836">
                  <c:v>0.28499999999999998</c:v>
                </c:pt>
                <c:pt idx="837">
                  <c:v>0.28100000000000003</c:v>
                </c:pt>
                <c:pt idx="838">
                  <c:v>0.28100000000000003</c:v>
                </c:pt>
                <c:pt idx="839">
                  <c:v>0.27800000000000002</c:v>
                </c:pt>
                <c:pt idx="840">
                  <c:v>0.27800000000000002</c:v>
                </c:pt>
                <c:pt idx="841">
                  <c:v>0.27600000000000002</c:v>
                </c:pt>
                <c:pt idx="842">
                  <c:v>0.27600000000000002</c:v>
                </c:pt>
                <c:pt idx="843">
                  <c:v>0.27600000000000002</c:v>
                </c:pt>
                <c:pt idx="844">
                  <c:v>0.27600000000000002</c:v>
                </c:pt>
                <c:pt idx="845">
                  <c:v>0.27400000000000002</c:v>
                </c:pt>
                <c:pt idx="846">
                  <c:v>0.27400000000000002</c:v>
                </c:pt>
                <c:pt idx="847">
                  <c:v>0.27400000000000002</c:v>
                </c:pt>
                <c:pt idx="848">
                  <c:v>0.27400000000000002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0.27400000000000002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0.27300000000000002</c:v>
                </c:pt>
                <c:pt idx="856">
                  <c:v>0.27300000000000002</c:v>
                </c:pt>
                <c:pt idx="857">
                  <c:v>0.27300000000000002</c:v>
                </c:pt>
                <c:pt idx="858">
                  <c:v>0.27300000000000002</c:v>
                </c:pt>
                <c:pt idx="859">
                  <c:v>0.27400000000000002</c:v>
                </c:pt>
                <c:pt idx="860">
                  <c:v>0.27400000000000002</c:v>
                </c:pt>
                <c:pt idx="861">
                  <c:v>0.27500000000000002</c:v>
                </c:pt>
                <c:pt idx="862">
                  <c:v>0.27500000000000002</c:v>
                </c:pt>
                <c:pt idx="863">
                  <c:v>0.27600000000000002</c:v>
                </c:pt>
                <c:pt idx="864">
                  <c:v>0.27400000000000002</c:v>
                </c:pt>
                <c:pt idx="865">
                  <c:v>0.27300000000000002</c:v>
                </c:pt>
                <c:pt idx="866">
                  <c:v>0.27200000000000002</c:v>
                </c:pt>
                <c:pt idx="867">
                  <c:v>0.27</c:v>
                </c:pt>
                <c:pt idx="868">
                  <c:v>0.26900000000000002</c:v>
                </c:pt>
                <c:pt idx="869">
                  <c:v>0.26900000000000002</c:v>
                </c:pt>
                <c:pt idx="870">
                  <c:v>0.26900000000000002</c:v>
                </c:pt>
                <c:pt idx="871">
                  <c:v>0.26900000000000002</c:v>
                </c:pt>
                <c:pt idx="872">
                  <c:v>0.26800000000000002</c:v>
                </c:pt>
                <c:pt idx="873">
                  <c:v>0.26800000000000002</c:v>
                </c:pt>
                <c:pt idx="874">
                  <c:v>0.26600000000000001</c:v>
                </c:pt>
                <c:pt idx="875">
                  <c:v>0.26200000000000001</c:v>
                </c:pt>
                <c:pt idx="876">
                  <c:v>0.26100000000000001</c:v>
                </c:pt>
                <c:pt idx="877">
                  <c:v>0.26</c:v>
                </c:pt>
                <c:pt idx="878">
                  <c:v>0.26</c:v>
                </c:pt>
                <c:pt idx="879">
                  <c:v>0.25900000000000001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0.25800000000000001</c:v>
                </c:pt>
                <c:pt idx="883">
                  <c:v>0.25800000000000001</c:v>
                </c:pt>
                <c:pt idx="884">
                  <c:v>0.25800000000000001</c:v>
                </c:pt>
                <c:pt idx="885">
                  <c:v>0.25800000000000001</c:v>
                </c:pt>
                <c:pt idx="886">
                  <c:v>0.25700000000000001</c:v>
                </c:pt>
                <c:pt idx="887">
                  <c:v>0.25700000000000001</c:v>
                </c:pt>
                <c:pt idx="888">
                  <c:v>0.25600000000000001</c:v>
                </c:pt>
                <c:pt idx="889">
                  <c:v>0.254</c:v>
                </c:pt>
                <c:pt idx="890">
                  <c:v>0.254</c:v>
                </c:pt>
                <c:pt idx="891">
                  <c:v>0.254</c:v>
                </c:pt>
                <c:pt idx="892">
                  <c:v>0.254</c:v>
                </c:pt>
                <c:pt idx="893">
                  <c:v>0.253</c:v>
                </c:pt>
                <c:pt idx="894">
                  <c:v>0.253</c:v>
                </c:pt>
                <c:pt idx="895">
                  <c:v>0.253</c:v>
                </c:pt>
                <c:pt idx="896">
                  <c:v>0.252</c:v>
                </c:pt>
                <c:pt idx="897">
                  <c:v>0.251</c:v>
                </c:pt>
                <c:pt idx="898">
                  <c:v>0.251</c:v>
                </c:pt>
                <c:pt idx="899">
                  <c:v>0.251</c:v>
                </c:pt>
                <c:pt idx="900">
                  <c:v>0.249</c:v>
                </c:pt>
                <c:pt idx="901">
                  <c:v>0.249</c:v>
                </c:pt>
                <c:pt idx="902">
                  <c:v>0.252</c:v>
                </c:pt>
                <c:pt idx="903">
                  <c:v>0.252</c:v>
                </c:pt>
                <c:pt idx="904">
                  <c:v>0.251</c:v>
                </c:pt>
                <c:pt idx="905">
                  <c:v>0.252</c:v>
                </c:pt>
                <c:pt idx="906">
                  <c:v>0.255</c:v>
                </c:pt>
                <c:pt idx="907">
                  <c:v>0.25900000000000001</c:v>
                </c:pt>
                <c:pt idx="908">
                  <c:v>0.25800000000000001</c:v>
                </c:pt>
                <c:pt idx="909">
                  <c:v>0.26200000000000001</c:v>
                </c:pt>
                <c:pt idx="910">
                  <c:v>0.26100000000000001</c:v>
                </c:pt>
                <c:pt idx="911">
                  <c:v>0.26200000000000001</c:v>
                </c:pt>
                <c:pt idx="912">
                  <c:v>0.26300000000000001</c:v>
                </c:pt>
                <c:pt idx="913">
                  <c:v>0.26200000000000001</c:v>
                </c:pt>
                <c:pt idx="914">
                  <c:v>0.26</c:v>
                </c:pt>
                <c:pt idx="915">
                  <c:v>0.26500000000000001</c:v>
                </c:pt>
                <c:pt idx="916">
                  <c:v>0.26300000000000001</c:v>
                </c:pt>
                <c:pt idx="917">
                  <c:v>0.26300000000000001</c:v>
                </c:pt>
                <c:pt idx="918">
                  <c:v>0.25700000000000001</c:v>
                </c:pt>
                <c:pt idx="919">
                  <c:v>0.24299999999999999</c:v>
                </c:pt>
                <c:pt idx="920">
                  <c:v>0.24</c:v>
                </c:pt>
                <c:pt idx="921">
                  <c:v>0.218</c:v>
                </c:pt>
                <c:pt idx="922">
                  <c:v>0.215</c:v>
                </c:pt>
                <c:pt idx="923">
                  <c:v>0.2</c:v>
                </c:pt>
                <c:pt idx="924">
                  <c:v>0.20799999999999999</c:v>
                </c:pt>
                <c:pt idx="925">
                  <c:v>0.20499999999999999</c:v>
                </c:pt>
                <c:pt idx="926">
                  <c:v>0.16200000000000001</c:v>
                </c:pt>
                <c:pt idx="927">
                  <c:v>0.16200000000000001</c:v>
                </c:pt>
                <c:pt idx="928">
                  <c:v>0.13500000000000001</c:v>
                </c:pt>
                <c:pt idx="929">
                  <c:v>0.13200000000000001</c:v>
                </c:pt>
                <c:pt idx="930">
                  <c:v>0.124</c:v>
                </c:pt>
                <c:pt idx="931">
                  <c:v>0.09</c:v>
                </c:pt>
                <c:pt idx="932">
                  <c:v>8.5999999999999993E-2</c:v>
                </c:pt>
                <c:pt idx="933">
                  <c:v>7.3999999999999996E-2</c:v>
                </c:pt>
                <c:pt idx="934">
                  <c:v>3.1E-2</c:v>
                </c:pt>
                <c:pt idx="935">
                  <c:v>2.3E-2</c:v>
                </c:pt>
                <c:pt idx="936">
                  <c:v>1.4999999999999999E-2</c:v>
                </c:pt>
                <c:pt idx="937">
                  <c:v>7.9000000000000001E-2</c:v>
                </c:pt>
                <c:pt idx="938">
                  <c:v>7.4999999999999997E-2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40-436D-BC0F-32F7774B8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17160"/>
        <c:axId val="44211552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'Flight Input'!$N$1</c15:sqref>
                        </c15:formulaRef>
                      </c:ext>
                    </c:extLst>
                    <c:strCache>
                      <c:ptCount val="1"/>
                      <c:pt idx="0">
                        <c:v>State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'Flight Input'!$N$2:$N$1124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2</c:v>
                      </c:pt>
                      <c:pt idx="11">
                        <c:v>2</c:v>
                      </c:pt>
                      <c:pt idx="12">
                        <c:v>2</c:v>
                      </c:pt>
                      <c:pt idx="13">
                        <c:v>2</c:v>
                      </c:pt>
                      <c:pt idx="14">
                        <c:v>2</c:v>
                      </c:pt>
                      <c:pt idx="15">
                        <c:v>2</c:v>
                      </c:pt>
                      <c:pt idx="16">
                        <c:v>2</c:v>
                      </c:pt>
                      <c:pt idx="17">
                        <c:v>2</c:v>
                      </c:pt>
                      <c:pt idx="18">
                        <c:v>2</c:v>
                      </c:pt>
                      <c:pt idx="19">
                        <c:v>2</c:v>
                      </c:pt>
                      <c:pt idx="20">
                        <c:v>2</c:v>
                      </c:pt>
                      <c:pt idx="21">
                        <c:v>2</c:v>
                      </c:pt>
                      <c:pt idx="22">
                        <c:v>2</c:v>
                      </c:pt>
                      <c:pt idx="23">
                        <c:v>2</c:v>
                      </c:pt>
                      <c:pt idx="24">
                        <c:v>2</c:v>
                      </c:pt>
                      <c:pt idx="25">
                        <c:v>2</c:v>
                      </c:pt>
                      <c:pt idx="26">
                        <c:v>2</c:v>
                      </c:pt>
                      <c:pt idx="27">
                        <c:v>2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2</c:v>
                      </c:pt>
                      <c:pt idx="36">
                        <c:v>2</c:v>
                      </c:pt>
                      <c:pt idx="37">
                        <c:v>2</c:v>
                      </c:pt>
                      <c:pt idx="38">
                        <c:v>2</c:v>
                      </c:pt>
                      <c:pt idx="39">
                        <c:v>2</c:v>
                      </c:pt>
                      <c:pt idx="40">
                        <c:v>2</c:v>
                      </c:pt>
                      <c:pt idx="41">
                        <c:v>2</c:v>
                      </c:pt>
                      <c:pt idx="42">
                        <c:v>2</c:v>
                      </c:pt>
                      <c:pt idx="43">
                        <c:v>2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2</c:v>
                      </c:pt>
                      <c:pt idx="47">
                        <c:v>2</c:v>
                      </c:pt>
                      <c:pt idx="48">
                        <c:v>2</c:v>
                      </c:pt>
                      <c:pt idx="49">
                        <c:v>2</c:v>
                      </c:pt>
                      <c:pt idx="50">
                        <c:v>2</c:v>
                      </c:pt>
                      <c:pt idx="51">
                        <c:v>2</c:v>
                      </c:pt>
                      <c:pt idx="52">
                        <c:v>2</c:v>
                      </c:pt>
                      <c:pt idx="53">
                        <c:v>2</c:v>
                      </c:pt>
                      <c:pt idx="54">
                        <c:v>2</c:v>
                      </c:pt>
                      <c:pt idx="55">
                        <c:v>2</c:v>
                      </c:pt>
                      <c:pt idx="56">
                        <c:v>2</c:v>
                      </c:pt>
                      <c:pt idx="57">
                        <c:v>2</c:v>
                      </c:pt>
                      <c:pt idx="58">
                        <c:v>2</c:v>
                      </c:pt>
                      <c:pt idx="59">
                        <c:v>2</c:v>
                      </c:pt>
                      <c:pt idx="60">
                        <c:v>2</c:v>
                      </c:pt>
                      <c:pt idx="61">
                        <c:v>2</c:v>
                      </c:pt>
                      <c:pt idx="62">
                        <c:v>2</c:v>
                      </c:pt>
                      <c:pt idx="63">
                        <c:v>2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2</c:v>
                      </c:pt>
                      <c:pt idx="69">
                        <c:v>2</c:v>
                      </c:pt>
                      <c:pt idx="70">
                        <c:v>2</c:v>
                      </c:pt>
                      <c:pt idx="71">
                        <c:v>2</c:v>
                      </c:pt>
                      <c:pt idx="72">
                        <c:v>2</c:v>
                      </c:pt>
                      <c:pt idx="73">
                        <c:v>2</c:v>
                      </c:pt>
                      <c:pt idx="74">
                        <c:v>2</c:v>
                      </c:pt>
                      <c:pt idx="75">
                        <c:v>2</c:v>
                      </c:pt>
                      <c:pt idx="76">
                        <c:v>2</c:v>
                      </c:pt>
                      <c:pt idx="77">
                        <c:v>2</c:v>
                      </c:pt>
                      <c:pt idx="78">
                        <c:v>2</c:v>
                      </c:pt>
                      <c:pt idx="79">
                        <c:v>2</c:v>
                      </c:pt>
                      <c:pt idx="80">
                        <c:v>2</c:v>
                      </c:pt>
                      <c:pt idx="81">
                        <c:v>2</c:v>
                      </c:pt>
                      <c:pt idx="82">
                        <c:v>2</c:v>
                      </c:pt>
                      <c:pt idx="83">
                        <c:v>2</c:v>
                      </c:pt>
                      <c:pt idx="84">
                        <c:v>2</c:v>
                      </c:pt>
                      <c:pt idx="85">
                        <c:v>2</c:v>
                      </c:pt>
                      <c:pt idx="86">
                        <c:v>2</c:v>
                      </c:pt>
                      <c:pt idx="87">
                        <c:v>2</c:v>
                      </c:pt>
                      <c:pt idx="88">
                        <c:v>2</c:v>
                      </c:pt>
                      <c:pt idx="89">
                        <c:v>2</c:v>
                      </c:pt>
                      <c:pt idx="90">
                        <c:v>2</c:v>
                      </c:pt>
                      <c:pt idx="91">
                        <c:v>2</c:v>
                      </c:pt>
                      <c:pt idx="92">
                        <c:v>2</c:v>
                      </c:pt>
                      <c:pt idx="93">
                        <c:v>2</c:v>
                      </c:pt>
                      <c:pt idx="94">
                        <c:v>2</c:v>
                      </c:pt>
                      <c:pt idx="95">
                        <c:v>2</c:v>
                      </c:pt>
                      <c:pt idx="96">
                        <c:v>2</c:v>
                      </c:pt>
                      <c:pt idx="97">
                        <c:v>2</c:v>
                      </c:pt>
                      <c:pt idx="98">
                        <c:v>2</c:v>
                      </c:pt>
                      <c:pt idx="99">
                        <c:v>2</c:v>
                      </c:pt>
                      <c:pt idx="100">
                        <c:v>2</c:v>
                      </c:pt>
                      <c:pt idx="101">
                        <c:v>2</c:v>
                      </c:pt>
                      <c:pt idx="102">
                        <c:v>2</c:v>
                      </c:pt>
                      <c:pt idx="103">
                        <c:v>2</c:v>
                      </c:pt>
                      <c:pt idx="104">
                        <c:v>2</c:v>
                      </c:pt>
                      <c:pt idx="105">
                        <c:v>2</c:v>
                      </c:pt>
                      <c:pt idx="106">
                        <c:v>2</c:v>
                      </c:pt>
                      <c:pt idx="107">
                        <c:v>2</c:v>
                      </c:pt>
                      <c:pt idx="108">
                        <c:v>2</c:v>
                      </c:pt>
                      <c:pt idx="109">
                        <c:v>2</c:v>
                      </c:pt>
                      <c:pt idx="110">
                        <c:v>2</c:v>
                      </c:pt>
                      <c:pt idx="111">
                        <c:v>2</c:v>
                      </c:pt>
                      <c:pt idx="112">
                        <c:v>2</c:v>
                      </c:pt>
                      <c:pt idx="113">
                        <c:v>2</c:v>
                      </c:pt>
                      <c:pt idx="114">
                        <c:v>2</c:v>
                      </c:pt>
                      <c:pt idx="115">
                        <c:v>2</c:v>
                      </c:pt>
                      <c:pt idx="116">
                        <c:v>2</c:v>
                      </c:pt>
                      <c:pt idx="117">
                        <c:v>2</c:v>
                      </c:pt>
                      <c:pt idx="118">
                        <c:v>2</c:v>
                      </c:pt>
                      <c:pt idx="119">
                        <c:v>2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2</c:v>
                      </c:pt>
                      <c:pt idx="123">
                        <c:v>2</c:v>
                      </c:pt>
                      <c:pt idx="124">
                        <c:v>2</c:v>
                      </c:pt>
                      <c:pt idx="125">
                        <c:v>2</c:v>
                      </c:pt>
                      <c:pt idx="126">
                        <c:v>2</c:v>
                      </c:pt>
                      <c:pt idx="127">
                        <c:v>2</c:v>
                      </c:pt>
                      <c:pt idx="128">
                        <c:v>2</c:v>
                      </c:pt>
                      <c:pt idx="129">
                        <c:v>2</c:v>
                      </c:pt>
                      <c:pt idx="130">
                        <c:v>2</c:v>
                      </c:pt>
                      <c:pt idx="131">
                        <c:v>2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2</c:v>
                      </c:pt>
                      <c:pt idx="135">
                        <c:v>2</c:v>
                      </c:pt>
                      <c:pt idx="136">
                        <c:v>2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2</c:v>
                      </c:pt>
                      <c:pt idx="140">
                        <c:v>2</c:v>
                      </c:pt>
                      <c:pt idx="141">
                        <c:v>2</c:v>
                      </c:pt>
                      <c:pt idx="142">
                        <c:v>2</c:v>
                      </c:pt>
                      <c:pt idx="143">
                        <c:v>2</c:v>
                      </c:pt>
                      <c:pt idx="144">
                        <c:v>2</c:v>
                      </c:pt>
                      <c:pt idx="145">
                        <c:v>2</c:v>
                      </c:pt>
                      <c:pt idx="146">
                        <c:v>2</c:v>
                      </c:pt>
                      <c:pt idx="147">
                        <c:v>2</c:v>
                      </c:pt>
                      <c:pt idx="148">
                        <c:v>2</c:v>
                      </c:pt>
                      <c:pt idx="149">
                        <c:v>2</c:v>
                      </c:pt>
                      <c:pt idx="150">
                        <c:v>2</c:v>
                      </c:pt>
                      <c:pt idx="151">
                        <c:v>2</c:v>
                      </c:pt>
                      <c:pt idx="152">
                        <c:v>2</c:v>
                      </c:pt>
                      <c:pt idx="153">
                        <c:v>2</c:v>
                      </c:pt>
                      <c:pt idx="154">
                        <c:v>2</c:v>
                      </c:pt>
                      <c:pt idx="155">
                        <c:v>2</c:v>
                      </c:pt>
                      <c:pt idx="156">
                        <c:v>2</c:v>
                      </c:pt>
                      <c:pt idx="157">
                        <c:v>2</c:v>
                      </c:pt>
                      <c:pt idx="158">
                        <c:v>2</c:v>
                      </c:pt>
                      <c:pt idx="159">
                        <c:v>2</c:v>
                      </c:pt>
                      <c:pt idx="160">
                        <c:v>2</c:v>
                      </c:pt>
                      <c:pt idx="161">
                        <c:v>2</c:v>
                      </c:pt>
                      <c:pt idx="162">
                        <c:v>2</c:v>
                      </c:pt>
                      <c:pt idx="163">
                        <c:v>2</c:v>
                      </c:pt>
                      <c:pt idx="164">
                        <c:v>2</c:v>
                      </c:pt>
                      <c:pt idx="165">
                        <c:v>2</c:v>
                      </c:pt>
                      <c:pt idx="166">
                        <c:v>2</c:v>
                      </c:pt>
                      <c:pt idx="167">
                        <c:v>2</c:v>
                      </c:pt>
                      <c:pt idx="168">
                        <c:v>2</c:v>
                      </c:pt>
                      <c:pt idx="169">
                        <c:v>2</c:v>
                      </c:pt>
                      <c:pt idx="170">
                        <c:v>2</c:v>
                      </c:pt>
                      <c:pt idx="171">
                        <c:v>2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2</c:v>
                      </c:pt>
                      <c:pt idx="177">
                        <c:v>2</c:v>
                      </c:pt>
                      <c:pt idx="178">
                        <c:v>2</c:v>
                      </c:pt>
                      <c:pt idx="179">
                        <c:v>2</c:v>
                      </c:pt>
                      <c:pt idx="180">
                        <c:v>2</c:v>
                      </c:pt>
                      <c:pt idx="181">
                        <c:v>2</c:v>
                      </c:pt>
                      <c:pt idx="182">
                        <c:v>2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2</c:v>
                      </c:pt>
                      <c:pt idx="186">
                        <c:v>2</c:v>
                      </c:pt>
                      <c:pt idx="187">
                        <c:v>2</c:v>
                      </c:pt>
                      <c:pt idx="188">
                        <c:v>2</c:v>
                      </c:pt>
                      <c:pt idx="189">
                        <c:v>2</c:v>
                      </c:pt>
                      <c:pt idx="190">
                        <c:v>2</c:v>
                      </c:pt>
                      <c:pt idx="191">
                        <c:v>2</c:v>
                      </c:pt>
                      <c:pt idx="192">
                        <c:v>2</c:v>
                      </c:pt>
                      <c:pt idx="193">
                        <c:v>2</c:v>
                      </c:pt>
                      <c:pt idx="194">
                        <c:v>2</c:v>
                      </c:pt>
                      <c:pt idx="195">
                        <c:v>2</c:v>
                      </c:pt>
                      <c:pt idx="196">
                        <c:v>2</c:v>
                      </c:pt>
                      <c:pt idx="197">
                        <c:v>2</c:v>
                      </c:pt>
                      <c:pt idx="198">
                        <c:v>2</c:v>
                      </c:pt>
                      <c:pt idx="199">
                        <c:v>2</c:v>
                      </c:pt>
                      <c:pt idx="200">
                        <c:v>2</c:v>
                      </c:pt>
                      <c:pt idx="201">
                        <c:v>2</c:v>
                      </c:pt>
                      <c:pt idx="202">
                        <c:v>2</c:v>
                      </c:pt>
                      <c:pt idx="203">
                        <c:v>2</c:v>
                      </c:pt>
                      <c:pt idx="204">
                        <c:v>2</c:v>
                      </c:pt>
                      <c:pt idx="205">
                        <c:v>2</c:v>
                      </c:pt>
                      <c:pt idx="206">
                        <c:v>2</c:v>
                      </c:pt>
                      <c:pt idx="207">
                        <c:v>2</c:v>
                      </c:pt>
                      <c:pt idx="208">
                        <c:v>2</c:v>
                      </c:pt>
                      <c:pt idx="209">
                        <c:v>2</c:v>
                      </c:pt>
                      <c:pt idx="210">
                        <c:v>2</c:v>
                      </c:pt>
                      <c:pt idx="211">
                        <c:v>2</c:v>
                      </c:pt>
                      <c:pt idx="212">
                        <c:v>2</c:v>
                      </c:pt>
                      <c:pt idx="213">
                        <c:v>2</c:v>
                      </c:pt>
                      <c:pt idx="214">
                        <c:v>2</c:v>
                      </c:pt>
                      <c:pt idx="215">
                        <c:v>2</c:v>
                      </c:pt>
                      <c:pt idx="216">
                        <c:v>2</c:v>
                      </c:pt>
                      <c:pt idx="217">
                        <c:v>2</c:v>
                      </c:pt>
                      <c:pt idx="218">
                        <c:v>2</c:v>
                      </c:pt>
                      <c:pt idx="219">
                        <c:v>2</c:v>
                      </c:pt>
                      <c:pt idx="220">
                        <c:v>2</c:v>
                      </c:pt>
                      <c:pt idx="221">
                        <c:v>2</c:v>
                      </c:pt>
                      <c:pt idx="222">
                        <c:v>2</c:v>
                      </c:pt>
                      <c:pt idx="223">
                        <c:v>2</c:v>
                      </c:pt>
                      <c:pt idx="224">
                        <c:v>2</c:v>
                      </c:pt>
                      <c:pt idx="225">
                        <c:v>2</c:v>
                      </c:pt>
                      <c:pt idx="226">
                        <c:v>2</c:v>
                      </c:pt>
                      <c:pt idx="227">
                        <c:v>2</c:v>
                      </c:pt>
                      <c:pt idx="228">
                        <c:v>2</c:v>
                      </c:pt>
                      <c:pt idx="229">
                        <c:v>2</c:v>
                      </c:pt>
                      <c:pt idx="230">
                        <c:v>2</c:v>
                      </c:pt>
                      <c:pt idx="231">
                        <c:v>2</c:v>
                      </c:pt>
                      <c:pt idx="232">
                        <c:v>2</c:v>
                      </c:pt>
                      <c:pt idx="233">
                        <c:v>2</c:v>
                      </c:pt>
                      <c:pt idx="234">
                        <c:v>2</c:v>
                      </c:pt>
                      <c:pt idx="235">
                        <c:v>2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2</c:v>
                      </c:pt>
                      <c:pt idx="239">
                        <c:v>2</c:v>
                      </c:pt>
                      <c:pt idx="240">
                        <c:v>2</c:v>
                      </c:pt>
                      <c:pt idx="241">
                        <c:v>2</c:v>
                      </c:pt>
                      <c:pt idx="242">
                        <c:v>2</c:v>
                      </c:pt>
                      <c:pt idx="243">
                        <c:v>2</c:v>
                      </c:pt>
                      <c:pt idx="244">
                        <c:v>2</c:v>
                      </c:pt>
                      <c:pt idx="245">
                        <c:v>2</c:v>
                      </c:pt>
                      <c:pt idx="246">
                        <c:v>2</c:v>
                      </c:pt>
                      <c:pt idx="247">
                        <c:v>2</c:v>
                      </c:pt>
                      <c:pt idx="248">
                        <c:v>2</c:v>
                      </c:pt>
                      <c:pt idx="249">
                        <c:v>2</c:v>
                      </c:pt>
                      <c:pt idx="250">
                        <c:v>2</c:v>
                      </c:pt>
                      <c:pt idx="251">
                        <c:v>2</c:v>
                      </c:pt>
                      <c:pt idx="252">
                        <c:v>2</c:v>
                      </c:pt>
                      <c:pt idx="253">
                        <c:v>2</c:v>
                      </c:pt>
                      <c:pt idx="254">
                        <c:v>2</c:v>
                      </c:pt>
                      <c:pt idx="255">
                        <c:v>2</c:v>
                      </c:pt>
                      <c:pt idx="256">
                        <c:v>2</c:v>
                      </c:pt>
                      <c:pt idx="257">
                        <c:v>2</c:v>
                      </c:pt>
                      <c:pt idx="258">
                        <c:v>2</c:v>
                      </c:pt>
                      <c:pt idx="259">
                        <c:v>2</c:v>
                      </c:pt>
                      <c:pt idx="260">
                        <c:v>2</c:v>
                      </c:pt>
                      <c:pt idx="261">
                        <c:v>2</c:v>
                      </c:pt>
                      <c:pt idx="262">
                        <c:v>2</c:v>
                      </c:pt>
                      <c:pt idx="263">
                        <c:v>2</c:v>
                      </c:pt>
                      <c:pt idx="264">
                        <c:v>2</c:v>
                      </c:pt>
                      <c:pt idx="265">
                        <c:v>2</c:v>
                      </c:pt>
                      <c:pt idx="266">
                        <c:v>2</c:v>
                      </c:pt>
                      <c:pt idx="267">
                        <c:v>2</c:v>
                      </c:pt>
                      <c:pt idx="268">
                        <c:v>2</c:v>
                      </c:pt>
                      <c:pt idx="269">
                        <c:v>2</c:v>
                      </c:pt>
                      <c:pt idx="270">
                        <c:v>2</c:v>
                      </c:pt>
                      <c:pt idx="271">
                        <c:v>2</c:v>
                      </c:pt>
                      <c:pt idx="272">
                        <c:v>2</c:v>
                      </c:pt>
                      <c:pt idx="273">
                        <c:v>2</c:v>
                      </c:pt>
                      <c:pt idx="274">
                        <c:v>2</c:v>
                      </c:pt>
                      <c:pt idx="275">
                        <c:v>2</c:v>
                      </c:pt>
                      <c:pt idx="276">
                        <c:v>2</c:v>
                      </c:pt>
                      <c:pt idx="277">
                        <c:v>2</c:v>
                      </c:pt>
                      <c:pt idx="278">
                        <c:v>2</c:v>
                      </c:pt>
                      <c:pt idx="279">
                        <c:v>2</c:v>
                      </c:pt>
                      <c:pt idx="280">
                        <c:v>2</c:v>
                      </c:pt>
                      <c:pt idx="281">
                        <c:v>2</c:v>
                      </c:pt>
                      <c:pt idx="282">
                        <c:v>2</c:v>
                      </c:pt>
                      <c:pt idx="283">
                        <c:v>2</c:v>
                      </c:pt>
                      <c:pt idx="284">
                        <c:v>2</c:v>
                      </c:pt>
                      <c:pt idx="285">
                        <c:v>2</c:v>
                      </c:pt>
                      <c:pt idx="286">
                        <c:v>2</c:v>
                      </c:pt>
                      <c:pt idx="287">
                        <c:v>2</c:v>
                      </c:pt>
                      <c:pt idx="288">
                        <c:v>2</c:v>
                      </c:pt>
                      <c:pt idx="289">
                        <c:v>2</c:v>
                      </c:pt>
                      <c:pt idx="290">
                        <c:v>2</c:v>
                      </c:pt>
                      <c:pt idx="291">
                        <c:v>2</c:v>
                      </c:pt>
                      <c:pt idx="292">
                        <c:v>2</c:v>
                      </c:pt>
                      <c:pt idx="293">
                        <c:v>2</c:v>
                      </c:pt>
                      <c:pt idx="294">
                        <c:v>2</c:v>
                      </c:pt>
                      <c:pt idx="295">
                        <c:v>2</c:v>
                      </c:pt>
                      <c:pt idx="296">
                        <c:v>2</c:v>
                      </c:pt>
                      <c:pt idx="297">
                        <c:v>2</c:v>
                      </c:pt>
                      <c:pt idx="298">
                        <c:v>2</c:v>
                      </c:pt>
                      <c:pt idx="299">
                        <c:v>2</c:v>
                      </c:pt>
                      <c:pt idx="300">
                        <c:v>2</c:v>
                      </c:pt>
                      <c:pt idx="301">
                        <c:v>2</c:v>
                      </c:pt>
                      <c:pt idx="302">
                        <c:v>2</c:v>
                      </c:pt>
                      <c:pt idx="303">
                        <c:v>2</c:v>
                      </c:pt>
                      <c:pt idx="304">
                        <c:v>2</c:v>
                      </c:pt>
                      <c:pt idx="305">
                        <c:v>2</c:v>
                      </c:pt>
                      <c:pt idx="306">
                        <c:v>2</c:v>
                      </c:pt>
                      <c:pt idx="307">
                        <c:v>2</c:v>
                      </c:pt>
                      <c:pt idx="308">
                        <c:v>2</c:v>
                      </c:pt>
                      <c:pt idx="309">
                        <c:v>2</c:v>
                      </c:pt>
                      <c:pt idx="310">
                        <c:v>2</c:v>
                      </c:pt>
                      <c:pt idx="311">
                        <c:v>2</c:v>
                      </c:pt>
                      <c:pt idx="312">
                        <c:v>2</c:v>
                      </c:pt>
                      <c:pt idx="313">
                        <c:v>2</c:v>
                      </c:pt>
                      <c:pt idx="314">
                        <c:v>2</c:v>
                      </c:pt>
                      <c:pt idx="315">
                        <c:v>2</c:v>
                      </c:pt>
                      <c:pt idx="316">
                        <c:v>2</c:v>
                      </c:pt>
                      <c:pt idx="317">
                        <c:v>2</c:v>
                      </c:pt>
                      <c:pt idx="318">
                        <c:v>2</c:v>
                      </c:pt>
                      <c:pt idx="319">
                        <c:v>2</c:v>
                      </c:pt>
                      <c:pt idx="320">
                        <c:v>2</c:v>
                      </c:pt>
                      <c:pt idx="321">
                        <c:v>2</c:v>
                      </c:pt>
                      <c:pt idx="322">
                        <c:v>2</c:v>
                      </c:pt>
                      <c:pt idx="323">
                        <c:v>2</c:v>
                      </c:pt>
                      <c:pt idx="324">
                        <c:v>2</c:v>
                      </c:pt>
                      <c:pt idx="325">
                        <c:v>2</c:v>
                      </c:pt>
                      <c:pt idx="326">
                        <c:v>2</c:v>
                      </c:pt>
                      <c:pt idx="327">
                        <c:v>2</c:v>
                      </c:pt>
                      <c:pt idx="328">
                        <c:v>2</c:v>
                      </c:pt>
                      <c:pt idx="329">
                        <c:v>2</c:v>
                      </c:pt>
                      <c:pt idx="330">
                        <c:v>2</c:v>
                      </c:pt>
                      <c:pt idx="331">
                        <c:v>2</c:v>
                      </c:pt>
                      <c:pt idx="332">
                        <c:v>2</c:v>
                      </c:pt>
                      <c:pt idx="333">
                        <c:v>2</c:v>
                      </c:pt>
                      <c:pt idx="334">
                        <c:v>2</c:v>
                      </c:pt>
                      <c:pt idx="335">
                        <c:v>2</c:v>
                      </c:pt>
                      <c:pt idx="336">
                        <c:v>2</c:v>
                      </c:pt>
                      <c:pt idx="337">
                        <c:v>2</c:v>
                      </c:pt>
                      <c:pt idx="338">
                        <c:v>2</c:v>
                      </c:pt>
                      <c:pt idx="339">
                        <c:v>2</c:v>
                      </c:pt>
                      <c:pt idx="340">
                        <c:v>2</c:v>
                      </c:pt>
                      <c:pt idx="341">
                        <c:v>2</c:v>
                      </c:pt>
                      <c:pt idx="342">
                        <c:v>2</c:v>
                      </c:pt>
                      <c:pt idx="343">
                        <c:v>2</c:v>
                      </c:pt>
                      <c:pt idx="344">
                        <c:v>2</c:v>
                      </c:pt>
                      <c:pt idx="345">
                        <c:v>2</c:v>
                      </c:pt>
                      <c:pt idx="346">
                        <c:v>2</c:v>
                      </c:pt>
                      <c:pt idx="347">
                        <c:v>2</c:v>
                      </c:pt>
                      <c:pt idx="348">
                        <c:v>2</c:v>
                      </c:pt>
                      <c:pt idx="349">
                        <c:v>2</c:v>
                      </c:pt>
                      <c:pt idx="350">
                        <c:v>2</c:v>
                      </c:pt>
                      <c:pt idx="351">
                        <c:v>2</c:v>
                      </c:pt>
                      <c:pt idx="352">
                        <c:v>2</c:v>
                      </c:pt>
                      <c:pt idx="353">
                        <c:v>2</c:v>
                      </c:pt>
                      <c:pt idx="354">
                        <c:v>2</c:v>
                      </c:pt>
                      <c:pt idx="355">
                        <c:v>2</c:v>
                      </c:pt>
                      <c:pt idx="356">
                        <c:v>2</c:v>
                      </c:pt>
                      <c:pt idx="357">
                        <c:v>2</c:v>
                      </c:pt>
                      <c:pt idx="358">
                        <c:v>2</c:v>
                      </c:pt>
                      <c:pt idx="359">
                        <c:v>2</c:v>
                      </c:pt>
                      <c:pt idx="360">
                        <c:v>2</c:v>
                      </c:pt>
                      <c:pt idx="361">
                        <c:v>2</c:v>
                      </c:pt>
                      <c:pt idx="362">
                        <c:v>2</c:v>
                      </c:pt>
                      <c:pt idx="363">
                        <c:v>2</c:v>
                      </c:pt>
                      <c:pt idx="364">
                        <c:v>2</c:v>
                      </c:pt>
                      <c:pt idx="365">
                        <c:v>2</c:v>
                      </c:pt>
                      <c:pt idx="366">
                        <c:v>2</c:v>
                      </c:pt>
                      <c:pt idx="367">
                        <c:v>2</c:v>
                      </c:pt>
                      <c:pt idx="368">
                        <c:v>2</c:v>
                      </c:pt>
                      <c:pt idx="369">
                        <c:v>2</c:v>
                      </c:pt>
                      <c:pt idx="370">
                        <c:v>2</c:v>
                      </c:pt>
                      <c:pt idx="371">
                        <c:v>2</c:v>
                      </c:pt>
                      <c:pt idx="372">
                        <c:v>2</c:v>
                      </c:pt>
                      <c:pt idx="373">
                        <c:v>2</c:v>
                      </c:pt>
                      <c:pt idx="374">
                        <c:v>2</c:v>
                      </c:pt>
                      <c:pt idx="375">
                        <c:v>2</c:v>
                      </c:pt>
                      <c:pt idx="376">
                        <c:v>2</c:v>
                      </c:pt>
                      <c:pt idx="377">
                        <c:v>2</c:v>
                      </c:pt>
                      <c:pt idx="378">
                        <c:v>2</c:v>
                      </c:pt>
                      <c:pt idx="379">
                        <c:v>2</c:v>
                      </c:pt>
                      <c:pt idx="380">
                        <c:v>2</c:v>
                      </c:pt>
                      <c:pt idx="381">
                        <c:v>2</c:v>
                      </c:pt>
                      <c:pt idx="382">
                        <c:v>2</c:v>
                      </c:pt>
                      <c:pt idx="383">
                        <c:v>2</c:v>
                      </c:pt>
                      <c:pt idx="384">
                        <c:v>2</c:v>
                      </c:pt>
                      <c:pt idx="385">
                        <c:v>2</c:v>
                      </c:pt>
                      <c:pt idx="386">
                        <c:v>2</c:v>
                      </c:pt>
                      <c:pt idx="387">
                        <c:v>2</c:v>
                      </c:pt>
                      <c:pt idx="388">
                        <c:v>2</c:v>
                      </c:pt>
                      <c:pt idx="389">
                        <c:v>2</c:v>
                      </c:pt>
                      <c:pt idx="390">
                        <c:v>2</c:v>
                      </c:pt>
                      <c:pt idx="391">
                        <c:v>2</c:v>
                      </c:pt>
                      <c:pt idx="392">
                        <c:v>2</c:v>
                      </c:pt>
                      <c:pt idx="393">
                        <c:v>2</c:v>
                      </c:pt>
                      <c:pt idx="394">
                        <c:v>2</c:v>
                      </c:pt>
                      <c:pt idx="395">
                        <c:v>2</c:v>
                      </c:pt>
                      <c:pt idx="396">
                        <c:v>2</c:v>
                      </c:pt>
                      <c:pt idx="397">
                        <c:v>2</c:v>
                      </c:pt>
                      <c:pt idx="398">
                        <c:v>2</c:v>
                      </c:pt>
                      <c:pt idx="399">
                        <c:v>2</c:v>
                      </c:pt>
                      <c:pt idx="400">
                        <c:v>2</c:v>
                      </c:pt>
                      <c:pt idx="401">
                        <c:v>2</c:v>
                      </c:pt>
                      <c:pt idx="402">
                        <c:v>2</c:v>
                      </c:pt>
                      <c:pt idx="403">
                        <c:v>2</c:v>
                      </c:pt>
                      <c:pt idx="404">
                        <c:v>2</c:v>
                      </c:pt>
                      <c:pt idx="405">
                        <c:v>2</c:v>
                      </c:pt>
                      <c:pt idx="406">
                        <c:v>2</c:v>
                      </c:pt>
                      <c:pt idx="407">
                        <c:v>2</c:v>
                      </c:pt>
                      <c:pt idx="408">
                        <c:v>2</c:v>
                      </c:pt>
                      <c:pt idx="409">
                        <c:v>2</c:v>
                      </c:pt>
                      <c:pt idx="410">
                        <c:v>2</c:v>
                      </c:pt>
                      <c:pt idx="411">
                        <c:v>2</c:v>
                      </c:pt>
                      <c:pt idx="412">
                        <c:v>2</c:v>
                      </c:pt>
                      <c:pt idx="413">
                        <c:v>2</c:v>
                      </c:pt>
                      <c:pt idx="414">
                        <c:v>2</c:v>
                      </c:pt>
                      <c:pt idx="415">
                        <c:v>2</c:v>
                      </c:pt>
                      <c:pt idx="416">
                        <c:v>2</c:v>
                      </c:pt>
                      <c:pt idx="417">
                        <c:v>2</c:v>
                      </c:pt>
                      <c:pt idx="418">
                        <c:v>2</c:v>
                      </c:pt>
                      <c:pt idx="419">
                        <c:v>2</c:v>
                      </c:pt>
                      <c:pt idx="420">
                        <c:v>2</c:v>
                      </c:pt>
                      <c:pt idx="421">
                        <c:v>2</c:v>
                      </c:pt>
                      <c:pt idx="422">
                        <c:v>2</c:v>
                      </c:pt>
                      <c:pt idx="423">
                        <c:v>2</c:v>
                      </c:pt>
                      <c:pt idx="424">
                        <c:v>2</c:v>
                      </c:pt>
                      <c:pt idx="425">
                        <c:v>2</c:v>
                      </c:pt>
                      <c:pt idx="426">
                        <c:v>2</c:v>
                      </c:pt>
                      <c:pt idx="427">
                        <c:v>2</c:v>
                      </c:pt>
                      <c:pt idx="428">
                        <c:v>2</c:v>
                      </c:pt>
                      <c:pt idx="429">
                        <c:v>2</c:v>
                      </c:pt>
                      <c:pt idx="430">
                        <c:v>2</c:v>
                      </c:pt>
                      <c:pt idx="431">
                        <c:v>2</c:v>
                      </c:pt>
                      <c:pt idx="432">
                        <c:v>2</c:v>
                      </c:pt>
                      <c:pt idx="433">
                        <c:v>2</c:v>
                      </c:pt>
                      <c:pt idx="434">
                        <c:v>2</c:v>
                      </c:pt>
                      <c:pt idx="435">
                        <c:v>2</c:v>
                      </c:pt>
                      <c:pt idx="436">
                        <c:v>2</c:v>
                      </c:pt>
                      <c:pt idx="437">
                        <c:v>2</c:v>
                      </c:pt>
                      <c:pt idx="438">
                        <c:v>2</c:v>
                      </c:pt>
                      <c:pt idx="439">
                        <c:v>2</c:v>
                      </c:pt>
                      <c:pt idx="440">
                        <c:v>2</c:v>
                      </c:pt>
                      <c:pt idx="441">
                        <c:v>2</c:v>
                      </c:pt>
                      <c:pt idx="442">
                        <c:v>2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2</c:v>
                      </c:pt>
                      <c:pt idx="446">
                        <c:v>2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2</c:v>
                      </c:pt>
                      <c:pt idx="450">
                        <c:v>2</c:v>
                      </c:pt>
                      <c:pt idx="451">
                        <c:v>2</c:v>
                      </c:pt>
                      <c:pt idx="452">
                        <c:v>2</c:v>
                      </c:pt>
                      <c:pt idx="453">
                        <c:v>2</c:v>
                      </c:pt>
                      <c:pt idx="454">
                        <c:v>2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2</c:v>
                      </c:pt>
                      <c:pt idx="458">
                        <c:v>2</c:v>
                      </c:pt>
                      <c:pt idx="459">
                        <c:v>2</c:v>
                      </c:pt>
                      <c:pt idx="460">
                        <c:v>2</c:v>
                      </c:pt>
                      <c:pt idx="461">
                        <c:v>2</c:v>
                      </c:pt>
                      <c:pt idx="462">
                        <c:v>7</c:v>
                      </c:pt>
                      <c:pt idx="463">
                        <c:v>7</c:v>
                      </c:pt>
                      <c:pt idx="464">
                        <c:v>7</c:v>
                      </c:pt>
                      <c:pt idx="465">
                        <c:v>7</c:v>
                      </c:pt>
                      <c:pt idx="466">
                        <c:v>7</c:v>
                      </c:pt>
                      <c:pt idx="467">
                        <c:v>7</c:v>
                      </c:pt>
                      <c:pt idx="468">
                        <c:v>7</c:v>
                      </c:pt>
                      <c:pt idx="469">
                        <c:v>7</c:v>
                      </c:pt>
                      <c:pt idx="470">
                        <c:v>7</c:v>
                      </c:pt>
                      <c:pt idx="471">
                        <c:v>7</c:v>
                      </c:pt>
                      <c:pt idx="472">
                        <c:v>7</c:v>
                      </c:pt>
                      <c:pt idx="473">
                        <c:v>7</c:v>
                      </c:pt>
                      <c:pt idx="474">
                        <c:v>7</c:v>
                      </c:pt>
                      <c:pt idx="475">
                        <c:v>7</c:v>
                      </c:pt>
                      <c:pt idx="476">
                        <c:v>7</c:v>
                      </c:pt>
                      <c:pt idx="477">
                        <c:v>7</c:v>
                      </c:pt>
                      <c:pt idx="478">
                        <c:v>7</c:v>
                      </c:pt>
                      <c:pt idx="479">
                        <c:v>7</c:v>
                      </c:pt>
                      <c:pt idx="480">
                        <c:v>7</c:v>
                      </c:pt>
                      <c:pt idx="481">
                        <c:v>7</c:v>
                      </c:pt>
                      <c:pt idx="482">
                        <c:v>7</c:v>
                      </c:pt>
                      <c:pt idx="483">
                        <c:v>7</c:v>
                      </c:pt>
                      <c:pt idx="484">
                        <c:v>7</c:v>
                      </c:pt>
                      <c:pt idx="485">
                        <c:v>7</c:v>
                      </c:pt>
                      <c:pt idx="486">
                        <c:v>7</c:v>
                      </c:pt>
                      <c:pt idx="487">
                        <c:v>7</c:v>
                      </c:pt>
                      <c:pt idx="488">
                        <c:v>7</c:v>
                      </c:pt>
                      <c:pt idx="489">
                        <c:v>7</c:v>
                      </c:pt>
                      <c:pt idx="490">
                        <c:v>7</c:v>
                      </c:pt>
                      <c:pt idx="491">
                        <c:v>7</c:v>
                      </c:pt>
                      <c:pt idx="492">
                        <c:v>7</c:v>
                      </c:pt>
                      <c:pt idx="493">
                        <c:v>7</c:v>
                      </c:pt>
                      <c:pt idx="494">
                        <c:v>7</c:v>
                      </c:pt>
                      <c:pt idx="495">
                        <c:v>7</c:v>
                      </c:pt>
                      <c:pt idx="496">
                        <c:v>7</c:v>
                      </c:pt>
                      <c:pt idx="497">
                        <c:v>7</c:v>
                      </c:pt>
                      <c:pt idx="498">
                        <c:v>7</c:v>
                      </c:pt>
                      <c:pt idx="499">
                        <c:v>7</c:v>
                      </c:pt>
                      <c:pt idx="500">
                        <c:v>7</c:v>
                      </c:pt>
                      <c:pt idx="501">
                        <c:v>7</c:v>
                      </c:pt>
                      <c:pt idx="502">
                        <c:v>7</c:v>
                      </c:pt>
                      <c:pt idx="503">
                        <c:v>7</c:v>
                      </c:pt>
                      <c:pt idx="504">
                        <c:v>7</c:v>
                      </c:pt>
                      <c:pt idx="505">
                        <c:v>7</c:v>
                      </c:pt>
                      <c:pt idx="506">
                        <c:v>7</c:v>
                      </c:pt>
                      <c:pt idx="507">
                        <c:v>7</c:v>
                      </c:pt>
                      <c:pt idx="508">
                        <c:v>7</c:v>
                      </c:pt>
                      <c:pt idx="509">
                        <c:v>7</c:v>
                      </c:pt>
                      <c:pt idx="510">
                        <c:v>7</c:v>
                      </c:pt>
                      <c:pt idx="511">
                        <c:v>7</c:v>
                      </c:pt>
                      <c:pt idx="512">
                        <c:v>7</c:v>
                      </c:pt>
                      <c:pt idx="513">
                        <c:v>7</c:v>
                      </c:pt>
                      <c:pt idx="514">
                        <c:v>7</c:v>
                      </c:pt>
                      <c:pt idx="515">
                        <c:v>7</c:v>
                      </c:pt>
                      <c:pt idx="516">
                        <c:v>7</c:v>
                      </c:pt>
                      <c:pt idx="517">
                        <c:v>7</c:v>
                      </c:pt>
                      <c:pt idx="518">
                        <c:v>7</c:v>
                      </c:pt>
                      <c:pt idx="519">
                        <c:v>7</c:v>
                      </c:pt>
                      <c:pt idx="520">
                        <c:v>7</c:v>
                      </c:pt>
                      <c:pt idx="521">
                        <c:v>7</c:v>
                      </c:pt>
                      <c:pt idx="522">
                        <c:v>7</c:v>
                      </c:pt>
                      <c:pt idx="523">
                        <c:v>7</c:v>
                      </c:pt>
                      <c:pt idx="524">
                        <c:v>7</c:v>
                      </c:pt>
                      <c:pt idx="525">
                        <c:v>7</c:v>
                      </c:pt>
                      <c:pt idx="526">
                        <c:v>7</c:v>
                      </c:pt>
                      <c:pt idx="527">
                        <c:v>7</c:v>
                      </c:pt>
                      <c:pt idx="528">
                        <c:v>7</c:v>
                      </c:pt>
                      <c:pt idx="529">
                        <c:v>7</c:v>
                      </c:pt>
                      <c:pt idx="530">
                        <c:v>7</c:v>
                      </c:pt>
                      <c:pt idx="531">
                        <c:v>7</c:v>
                      </c:pt>
                      <c:pt idx="532">
                        <c:v>7</c:v>
                      </c:pt>
                      <c:pt idx="533">
                        <c:v>7</c:v>
                      </c:pt>
                      <c:pt idx="534">
                        <c:v>7</c:v>
                      </c:pt>
                      <c:pt idx="535">
                        <c:v>7</c:v>
                      </c:pt>
                      <c:pt idx="536">
                        <c:v>7</c:v>
                      </c:pt>
                      <c:pt idx="537">
                        <c:v>7</c:v>
                      </c:pt>
                      <c:pt idx="538">
                        <c:v>7</c:v>
                      </c:pt>
                      <c:pt idx="539">
                        <c:v>7</c:v>
                      </c:pt>
                      <c:pt idx="540">
                        <c:v>7</c:v>
                      </c:pt>
                      <c:pt idx="541">
                        <c:v>7</c:v>
                      </c:pt>
                      <c:pt idx="542">
                        <c:v>7</c:v>
                      </c:pt>
                      <c:pt idx="543">
                        <c:v>7</c:v>
                      </c:pt>
                      <c:pt idx="544">
                        <c:v>7</c:v>
                      </c:pt>
                      <c:pt idx="545">
                        <c:v>7</c:v>
                      </c:pt>
                      <c:pt idx="546">
                        <c:v>7</c:v>
                      </c:pt>
                      <c:pt idx="547">
                        <c:v>7</c:v>
                      </c:pt>
                      <c:pt idx="548">
                        <c:v>7</c:v>
                      </c:pt>
                      <c:pt idx="549">
                        <c:v>7</c:v>
                      </c:pt>
                      <c:pt idx="550">
                        <c:v>7</c:v>
                      </c:pt>
                      <c:pt idx="551">
                        <c:v>7</c:v>
                      </c:pt>
                      <c:pt idx="552">
                        <c:v>7</c:v>
                      </c:pt>
                      <c:pt idx="553">
                        <c:v>7</c:v>
                      </c:pt>
                      <c:pt idx="554">
                        <c:v>7</c:v>
                      </c:pt>
                      <c:pt idx="555">
                        <c:v>7</c:v>
                      </c:pt>
                      <c:pt idx="556">
                        <c:v>7</c:v>
                      </c:pt>
                      <c:pt idx="557">
                        <c:v>7</c:v>
                      </c:pt>
                      <c:pt idx="558">
                        <c:v>7</c:v>
                      </c:pt>
                      <c:pt idx="559">
                        <c:v>7</c:v>
                      </c:pt>
                      <c:pt idx="560">
                        <c:v>7</c:v>
                      </c:pt>
                      <c:pt idx="561">
                        <c:v>7</c:v>
                      </c:pt>
                      <c:pt idx="562">
                        <c:v>7</c:v>
                      </c:pt>
                      <c:pt idx="563">
                        <c:v>7</c:v>
                      </c:pt>
                      <c:pt idx="564">
                        <c:v>7</c:v>
                      </c:pt>
                      <c:pt idx="565">
                        <c:v>7</c:v>
                      </c:pt>
                      <c:pt idx="566">
                        <c:v>7</c:v>
                      </c:pt>
                      <c:pt idx="567">
                        <c:v>7</c:v>
                      </c:pt>
                      <c:pt idx="568">
                        <c:v>7</c:v>
                      </c:pt>
                      <c:pt idx="569">
                        <c:v>7</c:v>
                      </c:pt>
                      <c:pt idx="570">
                        <c:v>7</c:v>
                      </c:pt>
                      <c:pt idx="571">
                        <c:v>7</c:v>
                      </c:pt>
                      <c:pt idx="572">
                        <c:v>7</c:v>
                      </c:pt>
                      <c:pt idx="573">
                        <c:v>7</c:v>
                      </c:pt>
                      <c:pt idx="574">
                        <c:v>7</c:v>
                      </c:pt>
                      <c:pt idx="575">
                        <c:v>7</c:v>
                      </c:pt>
                      <c:pt idx="576">
                        <c:v>7</c:v>
                      </c:pt>
                      <c:pt idx="577">
                        <c:v>7</c:v>
                      </c:pt>
                      <c:pt idx="578">
                        <c:v>7</c:v>
                      </c:pt>
                      <c:pt idx="579">
                        <c:v>7</c:v>
                      </c:pt>
                      <c:pt idx="580">
                        <c:v>7</c:v>
                      </c:pt>
                      <c:pt idx="581">
                        <c:v>7</c:v>
                      </c:pt>
                      <c:pt idx="582">
                        <c:v>7</c:v>
                      </c:pt>
                      <c:pt idx="583">
                        <c:v>7</c:v>
                      </c:pt>
                      <c:pt idx="584">
                        <c:v>7</c:v>
                      </c:pt>
                      <c:pt idx="585">
                        <c:v>7</c:v>
                      </c:pt>
                      <c:pt idx="586">
                        <c:v>7</c:v>
                      </c:pt>
                      <c:pt idx="587">
                        <c:v>7</c:v>
                      </c:pt>
                      <c:pt idx="588">
                        <c:v>7</c:v>
                      </c:pt>
                      <c:pt idx="589">
                        <c:v>7</c:v>
                      </c:pt>
                      <c:pt idx="590">
                        <c:v>7</c:v>
                      </c:pt>
                      <c:pt idx="591">
                        <c:v>7</c:v>
                      </c:pt>
                      <c:pt idx="592">
                        <c:v>7</c:v>
                      </c:pt>
                      <c:pt idx="593">
                        <c:v>7</c:v>
                      </c:pt>
                      <c:pt idx="594">
                        <c:v>7</c:v>
                      </c:pt>
                      <c:pt idx="595">
                        <c:v>7</c:v>
                      </c:pt>
                      <c:pt idx="596">
                        <c:v>7</c:v>
                      </c:pt>
                      <c:pt idx="597">
                        <c:v>7</c:v>
                      </c:pt>
                      <c:pt idx="598">
                        <c:v>7</c:v>
                      </c:pt>
                      <c:pt idx="599">
                        <c:v>7</c:v>
                      </c:pt>
                      <c:pt idx="600">
                        <c:v>7</c:v>
                      </c:pt>
                      <c:pt idx="601">
                        <c:v>7</c:v>
                      </c:pt>
                      <c:pt idx="602">
                        <c:v>7</c:v>
                      </c:pt>
                      <c:pt idx="603">
                        <c:v>7</c:v>
                      </c:pt>
                      <c:pt idx="604">
                        <c:v>7</c:v>
                      </c:pt>
                      <c:pt idx="605">
                        <c:v>7</c:v>
                      </c:pt>
                      <c:pt idx="606">
                        <c:v>7</c:v>
                      </c:pt>
                      <c:pt idx="607">
                        <c:v>7</c:v>
                      </c:pt>
                      <c:pt idx="608">
                        <c:v>7</c:v>
                      </c:pt>
                      <c:pt idx="609">
                        <c:v>7</c:v>
                      </c:pt>
                      <c:pt idx="610">
                        <c:v>7</c:v>
                      </c:pt>
                      <c:pt idx="611">
                        <c:v>7</c:v>
                      </c:pt>
                      <c:pt idx="612">
                        <c:v>7</c:v>
                      </c:pt>
                      <c:pt idx="613">
                        <c:v>7</c:v>
                      </c:pt>
                      <c:pt idx="614">
                        <c:v>7</c:v>
                      </c:pt>
                      <c:pt idx="615">
                        <c:v>7</c:v>
                      </c:pt>
                      <c:pt idx="616">
                        <c:v>3</c:v>
                      </c:pt>
                      <c:pt idx="617">
                        <c:v>3</c:v>
                      </c:pt>
                      <c:pt idx="618">
                        <c:v>3</c:v>
                      </c:pt>
                      <c:pt idx="619">
                        <c:v>3</c:v>
                      </c:pt>
                      <c:pt idx="620">
                        <c:v>3</c:v>
                      </c:pt>
                      <c:pt idx="621">
                        <c:v>3</c:v>
                      </c:pt>
                      <c:pt idx="622">
                        <c:v>3</c:v>
                      </c:pt>
                      <c:pt idx="623">
                        <c:v>3</c:v>
                      </c:pt>
                      <c:pt idx="624">
                        <c:v>3</c:v>
                      </c:pt>
                      <c:pt idx="625">
                        <c:v>3</c:v>
                      </c:pt>
                      <c:pt idx="626">
                        <c:v>3</c:v>
                      </c:pt>
                      <c:pt idx="627">
                        <c:v>3</c:v>
                      </c:pt>
                      <c:pt idx="628">
                        <c:v>3</c:v>
                      </c:pt>
                      <c:pt idx="629">
                        <c:v>3</c:v>
                      </c:pt>
                      <c:pt idx="630">
                        <c:v>3</c:v>
                      </c:pt>
                      <c:pt idx="631">
                        <c:v>3</c:v>
                      </c:pt>
                      <c:pt idx="632">
                        <c:v>3</c:v>
                      </c:pt>
                      <c:pt idx="633">
                        <c:v>3</c:v>
                      </c:pt>
                      <c:pt idx="634">
                        <c:v>3</c:v>
                      </c:pt>
                      <c:pt idx="635">
                        <c:v>3</c:v>
                      </c:pt>
                      <c:pt idx="636">
                        <c:v>3</c:v>
                      </c:pt>
                      <c:pt idx="637">
                        <c:v>3</c:v>
                      </c:pt>
                      <c:pt idx="638">
                        <c:v>3</c:v>
                      </c:pt>
                      <c:pt idx="639">
                        <c:v>3</c:v>
                      </c:pt>
                      <c:pt idx="640">
                        <c:v>3</c:v>
                      </c:pt>
                      <c:pt idx="641">
                        <c:v>3</c:v>
                      </c:pt>
                      <c:pt idx="642">
                        <c:v>3</c:v>
                      </c:pt>
                      <c:pt idx="643">
                        <c:v>3</c:v>
                      </c:pt>
                      <c:pt idx="644">
                        <c:v>3</c:v>
                      </c:pt>
                      <c:pt idx="645">
                        <c:v>3</c:v>
                      </c:pt>
                      <c:pt idx="646">
                        <c:v>3</c:v>
                      </c:pt>
                      <c:pt idx="647">
                        <c:v>3</c:v>
                      </c:pt>
                      <c:pt idx="648">
                        <c:v>3</c:v>
                      </c:pt>
                      <c:pt idx="649">
                        <c:v>3</c:v>
                      </c:pt>
                      <c:pt idx="650">
                        <c:v>3</c:v>
                      </c:pt>
                      <c:pt idx="651">
                        <c:v>3</c:v>
                      </c:pt>
                      <c:pt idx="652">
                        <c:v>3</c:v>
                      </c:pt>
                      <c:pt idx="653">
                        <c:v>3</c:v>
                      </c:pt>
                      <c:pt idx="654">
                        <c:v>3</c:v>
                      </c:pt>
                      <c:pt idx="655">
                        <c:v>3</c:v>
                      </c:pt>
                      <c:pt idx="656">
                        <c:v>3</c:v>
                      </c:pt>
                      <c:pt idx="657">
                        <c:v>3</c:v>
                      </c:pt>
                      <c:pt idx="658">
                        <c:v>3</c:v>
                      </c:pt>
                      <c:pt idx="659">
                        <c:v>3</c:v>
                      </c:pt>
                      <c:pt idx="660">
                        <c:v>3</c:v>
                      </c:pt>
                      <c:pt idx="661">
                        <c:v>3</c:v>
                      </c:pt>
                      <c:pt idx="662">
                        <c:v>3</c:v>
                      </c:pt>
                      <c:pt idx="663">
                        <c:v>3</c:v>
                      </c:pt>
                      <c:pt idx="664">
                        <c:v>3</c:v>
                      </c:pt>
                      <c:pt idx="665">
                        <c:v>3</c:v>
                      </c:pt>
                      <c:pt idx="666">
                        <c:v>3</c:v>
                      </c:pt>
                      <c:pt idx="667">
                        <c:v>3</c:v>
                      </c:pt>
                      <c:pt idx="668">
                        <c:v>3</c:v>
                      </c:pt>
                      <c:pt idx="669">
                        <c:v>3</c:v>
                      </c:pt>
                      <c:pt idx="670">
                        <c:v>3</c:v>
                      </c:pt>
                      <c:pt idx="671">
                        <c:v>3</c:v>
                      </c:pt>
                      <c:pt idx="672">
                        <c:v>3</c:v>
                      </c:pt>
                      <c:pt idx="673">
                        <c:v>3</c:v>
                      </c:pt>
                      <c:pt idx="674">
                        <c:v>3</c:v>
                      </c:pt>
                      <c:pt idx="675">
                        <c:v>3</c:v>
                      </c:pt>
                      <c:pt idx="676">
                        <c:v>3</c:v>
                      </c:pt>
                      <c:pt idx="677">
                        <c:v>3</c:v>
                      </c:pt>
                      <c:pt idx="678">
                        <c:v>3</c:v>
                      </c:pt>
                      <c:pt idx="679">
                        <c:v>3</c:v>
                      </c:pt>
                      <c:pt idx="680">
                        <c:v>3</c:v>
                      </c:pt>
                      <c:pt idx="681">
                        <c:v>3</c:v>
                      </c:pt>
                      <c:pt idx="682">
                        <c:v>3</c:v>
                      </c:pt>
                      <c:pt idx="683">
                        <c:v>3</c:v>
                      </c:pt>
                      <c:pt idx="684">
                        <c:v>3</c:v>
                      </c:pt>
                      <c:pt idx="685">
                        <c:v>3</c:v>
                      </c:pt>
                      <c:pt idx="686">
                        <c:v>3</c:v>
                      </c:pt>
                      <c:pt idx="687">
                        <c:v>3</c:v>
                      </c:pt>
                      <c:pt idx="688">
                        <c:v>3</c:v>
                      </c:pt>
                      <c:pt idx="689">
                        <c:v>3</c:v>
                      </c:pt>
                      <c:pt idx="690">
                        <c:v>3</c:v>
                      </c:pt>
                      <c:pt idx="691">
                        <c:v>3</c:v>
                      </c:pt>
                      <c:pt idx="692">
                        <c:v>3</c:v>
                      </c:pt>
                      <c:pt idx="693">
                        <c:v>3</c:v>
                      </c:pt>
                      <c:pt idx="694">
                        <c:v>3</c:v>
                      </c:pt>
                      <c:pt idx="695">
                        <c:v>3</c:v>
                      </c:pt>
                      <c:pt idx="696">
                        <c:v>3</c:v>
                      </c:pt>
                      <c:pt idx="697">
                        <c:v>3</c:v>
                      </c:pt>
                      <c:pt idx="698">
                        <c:v>3</c:v>
                      </c:pt>
                      <c:pt idx="699">
                        <c:v>3</c:v>
                      </c:pt>
                      <c:pt idx="700">
                        <c:v>3</c:v>
                      </c:pt>
                      <c:pt idx="701">
                        <c:v>3</c:v>
                      </c:pt>
                      <c:pt idx="702">
                        <c:v>3</c:v>
                      </c:pt>
                      <c:pt idx="703">
                        <c:v>3</c:v>
                      </c:pt>
                      <c:pt idx="704">
                        <c:v>3</c:v>
                      </c:pt>
                      <c:pt idx="705">
                        <c:v>3</c:v>
                      </c:pt>
                      <c:pt idx="706">
                        <c:v>3</c:v>
                      </c:pt>
                      <c:pt idx="707">
                        <c:v>3</c:v>
                      </c:pt>
                      <c:pt idx="708">
                        <c:v>3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3</c:v>
                      </c:pt>
                      <c:pt idx="712">
                        <c:v>3</c:v>
                      </c:pt>
                      <c:pt idx="713">
                        <c:v>3</c:v>
                      </c:pt>
                      <c:pt idx="714">
                        <c:v>3</c:v>
                      </c:pt>
                      <c:pt idx="715">
                        <c:v>3</c:v>
                      </c:pt>
                      <c:pt idx="716">
                        <c:v>3</c:v>
                      </c:pt>
                      <c:pt idx="717">
                        <c:v>3</c:v>
                      </c:pt>
                      <c:pt idx="718">
                        <c:v>3</c:v>
                      </c:pt>
                      <c:pt idx="719">
                        <c:v>3</c:v>
                      </c:pt>
                      <c:pt idx="720">
                        <c:v>3</c:v>
                      </c:pt>
                      <c:pt idx="721">
                        <c:v>3</c:v>
                      </c:pt>
                      <c:pt idx="722">
                        <c:v>3</c:v>
                      </c:pt>
                      <c:pt idx="723">
                        <c:v>3</c:v>
                      </c:pt>
                      <c:pt idx="724">
                        <c:v>3</c:v>
                      </c:pt>
                      <c:pt idx="725">
                        <c:v>3</c:v>
                      </c:pt>
                      <c:pt idx="726">
                        <c:v>3</c:v>
                      </c:pt>
                      <c:pt idx="727">
                        <c:v>3</c:v>
                      </c:pt>
                      <c:pt idx="728">
                        <c:v>3</c:v>
                      </c:pt>
                      <c:pt idx="729">
                        <c:v>3</c:v>
                      </c:pt>
                      <c:pt idx="730">
                        <c:v>3</c:v>
                      </c:pt>
                      <c:pt idx="731">
                        <c:v>3</c:v>
                      </c:pt>
                      <c:pt idx="732">
                        <c:v>3</c:v>
                      </c:pt>
                      <c:pt idx="733">
                        <c:v>3</c:v>
                      </c:pt>
                      <c:pt idx="734">
                        <c:v>3</c:v>
                      </c:pt>
                      <c:pt idx="735">
                        <c:v>3</c:v>
                      </c:pt>
                      <c:pt idx="736">
                        <c:v>3</c:v>
                      </c:pt>
                      <c:pt idx="737">
                        <c:v>3</c:v>
                      </c:pt>
                      <c:pt idx="738">
                        <c:v>3</c:v>
                      </c:pt>
                      <c:pt idx="739">
                        <c:v>3</c:v>
                      </c:pt>
                      <c:pt idx="740">
                        <c:v>3</c:v>
                      </c:pt>
                      <c:pt idx="741">
                        <c:v>3</c:v>
                      </c:pt>
                      <c:pt idx="742">
                        <c:v>3</c:v>
                      </c:pt>
                      <c:pt idx="743">
                        <c:v>3</c:v>
                      </c:pt>
                      <c:pt idx="744">
                        <c:v>3</c:v>
                      </c:pt>
                      <c:pt idx="745">
                        <c:v>3</c:v>
                      </c:pt>
                      <c:pt idx="746">
                        <c:v>3</c:v>
                      </c:pt>
                      <c:pt idx="747">
                        <c:v>3</c:v>
                      </c:pt>
                      <c:pt idx="748">
                        <c:v>3</c:v>
                      </c:pt>
                      <c:pt idx="749">
                        <c:v>3</c:v>
                      </c:pt>
                      <c:pt idx="750">
                        <c:v>3</c:v>
                      </c:pt>
                      <c:pt idx="751">
                        <c:v>3</c:v>
                      </c:pt>
                      <c:pt idx="752">
                        <c:v>3</c:v>
                      </c:pt>
                      <c:pt idx="753">
                        <c:v>3</c:v>
                      </c:pt>
                      <c:pt idx="754">
                        <c:v>3</c:v>
                      </c:pt>
                      <c:pt idx="755">
                        <c:v>3</c:v>
                      </c:pt>
                      <c:pt idx="756">
                        <c:v>3</c:v>
                      </c:pt>
                      <c:pt idx="757">
                        <c:v>3</c:v>
                      </c:pt>
                      <c:pt idx="758">
                        <c:v>3</c:v>
                      </c:pt>
                      <c:pt idx="759">
                        <c:v>3</c:v>
                      </c:pt>
                      <c:pt idx="760">
                        <c:v>3</c:v>
                      </c:pt>
                      <c:pt idx="761">
                        <c:v>3</c:v>
                      </c:pt>
                      <c:pt idx="762">
                        <c:v>3</c:v>
                      </c:pt>
                      <c:pt idx="763">
                        <c:v>3</c:v>
                      </c:pt>
                      <c:pt idx="764">
                        <c:v>3</c:v>
                      </c:pt>
                      <c:pt idx="765">
                        <c:v>3</c:v>
                      </c:pt>
                      <c:pt idx="766">
                        <c:v>3</c:v>
                      </c:pt>
                      <c:pt idx="767">
                        <c:v>3</c:v>
                      </c:pt>
                      <c:pt idx="768">
                        <c:v>3</c:v>
                      </c:pt>
                      <c:pt idx="769">
                        <c:v>3</c:v>
                      </c:pt>
                      <c:pt idx="770">
                        <c:v>3</c:v>
                      </c:pt>
                      <c:pt idx="771">
                        <c:v>3</c:v>
                      </c:pt>
                      <c:pt idx="772">
                        <c:v>3</c:v>
                      </c:pt>
                      <c:pt idx="773">
                        <c:v>3</c:v>
                      </c:pt>
                      <c:pt idx="774">
                        <c:v>3</c:v>
                      </c:pt>
                      <c:pt idx="775">
                        <c:v>3</c:v>
                      </c:pt>
                      <c:pt idx="776">
                        <c:v>3</c:v>
                      </c:pt>
                      <c:pt idx="777">
                        <c:v>3</c:v>
                      </c:pt>
                      <c:pt idx="778">
                        <c:v>3</c:v>
                      </c:pt>
                      <c:pt idx="779">
                        <c:v>3</c:v>
                      </c:pt>
                      <c:pt idx="780">
                        <c:v>3</c:v>
                      </c:pt>
                      <c:pt idx="781">
                        <c:v>3</c:v>
                      </c:pt>
                      <c:pt idx="782">
                        <c:v>3</c:v>
                      </c:pt>
                      <c:pt idx="783">
                        <c:v>3</c:v>
                      </c:pt>
                      <c:pt idx="784">
                        <c:v>3</c:v>
                      </c:pt>
                      <c:pt idx="785">
                        <c:v>3</c:v>
                      </c:pt>
                      <c:pt idx="786">
                        <c:v>3</c:v>
                      </c:pt>
                      <c:pt idx="787">
                        <c:v>3</c:v>
                      </c:pt>
                      <c:pt idx="788">
                        <c:v>3</c:v>
                      </c:pt>
                      <c:pt idx="789">
                        <c:v>3</c:v>
                      </c:pt>
                      <c:pt idx="790">
                        <c:v>3</c:v>
                      </c:pt>
                      <c:pt idx="791">
                        <c:v>3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3</c:v>
                      </c:pt>
                      <c:pt idx="796">
                        <c:v>3</c:v>
                      </c:pt>
                      <c:pt idx="797">
                        <c:v>3</c:v>
                      </c:pt>
                      <c:pt idx="798">
                        <c:v>3</c:v>
                      </c:pt>
                      <c:pt idx="799">
                        <c:v>3</c:v>
                      </c:pt>
                      <c:pt idx="800">
                        <c:v>3</c:v>
                      </c:pt>
                      <c:pt idx="801">
                        <c:v>3</c:v>
                      </c:pt>
                      <c:pt idx="802">
                        <c:v>3</c:v>
                      </c:pt>
                      <c:pt idx="803">
                        <c:v>3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3</c:v>
                      </c:pt>
                      <c:pt idx="807">
                        <c:v>3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3</c:v>
                      </c:pt>
                      <c:pt idx="811">
                        <c:v>3</c:v>
                      </c:pt>
                      <c:pt idx="812">
                        <c:v>3</c:v>
                      </c:pt>
                      <c:pt idx="813">
                        <c:v>3</c:v>
                      </c:pt>
                      <c:pt idx="814">
                        <c:v>3</c:v>
                      </c:pt>
                      <c:pt idx="815">
                        <c:v>3</c:v>
                      </c:pt>
                      <c:pt idx="816">
                        <c:v>3</c:v>
                      </c:pt>
                      <c:pt idx="817">
                        <c:v>3</c:v>
                      </c:pt>
                      <c:pt idx="818">
                        <c:v>3</c:v>
                      </c:pt>
                      <c:pt idx="819">
                        <c:v>3</c:v>
                      </c:pt>
                      <c:pt idx="820">
                        <c:v>3</c:v>
                      </c:pt>
                      <c:pt idx="821">
                        <c:v>3</c:v>
                      </c:pt>
                      <c:pt idx="822">
                        <c:v>3</c:v>
                      </c:pt>
                      <c:pt idx="823">
                        <c:v>3</c:v>
                      </c:pt>
                      <c:pt idx="824">
                        <c:v>3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3</c:v>
                      </c:pt>
                      <c:pt idx="830">
                        <c:v>3</c:v>
                      </c:pt>
                      <c:pt idx="831">
                        <c:v>3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3</c:v>
                      </c:pt>
                      <c:pt idx="837">
                        <c:v>3</c:v>
                      </c:pt>
                      <c:pt idx="838">
                        <c:v>3</c:v>
                      </c:pt>
                      <c:pt idx="839">
                        <c:v>3</c:v>
                      </c:pt>
                      <c:pt idx="840">
                        <c:v>3</c:v>
                      </c:pt>
                      <c:pt idx="841">
                        <c:v>3</c:v>
                      </c:pt>
                      <c:pt idx="842">
                        <c:v>3</c:v>
                      </c:pt>
                      <c:pt idx="843">
                        <c:v>3</c:v>
                      </c:pt>
                      <c:pt idx="844">
                        <c:v>3</c:v>
                      </c:pt>
                      <c:pt idx="845">
                        <c:v>3</c:v>
                      </c:pt>
                      <c:pt idx="846">
                        <c:v>3</c:v>
                      </c:pt>
                      <c:pt idx="847">
                        <c:v>3</c:v>
                      </c:pt>
                      <c:pt idx="848">
                        <c:v>3</c:v>
                      </c:pt>
                      <c:pt idx="849">
                        <c:v>3</c:v>
                      </c:pt>
                      <c:pt idx="850">
                        <c:v>3</c:v>
                      </c:pt>
                      <c:pt idx="851">
                        <c:v>3</c:v>
                      </c:pt>
                      <c:pt idx="852">
                        <c:v>3</c:v>
                      </c:pt>
                      <c:pt idx="853">
                        <c:v>3</c:v>
                      </c:pt>
                      <c:pt idx="854">
                        <c:v>3</c:v>
                      </c:pt>
                      <c:pt idx="855">
                        <c:v>3</c:v>
                      </c:pt>
                      <c:pt idx="856">
                        <c:v>3</c:v>
                      </c:pt>
                      <c:pt idx="857">
                        <c:v>3</c:v>
                      </c:pt>
                      <c:pt idx="858">
                        <c:v>3</c:v>
                      </c:pt>
                      <c:pt idx="859">
                        <c:v>3</c:v>
                      </c:pt>
                      <c:pt idx="860">
                        <c:v>3</c:v>
                      </c:pt>
                      <c:pt idx="861">
                        <c:v>3</c:v>
                      </c:pt>
                      <c:pt idx="862">
                        <c:v>3</c:v>
                      </c:pt>
                      <c:pt idx="863">
                        <c:v>3</c:v>
                      </c:pt>
                      <c:pt idx="864">
                        <c:v>3</c:v>
                      </c:pt>
                      <c:pt idx="865">
                        <c:v>3</c:v>
                      </c:pt>
                      <c:pt idx="866">
                        <c:v>3</c:v>
                      </c:pt>
                      <c:pt idx="867">
                        <c:v>3</c:v>
                      </c:pt>
                      <c:pt idx="868">
                        <c:v>3</c:v>
                      </c:pt>
                      <c:pt idx="869">
                        <c:v>3</c:v>
                      </c:pt>
                      <c:pt idx="870">
                        <c:v>3</c:v>
                      </c:pt>
                      <c:pt idx="871">
                        <c:v>3</c:v>
                      </c:pt>
                      <c:pt idx="872">
                        <c:v>3</c:v>
                      </c:pt>
                      <c:pt idx="873">
                        <c:v>3</c:v>
                      </c:pt>
                      <c:pt idx="874">
                        <c:v>3</c:v>
                      </c:pt>
                      <c:pt idx="875">
                        <c:v>3</c:v>
                      </c:pt>
                      <c:pt idx="876">
                        <c:v>3</c:v>
                      </c:pt>
                      <c:pt idx="877">
                        <c:v>3</c:v>
                      </c:pt>
                      <c:pt idx="878">
                        <c:v>3</c:v>
                      </c:pt>
                      <c:pt idx="879">
                        <c:v>3</c:v>
                      </c:pt>
                      <c:pt idx="880">
                        <c:v>3</c:v>
                      </c:pt>
                      <c:pt idx="881">
                        <c:v>3</c:v>
                      </c:pt>
                      <c:pt idx="882">
                        <c:v>3</c:v>
                      </c:pt>
                      <c:pt idx="883">
                        <c:v>3</c:v>
                      </c:pt>
                      <c:pt idx="884">
                        <c:v>3</c:v>
                      </c:pt>
                      <c:pt idx="885">
                        <c:v>3</c:v>
                      </c:pt>
                      <c:pt idx="886">
                        <c:v>3</c:v>
                      </c:pt>
                      <c:pt idx="887">
                        <c:v>3</c:v>
                      </c:pt>
                      <c:pt idx="888">
                        <c:v>3</c:v>
                      </c:pt>
                      <c:pt idx="889">
                        <c:v>3</c:v>
                      </c:pt>
                      <c:pt idx="890">
                        <c:v>3</c:v>
                      </c:pt>
                      <c:pt idx="891">
                        <c:v>3</c:v>
                      </c:pt>
                      <c:pt idx="892">
                        <c:v>3</c:v>
                      </c:pt>
                      <c:pt idx="893">
                        <c:v>3</c:v>
                      </c:pt>
                      <c:pt idx="894">
                        <c:v>3</c:v>
                      </c:pt>
                      <c:pt idx="895">
                        <c:v>3</c:v>
                      </c:pt>
                      <c:pt idx="896">
                        <c:v>3</c:v>
                      </c:pt>
                      <c:pt idx="897">
                        <c:v>3</c:v>
                      </c:pt>
                      <c:pt idx="898">
                        <c:v>3</c:v>
                      </c:pt>
                      <c:pt idx="899">
                        <c:v>3</c:v>
                      </c:pt>
                      <c:pt idx="900">
                        <c:v>3</c:v>
                      </c:pt>
                      <c:pt idx="901">
                        <c:v>3</c:v>
                      </c:pt>
                      <c:pt idx="902">
                        <c:v>3</c:v>
                      </c:pt>
                      <c:pt idx="903">
                        <c:v>3</c:v>
                      </c:pt>
                      <c:pt idx="904">
                        <c:v>3</c:v>
                      </c:pt>
                      <c:pt idx="905">
                        <c:v>3</c:v>
                      </c:pt>
                      <c:pt idx="906">
                        <c:v>3</c:v>
                      </c:pt>
                      <c:pt idx="907">
                        <c:v>3</c:v>
                      </c:pt>
                      <c:pt idx="908">
                        <c:v>3</c:v>
                      </c:pt>
                      <c:pt idx="909">
                        <c:v>3</c:v>
                      </c:pt>
                      <c:pt idx="910">
                        <c:v>3</c:v>
                      </c:pt>
                      <c:pt idx="911">
                        <c:v>3</c:v>
                      </c:pt>
                      <c:pt idx="912">
                        <c:v>3</c:v>
                      </c:pt>
                      <c:pt idx="913">
                        <c:v>3</c:v>
                      </c:pt>
                      <c:pt idx="914">
                        <c:v>3</c:v>
                      </c:pt>
                      <c:pt idx="915">
                        <c:v>9</c:v>
                      </c:pt>
                      <c:pt idx="916">
                        <c:v>9</c:v>
                      </c:pt>
                      <c:pt idx="917">
                        <c:v>9</c:v>
                      </c:pt>
                      <c:pt idx="918">
                        <c:v>9</c:v>
                      </c:pt>
                      <c:pt idx="919">
                        <c:v>9</c:v>
                      </c:pt>
                      <c:pt idx="920">
                        <c:v>9</c:v>
                      </c:pt>
                      <c:pt idx="921">
                        <c:v>9</c:v>
                      </c:pt>
                      <c:pt idx="922">
                        <c:v>9</c:v>
                      </c:pt>
                      <c:pt idx="923">
                        <c:v>9</c:v>
                      </c:pt>
                      <c:pt idx="924">
                        <c:v>9</c:v>
                      </c:pt>
                      <c:pt idx="925">
                        <c:v>9</c:v>
                      </c:pt>
                      <c:pt idx="926">
                        <c:v>9</c:v>
                      </c:pt>
                      <c:pt idx="927">
                        <c:v>9</c:v>
                      </c:pt>
                      <c:pt idx="928">
                        <c:v>9</c:v>
                      </c:pt>
                      <c:pt idx="929">
                        <c:v>9</c:v>
                      </c:pt>
                      <c:pt idx="930">
                        <c:v>9</c:v>
                      </c:pt>
                      <c:pt idx="931">
                        <c:v>9</c:v>
                      </c:pt>
                      <c:pt idx="932">
                        <c:v>9</c:v>
                      </c:pt>
                      <c:pt idx="933">
                        <c:v>9</c:v>
                      </c:pt>
                      <c:pt idx="934">
                        <c:v>9</c:v>
                      </c:pt>
                      <c:pt idx="935">
                        <c:v>9</c:v>
                      </c:pt>
                      <c:pt idx="936">
                        <c:v>9</c:v>
                      </c:pt>
                      <c:pt idx="937">
                        <c:v>9</c:v>
                      </c:pt>
                      <c:pt idx="938">
                        <c:v>9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240-436D-BC0F-32F7774B87F2}"/>
                  </c:ext>
                </c:extLst>
              </c15:ser>
            </c15:filteredLineSeries>
            <c15:filteredLineSeries>
              <c15:ser>
                <c:idx val="2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Input'!$O$1</c15:sqref>
                        </c15:formulaRef>
                      </c:ext>
                    </c:extLst>
                    <c:strCache>
                      <c:ptCount val="1"/>
                      <c:pt idx="0">
                        <c:v>ax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Input'!$O$2:$O$1124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-4.9560120000000006E-2</c:v>
                      </c:pt>
                      <c:pt idx="1">
                        <c:v>2.0905110000000001E-2</c:v>
                      </c:pt>
                      <c:pt idx="2">
                        <c:v>-6.3097920000000002E-2</c:v>
                      </c:pt>
                      <c:pt idx="3">
                        <c:v>-3.7160280000000004E-2</c:v>
                      </c:pt>
                      <c:pt idx="4">
                        <c:v>-4.5361439999999996E-2</c:v>
                      </c:pt>
                      <c:pt idx="5">
                        <c:v>-4.907943E-2</c:v>
                      </c:pt>
                      <c:pt idx="6">
                        <c:v>-4.8804750000000008E-2</c:v>
                      </c:pt>
                      <c:pt idx="7">
                        <c:v>-4.907943E-2</c:v>
                      </c:pt>
                      <c:pt idx="8">
                        <c:v>-4.773546E-2</c:v>
                      </c:pt>
                      <c:pt idx="9">
                        <c:v>-4.8991140000000002E-2</c:v>
                      </c:pt>
                      <c:pt idx="10">
                        <c:v>-6.4216259999999997E-2</c:v>
                      </c:pt>
                      <c:pt idx="11">
                        <c:v>-0.13827195</c:v>
                      </c:pt>
                      <c:pt idx="12">
                        <c:v>-0.11635641000000001</c:v>
                      </c:pt>
                      <c:pt idx="13">
                        <c:v>-3.5031510000000002E-2</c:v>
                      </c:pt>
                      <c:pt idx="14">
                        <c:v>-5.2130340000000004E-2</c:v>
                      </c:pt>
                      <c:pt idx="15">
                        <c:v>-4.9108860000000004E-2</c:v>
                      </c:pt>
                      <c:pt idx="16">
                        <c:v>-4.6940850000000006E-2</c:v>
                      </c:pt>
                      <c:pt idx="17">
                        <c:v>-4.7794320000000001E-2</c:v>
                      </c:pt>
                      <c:pt idx="18">
                        <c:v>-6.705135000000001E-2</c:v>
                      </c:pt>
                      <c:pt idx="19">
                        <c:v>-3.5884979999999997E-2</c:v>
                      </c:pt>
                      <c:pt idx="20">
                        <c:v>-5.7192300000000001E-2</c:v>
                      </c:pt>
                      <c:pt idx="21">
                        <c:v>-4.7392110000000001E-2</c:v>
                      </c:pt>
                      <c:pt idx="22">
                        <c:v>-4.9383540000000004E-2</c:v>
                      </c:pt>
                      <c:pt idx="23">
                        <c:v>-0.11748456000000002</c:v>
                      </c:pt>
                      <c:pt idx="24">
                        <c:v>-0.11780829000000001</c:v>
                      </c:pt>
                      <c:pt idx="25">
                        <c:v>-0.12736322999999999</c:v>
                      </c:pt>
                      <c:pt idx="26">
                        <c:v>-0.11140236000000001</c:v>
                      </c:pt>
                      <c:pt idx="27">
                        <c:v>-9.8168670000000013E-2</c:v>
                      </c:pt>
                      <c:pt idx="28">
                        <c:v>-4.6881990000000005E-2</c:v>
                      </c:pt>
                      <c:pt idx="29">
                        <c:v>-5.6348640000000005E-2</c:v>
                      </c:pt>
                      <c:pt idx="30">
                        <c:v>-0.12979610999999999</c:v>
                      </c:pt>
                      <c:pt idx="31">
                        <c:v>-0.11015649</c:v>
                      </c:pt>
                      <c:pt idx="32">
                        <c:v>-3.5090370000000003E-2</c:v>
                      </c:pt>
                      <c:pt idx="33">
                        <c:v>-5.2199010000000004E-2</c:v>
                      </c:pt>
                      <c:pt idx="34">
                        <c:v>-4.9452210000000003E-2</c:v>
                      </c:pt>
                      <c:pt idx="35">
                        <c:v>-4.968765E-2</c:v>
                      </c:pt>
                      <c:pt idx="36">
                        <c:v>-4.7843370000000003E-2</c:v>
                      </c:pt>
                      <c:pt idx="37">
                        <c:v>3.7170090000000003E-2</c:v>
                      </c:pt>
                      <c:pt idx="38">
                        <c:v>3.4972650000000001E-2</c:v>
                      </c:pt>
                      <c:pt idx="39">
                        <c:v>-5.0080050000000001E-2</c:v>
                      </c:pt>
                      <c:pt idx="40">
                        <c:v>-5.4327780000000006E-2</c:v>
                      </c:pt>
                      <c:pt idx="41">
                        <c:v>-4.5008280000000005E-2</c:v>
                      </c:pt>
                      <c:pt idx="42">
                        <c:v>-5.0040809999999998E-2</c:v>
                      </c:pt>
                      <c:pt idx="43">
                        <c:v>-4.8530070000000002E-2</c:v>
                      </c:pt>
                      <c:pt idx="44">
                        <c:v>-4.7951279999999999E-2</c:v>
                      </c:pt>
                      <c:pt idx="45">
                        <c:v>-4.8873420000000008E-2</c:v>
                      </c:pt>
                      <c:pt idx="46">
                        <c:v>-4.6273769999999999E-2</c:v>
                      </c:pt>
                      <c:pt idx="47">
                        <c:v>-4.8912660000000004E-2</c:v>
                      </c:pt>
                      <c:pt idx="48">
                        <c:v>-4.9030379999999998E-2</c:v>
                      </c:pt>
                      <c:pt idx="49">
                        <c:v>-4.8127860000000001E-2</c:v>
                      </c:pt>
                      <c:pt idx="50">
                        <c:v>-4.8481020000000007E-2</c:v>
                      </c:pt>
                      <c:pt idx="51">
                        <c:v>-4.8549690000000006E-2</c:v>
                      </c:pt>
                      <c:pt idx="52">
                        <c:v>-4.7411729999999999E-2</c:v>
                      </c:pt>
                      <c:pt idx="53">
                        <c:v>-4.8216150000000006E-2</c:v>
                      </c:pt>
                      <c:pt idx="54">
                        <c:v>-4.9050000000000003E-2</c:v>
                      </c:pt>
                      <c:pt idx="55">
                        <c:v>-4.9942710000000001E-2</c:v>
                      </c:pt>
                      <c:pt idx="56">
                        <c:v>-4.8324060000000002E-2</c:v>
                      </c:pt>
                      <c:pt idx="57">
                        <c:v>-4.820634E-2</c:v>
                      </c:pt>
                      <c:pt idx="58">
                        <c:v>-4.9932900000000002E-2</c:v>
                      </c:pt>
                      <c:pt idx="59">
                        <c:v>3.3452099999999999E-3</c:v>
                      </c:pt>
                      <c:pt idx="60">
                        <c:v>-5.4082529999999997E-2</c:v>
                      </c:pt>
                      <c:pt idx="61">
                        <c:v>-5.2934759999999997E-2</c:v>
                      </c:pt>
                      <c:pt idx="62">
                        <c:v>-3.1048650000000001E-2</c:v>
                      </c:pt>
                      <c:pt idx="63">
                        <c:v>-4.2977610000000006E-2</c:v>
                      </c:pt>
                      <c:pt idx="64">
                        <c:v>-4.0456440000000003E-2</c:v>
                      </c:pt>
                      <c:pt idx="65">
                        <c:v>-4.7137050000000007E-2</c:v>
                      </c:pt>
                      <c:pt idx="66">
                        <c:v>-4.9736700000000002E-2</c:v>
                      </c:pt>
                      <c:pt idx="67">
                        <c:v>3.5149229999999997E-2</c:v>
                      </c:pt>
                      <c:pt idx="68">
                        <c:v>2.2376610000000002E-2</c:v>
                      </c:pt>
                      <c:pt idx="69">
                        <c:v>3.064644E-2</c:v>
                      </c:pt>
                      <c:pt idx="70">
                        <c:v>3.0322710000000003E-2</c:v>
                      </c:pt>
                      <c:pt idx="71">
                        <c:v>2.941038E-2</c:v>
                      </c:pt>
                      <c:pt idx="72">
                        <c:v>1.3253310000000001E-2</c:v>
                      </c:pt>
                      <c:pt idx="73">
                        <c:v>-6.0145110000000002E-2</c:v>
                      </c:pt>
                      <c:pt idx="74">
                        <c:v>-4.4409869999999997E-2</c:v>
                      </c:pt>
                      <c:pt idx="75">
                        <c:v>-4.9530690000000002E-2</c:v>
                      </c:pt>
                      <c:pt idx="76">
                        <c:v>-4.8255390000000002E-2</c:v>
                      </c:pt>
                      <c:pt idx="77">
                        <c:v>-4.8186720000000002E-2</c:v>
                      </c:pt>
                      <c:pt idx="78">
                        <c:v>-4.6577880000000002E-2</c:v>
                      </c:pt>
                      <c:pt idx="79">
                        <c:v>2.1866490000000002E-2</c:v>
                      </c:pt>
                      <c:pt idx="80">
                        <c:v>2.2945590000000002E-2</c:v>
                      </c:pt>
                      <c:pt idx="81">
                        <c:v>2.762496E-2</c:v>
                      </c:pt>
                      <c:pt idx="82">
                        <c:v>-3.6787500000000002E-3</c:v>
                      </c:pt>
                      <c:pt idx="83">
                        <c:v>-5.371956E-2</c:v>
                      </c:pt>
                      <c:pt idx="84">
                        <c:v>-4.485132E-2</c:v>
                      </c:pt>
                      <c:pt idx="85">
                        <c:v>-4.6352250000000005E-2</c:v>
                      </c:pt>
                      <c:pt idx="86">
                        <c:v>-4.8873420000000008E-2</c:v>
                      </c:pt>
                      <c:pt idx="87">
                        <c:v>-4.9275630000000001E-2</c:v>
                      </c:pt>
                      <c:pt idx="88">
                        <c:v>-4.8912660000000004E-2</c:v>
                      </c:pt>
                      <c:pt idx="89">
                        <c:v>-4.8706649999999997E-2</c:v>
                      </c:pt>
                      <c:pt idx="90">
                        <c:v>-4.7343060000000006E-2</c:v>
                      </c:pt>
                      <c:pt idx="91">
                        <c:v>-4.7509830000000003E-2</c:v>
                      </c:pt>
                      <c:pt idx="92">
                        <c:v>-4.9932900000000002E-2</c:v>
                      </c:pt>
                      <c:pt idx="93">
                        <c:v>-4.9991760000000003E-2</c:v>
                      </c:pt>
                      <c:pt idx="94">
                        <c:v>-9.8060759999999997E-2</c:v>
                      </c:pt>
                      <c:pt idx="95">
                        <c:v>-4.1692500000000007E-2</c:v>
                      </c:pt>
                      <c:pt idx="96">
                        <c:v>-5.5495169999999996E-2</c:v>
                      </c:pt>
                      <c:pt idx="97">
                        <c:v>-4.9511070000000004E-2</c:v>
                      </c:pt>
                      <c:pt idx="98">
                        <c:v>-4.7912040000000003E-2</c:v>
                      </c:pt>
                      <c:pt idx="99">
                        <c:v>-4.8520260000000003E-2</c:v>
                      </c:pt>
                      <c:pt idx="100">
                        <c:v>-4.8373109999999997E-2</c:v>
                      </c:pt>
                      <c:pt idx="101">
                        <c:v>-3.3716969999999999E-2</c:v>
                      </c:pt>
                      <c:pt idx="102">
                        <c:v>3.1293900000000001E-3</c:v>
                      </c:pt>
                      <c:pt idx="103">
                        <c:v>-4.4841510000000008E-2</c:v>
                      </c:pt>
                      <c:pt idx="104">
                        <c:v>-4.3399440000000004E-2</c:v>
                      </c:pt>
                      <c:pt idx="105">
                        <c:v>-1.2497940000000001E-2</c:v>
                      </c:pt>
                      <c:pt idx="106">
                        <c:v>-4.4135190000000005E-2</c:v>
                      </c:pt>
                      <c:pt idx="107">
                        <c:v>-4.3821269999999996E-2</c:v>
                      </c:pt>
                      <c:pt idx="108">
                        <c:v>1.7471610000000002E-2</c:v>
                      </c:pt>
                      <c:pt idx="109">
                        <c:v>-6.0655230000000004E-2</c:v>
                      </c:pt>
                      <c:pt idx="110">
                        <c:v>-4.7470590000000007E-2</c:v>
                      </c:pt>
                      <c:pt idx="111">
                        <c:v>-4.7647170000000003E-2</c:v>
                      </c:pt>
                      <c:pt idx="112">
                        <c:v>-4.813767E-2</c:v>
                      </c:pt>
                      <c:pt idx="113">
                        <c:v>-4.9452210000000003E-2</c:v>
                      </c:pt>
                      <c:pt idx="114">
                        <c:v>-4.7764890000000004E-2</c:v>
                      </c:pt>
                      <c:pt idx="115">
                        <c:v>-0.12199715999999999</c:v>
                      </c:pt>
                      <c:pt idx="116">
                        <c:v>-4.8726270000000002E-2</c:v>
                      </c:pt>
                      <c:pt idx="117">
                        <c:v>-4.5920610000000008E-2</c:v>
                      </c:pt>
                      <c:pt idx="118">
                        <c:v>-4.1574779999999999E-2</c:v>
                      </c:pt>
                      <c:pt idx="119">
                        <c:v>-1.2144780000000001E-2</c:v>
                      </c:pt>
                      <c:pt idx="120">
                        <c:v>-1.307673E-2</c:v>
                      </c:pt>
                      <c:pt idx="121">
                        <c:v>2.5005690000000001E-2</c:v>
                      </c:pt>
                      <c:pt idx="122">
                        <c:v>2.4632910000000004E-2</c:v>
                      </c:pt>
                      <c:pt idx="123">
                        <c:v>3.0872070000000001E-2</c:v>
                      </c:pt>
                      <c:pt idx="124">
                        <c:v>-5.6603700000000005E-3</c:v>
                      </c:pt>
                      <c:pt idx="125">
                        <c:v>-5.2679700000000003E-2</c:v>
                      </c:pt>
                      <c:pt idx="126">
                        <c:v>-3.4491960000000002E-2</c:v>
                      </c:pt>
                      <c:pt idx="127">
                        <c:v>1.9021590000000001E-2</c:v>
                      </c:pt>
                      <c:pt idx="128">
                        <c:v>-5.9939099999999999E-3</c:v>
                      </c:pt>
                      <c:pt idx="129">
                        <c:v>-5.0472450000000002E-2</c:v>
                      </c:pt>
                      <c:pt idx="130">
                        <c:v>-4.3762410000000002E-2</c:v>
                      </c:pt>
                      <c:pt idx="131">
                        <c:v>-4.652883E-2</c:v>
                      </c:pt>
                      <c:pt idx="132">
                        <c:v>-4.8039570000000004E-2</c:v>
                      </c:pt>
                      <c:pt idx="133">
                        <c:v>-4.9128480000000002E-2</c:v>
                      </c:pt>
                      <c:pt idx="134">
                        <c:v>-4.8569309999999997E-2</c:v>
                      </c:pt>
                      <c:pt idx="135">
                        <c:v>-4.8088620000000006E-2</c:v>
                      </c:pt>
                      <c:pt idx="136">
                        <c:v>-4.8167100000000004E-2</c:v>
                      </c:pt>
                      <c:pt idx="137">
                        <c:v>-4.8402540000000001E-2</c:v>
                      </c:pt>
                      <c:pt idx="138">
                        <c:v>-4.8726270000000002E-2</c:v>
                      </c:pt>
                      <c:pt idx="139">
                        <c:v>-1.512702E-2</c:v>
                      </c:pt>
                      <c:pt idx="140">
                        <c:v>-5.620149E-2</c:v>
                      </c:pt>
                      <c:pt idx="141">
                        <c:v>-4.8422160000000006E-2</c:v>
                      </c:pt>
                      <c:pt idx="142">
                        <c:v>-5.4327780000000006E-2</c:v>
                      </c:pt>
                      <c:pt idx="143">
                        <c:v>-4.9913279999999997E-2</c:v>
                      </c:pt>
                      <c:pt idx="144">
                        <c:v>-4.9628790000000006E-2</c:v>
                      </c:pt>
                      <c:pt idx="145">
                        <c:v>-4.8471210000000001E-2</c:v>
                      </c:pt>
                      <c:pt idx="146">
                        <c:v>-4.9707270000000005E-2</c:v>
                      </c:pt>
                      <c:pt idx="147">
                        <c:v>-5.1012000000000002E-2</c:v>
                      </c:pt>
                      <c:pt idx="148">
                        <c:v>-4.8530070000000002E-2</c:v>
                      </c:pt>
                      <c:pt idx="149">
                        <c:v>-4.7882609999999999E-2</c:v>
                      </c:pt>
                      <c:pt idx="150">
                        <c:v>-4.807881E-2</c:v>
                      </c:pt>
                      <c:pt idx="151">
                        <c:v>-4.7284199999999998E-2</c:v>
                      </c:pt>
                      <c:pt idx="152">
                        <c:v>-4.8471210000000001E-2</c:v>
                      </c:pt>
                      <c:pt idx="153">
                        <c:v>-4.8294630000000005E-2</c:v>
                      </c:pt>
                      <c:pt idx="154">
                        <c:v>-4.8294630000000005E-2</c:v>
                      </c:pt>
                      <c:pt idx="155">
                        <c:v>-4.9393350000000009E-2</c:v>
                      </c:pt>
                      <c:pt idx="156">
                        <c:v>-4.9383540000000004E-2</c:v>
                      </c:pt>
                      <c:pt idx="157">
                        <c:v>-4.8824369999999999E-2</c:v>
                      </c:pt>
                      <c:pt idx="158">
                        <c:v>-4.8019950000000006E-2</c:v>
                      </c:pt>
                      <c:pt idx="159">
                        <c:v>-4.7774700000000003E-2</c:v>
                      </c:pt>
                      <c:pt idx="160">
                        <c:v>-4.7450970000000002E-2</c:v>
                      </c:pt>
                      <c:pt idx="161">
                        <c:v>-4.8255390000000002E-2</c:v>
                      </c:pt>
                      <c:pt idx="162">
                        <c:v>-4.8687030000000006E-2</c:v>
                      </c:pt>
                      <c:pt idx="163">
                        <c:v>-4.9177530000000004E-2</c:v>
                      </c:pt>
                      <c:pt idx="164">
                        <c:v>1.9080449999999999E-2</c:v>
                      </c:pt>
                      <c:pt idx="165">
                        <c:v>-6.2990009999999999E-2</c:v>
                      </c:pt>
                      <c:pt idx="166">
                        <c:v>-4.6048140000000008E-2</c:v>
                      </c:pt>
                      <c:pt idx="167">
                        <c:v>-4.539087E-2</c:v>
                      </c:pt>
                      <c:pt idx="168">
                        <c:v>-4.6607310000000006E-2</c:v>
                      </c:pt>
                      <c:pt idx="169">
                        <c:v>-4.8657600000000002E-2</c:v>
                      </c:pt>
                      <c:pt idx="170">
                        <c:v>-4.8186720000000002E-2</c:v>
                      </c:pt>
                      <c:pt idx="171">
                        <c:v>-4.7970900000000004E-2</c:v>
                      </c:pt>
                      <c:pt idx="172">
                        <c:v>-4.9491449999999999E-2</c:v>
                      </c:pt>
                      <c:pt idx="173">
                        <c:v>-4.9569930000000005E-2</c:v>
                      </c:pt>
                      <c:pt idx="174">
                        <c:v>-4.8019950000000006E-2</c:v>
                      </c:pt>
                      <c:pt idx="175">
                        <c:v>-4.7362679999999997E-2</c:v>
                      </c:pt>
                      <c:pt idx="176">
                        <c:v>-4.7764890000000004E-2</c:v>
                      </c:pt>
                      <c:pt idx="177">
                        <c:v>-4.9177530000000004E-2</c:v>
                      </c:pt>
                      <c:pt idx="178">
                        <c:v>-4.8549690000000006E-2</c:v>
                      </c:pt>
                      <c:pt idx="179">
                        <c:v>-4.8863610000000002E-2</c:v>
                      </c:pt>
                      <c:pt idx="180">
                        <c:v>-4.8657600000000002E-2</c:v>
                      </c:pt>
                      <c:pt idx="181">
                        <c:v>-4.8647790000000003E-2</c:v>
                      </c:pt>
                      <c:pt idx="182">
                        <c:v>-0.12148704</c:v>
                      </c:pt>
                      <c:pt idx="183">
                        <c:v>-0.13728114</c:v>
                      </c:pt>
                      <c:pt idx="184">
                        <c:v>-7.9048979999999991E-2</c:v>
                      </c:pt>
                      <c:pt idx="185">
                        <c:v>-3.5345429999999997E-2</c:v>
                      </c:pt>
                      <c:pt idx="186">
                        <c:v>-4.3968420000000001E-2</c:v>
                      </c:pt>
                      <c:pt idx="187">
                        <c:v>-4.8000330000000001E-2</c:v>
                      </c:pt>
                      <c:pt idx="188">
                        <c:v>-6.244065E-2</c:v>
                      </c:pt>
                      <c:pt idx="189">
                        <c:v>-0.12928599000000002</c:v>
                      </c:pt>
                      <c:pt idx="190">
                        <c:v>-0.12339999</c:v>
                      </c:pt>
                      <c:pt idx="191">
                        <c:v>-6.758109000000001E-2</c:v>
                      </c:pt>
                      <c:pt idx="192">
                        <c:v>-0.10376037</c:v>
                      </c:pt>
                      <c:pt idx="193">
                        <c:v>-6.2627040000000009E-2</c:v>
                      </c:pt>
                      <c:pt idx="194">
                        <c:v>-5.3189819999999999E-2</c:v>
                      </c:pt>
                      <c:pt idx="195">
                        <c:v>-4.6989900000000001E-2</c:v>
                      </c:pt>
                      <c:pt idx="196">
                        <c:v>-4.7980710000000003E-2</c:v>
                      </c:pt>
                      <c:pt idx="197">
                        <c:v>-4.78728E-2</c:v>
                      </c:pt>
                      <c:pt idx="198">
                        <c:v>-4.8569309999999997E-2</c:v>
                      </c:pt>
                      <c:pt idx="199">
                        <c:v>-4.8530070000000002E-2</c:v>
                      </c:pt>
                      <c:pt idx="200">
                        <c:v>-4.8814560000000007E-2</c:v>
                      </c:pt>
                      <c:pt idx="201">
                        <c:v>-4.9069620000000008E-2</c:v>
                      </c:pt>
                      <c:pt idx="202">
                        <c:v>-4.8382920000000003E-2</c:v>
                      </c:pt>
                      <c:pt idx="203">
                        <c:v>-4.7460780000000008E-2</c:v>
                      </c:pt>
                      <c:pt idx="204">
                        <c:v>-4.8216150000000006E-2</c:v>
                      </c:pt>
                      <c:pt idx="205">
                        <c:v>-4.9236390000000005E-2</c:v>
                      </c:pt>
                      <c:pt idx="206">
                        <c:v>-4.801014E-2</c:v>
                      </c:pt>
                      <c:pt idx="207">
                        <c:v>-0.10177875000000002</c:v>
                      </c:pt>
                      <c:pt idx="208">
                        <c:v>-2.9361330000000001E-2</c:v>
                      </c:pt>
                      <c:pt idx="209">
                        <c:v>-5.3081910000000003E-2</c:v>
                      </c:pt>
                      <c:pt idx="210">
                        <c:v>-4.8412350000000007E-2</c:v>
                      </c:pt>
                      <c:pt idx="211">
                        <c:v>-8.1158130000000009E-2</c:v>
                      </c:pt>
                      <c:pt idx="212">
                        <c:v>-3.5443530000000001E-2</c:v>
                      </c:pt>
                      <c:pt idx="213">
                        <c:v>-4.4076329999999997E-2</c:v>
                      </c:pt>
                      <c:pt idx="214">
                        <c:v>-4.9530690000000002E-2</c:v>
                      </c:pt>
                      <c:pt idx="215">
                        <c:v>-4.7450970000000002E-2</c:v>
                      </c:pt>
                      <c:pt idx="216">
                        <c:v>-4.8039570000000004E-2</c:v>
                      </c:pt>
                      <c:pt idx="217">
                        <c:v>-6.3196020000000006E-2</c:v>
                      </c:pt>
                      <c:pt idx="218">
                        <c:v>-9.833544000000001E-2</c:v>
                      </c:pt>
                      <c:pt idx="219">
                        <c:v>-8.2541340000000005E-2</c:v>
                      </c:pt>
                      <c:pt idx="220">
                        <c:v>-6.1390979999999998E-2</c:v>
                      </c:pt>
                      <c:pt idx="221">
                        <c:v>-0.12807936</c:v>
                      </c:pt>
                      <c:pt idx="222">
                        <c:v>-9.8855369999999998E-2</c:v>
                      </c:pt>
                      <c:pt idx="223">
                        <c:v>-9.3312720000000002E-2</c:v>
                      </c:pt>
                      <c:pt idx="224">
                        <c:v>-5.9213160000000001E-2</c:v>
                      </c:pt>
                      <c:pt idx="225">
                        <c:v>-7.6831920000000012E-2</c:v>
                      </c:pt>
                      <c:pt idx="226">
                        <c:v>-0.12708854999999999</c:v>
                      </c:pt>
                      <c:pt idx="227">
                        <c:v>-0.12154590000000001</c:v>
                      </c:pt>
                      <c:pt idx="228">
                        <c:v>-0.12348828000000001</c:v>
                      </c:pt>
                      <c:pt idx="229">
                        <c:v>-9.3126330000000007E-2</c:v>
                      </c:pt>
                      <c:pt idx="230">
                        <c:v>-4.3831080000000001E-2</c:v>
                      </c:pt>
                      <c:pt idx="231">
                        <c:v>-4.3222860000000002E-2</c:v>
                      </c:pt>
                      <c:pt idx="232">
                        <c:v>-4.7235150000000004E-2</c:v>
                      </c:pt>
                      <c:pt idx="233">
                        <c:v>-4.928544E-2</c:v>
                      </c:pt>
                      <c:pt idx="234">
                        <c:v>-4.8245579999999996E-2</c:v>
                      </c:pt>
                      <c:pt idx="235">
                        <c:v>-4.8088620000000006E-2</c:v>
                      </c:pt>
                      <c:pt idx="236">
                        <c:v>-1.4224499999999999E-2</c:v>
                      </c:pt>
                      <c:pt idx="237">
                        <c:v>-4.2133950000000003E-2</c:v>
                      </c:pt>
                      <c:pt idx="238">
                        <c:v>-5.1443640000000006E-2</c:v>
                      </c:pt>
                      <c:pt idx="239">
                        <c:v>-4.6430730000000003E-2</c:v>
                      </c:pt>
                      <c:pt idx="240">
                        <c:v>-1.5902010000000001E-2</c:v>
                      </c:pt>
                      <c:pt idx="241">
                        <c:v>1.6677000000000003E-3</c:v>
                      </c:pt>
                      <c:pt idx="242">
                        <c:v>-4.9697460000000006E-2</c:v>
                      </c:pt>
                      <c:pt idx="243">
                        <c:v>-5.4612270000000004E-2</c:v>
                      </c:pt>
                      <c:pt idx="244">
                        <c:v>-3.1529340000000003E-2</c:v>
                      </c:pt>
                      <c:pt idx="245">
                        <c:v>4.1417820000000001E-2</c:v>
                      </c:pt>
                      <c:pt idx="246">
                        <c:v>2.598669E-2</c:v>
                      </c:pt>
                      <c:pt idx="247">
                        <c:v>-5.7977100000000011E-3</c:v>
                      </c:pt>
                      <c:pt idx="248">
                        <c:v>2.8998360000000001E-2</c:v>
                      </c:pt>
                      <c:pt idx="249">
                        <c:v>-2.7252180000000001E-2</c:v>
                      </c:pt>
                      <c:pt idx="250">
                        <c:v>-1.8638999999999999E-2</c:v>
                      </c:pt>
                      <c:pt idx="251">
                        <c:v>2.7232559999999999E-2</c:v>
                      </c:pt>
                      <c:pt idx="252">
                        <c:v>2.1738960000000002E-2</c:v>
                      </c:pt>
                      <c:pt idx="253">
                        <c:v>-1.6255170000000003E-2</c:v>
                      </c:pt>
                      <c:pt idx="254">
                        <c:v>-5.9664420000000003E-2</c:v>
                      </c:pt>
                      <c:pt idx="255">
                        <c:v>-5.1414210000000002E-2</c:v>
                      </c:pt>
                      <c:pt idx="256">
                        <c:v>-4.5989280000000007E-2</c:v>
                      </c:pt>
                      <c:pt idx="257">
                        <c:v>-5.1286680000000001E-2</c:v>
                      </c:pt>
                      <c:pt idx="258">
                        <c:v>-4.8559500000000005E-2</c:v>
                      </c:pt>
                      <c:pt idx="259">
                        <c:v>-4.9256010000000003E-2</c:v>
                      </c:pt>
                      <c:pt idx="260">
                        <c:v>-4.8647790000000003E-2</c:v>
                      </c:pt>
                      <c:pt idx="261">
                        <c:v>-4.8059190000000002E-2</c:v>
                      </c:pt>
                      <c:pt idx="262">
                        <c:v>-6.3608040000000005E-2</c:v>
                      </c:pt>
                      <c:pt idx="263">
                        <c:v>-0.13756563000000002</c:v>
                      </c:pt>
                      <c:pt idx="264">
                        <c:v>-9.1772550000000008E-2</c:v>
                      </c:pt>
                      <c:pt idx="265">
                        <c:v>-5.6191680000000001E-2</c:v>
                      </c:pt>
                      <c:pt idx="266">
                        <c:v>-4.7264580000000007E-2</c:v>
                      </c:pt>
                      <c:pt idx="267">
                        <c:v>-8.3689110000000011E-2</c:v>
                      </c:pt>
                      <c:pt idx="268">
                        <c:v>-8.6092560000000012E-2</c:v>
                      </c:pt>
                      <c:pt idx="269">
                        <c:v>-7.8215129999999994E-2</c:v>
                      </c:pt>
                      <c:pt idx="270">
                        <c:v>-5.7712230000000003E-2</c:v>
                      </c:pt>
                      <c:pt idx="271">
                        <c:v>-0.1240965</c:v>
                      </c:pt>
                      <c:pt idx="272">
                        <c:v>-0.13608432000000001</c:v>
                      </c:pt>
                      <c:pt idx="273">
                        <c:v>-8.9114040000000005E-2</c:v>
                      </c:pt>
                      <c:pt idx="274">
                        <c:v>-6.9817770000000001E-2</c:v>
                      </c:pt>
                      <c:pt idx="275">
                        <c:v>-0.13483845</c:v>
                      </c:pt>
                      <c:pt idx="276">
                        <c:v>-6.056694E-2</c:v>
                      </c:pt>
                      <c:pt idx="277">
                        <c:v>-6.9150690000000001E-2</c:v>
                      </c:pt>
                      <c:pt idx="278">
                        <c:v>-0.12527370000000002</c:v>
                      </c:pt>
                      <c:pt idx="279">
                        <c:v>-0.1307673</c:v>
                      </c:pt>
                      <c:pt idx="280">
                        <c:v>-0.12682368000000002</c:v>
                      </c:pt>
                      <c:pt idx="281">
                        <c:v>-0.12540123</c:v>
                      </c:pt>
                      <c:pt idx="282">
                        <c:v>-0.12852081000000001</c:v>
                      </c:pt>
                      <c:pt idx="283">
                        <c:v>-0.12823632000000001</c:v>
                      </c:pt>
                      <c:pt idx="284">
                        <c:v>-7.8705630000000013E-2</c:v>
                      </c:pt>
                      <c:pt idx="285">
                        <c:v>-0.13210146</c:v>
                      </c:pt>
                      <c:pt idx="286">
                        <c:v>-0.13183659</c:v>
                      </c:pt>
                      <c:pt idx="287">
                        <c:v>-0.12337056</c:v>
                      </c:pt>
                      <c:pt idx="288">
                        <c:v>-0.11157894000000002</c:v>
                      </c:pt>
                      <c:pt idx="289">
                        <c:v>-0.10462365</c:v>
                      </c:pt>
                      <c:pt idx="290">
                        <c:v>-0.11864214000000001</c:v>
                      </c:pt>
                      <c:pt idx="291">
                        <c:v>-9.9983520000000006E-2</c:v>
                      </c:pt>
                      <c:pt idx="292">
                        <c:v>-0.11924055</c:v>
                      </c:pt>
                      <c:pt idx="293">
                        <c:v>-0.12136932</c:v>
                      </c:pt>
                      <c:pt idx="294">
                        <c:v>-0.12824613000000001</c:v>
                      </c:pt>
                      <c:pt idx="295">
                        <c:v>-0.11280519000000001</c:v>
                      </c:pt>
                      <c:pt idx="296">
                        <c:v>-7.725375000000001E-2</c:v>
                      </c:pt>
                      <c:pt idx="297">
                        <c:v>-0.12545028000000003</c:v>
                      </c:pt>
                      <c:pt idx="298">
                        <c:v>-6.5481750000000005E-2</c:v>
                      </c:pt>
                      <c:pt idx="299">
                        <c:v>-5.4582840000000007E-2</c:v>
                      </c:pt>
                      <c:pt idx="300">
                        <c:v>-4.6764270000000004E-2</c:v>
                      </c:pt>
                      <c:pt idx="301">
                        <c:v>-4.6901609999999996E-2</c:v>
                      </c:pt>
                      <c:pt idx="302">
                        <c:v>-8.3414430000000012E-2</c:v>
                      </c:pt>
                      <c:pt idx="303">
                        <c:v>-0.13206222000000001</c:v>
                      </c:pt>
                      <c:pt idx="304">
                        <c:v>-0.12288987000000001</c:v>
                      </c:pt>
                      <c:pt idx="305">
                        <c:v>-9.1595969999999999E-2</c:v>
                      </c:pt>
                      <c:pt idx="306">
                        <c:v>-5.197338E-2</c:v>
                      </c:pt>
                      <c:pt idx="307">
                        <c:v>-0.14206842</c:v>
                      </c:pt>
                      <c:pt idx="308">
                        <c:v>-0.1248813</c:v>
                      </c:pt>
                      <c:pt idx="309">
                        <c:v>-0.12239937000000001</c:v>
                      </c:pt>
                      <c:pt idx="310">
                        <c:v>-0.12688253999999999</c:v>
                      </c:pt>
                      <c:pt idx="311">
                        <c:v>-0.12563667000000001</c:v>
                      </c:pt>
                      <c:pt idx="312">
                        <c:v>-0.10901853</c:v>
                      </c:pt>
                      <c:pt idx="313">
                        <c:v>-4.250673E-2</c:v>
                      </c:pt>
                      <c:pt idx="314">
                        <c:v>-4.4792459999999999E-2</c:v>
                      </c:pt>
                      <c:pt idx="315">
                        <c:v>-8.4532770000000007E-2</c:v>
                      </c:pt>
                      <c:pt idx="316">
                        <c:v>-4.1260859999999996E-2</c:v>
                      </c:pt>
                      <c:pt idx="317">
                        <c:v>-4.6077569999999998E-2</c:v>
                      </c:pt>
                      <c:pt idx="318">
                        <c:v>-5.2071480000000003E-2</c:v>
                      </c:pt>
                      <c:pt idx="319">
                        <c:v>-6.4216259999999997E-2</c:v>
                      </c:pt>
                      <c:pt idx="320">
                        <c:v>-0.13807575000000002</c:v>
                      </c:pt>
                      <c:pt idx="321">
                        <c:v>-0.12240918000000001</c:v>
                      </c:pt>
                      <c:pt idx="322">
                        <c:v>-4.0103279999999998E-2</c:v>
                      </c:pt>
                      <c:pt idx="323">
                        <c:v>-0.12363543</c:v>
                      </c:pt>
                      <c:pt idx="324">
                        <c:v>-0.12779487</c:v>
                      </c:pt>
                      <c:pt idx="325">
                        <c:v>-5.6073959999999999E-2</c:v>
                      </c:pt>
                      <c:pt idx="326">
                        <c:v>-4.4321580000000006E-2</c:v>
                      </c:pt>
                      <c:pt idx="327">
                        <c:v>-4.2595020000000004E-2</c:v>
                      </c:pt>
                      <c:pt idx="328">
                        <c:v>-0.15020091000000002</c:v>
                      </c:pt>
                      <c:pt idx="329">
                        <c:v>-0.17044875000000004</c:v>
                      </c:pt>
                      <c:pt idx="330">
                        <c:v>-0.11325645000000001</c:v>
                      </c:pt>
                      <c:pt idx="331">
                        <c:v>-8.8702020000000006E-2</c:v>
                      </c:pt>
                      <c:pt idx="332">
                        <c:v>-0.11631717</c:v>
                      </c:pt>
                      <c:pt idx="333">
                        <c:v>-6.2077680000000003E-2</c:v>
                      </c:pt>
                      <c:pt idx="334">
                        <c:v>-7.1102880000000007E-2</c:v>
                      </c:pt>
                      <c:pt idx="335">
                        <c:v>-0.13674159</c:v>
                      </c:pt>
                      <c:pt idx="336">
                        <c:v>-0.12204621000000002</c:v>
                      </c:pt>
                      <c:pt idx="337">
                        <c:v>-9.2930130000000014E-2</c:v>
                      </c:pt>
                      <c:pt idx="338">
                        <c:v>-4.2859889999999998E-2</c:v>
                      </c:pt>
                      <c:pt idx="339">
                        <c:v>-4.4292150000000002E-2</c:v>
                      </c:pt>
                      <c:pt idx="340">
                        <c:v>-5.0040809999999998E-2</c:v>
                      </c:pt>
                      <c:pt idx="341">
                        <c:v>-4.7637360000000004E-2</c:v>
                      </c:pt>
                      <c:pt idx="342">
                        <c:v>-6.365709E-2</c:v>
                      </c:pt>
                      <c:pt idx="343">
                        <c:v>-7.0700670000000007E-2</c:v>
                      </c:pt>
                      <c:pt idx="344">
                        <c:v>-5.250312E-2</c:v>
                      </c:pt>
                      <c:pt idx="345">
                        <c:v>-4.1869080000000003E-2</c:v>
                      </c:pt>
                      <c:pt idx="346">
                        <c:v>-5.1021810000000001E-2</c:v>
                      </c:pt>
                      <c:pt idx="347">
                        <c:v>-4.9462019999999995E-2</c:v>
                      </c:pt>
                      <c:pt idx="348">
                        <c:v>-0.14125419</c:v>
                      </c:pt>
                      <c:pt idx="349">
                        <c:v>-0.13405365</c:v>
                      </c:pt>
                      <c:pt idx="350">
                        <c:v>-0.12178134</c:v>
                      </c:pt>
                      <c:pt idx="351">
                        <c:v>-0.11794563000000001</c:v>
                      </c:pt>
                      <c:pt idx="352">
                        <c:v>-0.12869739000000002</c:v>
                      </c:pt>
                      <c:pt idx="353">
                        <c:v>-0.12626451000000002</c:v>
                      </c:pt>
                      <c:pt idx="354">
                        <c:v>-0.12631356000000002</c:v>
                      </c:pt>
                      <c:pt idx="355">
                        <c:v>-0.12594078</c:v>
                      </c:pt>
                      <c:pt idx="356">
                        <c:v>-0.12615660000000001</c:v>
                      </c:pt>
                      <c:pt idx="357">
                        <c:v>-0.12585249000000001</c:v>
                      </c:pt>
                      <c:pt idx="358">
                        <c:v>-4.1878890000000002E-2</c:v>
                      </c:pt>
                      <c:pt idx="359">
                        <c:v>-5.0080050000000001E-2</c:v>
                      </c:pt>
                      <c:pt idx="360">
                        <c:v>-6.7639950000000004E-2</c:v>
                      </c:pt>
                      <c:pt idx="361">
                        <c:v>-8.8044750000000005E-2</c:v>
                      </c:pt>
                      <c:pt idx="362">
                        <c:v>-3.8415960000000006E-2</c:v>
                      </c:pt>
                      <c:pt idx="363">
                        <c:v>-5.1669270000000003E-2</c:v>
                      </c:pt>
                      <c:pt idx="364">
                        <c:v>-4.9972139999999998E-2</c:v>
                      </c:pt>
                      <c:pt idx="365">
                        <c:v>-4.7519640000000002E-2</c:v>
                      </c:pt>
                      <c:pt idx="366">
                        <c:v>-4.9206960000000001E-2</c:v>
                      </c:pt>
                      <c:pt idx="367">
                        <c:v>-0.11655261</c:v>
                      </c:pt>
                      <c:pt idx="368">
                        <c:v>-0.15858846000000001</c:v>
                      </c:pt>
                      <c:pt idx="369">
                        <c:v>-0.21706587000000002</c:v>
                      </c:pt>
                      <c:pt idx="370">
                        <c:v>-0.12472434</c:v>
                      </c:pt>
                      <c:pt idx="371">
                        <c:v>-0.13325904000000002</c:v>
                      </c:pt>
                      <c:pt idx="372">
                        <c:v>-5.3739180000000004E-2</c:v>
                      </c:pt>
                      <c:pt idx="373">
                        <c:v>-4.2644070000000006E-2</c:v>
                      </c:pt>
                      <c:pt idx="374">
                        <c:v>-8.4660300000000008E-2</c:v>
                      </c:pt>
                      <c:pt idx="375">
                        <c:v>-0.13016889000000001</c:v>
                      </c:pt>
                      <c:pt idx="376">
                        <c:v>-0.12953124000000002</c:v>
                      </c:pt>
                      <c:pt idx="377">
                        <c:v>-0.12681387</c:v>
                      </c:pt>
                      <c:pt idx="378">
                        <c:v>-0.11072547000000001</c:v>
                      </c:pt>
                      <c:pt idx="379">
                        <c:v>-8.5494150000000005E-2</c:v>
                      </c:pt>
                      <c:pt idx="380">
                        <c:v>-0.14058711000000002</c:v>
                      </c:pt>
                      <c:pt idx="381">
                        <c:v>-0.12999231</c:v>
                      </c:pt>
                      <c:pt idx="382">
                        <c:v>-0.12304683000000001</c:v>
                      </c:pt>
                      <c:pt idx="383">
                        <c:v>-0.14597280000000001</c:v>
                      </c:pt>
                      <c:pt idx="384">
                        <c:v>-0.11968200000000001</c:v>
                      </c:pt>
                      <c:pt idx="385">
                        <c:v>-0.13449510000000001</c:v>
                      </c:pt>
                      <c:pt idx="386">
                        <c:v>-0.12438099</c:v>
                      </c:pt>
                      <c:pt idx="387">
                        <c:v>-0.12637242000000001</c:v>
                      </c:pt>
                      <c:pt idx="388">
                        <c:v>-0.12636261000000001</c:v>
                      </c:pt>
                      <c:pt idx="389">
                        <c:v>-0.12601925999999999</c:v>
                      </c:pt>
                      <c:pt idx="390">
                        <c:v>-0.12506769000000001</c:v>
                      </c:pt>
                      <c:pt idx="391">
                        <c:v>-0.12601925999999999</c:v>
                      </c:pt>
                      <c:pt idx="392">
                        <c:v>-0.12698064000000001</c:v>
                      </c:pt>
                      <c:pt idx="393">
                        <c:v>-9.2223810000000003E-2</c:v>
                      </c:pt>
                      <c:pt idx="394">
                        <c:v>-6.1959960000000008E-2</c:v>
                      </c:pt>
                      <c:pt idx="395">
                        <c:v>-3.7886220000000005E-2</c:v>
                      </c:pt>
                      <c:pt idx="396">
                        <c:v>-4.6764270000000004E-2</c:v>
                      </c:pt>
                      <c:pt idx="397">
                        <c:v>-0.13034547000000002</c:v>
                      </c:pt>
                      <c:pt idx="398">
                        <c:v>-0.11019573000000001</c:v>
                      </c:pt>
                      <c:pt idx="399">
                        <c:v>-3.5629920000000002E-2</c:v>
                      </c:pt>
                      <c:pt idx="400">
                        <c:v>-0.13477959</c:v>
                      </c:pt>
                      <c:pt idx="401">
                        <c:v>-0.15950079</c:v>
                      </c:pt>
                      <c:pt idx="402">
                        <c:v>-0.13065938999999999</c:v>
                      </c:pt>
                      <c:pt idx="403">
                        <c:v>-0.19837782000000001</c:v>
                      </c:pt>
                      <c:pt idx="404">
                        <c:v>-0.20350845000000001</c:v>
                      </c:pt>
                      <c:pt idx="405">
                        <c:v>-0.16815321</c:v>
                      </c:pt>
                      <c:pt idx="406">
                        <c:v>-0.11565990000000001</c:v>
                      </c:pt>
                      <c:pt idx="407">
                        <c:v>-0.18938205</c:v>
                      </c:pt>
                      <c:pt idx="408">
                        <c:v>-0.19258011</c:v>
                      </c:pt>
                      <c:pt idx="409">
                        <c:v>-0.11928960000000001</c:v>
                      </c:pt>
                      <c:pt idx="410">
                        <c:v>-0.12821670000000002</c:v>
                      </c:pt>
                      <c:pt idx="411">
                        <c:v>-0.11234412000000001</c:v>
                      </c:pt>
                      <c:pt idx="412">
                        <c:v>-9.5009849999999993E-2</c:v>
                      </c:pt>
                      <c:pt idx="413">
                        <c:v>-4.5557639999999996E-2</c:v>
                      </c:pt>
                      <c:pt idx="414">
                        <c:v>-5.4072720000000005E-2</c:v>
                      </c:pt>
                      <c:pt idx="415">
                        <c:v>-9.8561070000000015E-2</c:v>
                      </c:pt>
                      <c:pt idx="416">
                        <c:v>-9.1252620000000007E-2</c:v>
                      </c:pt>
                      <c:pt idx="417">
                        <c:v>-3.6169470000000002E-2</c:v>
                      </c:pt>
                      <c:pt idx="418">
                        <c:v>-4.5361439999999996E-2</c:v>
                      </c:pt>
                      <c:pt idx="419">
                        <c:v>-4.813767E-2</c:v>
                      </c:pt>
                      <c:pt idx="420">
                        <c:v>-8.2217609999999997E-2</c:v>
                      </c:pt>
                      <c:pt idx="421">
                        <c:v>-5.2807230000000004E-2</c:v>
                      </c:pt>
                      <c:pt idx="422">
                        <c:v>-0.13484826</c:v>
                      </c:pt>
                      <c:pt idx="423">
                        <c:v>-0.10833183000000002</c:v>
                      </c:pt>
                      <c:pt idx="424">
                        <c:v>-4.1368770000000006E-2</c:v>
                      </c:pt>
                      <c:pt idx="425">
                        <c:v>-5.814387E-2</c:v>
                      </c:pt>
                      <c:pt idx="426">
                        <c:v>-0.13294512</c:v>
                      </c:pt>
                      <c:pt idx="427">
                        <c:v>-0.12262500000000001</c:v>
                      </c:pt>
                      <c:pt idx="428">
                        <c:v>-0.12578382000000002</c:v>
                      </c:pt>
                      <c:pt idx="429">
                        <c:v>-0.12506769000000001</c:v>
                      </c:pt>
                      <c:pt idx="430">
                        <c:v>-9.2665259999999999E-2</c:v>
                      </c:pt>
                      <c:pt idx="431">
                        <c:v>-3.538467E-2</c:v>
                      </c:pt>
                      <c:pt idx="432">
                        <c:v>-7.6645530000000003E-2</c:v>
                      </c:pt>
                      <c:pt idx="433">
                        <c:v>-8.0765730000000008E-2</c:v>
                      </c:pt>
                      <c:pt idx="434">
                        <c:v>-0.12494997000000001</c:v>
                      </c:pt>
                      <c:pt idx="435">
                        <c:v>-0.11514978000000001</c:v>
                      </c:pt>
                      <c:pt idx="436">
                        <c:v>-0.12760848000000002</c:v>
                      </c:pt>
                      <c:pt idx="437">
                        <c:v>-0.12432213</c:v>
                      </c:pt>
                      <c:pt idx="438">
                        <c:v>-0.12676482</c:v>
                      </c:pt>
                      <c:pt idx="439">
                        <c:v>-0.10796886000000001</c:v>
                      </c:pt>
                      <c:pt idx="440">
                        <c:v>-9.9659789999999998E-2</c:v>
                      </c:pt>
                      <c:pt idx="441">
                        <c:v>-3.4697970000000002E-2</c:v>
                      </c:pt>
                      <c:pt idx="442">
                        <c:v>-6.0027390000000007E-2</c:v>
                      </c:pt>
                      <c:pt idx="443">
                        <c:v>-0.13938048</c:v>
                      </c:pt>
                      <c:pt idx="444">
                        <c:v>-0.12281139000000001</c:v>
                      </c:pt>
                      <c:pt idx="445">
                        <c:v>-0.12626451000000002</c:v>
                      </c:pt>
                      <c:pt idx="446">
                        <c:v>-9.2449440000000008E-2</c:v>
                      </c:pt>
                      <c:pt idx="447">
                        <c:v>-0.11184381</c:v>
                      </c:pt>
                      <c:pt idx="448">
                        <c:v>-0.1345932</c:v>
                      </c:pt>
                      <c:pt idx="449">
                        <c:v>-4.6469969999999999E-2</c:v>
                      </c:pt>
                      <c:pt idx="450">
                        <c:v>-5.3032860000000008E-2</c:v>
                      </c:pt>
                      <c:pt idx="451">
                        <c:v>-4.6803510000000006E-2</c:v>
                      </c:pt>
                      <c:pt idx="452">
                        <c:v>-4.928544E-2</c:v>
                      </c:pt>
                      <c:pt idx="453">
                        <c:v>-6.3529559999999999E-2</c:v>
                      </c:pt>
                      <c:pt idx="454">
                        <c:v>-0.12149685</c:v>
                      </c:pt>
                      <c:pt idx="455">
                        <c:v>-0.13803651</c:v>
                      </c:pt>
                      <c:pt idx="456">
                        <c:v>-0.12903093000000002</c:v>
                      </c:pt>
                      <c:pt idx="457">
                        <c:v>-0.10886157</c:v>
                      </c:pt>
                      <c:pt idx="458">
                        <c:v>-0.12200697000000001</c:v>
                      </c:pt>
                      <c:pt idx="459">
                        <c:v>-0.12780468</c:v>
                      </c:pt>
                      <c:pt idx="460">
                        <c:v>-0.12460662</c:v>
                      </c:pt>
                      <c:pt idx="461">
                        <c:v>-0.12718665000000001</c:v>
                      </c:pt>
                      <c:pt idx="462">
                        <c:v>-0.12685310999999999</c:v>
                      </c:pt>
                      <c:pt idx="463">
                        <c:v>-0.12561705000000001</c:v>
                      </c:pt>
                      <c:pt idx="464">
                        <c:v>-0.10974447000000001</c:v>
                      </c:pt>
                      <c:pt idx="465">
                        <c:v>-0.12006459</c:v>
                      </c:pt>
                      <c:pt idx="466">
                        <c:v>-0.11265804</c:v>
                      </c:pt>
                      <c:pt idx="467">
                        <c:v>-3.7778310000000002E-2</c:v>
                      </c:pt>
                      <c:pt idx="468">
                        <c:v>-5.2287300000000002E-2</c:v>
                      </c:pt>
                      <c:pt idx="469">
                        <c:v>-0.13239576</c:v>
                      </c:pt>
                      <c:pt idx="470">
                        <c:v>-5.7094199999999998E-2</c:v>
                      </c:pt>
                      <c:pt idx="471">
                        <c:v>-7.1730719999999998E-2</c:v>
                      </c:pt>
                      <c:pt idx="472">
                        <c:v>-0.13825233000000001</c:v>
                      </c:pt>
                      <c:pt idx="473">
                        <c:v>-0.10422144</c:v>
                      </c:pt>
                      <c:pt idx="474">
                        <c:v>-0.13235652000000001</c:v>
                      </c:pt>
                      <c:pt idx="475">
                        <c:v>-0.12852081000000001</c:v>
                      </c:pt>
                      <c:pt idx="476">
                        <c:v>-7.228008000000001E-2</c:v>
                      </c:pt>
                      <c:pt idx="477">
                        <c:v>-0.12274272000000001</c:v>
                      </c:pt>
                      <c:pt idx="478">
                        <c:v>-0.12153609000000001</c:v>
                      </c:pt>
                      <c:pt idx="479">
                        <c:v>-0.11095110000000001</c:v>
                      </c:pt>
                      <c:pt idx="480">
                        <c:v>-8.7681780000000001E-2</c:v>
                      </c:pt>
                      <c:pt idx="481">
                        <c:v>-5.122782E-2</c:v>
                      </c:pt>
                      <c:pt idx="482">
                        <c:v>-5.667237E-2</c:v>
                      </c:pt>
                      <c:pt idx="483">
                        <c:v>-8.124642E-2</c:v>
                      </c:pt>
                      <c:pt idx="484">
                        <c:v>-0.11639565000000002</c:v>
                      </c:pt>
                      <c:pt idx="485">
                        <c:v>-5.91543E-2</c:v>
                      </c:pt>
                      <c:pt idx="486">
                        <c:v>-8.3924550000000001E-2</c:v>
                      </c:pt>
                      <c:pt idx="487">
                        <c:v>-8.8888410000000001E-2</c:v>
                      </c:pt>
                      <c:pt idx="488">
                        <c:v>-5.1129719999999997E-2</c:v>
                      </c:pt>
                      <c:pt idx="489">
                        <c:v>2.29554E-3</c:v>
                      </c:pt>
                      <c:pt idx="490">
                        <c:v>-1.024164E-2</c:v>
                      </c:pt>
                      <c:pt idx="491">
                        <c:v>8.0687250000000002E-2</c:v>
                      </c:pt>
                      <c:pt idx="492">
                        <c:v>0.10082718000000002</c:v>
                      </c:pt>
                      <c:pt idx="493">
                        <c:v>0.18465363000000001</c:v>
                      </c:pt>
                      <c:pt idx="494">
                        <c:v>-7.5311370000000002E-2</c:v>
                      </c:pt>
                      <c:pt idx="495">
                        <c:v>-2.3112360000000002E-2</c:v>
                      </c:pt>
                      <c:pt idx="496">
                        <c:v>5.1728130000000004E-2</c:v>
                      </c:pt>
                      <c:pt idx="497">
                        <c:v>-6.879753000000001E-2</c:v>
                      </c:pt>
                      <c:pt idx="498">
                        <c:v>-3.5943840000000005E-2</c:v>
                      </c:pt>
                      <c:pt idx="499">
                        <c:v>-5.2905330000000007E-2</c:v>
                      </c:pt>
                      <c:pt idx="500">
                        <c:v>4.1986800000000005E-2</c:v>
                      </c:pt>
                      <c:pt idx="501">
                        <c:v>4.7333250000000007E-2</c:v>
                      </c:pt>
                      <c:pt idx="502">
                        <c:v>-3.0361950000000002E-2</c:v>
                      </c:pt>
                      <c:pt idx="503">
                        <c:v>3.3805260000000004E-2</c:v>
                      </c:pt>
                      <c:pt idx="504">
                        <c:v>5.7094199999999998E-2</c:v>
                      </c:pt>
                      <c:pt idx="505">
                        <c:v>-2.2867110000000003E-2</c:v>
                      </c:pt>
                      <c:pt idx="506">
                        <c:v>-6.2695710000000002E-2</c:v>
                      </c:pt>
                      <c:pt idx="507">
                        <c:v>-7.8578099999999998E-3</c:v>
                      </c:pt>
                      <c:pt idx="508">
                        <c:v>-5.1208200000000002E-2</c:v>
                      </c:pt>
                      <c:pt idx="509">
                        <c:v>-8.1050220000000006E-2</c:v>
                      </c:pt>
                      <c:pt idx="510">
                        <c:v>-6.203844E-2</c:v>
                      </c:pt>
                      <c:pt idx="511">
                        <c:v>2.7840779999999999E-2</c:v>
                      </c:pt>
                      <c:pt idx="512">
                        <c:v>-3.3991650000000005E-2</c:v>
                      </c:pt>
                      <c:pt idx="513">
                        <c:v>-4.1614020000000002E-2</c:v>
                      </c:pt>
                      <c:pt idx="514">
                        <c:v>-4.6558260000000004E-2</c:v>
                      </c:pt>
                      <c:pt idx="515">
                        <c:v>-9.0350100000000003E-2</c:v>
                      </c:pt>
                      <c:pt idx="516">
                        <c:v>-7.2083880000000003E-2</c:v>
                      </c:pt>
                      <c:pt idx="517">
                        <c:v>-0.12098673000000001</c:v>
                      </c:pt>
                      <c:pt idx="518">
                        <c:v>-6.8336460000000002E-2</c:v>
                      </c:pt>
                      <c:pt idx="519">
                        <c:v>-9.588294E-2</c:v>
                      </c:pt>
                      <c:pt idx="520">
                        <c:v>-8.0677440000000003E-2</c:v>
                      </c:pt>
                      <c:pt idx="521">
                        <c:v>2.7026550000000003E-2</c:v>
                      </c:pt>
                      <c:pt idx="522">
                        <c:v>-0.10257336</c:v>
                      </c:pt>
                      <c:pt idx="523">
                        <c:v>-6.6050730000000002E-2</c:v>
                      </c:pt>
                      <c:pt idx="524">
                        <c:v>-8.9604539999999996E-2</c:v>
                      </c:pt>
                      <c:pt idx="525">
                        <c:v>-5.6083769999999998E-2</c:v>
                      </c:pt>
                      <c:pt idx="526">
                        <c:v>-2.044404E-2</c:v>
                      </c:pt>
                      <c:pt idx="527">
                        <c:v>-5.1502500000000007E-2</c:v>
                      </c:pt>
                      <c:pt idx="528">
                        <c:v>-5.9625180000000007E-2</c:v>
                      </c:pt>
                      <c:pt idx="529">
                        <c:v>3.3314760000000006E-2</c:v>
                      </c:pt>
                      <c:pt idx="530">
                        <c:v>0.13474035000000001</c:v>
                      </c:pt>
                      <c:pt idx="531">
                        <c:v>-0.10376037</c:v>
                      </c:pt>
                      <c:pt idx="532">
                        <c:v>-0.17275410000000002</c:v>
                      </c:pt>
                      <c:pt idx="533">
                        <c:v>2.2700340000000003E-2</c:v>
                      </c:pt>
                      <c:pt idx="534">
                        <c:v>1.05948E-3</c:v>
                      </c:pt>
                      <c:pt idx="535">
                        <c:v>-0.18838143000000002</c:v>
                      </c:pt>
                      <c:pt idx="536">
                        <c:v>-8.7122610000000003E-2</c:v>
                      </c:pt>
                      <c:pt idx="537">
                        <c:v>1.8776339999999999E-2</c:v>
                      </c:pt>
                      <c:pt idx="538">
                        <c:v>-0.15767613000000003</c:v>
                      </c:pt>
                      <c:pt idx="539">
                        <c:v>-0.14734620000000001</c:v>
                      </c:pt>
                      <c:pt idx="540">
                        <c:v>-2.561391E-2</c:v>
                      </c:pt>
                      <c:pt idx="541">
                        <c:v>3.6414720000000005E-2</c:v>
                      </c:pt>
                      <c:pt idx="542">
                        <c:v>-0.11679786</c:v>
                      </c:pt>
                      <c:pt idx="543">
                        <c:v>-0.19259973000000002</c:v>
                      </c:pt>
                      <c:pt idx="544">
                        <c:v>2.2513950000000001E-2</c:v>
                      </c:pt>
                      <c:pt idx="545">
                        <c:v>0.12583287000000001</c:v>
                      </c:pt>
                      <c:pt idx="546">
                        <c:v>-0.12247785</c:v>
                      </c:pt>
                      <c:pt idx="547">
                        <c:v>-0.16169823000000003</c:v>
                      </c:pt>
                      <c:pt idx="548">
                        <c:v>0.12496959000000001</c:v>
                      </c:pt>
                      <c:pt idx="549">
                        <c:v>4.666617E-2</c:v>
                      </c:pt>
                      <c:pt idx="550">
                        <c:v>-0.25106733000000003</c:v>
                      </c:pt>
                      <c:pt idx="551">
                        <c:v>-8.416980000000001E-3</c:v>
                      </c:pt>
                      <c:pt idx="552">
                        <c:v>-3.9053610000000002E-2</c:v>
                      </c:pt>
                      <c:pt idx="553">
                        <c:v>4.5018090000000004E-2</c:v>
                      </c:pt>
                      <c:pt idx="554">
                        <c:v>2.4731009999999998E-2</c:v>
                      </c:pt>
                      <c:pt idx="555">
                        <c:v>-0.13259196000000001</c:v>
                      </c:pt>
                      <c:pt idx="556">
                        <c:v>-7.2554759999999996E-2</c:v>
                      </c:pt>
                      <c:pt idx="557">
                        <c:v>-0.16658360999999999</c:v>
                      </c:pt>
                      <c:pt idx="558">
                        <c:v>1.8217170000000001E-2</c:v>
                      </c:pt>
                      <c:pt idx="559">
                        <c:v>0.12636261000000001</c:v>
                      </c:pt>
                      <c:pt idx="560">
                        <c:v>-0.13592736</c:v>
                      </c:pt>
                      <c:pt idx="561">
                        <c:v>-4.5626310000000003E-2</c:v>
                      </c:pt>
                      <c:pt idx="562">
                        <c:v>-0.23440014000000001</c:v>
                      </c:pt>
                      <c:pt idx="563">
                        <c:v>-8.321822999999999E-2</c:v>
                      </c:pt>
                      <c:pt idx="564">
                        <c:v>0.21566304</c:v>
                      </c:pt>
                      <c:pt idx="565">
                        <c:v>-0.14624748000000001</c:v>
                      </c:pt>
                      <c:pt idx="566">
                        <c:v>-0.10992105000000001</c:v>
                      </c:pt>
                      <c:pt idx="567">
                        <c:v>-0.21330863999999999</c:v>
                      </c:pt>
                      <c:pt idx="568">
                        <c:v>-0.15329106000000001</c:v>
                      </c:pt>
                      <c:pt idx="569">
                        <c:v>-3.7493820000000004E-2</c:v>
                      </c:pt>
                      <c:pt idx="570">
                        <c:v>-0.13929219000000001</c:v>
                      </c:pt>
                      <c:pt idx="571">
                        <c:v>-4.6617120000000005E-2</c:v>
                      </c:pt>
                      <c:pt idx="572">
                        <c:v>3.618909E-2</c:v>
                      </c:pt>
                      <c:pt idx="573">
                        <c:v>-6.7924440000000003E-2</c:v>
                      </c:pt>
                      <c:pt idx="574">
                        <c:v>-0.16611273000000001</c:v>
                      </c:pt>
                      <c:pt idx="575">
                        <c:v>-3.5482770000000004E-2</c:v>
                      </c:pt>
                      <c:pt idx="576">
                        <c:v>-0.13161096000000003</c:v>
                      </c:pt>
                      <c:pt idx="577">
                        <c:v>-0.22286358000000001</c:v>
                      </c:pt>
                      <c:pt idx="578">
                        <c:v>-0.19574874</c:v>
                      </c:pt>
                      <c:pt idx="579">
                        <c:v>-5.639769E-2</c:v>
                      </c:pt>
                      <c:pt idx="580">
                        <c:v>-0.21332826000000002</c:v>
                      </c:pt>
                      <c:pt idx="581">
                        <c:v>-0.25173441000000002</c:v>
                      </c:pt>
                      <c:pt idx="582">
                        <c:v>0.22232403000000001</c:v>
                      </c:pt>
                      <c:pt idx="583">
                        <c:v>5.4396449999999999E-2</c:v>
                      </c:pt>
                      <c:pt idx="584">
                        <c:v>-0.18048438000000003</c:v>
                      </c:pt>
                      <c:pt idx="585">
                        <c:v>-0.10173951000000001</c:v>
                      </c:pt>
                      <c:pt idx="586">
                        <c:v>-0.14016528</c:v>
                      </c:pt>
                      <c:pt idx="587">
                        <c:v>-0.14840568000000001</c:v>
                      </c:pt>
                      <c:pt idx="588">
                        <c:v>1.5401700000000001E-2</c:v>
                      </c:pt>
                      <c:pt idx="589">
                        <c:v>-0.28861020000000004</c:v>
                      </c:pt>
                      <c:pt idx="590">
                        <c:v>-0.17565786</c:v>
                      </c:pt>
                      <c:pt idx="591">
                        <c:v>1.102644E-2</c:v>
                      </c:pt>
                      <c:pt idx="592">
                        <c:v>-0.24862464000000001</c:v>
                      </c:pt>
                      <c:pt idx="593">
                        <c:v>2.7703440000000003E-2</c:v>
                      </c:pt>
                      <c:pt idx="594">
                        <c:v>-0.13838966999999999</c:v>
                      </c:pt>
                      <c:pt idx="595">
                        <c:v>-0.57776976000000002</c:v>
                      </c:pt>
                      <c:pt idx="596">
                        <c:v>-6.5697569999999997E-2</c:v>
                      </c:pt>
                      <c:pt idx="597">
                        <c:v>-0.43339599000000006</c:v>
                      </c:pt>
                      <c:pt idx="598">
                        <c:v>-0.54035442</c:v>
                      </c:pt>
                      <c:pt idx="599">
                        <c:v>-0.48272067000000002</c:v>
                      </c:pt>
                      <c:pt idx="600">
                        <c:v>-0.42778467000000003</c:v>
                      </c:pt>
                      <c:pt idx="601">
                        <c:v>-0.43003116000000002</c:v>
                      </c:pt>
                      <c:pt idx="602">
                        <c:v>-0.49691573999999999</c:v>
                      </c:pt>
                      <c:pt idx="603">
                        <c:v>-0.45549792000000006</c:v>
                      </c:pt>
                      <c:pt idx="604">
                        <c:v>-0.58966929000000001</c:v>
                      </c:pt>
                      <c:pt idx="605">
                        <c:v>-0.73239498000000003</c:v>
                      </c:pt>
                      <c:pt idx="606">
                        <c:v>-0.69814827000000002</c:v>
                      </c:pt>
                      <c:pt idx="607">
                        <c:v>-0.56365317000000004</c:v>
                      </c:pt>
                      <c:pt idx="608">
                        <c:v>-0.42093729000000008</c:v>
                      </c:pt>
                      <c:pt idx="609">
                        <c:v>-0.21634974000000001</c:v>
                      </c:pt>
                      <c:pt idx="610">
                        <c:v>-2.6065170000000002E-2</c:v>
                      </c:pt>
                      <c:pt idx="611">
                        <c:v>-4.9442399999999999E-3</c:v>
                      </c:pt>
                      <c:pt idx="612">
                        <c:v>-3.9338100000000003E-3</c:v>
                      </c:pt>
                      <c:pt idx="613">
                        <c:v>-4.7186100000000002E-2</c:v>
                      </c:pt>
                      <c:pt idx="614">
                        <c:v>-4.3281720000000003E-2</c:v>
                      </c:pt>
                      <c:pt idx="615">
                        <c:v>-5.9821380000000007E-2</c:v>
                      </c:pt>
                      <c:pt idx="616">
                        <c:v>-0.10274994000000001</c:v>
                      </c:pt>
                      <c:pt idx="617">
                        <c:v>9.1233000000000009E-3</c:v>
                      </c:pt>
                      <c:pt idx="618">
                        <c:v>-9.1841220000000015E-2</c:v>
                      </c:pt>
                      <c:pt idx="619">
                        <c:v>-0.28649124000000004</c:v>
                      </c:pt>
                      <c:pt idx="620">
                        <c:v>-0.15131925000000002</c:v>
                      </c:pt>
                      <c:pt idx="621">
                        <c:v>-0.12609774000000001</c:v>
                      </c:pt>
                      <c:pt idx="622">
                        <c:v>-0.25020405000000001</c:v>
                      </c:pt>
                      <c:pt idx="623">
                        <c:v>-0.17073324000000001</c:v>
                      </c:pt>
                      <c:pt idx="624">
                        <c:v>-1.88352E-2</c:v>
                      </c:pt>
                      <c:pt idx="625">
                        <c:v>-7.5105359999999996E-2</c:v>
                      </c:pt>
                      <c:pt idx="626">
                        <c:v>-0.20889414000000001</c:v>
                      </c:pt>
                      <c:pt idx="627">
                        <c:v>-3.6964080000000003E-2</c:v>
                      </c:pt>
                      <c:pt idx="628">
                        <c:v>-6.2097300000000001E-3</c:v>
                      </c:pt>
                      <c:pt idx="629">
                        <c:v>-0.11627793000000002</c:v>
                      </c:pt>
                      <c:pt idx="630">
                        <c:v>-0.28183149000000002</c:v>
                      </c:pt>
                      <c:pt idx="631">
                        <c:v>-4.8824369999999999E-2</c:v>
                      </c:pt>
                      <c:pt idx="632">
                        <c:v>3.6787500000000001E-2</c:v>
                      </c:pt>
                      <c:pt idx="633">
                        <c:v>-5.5446120000000002E-2</c:v>
                      </c:pt>
                      <c:pt idx="634">
                        <c:v>-0.20031039</c:v>
                      </c:pt>
                      <c:pt idx="635">
                        <c:v>3.6503010000000002E-2</c:v>
                      </c:pt>
                      <c:pt idx="636">
                        <c:v>-2.32497E-3</c:v>
                      </c:pt>
                      <c:pt idx="637">
                        <c:v>-0.16362098999999999</c:v>
                      </c:pt>
                      <c:pt idx="638">
                        <c:v>0.11776905</c:v>
                      </c:pt>
                      <c:pt idx="639">
                        <c:v>-9.4882320000000006E-2</c:v>
                      </c:pt>
                      <c:pt idx="640">
                        <c:v>-0.20567646000000001</c:v>
                      </c:pt>
                      <c:pt idx="641">
                        <c:v>-6.9229170000000007E-2</c:v>
                      </c:pt>
                      <c:pt idx="642">
                        <c:v>-0.10106262000000001</c:v>
                      </c:pt>
                      <c:pt idx="643">
                        <c:v>-0.17763947999999999</c:v>
                      </c:pt>
                      <c:pt idx="644">
                        <c:v>2.0434230000000005E-2</c:v>
                      </c:pt>
                      <c:pt idx="645">
                        <c:v>0.12792239999999999</c:v>
                      </c:pt>
                      <c:pt idx="646">
                        <c:v>0.2124846</c:v>
                      </c:pt>
                      <c:pt idx="647">
                        <c:v>5.7937860000000001E-2</c:v>
                      </c:pt>
                      <c:pt idx="648">
                        <c:v>-4.0417200000000007E-2</c:v>
                      </c:pt>
                      <c:pt idx="649">
                        <c:v>6.4618469999999997E-2</c:v>
                      </c:pt>
                      <c:pt idx="650">
                        <c:v>-1.487196E-2</c:v>
                      </c:pt>
                      <c:pt idx="651">
                        <c:v>2.7634770000000003E-2</c:v>
                      </c:pt>
                      <c:pt idx="652">
                        <c:v>-0.19294308000000002</c:v>
                      </c:pt>
                      <c:pt idx="653">
                        <c:v>-0.1890387</c:v>
                      </c:pt>
                      <c:pt idx="654">
                        <c:v>3.927924E-2</c:v>
                      </c:pt>
                      <c:pt idx="655">
                        <c:v>8.2462860000000013E-2</c:v>
                      </c:pt>
                      <c:pt idx="656">
                        <c:v>-2.2798440000000003E-2</c:v>
                      </c:pt>
                      <c:pt idx="657">
                        <c:v>-0.11071565999999999</c:v>
                      </c:pt>
                      <c:pt idx="658">
                        <c:v>-5.0325300000000003E-3</c:v>
                      </c:pt>
                      <c:pt idx="659">
                        <c:v>-8.9663400000000004E-2</c:v>
                      </c:pt>
                      <c:pt idx="660">
                        <c:v>-0.45516438000000004</c:v>
                      </c:pt>
                      <c:pt idx="661">
                        <c:v>-5.4950420700000002</c:v>
                      </c:pt>
                      <c:pt idx="662">
                        <c:v>-11.52813321</c:v>
                      </c:pt>
                      <c:pt idx="663">
                        <c:v>-10.7838387</c:v>
                      </c:pt>
                      <c:pt idx="664">
                        <c:v>-5.2537749299999996</c:v>
                      </c:pt>
                      <c:pt idx="665">
                        <c:v>-3.8074964400000004</c:v>
                      </c:pt>
                      <c:pt idx="666">
                        <c:v>-3.6412758000000003</c:v>
                      </c:pt>
                      <c:pt idx="667">
                        <c:v>-1.00162062</c:v>
                      </c:pt>
                      <c:pt idx="668">
                        <c:v>0.36086085000000001</c:v>
                      </c:pt>
                      <c:pt idx="669">
                        <c:v>0.23331123000000001</c:v>
                      </c:pt>
                      <c:pt idx="670">
                        <c:v>0.15364422</c:v>
                      </c:pt>
                      <c:pt idx="671">
                        <c:v>0.42393915000000004</c:v>
                      </c:pt>
                      <c:pt idx="672">
                        <c:v>0.33537447000000004</c:v>
                      </c:pt>
                      <c:pt idx="673">
                        <c:v>0.42904035000000007</c:v>
                      </c:pt>
                      <c:pt idx="674">
                        <c:v>0.41195133000000006</c:v>
                      </c:pt>
                      <c:pt idx="675">
                        <c:v>0.39490154999999999</c:v>
                      </c:pt>
                      <c:pt idx="676">
                        <c:v>0.35680932000000004</c:v>
                      </c:pt>
                      <c:pt idx="677">
                        <c:v>0.32125788</c:v>
                      </c:pt>
                      <c:pt idx="678">
                        <c:v>0.40105242000000002</c:v>
                      </c:pt>
                      <c:pt idx="679">
                        <c:v>0.39480345000000006</c:v>
                      </c:pt>
                      <c:pt idx="680">
                        <c:v>0.36133173000000002</c:v>
                      </c:pt>
                      <c:pt idx="681">
                        <c:v>0.30471821999999998</c:v>
                      </c:pt>
                      <c:pt idx="682">
                        <c:v>0.15757803000000001</c:v>
                      </c:pt>
                      <c:pt idx="683">
                        <c:v>0.29627181000000002</c:v>
                      </c:pt>
                      <c:pt idx="684">
                        <c:v>0.19486584000000001</c:v>
                      </c:pt>
                      <c:pt idx="685">
                        <c:v>0.23056443000000001</c:v>
                      </c:pt>
                      <c:pt idx="686">
                        <c:v>0.44225441999999998</c:v>
                      </c:pt>
                      <c:pt idx="687">
                        <c:v>0.31878575999999997</c:v>
                      </c:pt>
                      <c:pt idx="688">
                        <c:v>-2.5653150000000003E-2</c:v>
                      </c:pt>
                      <c:pt idx="689">
                        <c:v>0.27032436000000004</c:v>
                      </c:pt>
                      <c:pt idx="690">
                        <c:v>0.21678138</c:v>
                      </c:pt>
                      <c:pt idx="691">
                        <c:v>0.16458237000000001</c:v>
                      </c:pt>
                      <c:pt idx="692">
                        <c:v>0.22685625000000001</c:v>
                      </c:pt>
                      <c:pt idx="693">
                        <c:v>0.22056804000000002</c:v>
                      </c:pt>
                      <c:pt idx="694">
                        <c:v>0.18328023000000002</c:v>
                      </c:pt>
                      <c:pt idx="695">
                        <c:v>0.19545444000000001</c:v>
                      </c:pt>
                      <c:pt idx="696">
                        <c:v>0.20215467000000001</c:v>
                      </c:pt>
                      <c:pt idx="697">
                        <c:v>0.16776081000000004</c:v>
                      </c:pt>
                      <c:pt idx="698">
                        <c:v>0.15720525000000002</c:v>
                      </c:pt>
                      <c:pt idx="699">
                        <c:v>8.6367239999999998E-2</c:v>
                      </c:pt>
                      <c:pt idx="700">
                        <c:v>0.10338759</c:v>
                      </c:pt>
                      <c:pt idx="701">
                        <c:v>0.20563722000000004</c:v>
                      </c:pt>
                      <c:pt idx="702">
                        <c:v>0.16980129000000002</c:v>
                      </c:pt>
                      <c:pt idx="703">
                        <c:v>0.18559539</c:v>
                      </c:pt>
                      <c:pt idx="704">
                        <c:v>0.29472183000000002</c:v>
                      </c:pt>
                      <c:pt idx="705">
                        <c:v>9.6471540000000008E-2</c:v>
                      </c:pt>
                      <c:pt idx="706">
                        <c:v>0.42090786000000002</c:v>
                      </c:pt>
                      <c:pt idx="707">
                        <c:v>0.33938676000000001</c:v>
                      </c:pt>
                      <c:pt idx="708">
                        <c:v>0.14050863000000002</c:v>
                      </c:pt>
                      <c:pt idx="709">
                        <c:v>0.12220317</c:v>
                      </c:pt>
                      <c:pt idx="710">
                        <c:v>0.31687281000000006</c:v>
                      </c:pt>
                      <c:pt idx="711">
                        <c:v>0.12604868999999999</c:v>
                      </c:pt>
                      <c:pt idx="712">
                        <c:v>0.13484826</c:v>
                      </c:pt>
                      <c:pt idx="713">
                        <c:v>0.15303600000000001</c:v>
                      </c:pt>
                      <c:pt idx="714">
                        <c:v>0.21222954000000002</c:v>
                      </c:pt>
                      <c:pt idx="715">
                        <c:v>0.12801069000000001</c:v>
                      </c:pt>
                      <c:pt idx="716">
                        <c:v>0.18210303</c:v>
                      </c:pt>
                      <c:pt idx="717">
                        <c:v>-2.6634150000000002E-2</c:v>
                      </c:pt>
                      <c:pt idx="718">
                        <c:v>6.4441890000000002E-2</c:v>
                      </c:pt>
                      <c:pt idx="719">
                        <c:v>4.3732980000000005E-2</c:v>
                      </c:pt>
                      <c:pt idx="720">
                        <c:v>0.22128417000000003</c:v>
                      </c:pt>
                      <c:pt idx="721">
                        <c:v>0.27792710999999998</c:v>
                      </c:pt>
                      <c:pt idx="722">
                        <c:v>4.4341199999999997E-2</c:v>
                      </c:pt>
                      <c:pt idx="723">
                        <c:v>3.6395100000000003E-3</c:v>
                      </c:pt>
                      <c:pt idx="724">
                        <c:v>-1.2499705800000001</c:v>
                      </c:pt>
                      <c:pt idx="725">
                        <c:v>-1.74700404</c:v>
                      </c:pt>
                      <c:pt idx="726">
                        <c:v>-2.1753871200000003</c:v>
                      </c:pt>
                      <c:pt idx="727">
                        <c:v>-1.9222596900000002</c:v>
                      </c:pt>
                      <c:pt idx="728">
                        <c:v>-1.0736260200000001</c:v>
                      </c:pt>
                      <c:pt idx="729">
                        <c:v>-4.2043501800000005</c:v>
                      </c:pt>
                      <c:pt idx="730">
                        <c:v>-9.7367977800000016</c:v>
                      </c:pt>
                      <c:pt idx="731">
                        <c:v>-6.9586155900000009</c:v>
                      </c:pt>
                      <c:pt idx="732">
                        <c:v>-3.3662034000000003</c:v>
                      </c:pt>
                      <c:pt idx="733">
                        <c:v>-0.50563683000000004</c:v>
                      </c:pt>
                      <c:pt idx="734">
                        <c:v>4.0247683200000006</c:v>
                      </c:pt>
                      <c:pt idx="735">
                        <c:v>8.506378530000001</c:v>
                      </c:pt>
                      <c:pt idx="736">
                        <c:v>8.0764749000000009</c:v>
                      </c:pt>
                      <c:pt idx="737">
                        <c:v>2.2283905499999999</c:v>
                      </c:pt>
                      <c:pt idx="738">
                        <c:v>0.12634299000000002</c:v>
                      </c:pt>
                      <c:pt idx="739">
                        <c:v>0.20205657000000002</c:v>
                      </c:pt>
                      <c:pt idx="740">
                        <c:v>8.9114040000000005E-2</c:v>
                      </c:pt>
                      <c:pt idx="741">
                        <c:v>5.7731850000000001E-2</c:v>
                      </c:pt>
                      <c:pt idx="742">
                        <c:v>0.16905572999999999</c:v>
                      </c:pt>
                      <c:pt idx="743">
                        <c:v>2.7369900000000003E-2</c:v>
                      </c:pt>
                      <c:pt idx="744">
                        <c:v>5.2199010000000004E-2</c:v>
                      </c:pt>
                      <c:pt idx="745">
                        <c:v>6.2627040000000009E-2</c:v>
                      </c:pt>
                      <c:pt idx="746">
                        <c:v>-2.1091500000000003E-2</c:v>
                      </c:pt>
                      <c:pt idx="747">
                        <c:v>-1.0889100000000002E-2</c:v>
                      </c:pt>
                      <c:pt idx="748">
                        <c:v>8.0343899999999996E-2</c:v>
                      </c:pt>
                      <c:pt idx="749">
                        <c:v>-0.10537902</c:v>
                      </c:pt>
                      <c:pt idx="750">
                        <c:v>-5.2954380000000002E-2</c:v>
                      </c:pt>
                      <c:pt idx="751">
                        <c:v>-4.0113089999999997E-2</c:v>
                      </c:pt>
                      <c:pt idx="752">
                        <c:v>0.12086901000000001</c:v>
                      </c:pt>
                      <c:pt idx="753">
                        <c:v>4.0515300000000004E-2</c:v>
                      </c:pt>
                      <c:pt idx="754">
                        <c:v>8.9271000000000003E-3</c:v>
                      </c:pt>
                      <c:pt idx="755">
                        <c:v>-0.54435690000000003</c:v>
                      </c:pt>
                      <c:pt idx="756">
                        <c:v>-4.5191923200000002</c:v>
                      </c:pt>
                      <c:pt idx="757">
                        <c:v>-6.2997171300000003</c:v>
                      </c:pt>
                      <c:pt idx="758">
                        <c:v>-3.4222871699999997</c:v>
                      </c:pt>
                      <c:pt idx="759">
                        <c:v>-0.36719811000000002</c:v>
                      </c:pt>
                      <c:pt idx="760">
                        <c:v>0.42419421000000002</c:v>
                      </c:pt>
                      <c:pt idx="761">
                        <c:v>0.38916269999999997</c:v>
                      </c:pt>
                      <c:pt idx="762">
                        <c:v>0.35054073000000002</c:v>
                      </c:pt>
                      <c:pt idx="763">
                        <c:v>6.6727620000000001E-2</c:v>
                      </c:pt>
                      <c:pt idx="764">
                        <c:v>0.19052981999999999</c:v>
                      </c:pt>
                      <c:pt idx="765">
                        <c:v>0.46698543000000003</c:v>
                      </c:pt>
                      <c:pt idx="766">
                        <c:v>0.35908523999999997</c:v>
                      </c:pt>
                      <c:pt idx="767">
                        <c:v>0.18271124999999999</c:v>
                      </c:pt>
                      <c:pt idx="768">
                        <c:v>0.23320332000000002</c:v>
                      </c:pt>
                      <c:pt idx="769">
                        <c:v>8.0520480000000005E-2</c:v>
                      </c:pt>
                      <c:pt idx="770">
                        <c:v>-1.9727910000000001E-2</c:v>
                      </c:pt>
                      <c:pt idx="771">
                        <c:v>0.11940732000000001</c:v>
                      </c:pt>
                      <c:pt idx="772">
                        <c:v>0.29856735000000001</c:v>
                      </c:pt>
                      <c:pt idx="773">
                        <c:v>0.24784965</c:v>
                      </c:pt>
                      <c:pt idx="774">
                        <c:v>0.40037553000000004</c:v>
                      </c:pt>
                      <c:pt idx="775">
                        <c:v>0.40169007000000001</c:v>
                      </c:pt>
                      <c:pt idx="776">
                        <c:v>0.35472959999999998</c:v>
                      </c:pt>
                      <c:pt idx="777">
                        <c:v>-0.18274067999999999</c:v>
                      </c:pt>
                      <c:pt idx="778">
                        <c:v>-1.1448956700000001</c:v>
                      </c:pt>
                      <c:pt idx="779">
                        <c:v>-0.42305624999999997</c:v>
                      </c:pt>
                      <c:pt idx="780">
                        <c:v>-0.41511996000000001</c:v>
                      </c:pt>
                      <c:pt idx="781">
                        <c:v>-2.61069606</c:v>
                      </c:pt>
                      <c:pt idx="782">
                        <c:v>-4.3951350600000003</c:v>
                      </c:pt>
                      <c:pt idx="783">
                        <c:v>-2.0954552400000002</c:v>
                      </c:pt>
                      <c:pt idx="784">
                        <c:v>-0.10162179</c:v>
                      </c:pt>
                      <c:pt idx="785">
                        <c:v>-0.27245312999999999</c:v>
                      </c:pt>
                      <c:pt idx="786">
                        <c:v>-0.73581867000000012</c:v>
                      </c:pt>
                      <c:pt idx="787">
                        <c:v>-1.1379600000000001</c:v>
                      </c:pt>
                      <c:pt idx="788">
                        <c:v>-0.7950416400000001</c:v>
                      </c:pt>
                      <c:pt idx="789">
                        <c:v>-0.33767982000000002</c:v>
                      </c:pt>
                      <c:pt idx="790">
                        <c:v>-0.34843158000000002</c:v>
                      </c:pt>
                      <c:pt idx="791">
                        <c:v>-0.6574662</c:v>
                      </c:pt>
                      <c:pt idx="792">
                        <c:v>-0.92183588999999999</c:v>
                      </c:pt>
                      <c:pt idx="793">
                        <c:v>-1.1323388700000001</c:v>
                      </c:pt>
                      <c:pt idx="794">
                        <c:v>-0.94741056000000001</c:v>
                      </c:pt>
                      <c:pt idx="795">
                        <c:v>-0.82569788999999993</c:v>
                      </c:pt>
                      <c:pt idx="796">
                        <c:v>-0.79690554000000002</c:v>
                      </c:pt>
                      <c:pt idx="797">
                        <c:v>-1.15678539</c:v>
                      </c:pt>
                      <c:pt idx="798">
                        <c:v>-2.29654062</c:v>
                      </c:pt>
                      <c:pt idx="799">
                        <c:v>-2.90610459</c:v>
                      </c:pt>
                      <c:pt idx="800">
                        <c:v>-1.6373184300000001</c:v>
                      </c:pt>
                      <c:pt idx="801">
                        <c:v>-0.91461572999999996</c:v>
                      </c:pt>
                      <c:pt idx="802">
                        <c:v>-0.73201239000000007</c:v>
                      </c:pt>
                      <c:pt idx="803">
                        <c:v>-0.51455412</c:v>
                      </c:pt>
                      <c:pt idx="804">
                        <c:v>-1.6476189299999999</c:v>
                      </c:pt>
                      <c:pt idx="805">
                        <c:v>-1.86814773</c:v>
                      </c:pt>
                      <c:pt idx="806">
                        <c:v>-1.42439238</c:v>
                      </c:pt>
                      <c:pt idx="807">
                        <c:v>-1.44052983</c:v>
                      </c:pt>
                      <c:pt idx="808">
                        <c:v>-1.5657544800000001</c:v>
                      </c:pt>
                      <c:pt idx="809">
                        <c:v>-1.70205462</c:v>
                      </c:pt>
                      <c:pt idx="810">
                        <c:v>-1.45130121</c:v>
                      </c:pt>
                      <c:pt idx="811">
                        <c:v>-1.4822027100000001</c:v>
                      </c:pt>
                      <c:pt idx="812">
                        <c:v>-1.7961913800000002</c:v>
                      </c:pt>
                      <c:pt idx="813">
                        <c:v>-1.6183949400000002</c:v>
                      </c:pt>
                      <c:pt idx="814">
                        <c:v>-1.2704048100000001</c:v>
                      </c:pt>
                      <c:pt idx="815">
                        <c:v>-1.15773696</c:v>
                      </c:pt>
                      <c:pt idx="816">
                        <c:v>-1.7752666500000001</c:v>
                      </c:pt>
                      <c:pt idx="817">
                        <c:v>-1.7207034300000001</c:v>
                      </c:pt>
                      <c:pt idx="818">
                        <c:v>-1.0177482600000001</c:v>
                      </c:pt>
                      <c:pt idx="819">
                        <c:v>-0.88146774000000006</c:v>
                      </c:pt>
                      <c:pt idx="820">
                        <c:v>-1.28744478</c:v>
                      </c:pt>
                      <c:pt idx="821">
                        <c:v>-1.22893794</c:v>
                      </c:pt>
                      <c:pt idx="822">
                        <c:v>-0.99584253000000011</c:v>
                      </c:pt>
                      <c:pt idx="823">
                        <c:v>-0.69189929999999999</c:v>
                      </c:pt>
                      <c:pt idx="824">
                        <c:v>-0.89219988000000006</c:v>
                      </c:pt>
                      <c:pt idx="825">
                        <c:v>-0.77468588999999999</c:v>
                      </c:pt>
                      <c:pt idx="826">
                        <c:v>-0.57639636000000005</c:v>
                      </c:pt>
                      <c:pt idx="827">
                        <c:v>-0.50044734000000002</c:v>
                      </c:pt>
                      <c:pt idx="828">
                        <c:v>-0.52610049000000003</c:v>
                      </c:pt>
                      <c:pt idx="829">
                        <c:v>-0.50558778000000004</c:v>
                      </c:pt>
                      <c:pt idx="830">
                        <c:v>-0.24528923999999999</c:v>
                      </c:pt>
                      <c:pt idx="831">
                        <c:v>-0.29879297999999999</c:v>
                      </c:pt>
                      <c:pt idx="832">
                        <c:v>-0.15354612000000001</c:v>
                      </c:pt>
                      <c:pt idx="833">
                        <c:v>-7.2613620000000004E-2</c:v>
                      </c:pt>
                      <c:pt idx="834">
                        <c:v>1.5195690000000001E-2</c:v>
                      </c:pt>
                      <c:pt idx="835">
                        <c:v>7.7106600000000003E-3</c:v>
                      </c:pt>
                      <c:pt idx="836">
                        <c:v>-4.1770979999999999E-2</c:v>
                      </c:pt>
                      <c:pt idx="837">
                        <c:v>6.0822000000000003E-3</c:v>
                      </c:pt>
                      <c:pt idx="838">
                        <c:v>0.11587572</c:v>
                      </c:pt>
                      <c:pt idx="839">
                        <c:v>5.1669270000000003E-2</c:v>
                      </c:pt>
                      <c:pt idx="840">
                        <c:v>5.7722040000000009E-2</c:v>
                      </c:pt>
                      <c:pt idx="841">
                        <c:v>6.6776669999999996E-2</c:v>
                      </c:pt>
                      <c:pt idx="842">
                        <c:v>-4.8167100000000004E-2</c:v>
                      </c:pt>
                      <c:pt idx="843">
                        <c:v>4.9530690000000002E-2</c:v>
                      </c:pt>
                      <c:pt idx="844">
                        <c:v>0.2092473</c:v>
                      </c:pt>
                      <c:pt idx="845">
                        <c:v>0.48698802000000002</c:v>
                      </c:pt>
                      <c:pt idx="846">
                        <c:v>0.77267484000000008</c:v>
                      </c:pt>
                      <c:pt idx="847">
                        <c:v>0.75690036000000005</c:v>
                      </c:pt>
                      <c:pt idx="848">
                        <c:v>0.83902968000000011</c:v>
                      </c:pt>
                      <c:pt idx="849">
                        <c:v>-0.18242676000000002</c:v>
                      </c:pt>
                      <c:pt idx="850">
                        <c:v>-0.10937168999999999</c:v>
                      </c:pt>
                      <c:pt idx="851">
                        <c:v>1.6873200000000001E-2</c:v>
                      </c:pt>
                      <c:pt idx="852">
                        <c:v>-6.1538130000000003E-2</c:v>
                      </c:pt>
                      <c:pt idx="853">
                        <c:v>-0.16959528000000001</c:v>
                      </c:pt>
                      <c:pt idx="854">
                        <c:v>-4.2065280000000004E-2</c:v>
                      </c:pt>
                      <c:pt idx="855">
                        <c:v>-1.4008680000000001E-2</c:v>
                      </c:pt>
                      <c:pt idx="856">
                        <c:v>-0.10786095</c:v>
                      </c:pt>
                      <c:pt idx="857">
                        <c:v>5.0864850000000003E-2</c:v>
                      </c:pt>
                      <c:pt idx="858">
                        <c:v>5.1110100000000006E-2</c:v>
                      </c:pt>
                      <c:pt idx="859">
                        <c:v>0.13998869999999999</c:v>
                      </c:pt>
                      <c:pt idx="860">
                        <c:v>0.34124085000000004</c:v>
                      </c:pt>
                      <c:pt idx="861">
                        <c:v>0.42564608999999998</c:v>
                      </c:pt>
                      <c:pt idx="862">
                        <c:v>0.56997081000000005</c:v>
                      </c:pt>
                      <c:pt idx="863">
                        <c:v>0.11875005</c:v>
                      </c:pt>
                      <c:pt idx="864">
                        <c:v>0.17871858000000002</c:v>
                      </c:pt>
                      <c:pt idx="865">
                        <c:v>0.14755221000000002</c:v>
                      </c:pt>
                      <c:pt idx="866">
                        <c:v>1.4459940000000001E-2</c:v>
                      </c:pt>
                      <c:pt idx="867">
                        <c:v>-4.0534920000000002E-2</c:v>
                      </c:pt>
                      <c:pt idx="868">
                        <c:v>4.6106999999999997E-3</c:v>
                      </c:pt>
                      <c:pt idx="869">
                        <c:v>0.14690475</c:v>
                      </c:pt>
                      <c:pt idx="870">
                        <c:v>0.31867785000000004</c:v>
                      </c:pt>
                      <c:pt idx="871">
                        <c:v>0.25323534000000003</c:v>
                      </c:pt>
                      <c:pt idx="872">
                        <c:v>2.1375990000000001E-2</c:v>
                      </c:pt>
                      <c:pt idx="873">
                        <c:v>4.6852560000000001E-2</c:v>
                      </c:pt>
                      <c:pt idx="874">
                        <c:v>0.33355962</c:v>
                      </c:pt>
                      <c:pt idx="875">
                        <c:v>0.24165954000000001</c:v>
                      </c:pt>
                      <c:pt idx="876">
                        <c:v>0.31837373999999996</c:v>
                      </c:pt>
                      <c:pt idx="877">
                        <c:v>0.13599603000000002</c:v>
                      </c:pt>
                      <c:pt idx="878">
                        <c:v>0.11570895</c:v>
                      </c:pt>
                      <c:pt idx="879">
                        <c:v>0.28242009000000001</c:v>
                      </c:pt>
                      <c:pt idx="880">
                        <c:v>0.19076526000000002</c:v>
                      </c:pt>
                      <c:pt idx="881">
                        <c:v>0.32061042000000006</c:v>
                      </c:pt>
                      <c:pt idx="882">
                        <c:v>0.43166943000000002</c:v>
                      </c:pt>
                      <c:pt idx="883">
                        <c:v>0.39520566000000007</c:v>
                      </c:pt>
                      <c:pt idx="884">
                        <c:v>0.34298703000000003</c:v>
                      </c:pt>
                      <c:pt idx="885">
                        <c:v>0.28781559000000001</c:v>
                      </c:pt>
                      <c:pt idx="886">
                        <c:v>0.17000730000000003</c:v>
                      </c:pt>
                      <c:pt idx="887">
                        <c:v>0.22723884000000003</c:v>
                      </c:pt>
                      <c:pt idx="888">
                        <c:v>0.21416211000000002</c:v>
                      </c:pt>
                      <c:pt idx="889">
                        <c:v>-7.0647597900000001</c:v>
                      </c:pt>
                      <c:pt idx="890">
                        <c:v>0.76632777000000007</c:v>
                      </c:pt>
                      <c:pt idx="891">
                        <c:v>0.10975428000000001</c:v>
                      </c:pt>
                      <c:pt idx="892">
                        <c:v>0.11356056</c:v>
                      </c:pt>
                      <c:pt idx="893">
                        <c:v>-2.437785E-2</c:v>
                      </c:pt>
                      <c:pt idx="894">
                        <c:v>-9.6088950000000006E-2</c:v>
                      </c:pt>
                      <c:pt idx="895">
                        <c:v>-3.6758070000000004E-2</c:v>
                      </c:pt>
                      <c:pt idx="896">
                        <c:v>0.35645616000000002</c:v>
                      </c:pt>
                      <c:pt idx="897">
                        <c:v>0.29030733000000003</c:v>
                      </c:pt>
                      <c:pt idx="898">
                        <c:v>0.26979461999999999</c:v>
                      </c:pt>
                      <c:pt idx="899">
                        <c:v>0.13637862000000001</c:v>
                      </c:pt>
                      <c:pt idx="900">
                        <c:v>-3.5355240000000003E-2</c:v>
                      </c:pt>
                      <c:pt idx="901">
                        <c:v>5.3955000000000008E-4</c:v>
                      </c:pt>
                      <c:pt idx="902">
                        <c:v>-6.2303310000000001E-2</c:v>
                      </c:pt>
                      <c:pt idx="903">
                        <c:v>4.0220999999999998E-3</c:v>
                      </c:pt>
                      <c:pt idx="904">
                        <c:v>1.1418840000000001E-2</c:v>
                      </c:pt>
                      <c:pt idx="905">
                        <c:v>0.33512922000000001</c:v>
                      </c:pt>
                      <c:pt idx="906">
                        <c:v>0.18760643999999999</c:v>
                      </c:pt>
                      <c:pt idx="907">
                        <c:v>0.22640499</c:v>
                      </c:pt>
                      <c:pt idx="908">
                        <c:v>0.1799154</c:v>
                      </c:pt>
                      <c:pt idx="909">
                        <c:v>0.36303867000000001</c:v>
                      </c:pt>
                      <c:pt idx="910">
                        <c:v>0.35823177</c:v>
                      </c:pt>
                      <c:pt idx="911">
                        <c:v>-0.19684746</c:v>
                      </c:pt>
                      <c:pt idx="912">
                        <c:v>9.7119000000000011E-2</c:v>
                      </c:pt>
                      <c:pt idx="913">
                        <c:v>0.26307477000000001</c:v>
                      </c:pt>
                      <c:pt idx="914">
                        <c:v>0.15783309000000001</c:v>
                      </c:pt>
                      <c:pt idx="915">
                        <c:v>-0.33653205000000003</c:v>
                      </c:pt>
                      <c:pt idx="916">
                        <c:v>-0.43680006000000005</c:v>
                      </c:pt>
                      <c:pt idx="917">
                        <c:v>-0.38815227000000002</c:v>
                      </c:pt>
                      <c:pt idx="918">
                        <c:v>-6.2924675399999996</c:v>
                      </c:pt>
                      <c:pt idx="919">
                        <c:v>-3.1090538700000003</c:v>
                      </c:pt>
                      <c:pt idx="920">
                        <c:v>-2.2403685600000003</c:v>
                      </c:pt>
                      <c:pt idx="921">
                        <c:v>-3.4541009999999997E-2</c:v>
                      </c:pt>
                      <c:pt idx="922">
                        <c:v>1.3253310000000001E-2</c:v>
                      </c:pt>
                      <c:pt idx="923">
                        <c:v>0.13853682</c:v>
                      </c:pt>
                      <c:pt idx="924">
                        <c:v>-1.9423800000000001E-2</c:v>
                      </c:pt>
                      <c:pt idx="925">
                        <c:v>0.13961592</c:v>
                      </c:pt>
                      <c:pt idx="926">
                        <c:v>0.18510489000000002</c:v>
                      </c:pt>
                      <c:pt idx="927">
                        <c:v>0.37645875000000001</c:v>
                      </c:pt>
                      <c:pt idx="928">
                        <c:v>0.16930097999999999</c:v>
                      </c:pt>
                      <c:pt idx="929">
                        <c:v>0.20328282000000003</c:v>
                      </c:pt>
                      <c:pt idx="930">
                        <c:v>4.921677E-2</c:v>
                      </c:pt>
                      <c:pt idx="931">
                        <c:v>1.7010540000000001E-2</c:v>
                      </c:pt>
                      <c:pt idx="932">
                        <c:v>8.7495390000000006E-2</c:v>
                      </c:pt>
                      <c:pt idx="933">
                        <c:v>0.10405467</c:v>
                      </c:pt>
                      <c:pt idx="934">
                        <c:v>0.10232811</c:v>
                      </c:pt>
                      <c:pt idx="935">
                        <c:v>4.2222240000000001E-2</c:v>
                      </c:pt>
                      <c:pt idx="936">
                        <c:v>1.0516320000000001E-2</c:v>
                      </c:pt>
                      <c:pt idx="937">
                        <c:v>-0.49024494000000002</c:v>
                      </c:pt>
                      <c:pt idx="938">
                        <c:v>-0.69164424000000002</c:v>
                      </c:pt>
                      <c:pt idx="939">
                        <c:v>0.82977884999999996</c:v>
                      </c:pt>
                      <c:pt idx="940">
                        <c:v>0.96882579000000002</c:v>
                      </c:pt>
                      <c:pt idx="941">
                        <c:v>6.6256739999999995E-2</c:v>
                      </c:pt>
                      <c:pt idx="942">
                        <c:v>-9.3087089999999997E-2</c:v>
                      </c:pt>
                      <c:pt idx="943">
                        <c:v>-8.410113000000001E-2</c:v>
                      </c:pt>
                      <c:pt idx="944">
                        <c:v>-0.10585971000000001</c:v>
                      </c:pt>
                      <c:pt idx="945">
                        <c:v>-0.12359619000000001</c:v>
                      </c:pt>
                      <c:pt idx="946">
                        <c:v>-2.8360710000000001E-2</c:v>
                      </c:pt>
                      <c:pt idx="947">
                        <c:v>-7.5801870000000007E-2</c:v>
                      </c:pt>
                      <c:pt idx="948">
                        <c:v>-0.10531035</c:v>
                      </c:pt>
                      <c:pt idx="949">
                        <c:v>-0.12934485000000001</c:v>
                      </c:pt>
                      <c:pt idx="950">
                        <c:v>-0.12995307</c:v>
                      </c:pt>
                      <c:pt idx="951">
                        <c:v>-0.12211488000000001</c:v>
                      </c:pt>
                      <c:pt idx="952">
                        <c:v>-0.12465567</c:v>
                      </c:pt>
                      <c:pt idx="953">
                        <c:v>-0.1264509</c:v>
                      </c:pt>
                      <c:pt idx="954">
                        <c:v>-0.12670596000000001</c:v>
                      </c:pt>
                      <c:pt idx="955">
                        <c:v>-0.1264509</c:v>
                      </c:pt>
                      <c:pt idx="956">
                        <c:v>-0.12609774000000001</c:v>
                      </c:pt>
                      <c:pt idx="957">
                        <c:v>-0.13960611000000001</c:v>
                      </c:pt>
                      <c:pt idx="958">
                        <c:v>-0.14738544000000001</c:v>
                      </c:pt>
                      <c:pt idx="959">
                        <c:v>-0.13360238999999999</c:v>
                      </c:pt>
                      <c:pt idx="960">
                        <c:v>-9.0350100000000003E-2</c:v>
                      </c:pt>
                      <c:pt idx="961">
                        <c:v>-0.12932523000000001</c:v>
                      </c:pt>
                      <c:pt idx="962">
                        <c:v>-0.12683348999999999</c:v>
                      </c:pt>
                      <c:pt idx="963">
                        <c:v>-0.12537180000000001</c:v>
                      </c:pt>
                      <c:pt idx="964">
                        <c:v>-0.12632336999999999</c:v>
                      </c:pt>
                      <c:pt idx="965">
                        <c:v>-0.12740247000000002</c:v>
                      </c:pt>
                      <c:pt idx="966">
                        <c:v>-0.1264509</c:v>
                      </c:pt>
                      <c:pt idx="967">
                        <c:v>-0.12689235000000001</c:v>
                      </c:pt>
                      <c:pt idx="968">
                        <c:v>-0.12722589000000001</c:v>
                      </c:pt>
                      <c:pt idx="969">
                        <c:v>-0.12617622000000001</c:v>
                      </c:pt>
                      <c:pt idx="970">
                        <c:v>-0.14074407</c:v>
                      </c:pt>
                      <c:pt idx="971">
                        <c:v>-0.20317491000000001</c:v>
                      </c:pt>
                      <c:pt idx="972">
                        <c:v>-0.20113443</c:v>
                      </c:pt>
                      <c:pt idx="973">
                        <c:v>-0.20454831000000004</c:v>
                      </c:pt>
                      <c:pt idx="974">
                        <c:v>-0.18920546999999999</c:v>
                      </c:pt>
                      <c:pt idx="975">
                        <c:v>-0.19515033000000001</c:v>
                      </c:pt>
                      <c:pt idx="976">
                        <c:v>-0.11384505000000002</c:v>
                      </c:pt>
                      <c:pt idx="977">
                        <c:v>-0.12392973</c:v>
                      </c:pt>
                      <c:pt idx="978">
                        <c:v>-0.15921630000000003</c:v>
                      </c:pt>
                      <c:pt idx="979">
                        <c:v>-0.21644784</c:v>
                      </c:pt>
                      <c:pt idx="980">
                        <c:v>-0.15340877999999999</c:v>
                      </c:pt>
                      <c:pt idx="981">
                        <c:v>-0.20423439000000002</c:v>
                      </c:pt>
                      <c:pt idx="982">
                        <c:v>-0.12494016000000001</c:v>
                      </c:pt>
                      <c:pt idx="983">
                        <c:v>-0.1653966</c:v>
                      </c:pt>
                      <c:pt idx="984">
                        <c:v>-0.1262547</c:v>
                      </c:pt>
                      <c:pt idx="985">
                        <c:v>-0.12642147000000001</c:v>
                      </c:pt>
                      <c:pt idx="986">
                        <c:v>-0.12718665000000001</c:v>
                      </c:pt>
                      <c:pt idx="987">
                        <c:v>-0.19670031000000002</c:v>
                      </c:pt>
                      <c:pt idx="988">
                        <c:v>-0.12104558999999999</c:v>
                      </c:pt>
                      <c:pt idx="989">
                        <c:v>-0.12514617</c:v>
                      </c:pt>
                      <c:pt idx="990">
                        <c:v>-0.21399534000000001</c:v>
                      </c:pt>
                      <c:pt idx="991">
                        <c:v>-0.17182215000000001</c:v>
                      </c:pt>
                      <c:pt idx="992">
                        <c:v>-0.1229193</c:v>
                      </c:pt>
                      <c:pt idx="993">
                        <c:v>-0.12060414</c:v>
                      </c:pt>
                      <c:pt idx="994">
                        <c:v>-0.12542085</c:v>
                      </c:pt>
                      <c:pt idx="995">
                        <c:v>-0.12678444</c:v>
                      </c:pt>
                      <c:pt idx="996">
                        <c:v>-0.12565629</c:v>
                      </c:pt>
                      <c:pt idx="997">
                        <c:v>-0.12704931000000003</c:v>
                      </c:pt>
                      <c:pt idx="998">
                        <c:v>-0.12615660000000001</c:v>
                      </c:pt>
                      <c:pt idx="999">
                        <c:v>-0.19336491</c:v>
                      </c:pt>
                      <c:pt idx="1000">
                        <c:v>-0.19548387</c:v>
                      </c:pt>
                      <c:pt idx="1001">
                        <c:v>-0.20395971000000002</c:v>
                      </c:pt>
                      <c:pt idx="1002">
                        <c:v>-0.15502743000000002</c:v>
                      </c:pt>
                      <c:pt idx="1003">
                        <c:v>-0.12759867</c:v>
                      </c:pt>
                      <c:pt idx="1004">
                        <c:v>-0.12445947000000002</c:v>
                      </c:pt>
                      <c:pt idx="1005">
                        <c:v>-0.12831480000000001</c:v>
                      </c:pt>
                      <c:pt idx="1006">
                        <c:v>-0.12583287000000001</c:v>
                      </c:pt>
                      <c:pt idx="1007">
                        <c:v>-0.14148963000000001</c:v>
                      </c:pt>
                      <c:pt idx="1008">
                        <c:v>-0.21631050000000002</c:v>
                      </c:pt>
                      <c:pt idx="1009">
                        <c:v>-0.16742726999999999</c:v>
                      </c:pt>
                      <c:pt idx="1010">
                        <c:v>-0.12147723000000001</c:v>
                      </c:pt>
                      <c:pt idx="1011">
                        <c:v>-0.13659444000000001</c:v>
                      </c:pt>
                      <c:pt idx="1012">
                        <c:v>-0.17752176000000003</c:v>
                      </c:pt>
                      <c:pt idx="1013">
                        <c:v>-0.13004136000000002</c:v>
                      </c:pt>
                      <c:pt idx="1014">
                        <c:v>-0.12581325000000002</c:v>
                      </c:pt>
                      <c:pt idx="1015">
                        <c:v>-0.12558762000000001</c:v>
                      </c:pt>
                      <c:pt idx="1016">
                        <c:v>-0.12619584</c:v>
                      </c:pt>
                      <c:pt idx="1017">
                        <c:v>-0.12667653000000001</c:v>
                      </c:pt>
                      <c:pt idx="1018">
                        <c:v>-0.12670596000000001</c:v>
                      </c:pt>
                      <c:pt idx="1019">
                        <c:v>-0.21035583000000002</c:v>
                      </c:pt>
                      <c:pt idx="1020">
                        <c:v>-0.20241954000000001</c:v>
                      </c:pt>
                      <c:pt idx="1021">
                        <c:v>-0.17037027000000002</c:v>
                      </c:pt>
                      <c:pt idx="1022">
                        <c:v>-0.12239937000000001</c:v>
                      </c:pt>
                      <c:pt idx="1023">
                        <c:v>-0.12531294000000001</c:v>
                      </c:pt>
                      <c:pt idx="1024">
                        <c:v>-0.12569553</c:v>
                      </c:pt>
                      <c:pt idx="1025">
                        <c:v>-0.12714741000000002</c:v>
                      </c:pt>
                      <c:pt idx="1026">
                        <c:v>-0.12540123</c:v>
                      </c:pt>
                      <c:pt idx="1027">
                        <c:v>-0.17694297</c:v>
                      </c:pt>
                      <c:pt idx="1028">
                        <c:v>-0.11976048</c:v>
                      </c:pt>
                      <c:pt idx="1029">
                        <c:v>-0.13132647</c:v>
                      </c:pt>
                      <c:pt idx="1030">
                        <c:v>-0.12809898</c:v>
                      </c:pt>
                      <c:pt idx="1031">
                        <c:v>-0.12633318000000002</c:v>
                      </c:pt>
                      <c:pt idx="1032">
                        <c:v>-0.12642147000000001</c:v>
                      </c:pt>
                      <c:pt idx="1033">
                        <c:v>-0.12675501</c:v>
                      </c:pt>
                      <c:pt idx="1034">
                        <c:v>-0.12612717000000001</c:v>
                      </c:pt>
                      <c:pt idx="1035">
                        <c:v>-0.12641166000000001</c:v>
                      </c:pt>
                      <c:pt idx="1036">
                        <c:v>-0.12701988</c:v>
                      </c:pt>
                      <c:pt idx="1037">
                        <c:v>-0.12630374999999999</c:v>
                      </c:pt>
                      <c:pt idx="1038">
                        <c:v>-0.14154849000000003</c:v>
                      </c:pt>
                      <c:pt idx="1039">
                        <c:v>-0.13239576</c:v>
                      </c:pt>
                      <c:pt idx="1040">
                        <c:v>-0.1240965</c:v>
                      </c:pt>
                      <c:pt idx="1041">
                        <c:v>-0.12803031000000001</c:v>
                      </c:pt>
                      <c:pt idx="1042">
                        <c:v>-0.12601925999999999</c:v>
                      </c:pt>
                      <c:pt idx="1043">
                        <c:v>-0.14211747</c:v>
                      </c:pt>
                      <c:pt idx="1044">
                        <c:v>-0.13328847000000002</c:v>
                      </c:pt>
                      <c:pt idx="1045">
                        <c:v>-0.12399840000000001</c:v>
                      </c:pt>
                      <c:pt idx="1046">
                        <c:v>-0.12893283</c:v>
                      </c:pt>
                      <c:pt idx="1047">
                        <c:v>-0.12819707999999999</c:v>
                      </c:pt>
                      <c:pt idx="1048">
                        <c:v>-0.12696102000000001</c:v>
                      </c:pt>
                      <c:pt idx="1049">
                        <c:v>-0.14165640000000002</c:v>
                      </c:pt>
                      <c:pt idx="1050">
                        <c:v>-0.12021174</c:v>
                      </c:pt>
                      <c:pt idx="1051">
                        <c:v>-0.13468149000000001</c:v>
                      </c:pt>
                      <c:pt idx="1052">
                        <c:v>-0.15860807999999998</c:v>
                      </c:pt>
                      <c:pt idx="1053">
                        <c:v>-0.17693316000000001</c:v>
                      </c:pt>
                      <c:pt idx="1054">
                        <c:v>-0.12553856999999999</c:v>
                      </c:pt>
                      <c:pt idx="1055">
                        <c:v>-0.12033927000000001</c:v>
                      </c:pt>
                      <c:pt idx="1056">
                        <c:v>-0.17863029</c:v>
                      </c:pt>
                      <c:pt idx="1057">
                        <c:v>-0.11915226000000001</c:v>
                      </c:pt>
                      <c:pt idx="1058">
                        <c:v>-0.12048642</c:v>
                      </c:pt>
                      <c:pt idx="1059">
                        <c:v>-0.12817745999999999</c:v>
                      </c:pt>
                      <c:pt idx="1060">
                        <c:v>-0.12610755000000001</c:v>
                      </c:pt>
                      <c:pt idx="1061">
                        <c:v>-0.12668634000000001</c:v>
                      </c:pt>
                      <c:pt idx="1062">
                        <c:v>-0.12742209000000002</c:v>
                      </c:pt>
                      <c:pt idx="1063">
                        <c:v>-0.12714741000000002</c:v>
                      </c:pt>
                      <c:pt idx="1064">
                        <c:v>-0.12664710000000001</c:v>
                      </c:pt>
                      <c:pt idx="1065">
                        <c:v>-0.1598049</c:v>
                      </c:pt>
                      <c:pt idx="1066">
                        <c:v>-0.12874644000000002</c:v>
                      </c:pt>
                      <c:pt idx="1067">
                        <c:v>-0.18545805000000001</c:v>
                      </c:pt>
                      <c:pt idx="1068">
                        <c:v>-0.11979972000000001</c:v>
                      </c:pt>
                      <c:pt idx="1069">
                        <c:v>-0.16696620000000001</c:v>
                      </c:pt>
                      <c:pt idx="1070">
                        <c:v>-0.13678083000000002</c:v>
                      </c:pt>
                      <c:pt idx="1071">
                        <c:v>-0.14112666000000001</c:v>
                      </c:pt>
                      <c:pt idx="1072">
                        <c:v>-0.14929839</c:v>
                      </c:pt>
                      <c:pt idx="1073">
                        <c:v>-0.15004395000000001</c:v>
                      </c:pt>
                      <c:pt idx="1074">
                        <c:v>-0.12089844000000001</c:v>
                      </c:pt>
                      <c:pt idx="1075">
                        <c:v>-0.13583907000000001</c:v>
                      </c:pt>
                      <c:pt idx="1076">
                        <c:v>-0.21018906000000001</c:v>
                      </c:pt>
                      <c:pt idx="1077">
                        <c:v>-0.13494636000000002</c:v>
                      </c:pt>
                      <c:pt idx="1078">
                        <c:v>-0.12697083000000001</c:v>
                      </c:pt>
                      <c:pt idx="1079">
                        <c:v>-0.12858948000000001</c:v>
                      </c:pt>
                      <c:pt idx="1080">
                        <c:v>-0.12795183000000002</c:v>
                      </c:pt>
                      <c:pt idx="1081">
                        <c:v>-0.12678444</c:v>
                      </c:pt>
                      <c:pt idx="1082">
                        <c:v>-0.12731418</c:v>
                      </c:pt>
                      <c:pt idx="1083">
                        <c:v>-0.12667653000000001</c:v>
                      </c:pt>
                      <c:pt idx="1084">
                        <c:v>-0.12485187000000002</c:v>
                      </c:pt>
                      <c:pt idx="1085">
                        <c:v>-0.12505788000000001</c:v>
                      </c:pt>
                      <c:pt idx="1086">
                        <c:v>-0.12629393999999999</c:v>
                      </c:pt>
                      <c:pt idx="1087">
                        <c:v>-0.12569553</c:v>
                      </c:pt>
                      <c:pt idx="1088">
                        <c:v>-0.12650976</c:v>
                      </c:pt>
                      <c:pt idx="1089">
                        <c:v>-0.16095267000000002</c:v>
                      </c:pt>
                      <c:pt idx="1090">
                        <c:v>-0.11334474</c:v>
                      </c:pt>
                      <c:pt idx="1091">
                        <c:v>-0.12304683000000001</c:v>
                      </c:pt>
                      <c:pt idx="1092">
                        <c:v>-0.14446206</c:v>
                      </c:pt>
                      <c:pt idx="1093">
                        <c:v>-0.21531969000000001</c:v>
                      </c:pt>
                      <c:pt idx="1094">
                        <c:v>-0.19911356999999999</c:v>
                      </c:pt>
                      <c:pt idx="1095">
                        <c:v>-0.13532895</c:v>
                      </c:pt>
                      <c:pt idx="1096">
                        <c:v>-0.13467168000000002</c:v>
                      </c:pt>
                      <c:pt idx="1097">
                        <c:v>-0.14261778</c:v>
                      </c:pt>
                      <c:pt idx="1098">
                        <c:v>-0.13145400000000002</c:v>
                      </c:pt>
                      <c:pt idx="1099">
                        <c:v>-0.12252689999999999</c:v>
                      </c:pt>
                      <c:pt idx="1100">
                        <c:v>-0.12714741000000002</c:v>
                      </c:pt>
                      <c:pt idx="1101">
                        <c:v>-0.12644109000000001</c:v>
                      </c:pt>
                      <c:pt idx="1102">
                        <c:v>-0.12565629</c:v>
                      </c:pt>
                      <c:pt idx="1103">
                        <c:v>-0.12539142</c:v>
                      </c:pt>
                      <c:pt idx="1104">
                        <c:v>-0.12572496</c:v>
                      </c:pt>
                      <c:pt idx="1105">
                        <c:v>-0.1251756</c:v>
                      </c:pt>
                      <c:pt idx="1106">
                        <c:v>-0.19473831000000003</c:v>
                      </c:pt>
                      <c:pt idx="1107">
                        <c:v>-0.14702247000000002</c:v>
                      </c:pt>
                      <c:pt idx="1108">
                        <c:v>-0.11632698000000001</c:v>
                      </c:pt>
                      <c:pt idx="1109">
                        <c:v>-0.15811758000000001</c:v>
                      </c:pt>
                      <c:pt idx="1110">
                        <c:v>-0.21054222</c:v>
                      </c:pt>
                      <c:pt idx="1111">
                        <c:v>-0.20117367000000003</c:v>
                      </c:pt>
                      <c:pt idx="1112">
                        <c:v>-0.13800708</c:v>
                      </c:pt>
                      <c:pt idx="1113">
                        <c:v>-0.12082977</c:v>
                      </c:pt>
                      <c:pt idx="1114">
                        <c:v>-0.17027217000000003</c:v>
                      </c:pt>
                      <c:pt idx="1115">
                        <c:v>-0.20840364</c:v>
                      </c:pt>
                      <c:pt idx="1116">
                        <c:v>-0.15798024000000002</c:v>
                      </c:pt>
                      <c:pt idx="1117">
                        <c:v>-0.12425346000000001</c:v>
                      </c:pt>
                      <c:pt idx="1118">
                        <c:v>-0.12075129000000001</c:v>
                      </c:pt>
                      <c:pt idx="1119">
                        <c:v>-0.12889359</c:v>
                      </c:pt>
                      <c:pt idx="1120">
                        <c:v>-0.12658824000000002</c:v>
                      </c:pt>
                      <c:pt idx="1121">
                        <c:v>-0.12603888000000002</c:v>
                      </c:pt>
                      <c:pt idx="1122">
                        <c:v>-0.10845936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240-436D-BC0F-32F7774B87F2}"/>
                  </c:ext>
                </c:extLst>
              </c15:ser>
            </c15:filteredLineSeries>
            <c15:filteredLineSeries>
              <c15:ser>
                <c:idx val="3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Input'!$P$1</c15:sqref>
                        </c15:formulaRef>
                      </c:ext>
                    </c:extLst>
                    <c:strCache>
                      <c:ptCount val="1"/>
                      <c:pt idx="0">
                        <c:v>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Input'!$P$2:$P$1124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0.12050604000000001</c:v>
                      </c:pt>
                      <c:pt idx="1">
                        <c:v>0.12126141000000001</c:v>
                      </c:pt>
                      <c:pt idx="2">
                        <c:v>0.12113388</c:v>
                      </c:pt>
                      <c:pt idx="3">
                        <c:v>0.12077091000000001</c:v>
                      </c:pt>
                      <c:pt idx="4">
                        <c:v>0.10371132000000001</c:v>
                      </c:pt>
                      <c:pt idx="5">
                        <c:v>0.11431593000000001</c:v>
                      </c:pt>
                      <c:pt idx="6">
                        <c:v>0.12453795000000001</c:v>
                      </c:pt>
                      <c:pt idx="7">
                        <c:v>0.11811240000000001</c:v>
                      </c:pt>
                      <c:pt idx="8">
                        <c:v>0.12043737</c:v>
                      </c:pt>
                      <c:pt idx="9">
                        <c:v>0.12013326000000001</c:v>
                      </c:pt>
                      <c:pt idx="10">
                        <c:v>5.318001E-2</c:v>
                      </c:pt>
                      <c:pt idx="11">
                        <c:v>5.04234E-2</c:v>
                      </c:pt>
                      <c:pt idx="12">
                        <c:v>4.4743410000000004E-2</c:v>
                      </c:pt>
                      <c:pt idx="13">
                        <c:v>5.8291020000000006E-2</c:v>
                      </c:pt>
                      <c:pt idx="14">
                        <c:v>9.8845559999999999E-2</c:v>
                      </c:pt>
                      <c:pt idx="15">
                        <c:v>5.8830569999999999E-2</c:v>
                      </c:pt>
                      <c:pt idx="16">
                        <c:v>7.4791440000000001E-2</c:v>
                      </c:pt>
                      <c:pt idx="17">
                        <c:v>0.11689596000000001</c:v>
                      </c:pt>
                      <c:pt idx="18">
                        <c:v>0.12056490000000002</c:v>
                      </c:pt>
                      <c:pt idx="19">
                        <c:v>0.12082977</c:v>
                      </c:pt>
                      <c:pt idx="20">
                        <c:v>0.12000573000000002</c:v>
                      </c:pt>
                      <c:pt idx="21">
                        <c:v>0.12165381000000001</c:v>
                      </c:pt>
                      <c:pt idx="22">
                        <c:v>5.2650270000000006E-2</c:v>
                      </c:pt>
                      <c:pt idx="23">
                        <c:v>5.1168960000000006E-2</c:v>
                      </c:pt>
                      <c:pt idx="24">
                        <c:v>0.11070585000000001</c:v>
                      </c:pt>
                      <c:pt idx="25">
                        <c:v>0.11127483000000001</c:v>
                      </c:pt>
                      <c:pt idx="26">
                        <c:v>0.12318417000000001</c:v>
                      </c:pt>
                      <c:pt idx="27">
                        <c:v>0.12274272000000001</c:v>
                      </c:pt>
                      <c:pt idx="28">
                        <c:v>0.11989782</c:v>
                      </c:pt>
                      <c:pt idx="29">
                        <c:v>0.12177153000000002</c:v>
                      </c:pt>
                      <c:pt idx="30">
                        <c:v>0.11933865</c:v>
                      </c:pt>
                      <c:pt idx="31">
                        <c:v>0.11929941000000001</c:v>
                      </c:pt>
                      <c:pt idx="32">
                        <c:v>0.12048642</c:v>
                      </c:pt>
                      <c:pt idx="33">
                        <c:v>0.12108483</c:v>
                      </c:pt>
                      <c:pt idx="34">
                        <c:v>0.12121236000000002</c:v>
                      </c:pt>
                      <c:pt idx="35">
                        <c:v>0.12134970000000002</c:v>
                      </c:pt>
                      <c:pt idx="36">
                        <c:v>0.1204668</c:v>
                      </c:pt>
                      <c:pt idx="37">
                        <c:v>0.12113388</c:v>
                      </c:pt>
                      <c:pt idx="38">
                        <c:v>0.12102597000000001</c:v>
                      </c:pt>
                      <c:pt idx="39">
                        <c:v>0.11490453</c:v>
                      </c:pt>
                      <c:pt idx="40">
                        <c:v>0.12274272000000001</c:v>
                      </c:pt>
                      <c:pt idx="41">
                        <c:v>0.11956428</c:v>
                      </c:pt>
                      <c:pt idx="42">
                        <c:v>0.12089844000000001</c:v>
                      </c:pt>
                      <c:pt idx="43">
                        <c:v>0.12032946000000001</c:v>
                      </c:pt>
                      <c:pt idx="44">
                        <c:v>0.12149685</c:v>
                      </c:pt>
                      <c:pt idx="45">
                        <c:v>0.12144780000000001</c:v>
                      </c:pt>
                      <c:pt idx="46">
                        <c:v>0.11821050000000001</c:v>
                      </c:pt>
                      <c:pt idx="47">
                        <c:v>0.12066300000000001</c:v>
                      </c:pt>
                      <c:pt idx="48">
                        <c:v>0.12152628</c:v>
                      </c:pt>
                      <c:pt idx="49">
                        <c:v>0.12100635000000001</c:v>
                      </c:pt>
                      <c:pt idx="50">
                        <c:v>0.12047661000000001</c:v>
                      </c:pt>
                      <c:pt idx="51">
                        <c:v>0.12041775</c:v>
                      </c:pt>
                      <c:pt idx="52">
                        <c:v>0.12021174</c:v>
                      </c:pt>
                      <c:pt idx="53">
                        <c:v>0.12139875000000001</c:v>
                      </c:pt>
                      <c:pt idx="54">
                        <c:v>0.12020193000000001</c:v>
                      </c:pt>
                      <c:pt idx="55">
                        <c:v>0.12047661000000001</c:v>
                      </c:pt>
                      <c:pt idx="56">
                        <c:v>0.12061395000000001</c:v>
                      </c:pt>
                      <c:pt idx="57">
                        <c:v>0.12184020000000001</c:v>
                      </c:pt>
                      <c:pt idx="58">
                        <c:v>0.12146742000000001</c:v>
                      </c:pt>
                      <c:pt idx="59">
                        <c:v>0.12126141000000001</c:v>
                      </c:pt>
                      <c:pt idx="60">
                        <c:v>0.11913264000000001</c:v>
                      </c:pt>
                      <c:pt idx="61">
                        <c:v>0.11999592000000001</c:v>
                      </c:pt>
                      <c:pt idx="62">
                        <c:v>0.12124179</c:v>
                      </c:pt>
                      <c:pt idx="63">
                        <c:v>0.12087882</c:v>
                      </c:pt>
                      <c:pt idx="64">
                        <c:v>0.12053547000000001</c:v>
                      </c:pt>
                      <c:pt idx="65">
                        <c:v>0.12078072000000001</c:v>
                      </c:pt>
                      <c:pt idx="66">
                        <c:v>0.11979972000000001</c:v>
                      </c:pt>
                      <c:pt idx="67">
                        <c:v>0.12071205</c:v>
                      </c:pt>
                      <c:pt idx="68">
                        <c:v>0.12146742000000001</c:v>
                      </c:pt>
                      <c:pt idx="69">
                        <c:v>0.12106521000000001</c:v>
                      </c:pt>
                      <c:pt idx="70">
                        <c:v>0.12053547000000001</c:v>
                      </c:pt>
                      <c:pt idx="71">
                        <c:v>0.12020193000000001</c:v>
                      </c:pt>
                      <c:pt idx="72">
                        <c:v>0.10539864</c:v>
                      </c:pt>
                      <c:pt idx="73">
                        <c:v>0.11464947</c:v>
                      </c:pt>
                      <c:pt idx="74">
                        <c:v>0.12218355000000002</c:v>
                      </c:pt>
                      <c:pt idx="75">
                        <c:v>0.12087882</c:v>
                      </c:pt>
                      <c:pt idx="76">
                        <c:v>0.12062376</c:v>
                      </c:pt>
                      <c:pt idx="77">
                        <c:v>0.12116331000000001</c:v>
                      </c:pt>
                      <c:pt idx="78">
                        <c:v>0.11971143000000001</c:v>
                      </c:pt>
                      <c:pt idx="79">
                        <c:v>0.12025098000000001</c:v>
                      </c:pt>
                      <c:pt idx="80">
                        <c:v>0.11949561000000002</c:v>
                      </c:pt>
                      <c:pt idx="81">
                        <c:v>0.12116331000000001</c:v>
                      </c:pt>
                      <c:pt idx="82">
                        <c:v>0.12081015000000001</c:v>
                      </c:pt>
                      <c:pt idx="83">
                        <c:v>0.12061395000000001</c:v>
                      </c:pt>
                      <c:pt idx="84">
                        <c:v>0.12070224000000002</c:v>
                      </c:pt>
                      <c:pt idx="85">
                        <c:v>0.12090824999999999</c:v>
                      </c:pt>
                      <c:pt idx="86">
                        <c:v>0.12147723000000001</c:v>
                      </c:pt>
                      <c:pt idx="87">
                        <c:v>0.12113388</c:v>
                      </c:pt>
                      <c:pt idx="88">
                        <c:v>0.11996649000000001</c:v>
                      </c:pt>
                      <c:pt idx="89">
                        <c:v>5.3955000000000003E-2</c:v>
                      </c:pt>
                      <c:pt idx="90">
                        <c:v>4.4272529999999997E-2</c:v>
                      </c:pt>
                      <c:pt idx="91">
                        <c:v>4.2065280000000004E-2</c:v>
                      </c:pt>
                      <c:pt idx="92">
                        <c:v>7.6282559999999999E-2</c:v>
                      </c:pt>
                      <c:pt idx="93">
                        <c:v>0.12705912</c:v>
                      </c:pt>
                      <c:pt idx="94">
                        <c:v>0.12580344000000002</c:v>
                      </c:pt>
                      <c:pt idx="95">
                        <c:v>0.11862252000000001</c:v>
                      </c:pt>
                      <c:pt idx="96">
                        <c:v>0.12052566000000001</c:v>
                      </c:pt>
                      <c:pt idx="97">
                        <c:v>0.12090824999999999</c:v>
                      </c:pt>
                      <c:pt idx="98">
                        <c:v>0.12001554</c:v>
                      </c:pt>
                      <c:pt idx="99">
                        <c:v>0.12073167000000001</c:v>
                      </c:pt>
                      <c:pt idx="100">
                        <c:v>0.12062376</c:v>
                      </c:pt>
                      <c:pt idx="101">
                        <c:v>0.12124179</c:v>
                      </c:pt>
                      <c:pt idx="102">
                        <c:v>0.12106521000000001</c:v>
                      </c:pt>
                      <c:pt idx="103">
                        <c:v>0.11898549</c:v>
                      </c:pt>
                      <c:pt idx="104">
                        <c:v>0.12039812999999999</c:v>
                      </c:pt>
                      <c:pt idx="105">
                        <c:v>0.12156552000000001</c:v>
                      </c:pt>
                      <c:pt idx="106">
                        <c:v>7.0376939999999999E-2</c:v>
                      </c:pt>
                      <c:pt idx="107">
                        <c:v>0.12753</c:v>
                      </c:pt>
                      <c:pt idx="108">
                        <c:v>0.11661147000000001</c:v>
                      </c:pt>
                      <c:pt idx="109">
                        <c:v>0.11964276000000001</c:v>
                      </c:pt>
                      <c:pt idx="110">
                        <c:v>0.12119274000000001</c:v>
                      </c:pt>
                      <c:pt idx="111">
                        <c:v>0.12030984000000002</c:v>
                      </c:pt>
                      <c:pt idx="112">
                        <c:v>0.12106521000000001</c:v>
                      </c:pt>
                      <c:pt idx="113">
                        <c:v>0.12127122</c:v>
                      </c:pt>
                      <c:pt idx="114">
                        <c:v>0.12110445</c:v>
                      </c:pt>
                      <c:pt idx="115">
                        <c:v>8.5876740000000007E-2</c:v>
                      </c:pt>
                      <c:pt idx="116">
                        <c:v>0.10532016000000001</c:v>
                      </c:pt>
                      <c:pt idx="117">
                        <c:v>0.12979610999999999</c:v>
                      </c:pt>
                      <c:pt idx="118">
                        <c:v>0.12627432</c:v>
                      </c:pt>
                      <c:pt idx="119">
                        <c:v>6.919974000000001E-2</c:v>
                      </c:pt>
                      <c:pt idx="120">
                        <c:v>7.1299080000000001E-2</c:v>
                      </c:pt>
                      <c:pt idx="121">
                        <c:v>0.1296882</c:v>
                      </c:pt>
                      <c:pt idx="122">
                        <c:v>0.11748456000000002</c:v>
                      </c:pt>
                      <c:pt idx="123">
                        <c:v>0.12077091000000001</c:v>
                      </c:pt>
                      <c:pt idx="124">
                        <c:v>0.12065318999999999</c:v>
                      </c:pt>
                      <c:pt idx="125">
                        <c:v>0.12129084000000001</c:v>
                      </c:pt>
                      <c:pt idx="126">
                        <c:v>0.12031965</c:v>
                      </c:pt>
                      <c:pt idx="127">
                        <c:v>0.12086901000000001</c:v>
                      </c:pt>
                      <c:pt idx="128">
                        <c:v>0.12131046000000001</c:v>
                      </c:pt>
                      <c:pt idx="129">
                        <c:v>0.12067281000000001</c:v>
                      </c:pt>
                      <c:pt idx="130">
                        <c:v>0.12024117000000001</c:v>
                      </c:pt>
                      <c:pt idx="131">
                        <c:v>0.12058452000000001</c:v>
                      </c:pt>
                      <c:pt idx="132">
                        <c:v>0.12172248000000001</c:v>
                      </c:pt>
                      <c:pt idx="133">
                        <c:v>0.12128103000000001</c:v>
                      </c:pt>
                      <c:pt idx="134">
                        <c:v>0.12000573000000002</c:v>
                      </c:pt>
                      <c:pt idx="135">
                        <c:v>0.11945637000000001</c:v>
                      </c:pt>
                      <c:pt idx="136">
                        <c:v>0.12099654</c:v>
                      </c:pt>
                      <c:pt idx="137">
                        <c:v>0.12134970000000002</c:v>
                      </c:pt>
                      <c:pt idx="138">
                        <c:v>0.12063357000000001</c:v>
                      </c:pt>
                      <c:pt idx="139">
                        <c:v>0.12088863000000001</c:v>
                      </c:pt>
                      <c:pt idx="140">
                        <c:v>0.12124179</c:v>
                      </c:pt>
                      <c:pt idx="141">
                        <c:v>0.12092787000000001</c:v>
                      </c:pt>
                      <c:pt idx="142">
                        <c:v>0.12012345000000001</c:v>
                      </c:pt>
                      <c:pt idx="143">
                        <c:v>0.12016269</c:v>
                      </c:pt>
                      <c:pt idx="144">
                        <c:v>0.12104558999999999</c:v>
                      </c:pt>
                      <c:pt idx="145">
                        <c:v>0.12059433000000001</c:v>
                      </c:pt>
                      <c:pt idx="146">
                        <c:v>0.12214431000000001</c:v>
                      </c:pt>
                      <c:pt idx="147">
                        <c:v>0.12147723000000001</c:v>
                      </c:pt>
                      <c:pt idx="148">
                        <c:v>0.12078072000000001</c:v>
                      </c:pt>
                      <c:pt idx="149">
                        <c:v>0.12072186</c:v>
                      </c:pt>
                      <c:pt idx="150">
                        <c:v>0.11997630000000001</c:v>
                      </c:pt>
                      <c:pt idx="151">
                        <c:v>0.12033927000000001</c:v>
                      </c:pt>
                      <c:pt idx="152">
                        <c:v>0.12036870000000001</c:v>
                      </c:pt>
                      <c:pt idx="153">
                        <c:v>0.11970161999999999</c:v>
                      </c:pt>
                      <c:pt idx="154">
                        <c:v>0.12112407000000001</c:v>
                      </c:pt>
                      <c:pt idx="155">
                        <c:v>0.12156552000000001</c:v>
                      </c:pt>
                      <c:pt idx="156">
                        <c:v>0.12191868</c:v>
                      </c:pt>
                      <c:pt idx="157">
                        <c:v>0.12019212000000001</c:v>
                      </c:pt>
                      <c:pt idx="158">
                        <c:v>0.12115350000000001</c:v>
                      </c:pt>
                      <c:pt idx="159">
                        <c:v>0.12063357000000001</c:v>
                      </c:pt>
                      <c:pt idx="160">
                        <c:v>0.1200744</c:v>
                      </c:pt>
                      <c:pt idx="161">
                        <c:v>0.1208592</c:v>
                      </c:pt>
                      <c:pt idx="162">
                        <c:v>0.12050604000000001</c:v>
                      </c:pt>
                      <c:pt idx="163">
                        <c:v>0.12058452000000001</c:v>
                      </c:pt>
                      <c:pt idx="164">
                        <c:v>0.12058452000000001</c:v>
                      </c:pt>
                      <c:pt idx="165">
                        <c:v>0.1200744</c:v>
                      </c:pt>
                      <c:pt idx="166">
                        <c:v>0.12134970000000002</c:v>
                      </c:pt>
                      <c:pt idx="167">
                        <c:v>0.10415277000000001</c:v>
                      </c:pt>
                      <c:pt idx="168">
                        <c:v>0.12666672000000001</c:v>
                      </c:pt>
                      <c:pt idx="169">
                        <c:v>0.12321360000000001</c:v>
                      </c:pt>
                      <c:pt idx="170">
                        <c:v>0.12259557</c:v>
                      </c:pt>
                      <c:pt idx="171">
                        <c:v>0.12155571</c:v>
                      </c:pt>
                      <c:pt idx="172">
                        <c:v>0.12082977</c:v>
                      </c:pt>
                      <c:pt idx="173">
                        <c:v>0.12069243</c:v>
                      </c:pt>
                      <c:pt idx="174">
                        <c:v>0.12075129000000001</c:v>
                      </c:pt>
                      <c:pt idx="175">
                        <c:v>0.1204668</c:v>
                      </c:pt>
                      <c:pt idx="176">
                        <c:v>0.12002535</c:v>
                      </c:pt>
                      <c:pt idx="177">
                        <c:v>0.12133008000000001</c:v>
                      </c:pt>
                      <c:pt idx="178">
                        <c:v>0.12115350000000001</c:v>
                      </c:pt>
                      <c:pt idx="179">
                        <c:v>0.12047661000000001</c:v>
                      </c:pt>
                      <c:pt idx="180">
                        <c:v>0.10443726</c:v>
                      </c:pt>
                      <c:pt idx="181">
                        <c:v>0.1329255</c:v>
                      </c:pt>
                      <c:pt idx="182">
                        <c:v>0.12245823</c:v>
                      </c:pt>
                      <c:pt idx="183">
                        <c:v>0.11767095000000001</c:v>
                      </c:pt>
                      <c:pt idx="184">
                        <c:v>0.12185001000000001</c:v>
                      </c:pt>
                      <c:pt idx="185">
                        <c:v>0.12117312000000001</c:v>
                      </c:pt>
                      <c:pt idx="186">
                        <c:v>0.10435878</c:v>
                      </c:pt>
                      <c:pt idx="187">
                        <c:v>6.5834909999999996E-2</c:v>
                      </c:pt>
                      <c:pt idx="188">
                        <c:v>0.10577142</c:v>
                      </c:pt>
                      <c:pt idx="189">
                        <c:v>0.11358018</c:v>
                      </c:pt>
                      <c:pt idx="190">
                        <c:v>0.12496959000000001</c:v>
                      </c:pt>
                      <c:pt idx="191">
                        <c:v>0.12198735000000001</c:v>
                      </c:pt>
                      <c:pt idx="192">
                        <c:v>0.12019212000000001</c:v>
                      </c:pt>
                      <c:pt idx="193">
                        <c:v>0.11991744000000001</c:v>
                      </c:pt>
                      <c:pt idx="194">
                        <c:v>0.12015288</c:v>
                      </c:pt>
                      <c:pt idx="195">
                        <c:v>0.12093768000000001</c:v>
                      </c:pt>
                      <c:pt idx="196">
                        <c:v>0.12029022</c:v>
                      </c:pt>
                      <c:pt idx="197">
                        <c:v>0.12023136</c:v>
                      </c:pt>
                      <c:pt idx="198">
                        <c:v>0.12078072000000001</c:v>
                      </c:pt>
                      <c:pt idx="199">
                        <c:v>8.70147E-2</c:v>
                      </c:pt>
                      <c:pt idx="200">
                        <c:v>0.12781449</c:v>
                      </c:pt>
                      <c:pt idx="201">
                        <c:v>0.12339018000000002</c:v>
                      </c:pt>
                      <c:pt idx="202">
                        <c:v>0.12226203000000001</c:v>
                      </c:pt>
                      <c:pt idx="203">
                        <c:v>0.11989782</c:v>
                      </c:pt>
                      <c:pt idx="204">
                        <c:v>0.12082977</c:v>
                      </c:pt>
                      <c:pt idx="205">
                        <c:v>0.12154590000000001</c:v>
                      </c:pt>
                      <c:pt idx="206">
                        <c:v>0.12149685</c:v>
                      </c:pt>
                      <c:pt idx="207">
                        <c:v>0.11889720000000001</c:v>
                      </c:pt>
                      <c:pt idx="208">
                        <c:v>0.12114369000000001</c:v>
                      </c:pt>
                      <c:pt idx="209">
                        <c:v>0.12171267000000001</c:v>
                      </c:pt>
                      <c:pt idx="210">
                        <c:v>0.11926998000000001</c:v>
                      </c:pt>
                      <c:pt idx="211">
                        <c:v>8.526852E-2</c:v>
                      </c:pt>
                      <c:pt idx="212">
                        <c:v>0.13312170000000001</c:v>
                      </c:pt>
                      <c:pt idx="213">
                        <c:v>0.12418479</c:v>
                      </c:pt>
                      <c:pt idx="214">
                        <c:v>0.11905415999999999</c:v>
                      </c:pt>
                      <c:pt idx="215">
                        <c:v>0.12223260000000001</c:v>
                      </c:pt>
                      <c:pt idx="216">
                        <c:v>0.12006459</c:v>
                      </c:pt>
                      <c:pt idx="217">
                        <c:v>0.11963295</c:v>
                      </c:pt>
                      <c:pt idx="218">
                        <c:v>0.12069243</c:v>
                      </c:pt>
                      <c:pt idx="219">
                        <c:v>0.12147723000000001</c:v>
                      </c:pt>
                      <c:pt idx="220">
                        <c:v>0.11839689</c:v>
                      </c:pt>
                      <c:pt idx="221">
                        <c:v>0.11907378</c:v>
                      </c:pt>
                      <c:pt idx="222">
                        <c:v>0.12225222000000001</c:v>
                      </c:pt>
                      <c:pt idx="223">
                        <c:v>0.12058452000000001</c:v>
                      </c:pt>
                      <c:pt idx="224">
                        <c:v>0.11931903000000001</c:v>
                      </c:pt>
                      <c:pt idx="225">
                        <c:v>0.12066300000000001</c:v>
                      </c:pt>
                      <c:pt idx="226">
                        <c:v>0.12145761000000001</c:v>
                      </c:pt>
                      <c:pt idx="227">
                        <c:v>5.318001E-2</c:v>
                      </c:pt>
                      <c:pt idx="228">
                        <c:v>4.3850699999999999E-2</c:v>
                      </c:pt>
                      <c:pt idx="229">
                        <c:v>0.10917549</c:v>
                      </c:pt>
                      <c:pt idx="230">
                        <c:v>0.11263842</c:v>
                      </c:pt>
                      <c:pt idx="231">
                        <c:v>0.10724292000000002</c:v>
                      </c:pt>
                      <c:pt idx="232">
                        <c:v>3.8680830000000006E-2</c:v>
                      </c:pt>
                      <c:pt idx="233">
                        <c:v>6.1999200000000004E-2</c:v>
                      </c:pt>
                      <c:pt idx="234">
                        <c:v>0.12781449</c:v>
                      </c:pt>
                      <c:pt idx="235">
                        <c:v>0.11776905</c:v>
                      </c:pt>
                      <c:pt idx="236">
                        <c:v>0.12011364000000001</c:v>
                      </c:pt>
                      <c:pt idx="237">
                        <c:v>0.10578123</c:v>
                      </c:pt>
                      <c:pt idx="238">
                        <c:v>0.11509092</c:v>
                      </c:pt>
                      <c:pt idx="239">
                        <c:v>0.11498301000000001</c:v>
                      </c:pt>
                      <c:pt idx="240">
                        <c:v>9.0585539999999992E-2</c:v>
                      </c:pt>
                      <c:pt idx="241">
                        <c:v>0.10805715</c:v>
                      </c:pt>
                      <c:pt idx="242">
                        <c:v>5.7084390000000006E-2</c:v>
                      </c:pt>
                      <c:pt idx="243">
                        <c:v>0.13003155</c:v>
                      </c:pt>
                      <c:pt idx="244">
                        <c:v>0.12608793000000001</c:v>
                      </c:pt>
                      <c:pt idx="245">
                        <c:v>0.12005478000000001</c:v>
                      </c:pt>
                      <c:pt idx="246">
                        <c:v>0.12173229000000001</c:v>
                      </c:pt>
                      <c:pt idx="247">
                        <c:v>0.12083958000000002</c:v>
                      </c:pt>
                      <c:pt idx="248">
                        <c:v>0.12148704</c:v>
                      </c:pt>
                      <c:pt idx="249">
                        <c:v>0.12067281000000001</c:v>
                      </c:pt>
                      <c:pt idx="250">
                        <c:v>0.12087882</c:v>
                      </c:pt>
                      <c:pt idx="251">
                        <c:v>0.12065318999999999</c:v>
                      </c:pt>
                      <c:pt idx="252">
                        <c:v>0.12104558999999999</c:v>
                      </c:pt>
                      <c:pt idx="253">
                        <c:v>0.12188925</c:v>
                      </c:pt>
                      <c:pt idx="254">
                        <c:v>0.12026079000000002</c:v>
                      </c:pt>
                      <c:pt idx="255">
                        <c:v>0.12012345000000001</c:v>
                      </c:pt>
                      <c:pt idx="256">
                        <c:v>0.12118292999999999</c:v>
                      </c:pt>
                      <c:pt idx="257">
                        <c:v>0.12206583</c:v>
                      </c:pt>
                      <c:pt idx="258">
                        <c:v>0.12074148</c:v>
                      </c:pt>
                      <c:pt idx="259">
                        <c:v>0.12086901000000001</c:v>
                      </c:pt>
                      <c:pt idx="260">
                        <c:v>0.12083958000000002</c:v>
                      </c:pt>
                      <c:pt idx="261">
                        <c:v>0.12041775</c:v>
                      </c:pt>
                      <c:pt idx="262">
                        <c:v>0.12122217</c:v>
                      </c:pt>
                      <c:pt idx="263">
                        <c:v>0.11970161999999999</c:v>
                      </c:pt>
                      <c:pt idx="264">
                        <c:v>0.11953485</c:v>
                      </c:pt>
                      <c:pt idx="265">
                        <c:v>0.12042756000000002</c:v>
                      </c:pt>
                      <c:pt idx="266">
                        <c:v>5.3425260000000009E-2</c:v>
                      </c:pt>
                      <c:pt idx="267">
                        <c:v>3.840615E-2</c:v>
                      </c:pt>
                      <c:pt idx="268">
                        <c:v>0.12663729000000001</c:v>
                      </c:pt>
                      <c:pt idx="269">
                        <c:v>0.11764152</c:v>
                      </c:pt>
                      <c:pt idx="270">
                        <c:v>0.12138894</c:v>
                      </c:pt>
                      <c:pt idx="271">
                        <c:v>0.12038832000000001</c:v>
                      </c:pt>
                      <c:pt idx="272">
                        <c:v>0.1200744</c:v>
                      </c:pt>
                      <c:pt idx="273">
                        <c:v>0.12039812999999999</c:v>
                      </c:pt>
                      <c:pt idx="274">
                        <c:v>0.12108483</c:v>
                      </c:pt>
                      <c:pt idx="275">
                        <c:v>0.12051585000000001</c:v>
                      </c:pt>
                      <c:pt idx="276">
                        <c:v>0.12081996000000002</c:v>
                      </c:pt>
                      <c:pt idx="277">
                        <c:v>0.12042756000000002</c:v>
                      </c:pt>
                      <c:pt idx="278">
                        <c:v>0.12096711</c:v>
                      </c:pt>
                      <c:pt idx="279">
                        <c:v>0.12120255000000001</c:v>
                      </c:pt>
                      <c:pt idx="280">
                        <c:v>0.12081996000000002</c:v>
                      </c:pt>
                      <c:pt idx="281">
                        <c:v>8.7387480000000003E-2</c:v>
                      </c:pt>
                      <c:pt idx="282">
                        <c:v>3.8386530000000002E-2</c:v>
                      </c:pt>
                      <c:pt idx="283">
                        <c:v>5.1208200000000002E-2</c:v>
                      </c:pt>
                      <c:pt idx="284">
                        <c:v>0.12740247000000002</c:v>
                      </c:pt>
                      <c:pt idx="285">
                        <c:v>0.11620926000000001</c:v>
                      </c:pt>
                      <c:pt idx="286">
                        <c:v>0.12102597000000001</c:v>
                      </c:pt>
                      <c:pt idx="287">
                        <c:v>0.11963295</c:v>
                      </c:pt>
                      <c:pt idx="288">
                        <c:v>0.12044718000000001</c:v>
                      </c:pt>
                      <c:pt idx="289">
                        <c:v>0.12043737</c:v>
                      </c:pt>
                      <c:pt idx="290">
                        <c:v>0.12099654</c:v>
                      </c:pt>
                      <c:pt idx="291">
                        <c:v>0.12069243</c:v>
                      </c:pt>
                      <c:pt idx="292">
                        <c:v>0.11923074</c:v>
                      </c:pt>
                      <c:pt idx="293">
                        <c:v>0.12034908</c:v>
                      </c:pt>
                      <c:pt idx="294">
                        <c:v>0.12140856</c:v>
                      </c:pt>
                      <c:pt idx="295">
                        <c:v>0.12040794</c:v>
                      </c:pt>
                      <c:pt idx="296">
                        <c:v>0.12058452000000001</c:v>
                      </c:pt>
                      <c:pt idx="297">
                        <c:v>0.11972124000000001</c:v>
                      </c:pt>
                      <c:pt idx="298">
                        <c:v>0.12033927000000001</c:v>
                      </c:pt>
                      <c:pt idx="299">
                        <c:v>0.12071205</c:v>
                      </c:pt>
                      <c:pt idx="300">
                        <c:v>0.12159495000000001</c:v>
                      </c:pt>
                      <c:pt idx="301">
                        <c:v>0.12086901000000001</c:v>
                      </c:pt>
                      <c:pt idx="302">
                        <c:v>0.11939751</c:v>
                      </c:pt>
                      <c:pt idx="303">
                        <c:v>0.11967219</c:v>
                      </c:pt>
                      <c:pt idx="304">
                        <c:v>0.12045699</c:v>
                      </c:pt>
                      <c:pt idx="305">
                        <c:v>0.12139875000000001</c:v>
                      </c:pt>
                      <c:pt idx="306">
                        <c:v>0.12107502000000001</c:v>
                      </c:pt>
                      <c:pt idx="307">
                        <c:v>8.5386240000000002E-2</c:v>
                      </c:pt>
                      <c:pt idx="308">
                        <c:v>8.0392949999999991E-2</c:v>
                      </c:pt>
                      <c:pt idx="309">
                        <c:v>0.14417757</c:v>
                      </c:pt>
                      <c:pt idx="310">
                        <c:v>0.11572857</c:v>
                      </c:pt>
                      <c:pt idx="311">
                        <c:v>0.11947599000000002</c:v>
                      </c:pt>
                      <c:pt idx="312">
                        <c:v>0.11927979</c:v>
                      </c:pt>
                      <c:pt idx="313">
                        <c:v>0.12019212000000001</c:v>
                      </c:pt>
                      <c:pt idx="314">
                        <c:v>0.12103578000000001</c:v>
                      </c:pt>
                      <c:pt idx="315">
                        <c:v>0.12061395000000001</c:v>
                      </c:pt>
                      <c:pt idx="316">
                        <c:v>0.12025098000000001</c:v>
                      </c:pt>
                      <c:pt idx="317">
                        <c:v>0.12067281000000001</c:v>
                      </c:pt>
                      <c:pt idx="318">
                        <c:v>0.12115350000000001</c:v>
                      </c:pt>
                      <c:pt idx="319">
                        <c:v>0.11962314</c:v>
                      </c:pt>
                      <c:pt idx="320">
                        <c:v>0.11985858000000001</c:v>
                      </c:pt>
                      <c:pt idx="321">
                        <c:v>0.12143799</c:v>
                      </c:pt>
                      <c:pt idx="322">
                        <c:v>0.12058452000000001</c:v>
                      </c:pt>
                      <c:pt idx="323">
                        <c:v>0.12017250000000002</c:v>
                      </c:pt>
                      <c:pt idx="324">
                        <c:v>0.12134970000000002</c:v>
                      </c:pt>
                      <c:pt idx="325">
                        <c:v>0.12084939</c:v>
                      </c:pt>
                      <c:pt idx="326">
                        <c:v>0.12082977</c:v>
                      </c:pt>
                      <c:pt idx="327">
                        <c:v>0.12037851000000001</c:v>
                      </c:pt>
                      <c:pt idx="328">
                        <c:v>0.11978991</c:v>
                      </c:pt>
                      <c:pt idx="329">
                        <c:v>0.11968200000000001</c:v>
                      </c:pt>
                      <c:pt idx="330">
                        <c:v>0.12045699</c:v>
                      </c:pt>
                      <c:pt idx="331">
                        <c:v>0.12081015000000001</c:v>
                      </c:pt>
                      <c:pt idx="332">
                        <c:v>0.11999592000000001</c:v>
                      </c:pt>
                      <c:pt idx="333">
                        <c:v>0.12159495000000001</c:v>
                      </c:pt>
                      <c:pt idx="334">
                        <c:v>0.12028041</c:v>
                      </c:pt>
                      <c:pt idx="335">
                        <c:v>0.11912283</c:v>
                      </c:pt>
                      <c:pt idx="336">
                        <c:v>0.12154590000000001</c:v>
                      </c:pt>
                      <c:pt idx="337">
                        <c:v>0.12020193000000001</c:v>
                      </c:pt>
                      <c:pt idx="338">
                        <c:v>6.8503229999999998E-2</c:v>
                      </c:pt>
                      <c:pt idx="339">
                        <c:v>0.13950800999999999</c:v>
                      </c:pt>
                      <c:pt idx="340">
                        <c:v>0.11539503</c:v>
                      </c:pt>
                      <c:pt idx="341">
                        <c:v>0.12018231</c:v>
                      </c:pt>
                      <c:pt idx="342">
                        <c:v>0.12188925</c:v>
                      </c:pt>
                      <c:pt idx="343">
                        <c:v>0.12036870000000001</c:v>
                      </c:pt>
                      <c:pt idx="344">
                        <c:v>0.12077091000000001</c:v>
                      </c:pt>
                      <c:pt idx="345">
                        <c:v>0.12066300000000001</c:v>
                      </c:pt>
                      <c:pt idx="346">
                        <c:v>0.12137913000000002</c:v>
                      </c:pt>
                      <c:pt idx="347">
                        <c:v>0.12208545</c:v>
                      </c:pt>
                      <c:pt idx="348">
                        <c:v>0.12077091000000001</c:v>
                      </c:pt>
                      <c:pt idx="349">
                        <c:v>0.12050604000000001</c:v>
                      </c:pt>
                      <c:pt idx="350">
                        <c:v>0.10557522000000001</c:v>
                      </c:pt>
                      <c:pt idx="351">
                        <c:v>3.847482E-2</c:v>
                      </c:pt>
                      <c:pt idx="352">
                        <c:v>3.814128E-2</c:v>
                      </c:pt>
                      <c:pt idx="353">
                        <c:v>6.0027390000000007E-2</c:v>
                      </c:pt>
                      <c:pt idx="354">
                        <c:v>0.12665691000000001</c:v>
                      </c:pt>
                      <c:pt idx="355">
                        <c:v>0.11677824000000001</c:v>
                      </c:pt>
                      <c:pt idx="356">
                        <c:v>0.11971143000000001</c:v>
                      </c:pt>
                      <c:pt idx="357">
                        <c:v>0.12110445</c:v>
                      </c:pt>
                      <c:pt idx="358">
                        <c:v>0.12121236000000002</c:v>
                      </c:pt>
                      <c:pt idx="359">
                        <c:v>0.12070224000000002</c:v>
                      </c:pt>
                      <c:pt idx="360">
                        <c:v>0.12162438</c:v>
                      </c:pt>
                      <c:pt idx="361">
                        <c:v>0.12212469000000001</c:v>
                      </c:pt>
                      <c:pt idx="362">
                        <c:v>0.12107502000000001</c:v>
                      </c:pt>
                      <c:pt idx="363">
                        <c:v>0.12106521000000001</c:v>
                      </c:pt>
                      <c:pt idx="364">
                        <c:v>0.12032946000000001</c:v>
                      </c:pt>
                      <c:pt idx="365">
                        <c:v>0.12114369000000001</c:v>
                      </c:pt>
                      <c:pt idx="366">
                        <c:v>0.12025098000000001</c:v>
                      </c:pt>
                      <c:pt idx="367">
                        <c:v>0.12028041</c:v>
                      </c:pt>
                      <c:pt idx="368">
                        <c:v>3.0891689999999999E-2</c:v>
                      </c:pt>
                      <c:pt idx="369">
                        <c:v>5.8781520000000004E-2</c:v>
                      </c:pt>
                      <c:pt idx="370">
                        <c:v>0.12578382000000002</c:v>
                      </c:pt>
                      <c:pt idx="371">
                        <c:v>0.11642508</c:v>
                      </c:pt>
                      <c:pt idx="372">
                        <c:v>0.11981934</c:v>
                      </c:pt>
                      <c:pt idx="373">
                        <c:v>0.12216393000000002</c:v>
                      </c:pt>
                      <c:pt idx="374">
                        <c:v>0.12058452000000001</c:v>
                      </c:pt>
                      <c:pt idx="375">
                        <c:v>0.12070224000000002</c:v>
                      </c:pt>
                      <c:pt idx="376">
                        <c:v>0.11983895999999999</c:v>
                      </c:pt>
                      <c:pt idx="377">
                        <c:v>5.3758800000000002E-2</c:v>
                      </c:pt>
                      <c:pt idx="378">
                        <c:v>5.103162E-2</c:v>
                      </c:pt>
                      <c:pt idx="379">
                        <c:v>5.7908430000000004E-2</c:v>
                      </c:pt>
                      <c:pt idx="380">
                        <c:v>0.13047300000000001</c:v>
                      </c:pt>
                      <c:pt idx="381">
                        <c:v>0.11700387000000001</c:v>
                      </c:pt>
                      <c:pt idx="382">
                        <c:v>0.12022155000000001</c:v>
                      </c:pt>
                      <c:pt idx="383">
                        <c:v>8.5651110000000003E-2</c:v>
                      </c:pt>
                      <c:pt idx="384">
                        <c:v>3.8445389999999996E-2</c:v>
                      </c:pt>
                      <c:pt idx="385">
                        <c:v>0.10583028000000001</c:v>
                      </c:pt>
                      <c:pt idx="386">
                        <c:v>0.11410011000000002</c:v>
                      </c:pt>
                      <c:pt idx="387">
                        <c:v>0.12087882</c:v>
                      </c:pt>
                      <c:pt idx="388">
                        <c:v>0.12154590000000001</c:v>
                      </c:pt>
                      <c:pt idx="389">
                        <c:v>0.11940732000000001</c:v>
                      </c:pt>
                      <c:pt idx="390">
                        <c:v>0.10455498000000002</c:v>
                      </c:pt>
                      <c:pt idx="391">
                        <c:v>9.9669600000000011E-2</c:v>
                      </c:pt>
                      <c:pt idx="392">
                        <c:v>0.12472434</c:v>
                      </c:pt>
                      <c:pt idx="393">
                        <c:v>0.11729817000000001</c:v>
                      </c:pt>
                      <c:pt idx="394">
                        <c:v>0.11950542</c:v>
                      </c:pt>
                      <c:pt idx="395">
                        <c:v>0.12099654</c:v>
                      </c:pt>
                      <c:pt idx="396">
                        <c:v>0.12081996000000002</c:v>
                      </c:pt>
                      <c:pt idx="397">
                        <c:v>0.12058452000000001</c:v>
                      </c:pt>
                      <c:pt idx="398">
                        <c:v>3.7091610000000004E-2</c:v>
                      </c:pt>
                      <c:pt idx="399">
                        <c:v>9.4156380000000012E-2</c:v>
                      </c:pt>
                      <c:pt idx="400">
                        <c:v>8.728938E-2</c:v>
                      </c:pt>
                      <c:pt idx="401">
                        <c:v>4.5096570000000009E-2</c:v>
                      </c:pt>
                      <c:pt idx="402">
                        <c:v>0.12785373</c:v>
                      </c:pt>
                      <c:pt idx="403">
                        <c:v>0.12010383000000001</c:v>
                      </c:pt>
                      <c:pt idx="404">
                        <c:v>0.11956428</c:v>
                      </c:pt>
                      <c:pt idx="405">
                        <c:v>5.1541740000000003E-2</c:v>
                      </c:pt>
                      <c:pt idx="406">
                        <c:v>3.7896030000000004E-2</c:v>
                      </c:pt>
                      <c:pt idx="407">
                        <c:v>0.13057110000000002</c:v>
                      </c:pt>
                      <c:pt idx="408">
                        <c:v>0.11995668</c:v>
                      </c:pt>
                      <c:pt idx="409">
                        <c:v>0.11917188000000001</c:v>
                      </c:pt>
                      <c:pt idx="410">
                        <c:v>0.12098673000000001</c:v>
                      </c:pt>
                      <c:pt idx="411">
                        <c:v>0.12002535</c:v>
                      </c:pt>
                      <c:pt idx="412">
                        <c:v>0.11981934</c:v>
                      </c:pt>
                      <c:pt idx="413">
                        <c:v>0.12182058000000001</c:v>
                      </c:pt>
                      <c:pt idx="414">
                        <c:v>0.12145761000000001</c:v>
                      </c:pt>
                      <c:pt idx="415">
                        <c:v>0.11895606</c:v>
                      </c:pt>
                      <c:pt idx="416">
                        <c:v>0.12069243</c:v>
                      </c:pt>
                      <c:pt idx="417">
                        <c:v>0.12207564000000001</c:v>
                      </c:pt>
                      <c:pt idx="418">
                        <c:v>6.7149450000000013E-2</c:v>
                      </c:pt>
                      <c:pt idx="419">
                        <c:v>0.10638945000000001</c:v>
                      </c:pt>
                      <c:pt idx="420">
                        <c:v>0.11682729</c:v>
                      </c:pt>
                      <c:pt idx="421">
                        <c:v>0.11408049000000001</c:v>
                      </c:pt>
                      <c:pt idx="422">
                        <c:v>0.12035889000000001</c:v>
                      </c:pt>
                      <c:pt idx="423">
                        <c:v>0.12234051</c:v>
                      </c:pt>
                      <c:pt idx="424">
                        <c:v>0.12147723000000001</c:v>
                      </c:pt>
                      <c:pt idx="425">
                        <c:v>0.12008421000000001</c:v>
                      </c:pt>
                      <c:pt idx="426">
                        <c:v>0.12008421000000001</c:v>
                      </c:pt>
                      <c:pt idx="427">
                        <c:v>0.11954466000000001</c:v>
                      </c:pt>
                      <c:pt idx="428">
                        <c:v>0.11983895999999999</c:v>
                      </c:pt>
                      <c:pt idx="429">
                        <c:v>8.6396670000000009E-2</c:v>
                      </c:pt>
                      <c:pt idx="430">
                        <c:v>7.2927539999999999E-2</c:v>
                      </c:pt>
                      <c:pt idx="431">
                        <c:v>0.13632957000000001</c:v>
                      </c:pt>
                      <c:pt idx="432">
                        <c:v>0.12585249000000001</c:v>
                      </c:pt>
                      <c:pt idx="433">
                        <c:v>0.11906397000000001</c:v>
                      </c:pt>
                      <c:pt idx="434">
                        <c:v>0.12042756000000002</c:v>
                      </c:pt>
                      <c:pt idx="435">
                        <c:v>0.11995668</c:v>
                      </c:pt>
                      <c:pt idx="436">
                        <c:v>0.12056490000000002</c:v>
                      </c:pt>
                      <c:pt idx="437">
                        <c:v>0.12051585000000001</c:v>
                      </c:pt>
                      <c:pt idx="438">
                        <c:v>0.11978991</c:v>
                      </c:pt>
                      <c:pt idx="439">
                        <c:v>0.11988801</c:v>
                      </c:pt>
                      <c:pt idx="440">
                        <c:v>0.1208592</c:v>
                      </c:pt>
                      <c:pt idx="441">
                        <c:v>8.7210900000000008E-2</c:v>
                      </c:pt>
                      <c:pt idx="442">
                        <c:v>0.10273032000000001</c:v>
                      </c:pt>
                      <c:pt idx="443">
                        <c:v>0.12124179</c:v>
                      </c:pt>
                      <c:pt idx="444">
                        <c:v>0.11224602000000002</c:v>
                      </c:pt>
                      <c:pt idx="445">
                        <c:v>8.9133660000000003E-2</c:v>
                      </c:pt>
                      <c:pt idx="446">
                        <c:v>7.1406990000000004E-2</c:v>
                      </c:pt>
                      <c:pt idx="447">
                        <c:v>0.12039812999999999</c:v>
                      </c:pt>
                      <c:pt idx="448">
                        <c:v>8.329671000000001E-2</c:v>
                      </c:pt>
                      <c:pt idx="449">
                        <c:v>3.9024179999999999E-2</c:v>
                      </c:pt>
                      <c:pt idx="450">
                        <c:v>7.577244000000001E-2</c:v>
                      </c:pt>
                      <c:pt idx="451">
                        <c:v>0.12747114000000001</c:v>
                      </c:pt>
                      <c:pt idx="452">
                        <c:v>7.4242080000000002E-2</c:v>
                      </c:pt>
                      <c:pt idx="453">
                        <c:v>0.10358379000000001</c:v>
                      </c:pt>
                      <c:pt idx="454">
                        <c:v>0.11642508</c:v>
                      </c:pt>
                      <c:pt idx="455">
                        <c:v>0.12675501</c:v>
                      </c:pt>
                      <c:pt idx="456">
                        <c:v>8.9133660000000003E-2</c:v>
                      </c:pt>
                      <c:pt idx="457">
                        <c:v>3.2480910000000002E-2</c:v>
                      </c:pt>
                      <c:pt idx="458">
                        <c:v>4.6852560000000001E-2</c:v>
                      </c:pt>
                      <c:pt idx="459">
                        <c:v>0.12695121000000001</c:v>
                      </c:pt>
                      <c:pt idx="460">
                        <c:v>0.11928960000000001</c:v>
                      </c:pt>
                      <c:pt idx="461">
                        <c:v>0.11630736000000001</c:v>
                      </c:pt>
                      <c:pt idx="462">
                        <c:v>0.12083958000000002</c:v>
                      </c:pt>
                      <c:pt idx="463">
                        <c:v>0.12124179</c:v>
                      </c:pt>
                      <c:pt idx="464">
                        <c:v>0.11985858000000001</c:v>
                      </c:pt>
                      <c:pt idx="465">
                        <c:v>0.12045699</c:v>
                      </c:pt>
                      <c:pt idx="466">
                        <c:v>0.1198782</c:v>
                      </c:pt>
                      <c:pt idx="467">
                        <c:v>0.12042756000000002</c:v>
                      </c:pt>
                      <c:pt idx="468">
                        <c:v>0.10295595000000002</c:v>
                      </c:pt>
                      <c:pt idx="469">
                        <c:v>0.11191248000000001</c:v>
                      </c:pt>
                      <c:pt idx="470">
                        <c:v>2.3220270000000005E-2</c:v>
                      </c:pt>
                      <c:pt idx="471">
                        <c:v>8.275716000000001E-2</c:v>
                      </c:pt>
                      <c:pt idx="472">
                        <c:v>3.0675870000000001E-2</c:v>
                      </c:pt>
                      <c:pt idx="473">
                        <c:v>5.6427120000000004E-2</c:v>
                      </c:pt>
                      <c:pt idx="474">
                        <c:v>7.0700670000000007E-2</c:v>
                      </c:pt>
                      <c:pt idx="475">
                        <c:v>6.1547940000000002E-2</c:v>
                      </c:pt>
                      <c:pt idx="476">
                        <c:v>0.13281759000000001</c:v>
                      </c:pt>
                      <c:pt idx="477">
                        <c:v>0.12487149000000002</c:v>
                      </c:pt>
                      <c:pt idx="478">
                        <c:v>0.11823012000000001</c:v>
                      </c:pt>
                      <c:pt idx="479">
                        <c:v>0.11963295</c:v>
                      </c:pt>
                      <c:pt idx="480">
                        <c:v>0.12108483</c:v>
                      </c:pt>
                      <c:pt idx="481">
                        <c:v>0.12064338000000001</c:v>
                      </c:pt>
                      <c:pt idx="482">
                        <c:v>0.12122217</c:v>
                      </c:pt>
                      <c:pt idx="483">
                        <c:v>0.12165381000000001</c:v>
                      </c:pt>
                      <c:pt idx="484">
                        <c:v>0.11895606</c:v>
                      </c:pt>
                      <c:pt idx="485">
                        <c:v>0.10171008000000001</c:v>
                      </c:pt>
                      <c:pt idx="486">
                        <c:v>0.13376916000000003</c:v>
                      </c:pt>
                      <c:pt idx="487">
                        <c:v>0.1121283</c:v>
                      </c:pt>
                      <c:pt idx="488">
                        <c:v>0.10303443000000001</c:v>
                      </c:pt>
                      <c:pt idx="489">
                        <c:v>3.1931550000000003E-2</c:v>
                      </c:pt>
                      <c:pt idx="490">
                        <c:v>0.15028920000000001</c:v>
                      </c:pt>
                      <c:pt idx="491">
                        <c:v>0.12104558999999999</c:v>
                      </c:pt>
                      <c:pt idx="492">
                        <c:v>6.4834290000000003E-2</c:v>
                      </c:pt>
                      <c:pt idx="493">
                        <c:v>9.7285770000000008E-2</c:v>
                      </c:pt>
                      <c:pt idx="494">
                        <c:v>0.16816302000000002</c:v>
                      </c:pt>
                      <c:pt idx="495">
                        <c:v>7.0416180000000009E-2</c:v>
                      </c:pt>
                      <c:pt idx="496">
                        <c:v>1.392039E-2</c:v>
                      </c:pt>
                      <c:pt idx="497">
                        <c:v>3.5590680000000006E-2</c:v>
                      </c:pt>
                      <c:pt idx="498">
                        <c:v>0.14307885000000001</c:v>
                      </c:pt>
                      <c:pt idx="499">
                        <c:v>8.8064370000000017E-2</c:v>
                      </c:pt>
                      <c:pt idx="500">
                        <c:v>0.13998869999999999</c:v>
                      </c:pt>
                      <c:pt idx="501">
                        <c:v>0.10621287</c:v>
                      </c:pt>
                      <c:pt idx="502">
                        <c:v>0.13942953</c:v>
                      </c:pt>
                      <c:pt idx="503">
                        <c:v>0.10036611000000001</c:v>
                      </c:pt>
                      <c:pt idx="504">
                        <c:v>3.7935270000000007E-2</c:v>
                      </c:pt>
                      <c:pt idx="505">
                        <c:v>0.12222279</c:v>
                      </c:pt>
                      <c:pt idx="506">
                        <c:v>0.18300555000000002</c:v>
                      </c:pt>
                      <c:pt idx="507">
                        <c:v>3.0891689999999999E-2</c:v>
                      </c:pt>
                      <c:pt idx="508">
                        <c:v>0.11452194</c:v>
                      </c:pt>
                      <c:pt idx="509">
                        <c:v>9.0752310000000017E-2</c:v>
                      </c:pt>
                      <c:pt idx="510">
                        <c:v>7.1014590000000002E-2</c:v>
                      </c:pt>
                      <c:pt idx="511">
                        <c:v>3.9995370000000002E-2</c:v>
                      </c:pt>
                      <c:pt idx="512">
                        <c:v>0.12221298000000001</c:v>
                      </c:pt>
                      <c:pt idx="513">
                        <c:v>9.2871270000000006E-2</c:v>
                      </c:pt>
                      <c:pt idx="514">
                        <c:v>4.0564349999999999E-2</c:v>
                      </c:pt>
                      <c:pt idx="515">
                        <c:v>6.8611140000000001E-2</c:v>
                      </c:pt>
                      <c:pt idx="516">
                        <c:v>9.5176620000000003E-2</c:v>
                      </c:pt>
                      <c:pt idx="517">
                        <c:v>6.9366510000000006E-2</c:v>
                      </c:pt>
                      <c:pt idx="518">
                        <c:v>0.11106882000000001</c:v>
                      </c:pt>
                      <c:pt idx="519">
                        <c:v>9.588294E-2</c:v>
                      </c:pt>
                      <c:pt idx="520">
                        <c:v>8.8976700000000006E-2</c:v>
                      </c:pt>
                      <c:pt idx="521">
                        <c:v>0.34552782000000004</c:v>
                      </c:pt>
                      <c:pt idx="522">
                        <c:v>0.12312531</c:v>
                      </c:pt>
                      <c:pt idx="523">
                        <c:v>-0.20137968000000003</c:v>
                      </c:pt>
                      <c:pt idx="524">
                        <c:v>7.2329130000000005E-2</c:v>
                      </c:pt>
                      <c:pt idx="525">
                        <c:v>0.32133636000000004</c:v>
                      </c:pt>
                      <c:pt idx="526">
                        <c:v>3.1323330000000003E-2</c:v>
                      </c:pt>
                      <c:pt idx="527">
                        <c:v>-8.325747E-2</c:v>
                      </c:pt>
                      <c:pt idx="528">
                        <c:v>0.37634103000000002</c:v>
                      </c:pt>
                      <c:pt idx="529">
                        <c:v>1.8099450000000003E-2</c:v>
                      </c:pt>
                      <c:pt idx="530">
                        <c:v>-2.6133840000000002E-2</c:v>
                      </c:pt>
                      <c:pt idx="531">
                        <c:v>0.237402</c:v>
                      </c:pt>
                      <c:pt idx="532">
                        <c:v>0.32172876</c:v>
                      </c:pt>
                      <c:pt idx="533">
                        <c:v>0.20996343000000001</c:v>
                      </c:pt>
                      <c:pt idx="534">
                        <c:v>-6.210711E-2</c:v>
                      </c:pt>
                      <c:pt idx="535">
                        <c:v>-2.5898400000000002E-2</c:v>
                      </c:pt>
                      <c:pt idx="536">
                        <c:v>0.27107973000000002</c:v>
                      </c:pt>
                      <c:pt idx="537">
                        <c:v>0.21085614</c:v>
                      </c:pt>
                      <c:pt idx="538">
                        <c:v>-7.6930020000000002E-2</c:v>
                      </c:pt>
                      <c:pt idx="539">
                        <c:v>0.28135080000000001</c:v>
                      </c:pt>
                      <c:pt idx="540">
                        <c:v>-7.7548050000000007E-2</c:v>
                      </c:pt>
                      <c:pt idx="541">
                        <c:v>-3.6071370000000005E-2</c:v>
                      </c:pt>
                      <c:pt idx="542">
                        <c:v>-3.3805260000000004E-2</c:v>
                      </c:pt>
                      <c:pt idx="543">
                        <c:v>0.18940167000000002</c:v>
                      </c:pt>
                      <c:pt idx="544">
                        <c:v>0.24239528999999999</c:v>
                      </c:pt>
                      <c:pt idx="545">
                        <c:v>-5.4867329999999999E-2</c:v>
                      </c:pt>
                      <c:pt idx="546">
                        <c:v>-6.1959960000000008E-2</c:v>
                      </c:pt>
                      <c:pt idx="547">
                        <c:v>0.23196726000000001</c:v>
                      </c:pt>
                      <c:pt idx="548">
                        <c:v>7.3418040000000004E-2</c:v>
                      </c:pt>
                      <c:pt idx="549">
                        <c:v>-3.2078700000000002E-2</c:v>
                      </c:pt>
                      <c:pt idx="550">
                        <c:v>0.19176588</c:v>
                      </c:pt>
                      <c:pt idx="551">
                        <c:v>0.19792656</c:v>
                      </c:pt>
                      <c:pt idx="552">
                        <c:v>0.11228526</c:v>
                      </c:pt>
                      <c:pt idx="553">
                        <c:v>6.221502000000001E-2</c:v>
                      </c:pt>
                      <c:pt idx="554">
                        <c:v>9.594179999999999E-3</c:v>
                      </c:pt>
                      <c:pt idx="555">
                        <c:v>1.584315E-2</c:v>
                      </c:pt>
                      <c:pt idx="556">
                        <c:v>0.20004552</c:v>
                      </c:pt>
                      <c:pt idx="557">
                        <c:v>0.13530933000000001</c:v>
                      </c:pt>
                      <c:pt idx="558">
                        <c:v>0.16270866</c:v>
                      </c:pt>
                      <c:pt idx="559">
                        <c:v>-2.5319609999999999E-2</c:v>
                      </c:pt>
                      <c:pt idx="560">
                        <c:v>1.6088400000000001E-3</c:v>
                      </c:pt>
                      <c:pt idx="561">
                        <c:v>0.30684699000000004</c:v>
                      </c:pt>
                      <c:pt idx="562">
                        <c:v>-8.9663399999999997E-3</c:v>
                      </c:pt>
                      <c:pt idx="563">
                        <c:v>-3.599289E-2</c:v>
                      </c:pt>
                      <c:pt idx="564">
                        <c:v>0.28885545000000001</c:v>
                      </c:pt>
                      <c:pt idx="565">
                        <c:v>6.0615990000000002E-2</c:v>
                      </c:pt>
                      <c:pt idx="566">
                        <c:v>0.10721348999999999</c:v>
                      </c:pt>
                      <c:pt idx="567">
                        <c:v>4.1398200000000007E-3</c:v>
                      </c:pt>
                      <c:pt idx="568">
                        <c:v>-0.12657842999999999</c:v>
                      </c:pt>
                      <c:pt idx="569">
                        <c:v>8.0412570000000003E-2</c:v>
                      </c:pt>
                      <c:pt idx="570">
                        <c:v>0.20817801000000002</c:v>
                      </c:pt>
                      <c:pt idx="571">
                        <c:v>2.5996500000000002E-3</c:v>
                      </c:pt>
                      <c:pt idx="572">
                        <c:v>9.726615000000001E-2</c:v>
                      </c:pt>
                      <c:pt idx="573">
                        <c:v>0.16896744</c:v>
                      </c:pt>
                      <c:pt idx="574">
                        <c:v>0.17027217000000003</c:v>
                      </c:pt>
                      <c:pt idx="575">
                        <c:v>0.31307634000000001</c:v>
                      </c:pt>
                      <c:pt idx="576">
                        <c:v>0.10178856</c:v>
                      </c:pt>
                      <c:pt idx="577">
                        <c:v>3.4756830000000002E-2</c:v>
                      </c:pt>
                      <c:pt idx="578">
                        <c:v>9.269469000000001E-2</c:v>
                      </c:pt>
                      <c:pt idx="579">
                        <c:v>0.21545703000000002</c:v>
                      </c:pt>
                      <c:pt idx="580">
                        <c:v>-9.5461110000000002E-2</c:v>
                      </c:pt>
                      <c:pt idx="581">
                        <c:v>0.24232662000000002</c:v>
                      </c:pt>
                      <c:pt idx="582">
                        <c:v>0.26824464000000003</c:v>
                      </c:pt>
                      <c:pt idx="583">
                        <c:v>-6.8846580000000004E-2</c:v>
                      </c:pt>
                      <c:pt idx="584">
                        <c:v>0.11868138</c:v>
                      </c:pt>
                      <c:pt idx="585">
                        <c:v>-1.5990299999999999E-2</c:v>
                      </c:pt>
                      <c:pt idx="586">
                        <c:v>0.15635178000000002</c:v>
                      </c:pt>
                      <c:pt idx="587">
                        <c:v>0.1204668</c:v>
                      </c:pt>
                      <c:pt idx="588">
                        <c:v>9.0958320000000009E-2</c:v>
                      </c:pt>
                      <c:pt idx="589">
                        <c:v>0.10597743000000001</c:v>
                      </c:pt>
                      <c:pt idx="590">
                        <c:v>8.705394000000001E-2</c:v>
                      </c:pt>
                      <c:pt idx="591">
                        <c:v>-5.1404400000000005E-3</c:v>
                      </c:pt>
                      <c:pt idx="592">
                        <c:v>0.15428187000000002</c:v>
                      </c:pt>
                      <c:pt idx="593">
                        <c:v>-9.6883559999999994E-2</c:v>
                      </c:pt>
                      <c:pt idx="594">
                        <c:v>-4.6430730000000003E-2</c:v>
                      </c:pt>
                      <c:pt idx="595">
                        <c:v>4.3389629999999998E-2</c:v>
                      </c:pt>
                      <c:pt idx="596">
                        <c:v>-6.0920100000000001E-3</c:v>
                      </c:pt>
                      <c:pt idx="597">
                        <c:v>-6.879753000000001E-2</c:v>
                      </c:pt>
                      <c:pt idx="598">
                        <c:v>-9.0036180000000007E-2</c:v>
                      </c:pt>
                      <c:pt idx="599">
                        <c:v>-1.4224499999999999E-2</c:v>
                      </c:pt>
                      <c:pt idx="600">
                        <c:v>9.7275959999999995E-2</c:v>
                      </c:pt>
                      <c:pt idx="601">
                        <c:v>0.14265702</c:v>
                      </c:pt>
                      <c:pt idx="602">
                        <c:v>-0.20465622</c:v>
                      </c:pt>
                      <c:pt idx="603">
                        <c:v>-8.4326760000000001E-2</c:v>
                      </c:pt>
                      <c:pt idx="604">
                        <c:v>-7.4448090000000008E-2</c:v>
                      </c:pt>
                      <c:pt idx="605">
                        <c:v>-1.437165E-2</c:v>
                      </c:pt>
                      <c:pt idx="606">
                        <c:v>3.2490720000000001E-2</c:v>
                      </c:pt>
                      <c:pt idx="607">
                        <c:v>0.12561705000000001</c:v>
                      </c:pt>
                      <c:pt idx="608">
                        <c:v>0.25286256000000001</c:v>
                      </c:pt>
                      <c:pt idx="609">
                        <c:v>0.10583028000000001</c:v>
                      </c:pt>
                      <c:pt idx="610">
                        <c:v>7.5703770000000004E-2</c:v>
                      </c:pt>
                      <c:pt idx="611">
                        <c:v>0.13013946000000001</c:v>
                      </c:pt>
                      <c:pt idx="612">
                        <c:v>0.31443992999999998</c:v>
                      </c:pt>
                      <c:pt idx="613">
                        <c:v>0.42116292</c:v>
                      </c:pt>
                      <c:pt idx="614">
                        <c:v>0.27202149000000003</c:v>
                      </c:pt>
                      <c:pt idx="615">
                        <c:v>0.28832571000000001</c:v>
                      </c:pt>
                      <c:pt idx="616">
                        <c:v>0.34489017000000005</c:v>
                      </c:pt>
                      <c:pt idx="617">
                        <c:v>0.16119791999999999</c:v>
                      </c:pt>
                      <c:pt idx="618">
                        <c:v>0.13265082</c:v>
                      </c:pt>
                      <c:pt idx="619">
                        <c:v>0.28528460999999999</c:v>
                      </c:pt>
                      <c:pt idx="620">
                        <c:v>0.28610865000000002</c:v>
                      </c:pt>
                      <c:pt idx="621">
                        <c:v>1.1134349999999999E-2</c:v>
                      </c:pt>
                      <c:pt idx="622">
                        <c:v>0.15602805</c:v>
                      </c:pt>
                      <c:pt idx="623">
                        <c:v>0.3185307</c:v>
                      </c:pt>
                      <c:pt idx="624">
                        <c:v>0.25420652999999999</c:v>
                      </c:pt>
                      <c:pt idx="625">
                        <c:v>0.10908720000000001</c:v>
                      </c:pt>
                      <c:pt idx="626">
                        <c:v>0.18970578000000002</c:v>
                      </c:pt>
                      <c:pt idx="627">
                        <c:v>0.28101726000000005</c:v>
                      </c:pt>
                      <c:pt idx="628">
                        <c:v>0.13505427</c:v>
                      </c:pt>
                      <c:pt idx="629">
                        <c:v>0.13462263000000002</c:v>
                      </c:pt>
                      <c:pt idx="630">
                        <c:v>0.22201010999999998</c:v>
                      </c:pt>
                      <c:pt idx="631">
                        <c:v>0.34561610999999998</c:v>
                      </c:pt>
                      <c:pt idx="632">
                        <c:v>0.25095942000000004</c:v>
                      </c:pt>
                      <c:pt idx="633">
                        <c:v>0.20508786000000001</c:v>
                      </c:pt>
                      <c:pt idx="634">
                        <c:v>0.23141790000000001</c:v>
                      </c:pt>
                      <c:pt idx="635">
                        <c:v>0.24155162999999999</c:v>
                      </c:pt>
                      <c:pt idx="636">
                        <c:v>7.5232889999999997E-2</c:v>
                      </c:pt>
                      <c:pt idx="637">
                        <c:v>9.6363630000000006E-2</c:v>
                      </c:pt>
                      <c:pt idx="638">
                        <c:v>0.17356833000000002</c:v>
                      </c:pt>
                      <c:pt idx="639">
                        <c:v>-2.2219650000000001E-2</c:v>
                      </c:pt>
                      <c:pt idx="640">
                        <c:v>8.7779880000000005E-2</c:v>
                      </c:pt>
                      <c:pt idx="641">
                        <c:v>0.31270356000000005</c:v>
                      </c:pt>
                      <c:pt idx="642">
                        <c:v>8.0981549999999999E-2</c:v>
                      </c:pt>
                      <c:pt idx="643">
                        <c:v>6.7522230000000003E-2</c:v>
                      </c:pt>
                      <c:pt idx="644">
                        <c:v>0.25691409000000004</c:v>
                      </c:pt>
                      <c:pt idx="645">
                        <c:v>0.22271643000000002</c:v>
                      </c:pt>
                      <c:pt idx="646">
                        <c:v>9.0526680000000012E-2</c:v>
                      </c:pt>
                      <c:pt idx="647">
                        <c:v>9.0173520000000007E-2</c:v>
                      </c:pt>
                      <c:pt idx="648">
                        <c:v>0.23264415000000002</c:v>
                      </c:pt>
                      <c:pt idx="649">
                        <c:v>0.12595059</c:v>
                      </c:pt>
                      <c:pt idx="650">
                        <c:v>2.7085410000000001E-2</c:v>
                      </c:pt>
                      <c:pt idx="651">
                        <c:v>0.14610033</c:v>
                      </c:pt>
                      <c:pt idx="652">
                        <c:v>9.0673829999999997E-2</c:v>
                      </c:pt>
                      <c:pt idx="653">
                        <c:v>0.18195587999999999</c:v>
                      </c:pt>
                      <c:pt idx="654">
                        <c:v>0.34935371999999998</c:v>
                      </c:pt>
                      <c:pt idx="655">
                        <c:v>0.16366023000000002</c:v>
                      </c:pt>
                      <c:pt idx="656">
                        <c:v>5.5132200000000001E-3</c:v>
                      </c:pt>
                      <c:pt idx="657">
                        <c:v>-7.1544330000000003E-2</c:v>
                      </c:pt>
                      <c:pt idx="658">
                        <c:v>0.21329882999999999</c:v>
                      </c:pt>
                      <c:pt idx="659">
                        <c:v>-3.0460050000000002E-2</c:v>
                      </c:pt>
                      <c:pt idx="660">
                        <c:v>0.16275771000000003</c:v>
                      </c:pt>
                      <c:pt idx="661">
                        <c:v>-2.5201890000000001E-2</c:v>
                      </c:pt>
                      <c:pt idx="662">
                        <c:v>-1.80070398</c:v>
                      </c:pt>
                      <c:pt idx="663">
                        <c:v>-2.2543576200000004</c:v>
                      </c:pt>
                      <c:pt idx="664">
                        <c:v>-0.54982107000000002</c:v>
                      </c:pt>
                      <c:pt idx="665">
                        <c:v>1.1660166000000001</c:v>
                      </c:pt>
                      <c:pt idx="666">
                        <c:v>1.1697051599999999</c:v>
                      </c:pt>
                      <c:pt idx="667">
                        <c:v>0.26694972</c:v>
                      </c:pt>
                      <c:pt idx="668">
                        <c:v>-0.14615919000000002</c:v>
                      </c:pt>
                      <c:pt idx="669">
                        <c:v>-1.762857E-2</c:v>
                      </c:pt>
                      <c:pt idx="670">
                        <c:v>-5.4455310000000007E-2</c:v>
                      </c:pt>
                      <c:pt idx="671">
                        <c:v>-0.18855801</c:v>
                      </c:pt>
                      <c:pt idx="672">
                        <c:v>-5.9644800000000005E-2</c:v>
                      </c:pt>
                      <c:pt idx="673">
                        <c:v>7.614522E-2</c:v>
                      </c:pt>
                      <c:pt idx="674">
                        <c:v>0.21281814000000002</c:v>
                      </c:pt>
                      <c:pt idx="675">
                        <c:v>0.19118709</c:v>
                      </c:pt>
                      <c:pt idx="676">
                        <c:v>0.19166778000000001</c:v>
                      </c:pt>
                      <c:pt idx="677">
                        <c:v>0.10681128000000001</c:v>
                      </c:pt>
                      <c:pt idx="678">
                        <c:v>0.10531035</c:v>
                      </c:pt>
                      <c:pt idx="679">
                        <c:v>0.18541881000000002</c:v>
                      </c:pt>
                      <c:pt idx="680">
                        <c:v>2.7418950000000004E-2</c:v>
                      </c:pt>
                      <c:pt idx="681">
                        <c:v>-2.0208600000000002E-3</c:v>
                      </c:pt>
                      <c:pt idx="682">
                        <c:v>0.22881825</c:v>
                      </c:pt>
                      <c:pt idx="683">
                        <c:v>0.24635853000000002</c:v>
                      </c:pt>
                      <c:pt idx="684">
                        <c:v>5.6407499999999999E-3</c:v>
                      </c:pt>
                      <c:pt idx="685">
                        <c:v>0.29295603000000003</c:v>
                      </c:pt>
                      <c:pt idx="686">
                        <c:v>0.27087372000000004</c:v>
                      </c:pt>
                      <c:pt idx="687">
                        <c:v>6.5246310000000002E-2</c:v>
                      </c:pt>
                      <c:pt idx="688">
                        <c:v>0.21605543999999999</c:v>
                      </c:pt>
                      <c:pt idx="689">
                        <c:v>0.27394425</c:v>
                      </c:pt>
                      <c:pt idx="690">
                        <c:v>-9.9767699999999994E-3</c:v>
                      </c:pt>
                      <c:pt idx="691">
                        <c:v>-6.9621570000000008E-2</c:v>
                      </c:pt>
                      <c:pt idx="692">
                        <c:v>-6.8532660000000009E-2</c:v>
                      </c:pt>
                      <c:pt idx="693">
                        <c:v>1.4440320000000001E-2</c:v>
                      </c:pt>
                      <c:pt idx="694">
                        <c:v>4.2487110000000002E-2</c:v>
                      </c:pt>
                      <c:pt idx="695">
                        <c:v>8.6465340000000016E-2</c:v>
                      </c:pt>
                      <c:pt idx="696">
                        <c:v>-0.11022516</c:v>
                      </c:pt>
                      <c:pt idx="697">
                        <c:v>-0.18223055999999999</c:v>
                      </c:pt>
                      <c:pt idx="698">
                        <c:v>-8.6857740000000017E-2</c:v>
                      </c:pt>
                      <c:pt idx="699">
                        <c:v>-9.7638929999999999E-2</c:v>
                      </c:pt>
                      <c:pt idx="700">
                        <c:v>0.27861381000000002</c:v>
                      </c:pt>
                      <c:pt idx="701">
                        <c:v>0.28164509999999998</c:v>
                      </c:pt>
                      <c:pt idx="702">
                        <c:v>7.5056310000000001E-2</c:v>
                      </c:pt>
                      <c:pt idx="703">
                        <c:v>-7.4752200000000005E-2</c:v>
                      </c:pt>
                      <c:pt idx="704">
                        <c:v>-1.8746910000000002E-2</c:v>
                      </c:pt>
                      <c:pt idx="705">
                        <c:v>0.14741487</c:v>
                      </c:pt>
                      <c:pt idx="706">
                        <c:v>0.22446261000000001</c:v>
                      </c:pt>
                      <c:pt idx="707">
                        <c:v>-4.4390250000000006E-2</c:v>
                      </c:pt>
                      <c:pt idx="708">
                        <c:v>5.7064770000000001E-2</c:v>
                      </c:pt>
                      <c:pt idx="709">
                        <c:v>0.29895975000000002</c:v>
                      </c:pt>
                      <c:pt idx="710">
                        <c:v>5.4729989999999999E-2</c:v>
                      </c:pt>
                      <c:pt idx="711">
                        <c:v>8.4366000000000007E-3</c:v>
                      </c:pt>
                      <c:pt idx="712">
                        <c:v>0.12518541</c:v>
                      </c:pt>
                      <c:pt idx="713">
                        <c:v>0.14426586000000002</c:v>
                      </c:pt>
                      <c:pt idx="714">
                        <c:v>0.1136979</c:v>
                      </c:pt>
                      <c:pt idx="715">
                        <c:v>2.3818680000000002E-2</c:v>
                      </c:pt>
                      <c:pt idx="716">
                        <c:v>-1.2752999999999999E-4</c:v>
                      </c:pt>
                      <c:pt idx="717">
                        <c:v>-8.07363E-3</c:v>
                      </c:pt>
                      <c:pt idx="718">
                        <c:v>8.1678060000000011E-2</c:v>
                      </c:pt>
                      <c:pt idx="719">
                        <c:v>-5.4376830000000008E-2</c:v>
                      </c:pt>
                      <c:pt idx="720">
                        <c:v>0.16800605999999998</c:v>
                      </c:pt>
                      <c:pt idx="721">
                        <c:v>0.17117468999999999</c:v>
                      </c:pt>
                      <c:pt idx="722">
                        <c:v>6.4618469999999997E-2</c:v>
                      </c:pt>
                      <c:pt idx="723">
                        <c:v>0.27874134</c:v>
                      </c:pt>
                      <c:pt idx="724">
                        <c:v>0.48776301000000005</c:v>
                      </c:pt>
                      <c:pt idx="725">
                        <c:v>1.0106262000000001</c:v>
                      </c:pt>
                      <c:pt idx="726">
                        <c:v>1.3082812200000002</c:v>
                      </c:pt>
                      <c:pt idx="727">
                        <c:v>0.97058178000000006</c:v>
                      </c:pt>
                      <c:pt idx="728">
                        <c:v>0.75848958</c:v>
                      </c:pt>
                      <c:pt idx="729">
                        <c:v>3.0499191899999998</c:v>
                      </c:pt>
                      <c:pt idx="730">
                        <c:v>5.9396116500000007</c:v>
                      </c:pt>
                      <c:pt idx="731">
                        <c:v>2.5000000200000003</c:v>
                      </c:pt>
                      <c:pt idx="732">
                        <c:v>0.57982005000000003</c:v>
                      </c:pt>
                      <c:pt idx="733">
                        <c:v>0.36694305000000005</c:v>
                      </c:pt>
                      <c:pt idx="734">
                        <c:v>7.3960533000000002</c:v>
                      </c:pt>
                      <c:pt idx="735">
                        <c:v>13.778390250000001</c:v>
                      </c:pt>
                      <c:pt idx="736">
                        <c:v>12.683280330000001</c:v>
                      </c:pt>
                      <c:pt idx="737">
                        <c:v>3.1490492400000001</c:v>
                      </c:pt>
                      <c:pt idx="738">
                        <c:v>-0.98478666000000004</c:v>
                      </c:pt>
                      <c:pt idx="739">
                        <c:v>-0.51047315999999998</c:v>
                      </c:pt>
                      <c:pt idx="740">
                        <c:v>-0.73995849000000002</c:v>
                      </c:pt>
                      <c:pt idx="741">
                        <c:v>-0.75997088999999995</c:v>
                      </c:pt>
                      <c:pt idx="742">
                        <c:v>-0.56902905000000004</c:v>
                      </c:pt>
                      <c:pt idx="743">
                        <c:v>-0.51602562000000007</c:v>
                      </c:pt>
                      <c:pt idx="744">
                        <c:v>-0.43117893000000002</c:v>
                      </c:pt>
                      <c:pt idx="745">
                        <c:v>-0.49377653999999999</c:v>
                      </c:pt>
                      <c:pt idx="746">
                        <c:v>-0.50659821000000005</c:v>
                      </c:pt>
                      <c:pt idx="747">
                        <c:v>-0.265851</c:v>
                      </c:pt>
                      <c:pt idx="748">
                        <c:v>-0.25705143000000003</c:v>
                      </c:pt>
                      <c:pt idx="749">
                        <c:v>-0.40847859000000003</c:v>
                      </c:pt>
                      <c:pt idx="750">
                        <c:v>-0.29734110000000002</c:v>
                      </c:pt>
                      <c:pt idx="751">
                        <c:v>-0.19314909000000002</c:v>
                      </c:pt>
                      <c:pt idx="752">
                        <c:v>-0.31783419000000002</c:v>
                      </c:pt>
                      <c:pt idx="753">
                        <c:v>-0.44382401999999999</c:v>
                      </c:pt>
                      <c:pt idx="754">
                        <c:v>-0.53129979000000005</c:v>
                      </c:pt>
                      <c:pt idx="755">
                        <c:v>-0.88090857000000011</c:v>
                      </c:pt>
                      <c:pt idx="756">
                        <c:v>-3.1494514500000004</c:v>
                      </c:pt>
                      <c:pt idx="757">
                        <c:v>-2.7422677800000002</c:v>
                      </c:pt>
                      <c:pt idx="758">
                        <c:v>-1.2075815700000001</c:v>
                      </c:pt>
                      <c:pt idx="759">
                        <c:v>-0.87162831000000007</c:v>
                      </c:pt>
                      <c:pt idx="760">
                        <c:v>-0.59613408000000001</c:v>
                      </c:pt>
                      <c:pt idx="761">
                        <c:v>-0.74092968000000003</c:v>
                      </c:pt>
                      <c:pt idx="762">
                        <c:v>-0.49295250000000007</c:v>
                      </c:pt>
                      <c:pt idx="763">
                        <c:v>-0.31952151000000006</c:v>
                      </c:pt>
                      <c:pt idx="764">
                        <c:v>-0.13793841000000001</c:v>
                      </c:pt>
                      <c:pt idx="765">
                        <c:v>-0.32971410000000001</c:v>
                      </c:pt>
                      <c:pt idx="766">
                        <c:v>-0.28866906000000003</c:v>
                      </c:pt>
                      <c:pt idx="767">
                        <c:v>-6.7482990000000007E-2</c:v>
                      </c:pt>
                      <c:pt idx="768">
                        <c:v>-0.18520299000000001</c:v>
                      </c:pt>
                      <c:pt idx="769">
                        <c:v>-5.5563840000000003E-2</c:v>
                      </c:pt>
                      <c:pt idx="770">
                        <c:v>-0.21091499999999999</c:v>
                      </c:pt>
                      <c:pt idx="771">
                        <c:v>-0.51984171000000001</c:v>
                      </c:pt>
                      <c:pt idx="772">
                        <c:v>-0.43549533000000001</c:v>
                      </c:pt>
                      <c:pt idx="773">
                        <c:v>-0.41931864000000002</c:v>
                      </c:pt>
                      <c:pt idx="774">
                        <c:v>-0.36421587</c:v>
                      </c:pt>
                      <c:pt idx="775">
                        <c:v>-0.34688160000000007</c:v>
                      </c:pt>
                      <c:pt idx="776">
                        <c:v>-0.26366337000000001</c:v>
                      </c:pt>
                      <c:pt idx="777">
                        <c:v>-9.3548159999999991E-2</c:v>
                      </c:pt>
                      <c:pt idx="778">
                        <c:v>0.10227906</c:v>
                      </c:pt>
                      <c:pt idx="779">
                        <c:v>2.762496E-2</c:v>
                      </c:pt>
                      <c:pt idx="780">
                        <c:v>2.7811349999999999E-2</c:v>
                      </c:pt>
                      <c:pt idx="781">
                        <c:v>2.1819794400000001</c:v>
                      </c:pt>
                      <c:pt idx="782">
                        <c:v>9.6437597400000001</c:v>
                      </c:pt>
                      <c:pt idx="783">
                        <c:v>9.7439590800000015</c:v>
                      </c:pt>
                      <c:pt idx="784">
                        <c:v>1.6904493900000002</c:v>
                      </c:pt>
                      <c:pt idx="785">
                        <c:v>-0.8090503200000001</c:v>
                      </c:pt>
                      <c:pt idx="786">
                        <c:v>-0.63333360000000005</c:v>
                      </c:pt>
                      <c:pt idx="787">
                        <c:v>-1.4683019400000001</c:v>
                      </c:pt>
                      <c:pt idx="788">
                        <c:v>-1.00733004</c:v>
                      </c:pt>
                      <c:pt idx="789">
                        <c:v>-0.22928913000000004</c:v>
                      </c:pt>
                      <c:pt idx="790">
                        <c:v>-0.32197401000000003</c:v>
                      </c:pt>
                      <c:pt idx="791">
                        <c:v>-0.60380549999999999</c:v>
                      </c:pt>
                      <c:pt idx="792">
                        <c:v>-1.6529850000000002E-2</c:v>
                      </c:pt>
                      <c:pt idx="793">
                        <c:v>-0.15777423000000002</c:v>
                      </c:pt>
                      <c:pt idx="794">
                        <c:v>-0.16314029999999999</c:v>
                      </c:pt>
                      <c:pt idx="795">
                        <c:v>-4.0868460000000009E-2</c:v>
                      </c:pt>
                      <c:pt idx="796">
                        <c:v>-1.64808E-2</c:v>
                      </c:pt>
                      <c:pt idx="797">
                        <c:v>-0.27934956000000005</c:v>
                      </c:pt>
                      <c:pt idx="798">
                        <c:v>5.2287300000000009E-3</c:v>
                      </c:pt>
                      <c:pt idx="799">
                        <c:v>0.70776207000000002</c:v>
                      </c:pt>
                      <c:pt idx="800">
                        <c:v>0.52140150000000007</c:v>
                      </c:pt>
                      <c:pt idx="801">
                        <c:v>0.37527174000000008</c:v>
                      </c:pt>
                      <c:pt idx="802">
                        <c:v>0.13407327000000002</c:v>
                      </c:pt>
                      <c:pt idx="803">
                        <c:v>-0.45728334000000004</c:v>
                      </c:pt>
                      <c:pt idx="804">
                        <c:v>1.1379600000000001E-3</c:v>
                      </c:pt>
                      <c:pt idx="805">
                        <c:v>-0.24827148000000002</c:v>
                      </c:pt>
                      <c:pt idx="806">
                        <c:v>-5.9625180000000007E-2</c:v>
                      </c:pt>
                      <c:pt idx="807">
                        <c:v>3.0705300000000001E-2</c:v>
                      </c:pt>
                      <c:pt idx="808">
                        <c:v>9.5088330000000013E-2</c:v>
                      </c:pt>
                      <c:pt idx="809">
                        <c:v>1.1644470000000001E-2</c:v>
                      </c:pt>
                      <c:pt idx="810">
                        <c:v>-0.22779801</c:v>
                      </c:pt>
                      <c:pt idx="811">
                        <c:v>-0.33461910000000006</c:v>
                      </c:pt>
                      <c:pt idx="812">
                        <c:v>6.5040299999999995E-2</c:v>
                      </c:pt>
                      <c:pt idx="813">
                        <c:v>0.19679841000000001</c:v>
                      </c:pt>
                      <c:pt idx="814">
                        <c:v>2.9822400000000002E-3</c:v>
                      </c:pt>
                      <c:pt idx="815">
                        <c:v>-0.20656917</c:v>
                      </c:pt>
                      <c:pt idx="816">
                        <c:v>-0.1145808</c:v>
                      </c:pt>
                      <c:pt idx="817">
                        <c:v>0.14536457999999999</c:v>
                      </c:pt>
                      <c:pt idx="818">
                        <c:v>-8.205084E-2</c:v>
                      </c:pt>
                      <c:pt idx="819">
                        <c:v>-0.30664098000000001</c:v>
                      </c:pt>
                      <c:pt idx="820">
                        <c:v>-0.11156913</c:v>
                      </c:pt>
                      <c:pt idx="821">
                        <c:v>0.13719285000000001</c:v>
                      </c:pt>
                      <c:pt idx="822">
                        <c:v>1.087929E-2</c:v>
                      </c:pt>
                      <c:pt idx="823">
                        <c:v>-0.14159754000000002</c:v>
                      </c:pt>
                      <c:pt idx="824">
                        <c:v>-0.26757756000000005</c:v>
                      </c:pt>
                      <c:pt idx="825">
                        <c:v>-9.6618690000000007E-2</c:v>
                      </c:pt>
                      <c:pt idx="826">
                        <c:v>-0.12190887000000002</c:v>
                      </c:pt>
                      <c:pt idx="827">
                        <c:v>-0.16103115000000001</c:v>
                      </c:pt>
                      <c:pt idx="828">
                        <c:v>-0.27061866000000001</c:v>
                      </c:pt>
                      <c:pt idx="829">
                        <c:v>-0.27491544000000001</c:v>
                      </c:pt>
                      <c:pt idx="830">
                        <c:v>-0.47958147000000001</c:v>
                      </c:pt>
                      <c:pt idx="831">
                        <c:v>-0.24235605000000002</c:v>
                      </c:pt>
                      <c:pt idx="832">
                        <c:v>-4.8186720000000002E-2</c:v>
                      </c:pt>
                      <c:pt idx="833">
                        <c:v>-0.25841502</c:v>
                      </c:pt>
                      <c:pt idx="834">
                        <c:v>-0.21403458000000003</c:v>
                      </c:pt>
                      <c:pt idx="835">
                        <c:v>-3.155877E-2</c:v>
                      </c:pt>
                      <c:pt idx="836">
                        <c:v>-7.3398420000000006E-2</c:v>
                      </c:pt>
                      <c:pt idx="837">
                        <c:v>-0.11833803000000001</c:v>
                      </c:pt>
                      <c:pt idx="838">
                        <c:v>-0.15758783999999998</c:v>
                      </c:pt>
                      <c:pt idx="839">
                        <c:v>-0.14367726</c:v>
                      </c:pt>
                      <c:pt idx="840">
                        <c:v>-0.11127483000000001</c:v>
                      </c:pt>
                      <c:pt idx="841">
                        <c:v>-0.10148445</c:v>
                      </c:pt>
                      <c:pt idx="842">
                        <c:v>-9.7374060000000012E-2</c:v>
                      </c:pt>
                      <c:pt idx="843">
                        <c:v>6.2391599999999997E-3</c:v>
                      </c:pt>
                      <c:pt idx="844">
                        <c:v>0.35766279000000001</c:v>
                      </c:pt>
                      <c:pt idx="845">
                        <c:v>1.6025616</c:v>
                      </c:pt>
                      <c:pt idx="846">
                        <c:v>2.9623355099999999</c:v>
                      </c:pt>
                      <c:pt idx="847">
                        <c:v>3.3668999099999999</c:v>
                      </c:pt>
                      <c:pt idx="848">
                        <c:v>3.6770626800000001</c:v>
                      </c:pt>
                      <c:pt idx="849">
                        <c:v>-0.37381005</c:v>
                      </c:pt>
                      <c:pt idx="850">
                        <c:v>-0.16389566999999999</c:v>
                      </c:pt>
                      <c:pt idx="851">
                        <c:v>-4.8118049999999996E-2</c:v>
                      </c:pt>
                      <c:pt idx="852">
                        <c:v>-0.20278251</c:v>
                      </c:pt>
                      <c:pt idx="853">
                        <c:v>-6.8002920000000008E-2</c:v>
                      </c:pt>
                      <c:pt idx="854">
                        <c:v>-2.1915540000000001E-2</c:v>
                      </c:pt>
                      <c:pt idx="855">
                        <c:v>3.6836550000000003E-2</c:v>
                      </c:pt>
                      <c:pt idx="856">
                        <c:v>-5.3631270000000002E-2</c:v>
                      </c:pt>
                      <c:pt idx="857">
                        <c:v>-0.11295234</c:v>
                      </c:pt>
                      <c:pt idx="858">
                        <c:v>-0.21402477</c:v>
                      </c:pt>
                      <c:pt idx="859">
                        <c:v>-1.1860290000000001E-2</c:v>
                      </c:pt>
                      <c:pt idx="860">
                        <c:v>0.29575188000000002</c:v>
                      </c:pt>
                      <c:pt idx="861">
                        <c:v>0.36490257000000004</c:v>
                      </c:pt>
                      <c:pt idx="862">
                        <c:v>0.80923670999999997</c:v>
                      </c:pt>
                      <c:pt idx="863">
                        <c:v>4.7019330000000005E-2</c:v>
                      </c:pt>
                      <c:pt idx="864">
                        <c:v>0.17100792000000001</c:v>
                      </c:pt>
                      <c:pt idx="865">
                        <c:v>0.20279232</c:v>
                      </c:pt>
                      <c:pt idx="866">
                        <c:v>9.333234E-2</c:v>
                      </c:pt>
                      <c:pt idx="867">
                        <c:v>-0.10492776000000001</c:v>
                      </c:pt>
                      <c:pt idx="868">
                        <c:v>-0.13648652999999999</c:v>
                      </c:pt>
                      <c:pt idx="869">
                        <c:v>-0.25887609</c:v>
                      </c:pt>
                      <c:pt idx="870">
                        <c:v>-0.34182945000000003</c:v>
                      </c:pt>
                      <c:pt idx="871">
                        <c:v>-0.28493145000000003</c:v>
                      </c:pt>
                      <c:pt idx="872">
                        <c:v>0.10764513000000001</c:v>
                      </c:pt>
                      <c:pt idx="873">
                        <c:v>0.11131407</c:v>
                      </c:pt>
                      <c:pt idx="874">
                        <c:v>-0.10872423000000002</c:v>
                      </c:pt>
                      <c:pt idx="875">
                        <c:v>-0.30033314999999999</c:v>
                      </c:pt>
                      <c:pt idx="876">
                        <c:v>-0.15982452000000003</c:v>
                      </c:pt>
                      <c:pt idx="877">
                        <c:v>-3.1764779999999999E-2</c:v>
                      </c:pt>
                      <c:pt idx="878">
                        <c:v>-2.3750010000000002E-2</c:v>
                      </c:pt>
                      <c:pt idx="879">
                        <c:v>1.5990300000000002E-3</c:v>
                      </c:pt>
                      <c:pt idx="880">
                        <c:v>0.15790176</c:v>
                      </c:pt>
                      <c:pt idx="881">
                        <c:v>0.19883888999999999</c:v>
                      </c:pt>
                      <c:pt idx="882">
                        <c:v>0.11924055</c:v>
                      </c:pt>
                      <c:pt idx="883">
                        <c:v>1.9796579999999998E-2</c:v>
                      </c:pt>
                      <c:pt idx="884">
                        <c:v>-0.23758839000000001</c:v>
                      </c:pt>
                      <c:pt idx="885">
                        <c:v>-0.34397783999999998</c:v>
                      </c:pt>
                      <c:pt idx="886">
                        <c:v>-0.32949828000000003</c:v>
                      </c:pt>
                      <c:pt idx="887">
                        <c:v>-0.36169470000000004</c:v>
                      </c:pt>
                      <c:pt idx="888">
                        <c:v>-0.18324099000000002</c:v>
                      </c:pt>
                      <c:pt idx="889">
                        <c:v>-0.89450523000000004</c:v>
                      </c:pt>
                      <c:pt idx="890">
                        <c:v>0.49571892000000001</c:v>
                      </c:pt>
                      <c:pt idx="891">
                        <c:v>-5.0246819999999998E-2</c:v>
                      </c:pt>
                      <c:pt idx="892">
                        <c:v>0.18459477000000002</c:v>
                      </c:pt>
                      <c:pt idx="893">
                        <c:v>0.55326438</c:v>
                      </c:pt>
                      <c:pt idx="894">
                        <c:v>0.40853745000000002</c:v>
                      </c:pt>
                      <c:pt idx="895">
                        <c:v>0.47918907000000005</c:v>
                      </c:pt>
                      <c:pt idx="896">
                        <c:v>1.1713140000000002</c:v>
                      </c:pt>
                      <c:pt idx="897">
                        <c:v>0.95478768000000003</c:v>
                      </c:pt>
                      <c:pt idx="898">
                        <c:v>0.66911067000000002</c:v>
                      </c:pt>
                      <c:pt idx="899">
                        <c:v>0.11521845000000001</c:v>
                      </c:pt>
                      <c:pt idx="900">
                        <c:v>-4.9736700000000002E-2</c:v>
                      </c:pt>
                      <c:pt idx="901">
                        <c:v>3.8052990000000002E-2</c:v>
                      </c:pt>
                      <c:pt idx="902">
                        <c:v>0.14537439000000002</c:v>
                      </c:pt>
                      <c:pt idx="903">
                        <c:v>0.17976825000000002</c:v>
                      </c:pt>
                      <c:pt idx="904">
                        <c:v>0.22212783</c:v>
                      </c:pt>
                      <c:pt idx="905">
                        <c:v>-0.28970891999999998</c:v>
                      </c:pt>
                      <c:pt idx="906">
                        <c:v>-0.34065224999999999</c:v>
                      </c:pt>
                      <c:pt idx="907">
                        <c:v>0.43825194000000001</c:v>
                      </c:pt>
                      <c:pt idx="908">
                        <c:v>0.27528822000000003</c:v>
                      </c:pt>
                      <c:pt idx="909">
                        <c:v>-8.4660300000000008E-2</c:v>
                      </c:pt>
                      <c:pt idx="910">
                        <c:v>-0.41813163000000003</c:v>
                      </c:pt>
                      <c:pt idx="911">
                        <c:v>2.3853701700000003</c:v>
                      </c:pt>
                      <c:pt idx="912">
                        <c:v>-6.0419790000000008E-2</c:v>
                      </c:pt>
                      <c:pt idx="913">
                        <c:v>-0.15570432000000001</c:v>
                      </c:pt>
                      <c:pt idx="914">
                        <c:v>0.22085252999999999</c:v>
                      </c:pt>
                      <c:pt idx="915">
                        <c:v>0.51373988999999998</c:v>
                      </c:pt>
                      <c:pt idx="916">
                        <c:v>1.0381236300000001</c:v>
                      </c:pt>
                      <c:pt idx="917">
                        <c:v>0.79567929000000004</c:v>
                      </c:pt>
                      <c:pt idx="918">
                        <c:v>-0.11389410000000001</c:v>
                      </c:pt>
                      <c:pt idx="919">
                        <c:v>2.1177729900000002</c:v>
                      </c:pt>
                      <c:pt idx="920">
                        <c:v>1.90008909</c:v>
                      </c:pt>
                      <c:pt idx="921">
                        <c:v>-0.15311448000000003</c:v>
                      </c:pt>
                      <c:pt idx="922">
                        <c:v>1.9423800000000001E-2</c:v>
                      </c:pt>
                      <c:pt idx="923">
                        <c:v>-0.34319304</c:v>
                      </c:pt>
                      <c:pt idx="924">
                        <c:v>-0.40916529000000007</c:v>
                      </c:pt>
                      <c:pt idx="925">
                        <c:v>-0.33573744</c:v>
                      </c:pt>
                      <c:pt idx="926">
                        <c:v>-0.16296371999999998</c:v>
                      </c:pt>
                      <c:pt idx="927">
                        <c:v>-0.26945127000000002</c:v>
                      </c:pt>
                      <c:pt idx="928">
                        <c:v>-0.51849774000000004</c:v>
                      </c:pt>
                      <c:pt idx="929">
                        <c:v>-0.37855809000000001</c:v>
                      </c:pt>
                      <c:pt idx="930">
                        <c:v>-0.31596048000000004</c:v>
                      </c:pt>
                      <c:pt idx="931">
                        <c:v>-0.55763963999999999</c:v>
                      </c:pt>
                      <c:pt idx="932">
                        <c:v>-0.44155791000000005</c:v>
                      </c:pt>
                      <c:pt idx="933">
                        <c:v>-0.44686512000000006</c:v>
                      </c:pt>
                      <c:pt idx="934">
                        <c:v>-0.22924008000000001</c:v>
                      </c:pt>
                      <c:pt idx="935">
                        <c:v>-0.20102652000000001</c:v>
                      </c:pt>
                      <c:pt idx="936">
                        <c:v>-0.10549674000000001</c:v>
                      </c:pt>
                      <c:pt idx="937">
                        <c:v>0.61057439999999996</c:v>
                      </c:pt>
                      <c:pt idx="938">
                        <c:v>0.61059402000000007</c:v>
                      </c:pt>
                      <c:pt idx="939">
                        <c:v>-1.1595812400000001</c:v>
                      </c:pt>
                      <c:pt idx="940">
                        <c:v>-0.7327971900000001</c:v>
                      </c:pt>
                      <c:pt idx="941">
                        <c:v>-1.15309683</c:v>
                      </c:pt>
                      <c:pt idx="942">
                        <c:v>6.1636230000000007E-2</c:v>
                      </c:pt>
                      <c:pt idx="943">
                        <c:v>7.6321800000000006E-3</c:v>
                      </c:pt>
                      <c:pt idx="944">
                        <c:v>3.8690639999999998E-2</c:v>
                      </c:pt>
                      <c:pt idx="945">
                        <c:v>-4.9344300000000001E-3</c:v>
                      </c:pt>
                      <c:pt idx="946">
                        <c:v>1.7167500000000002E-3</c:v>
                      </c:pt>
                      <c:pt idx="947">
                        <c:v>2.6320230000000003E-2</c:v>
                      </c:pt>
                      <c:pt idx="948">
                        <c:v>2.8949310000000002E-2</c:v>
                      </c:pt>
                      <c:pt idx="949">
                        <c:v>-1.5166260000000001E-2</c:v>
                      </c:pt>
                      <c:pt idx="950">
                        <c:v>5.1688890000000008E-2</c:v>
                      </c:pt>
                      <c:pt idx="951">
                        <c:v>-1.2164400000000001E-3</c:v>
                      </c:pt>
                      <c:pt idx="952">
                        <c:v>-2.4750630000000003E-2</c:v>
                      </c:pt>
                      <c:pt idx="953">
                        <c:v>-4.2889320000000002E-2</c:v>
                      </c:pt>
                      <c:pt idx="954">
                        <c:v>3.968145E-2</c:v>
                      </c:pt>
                      <c:pt idx="955">
                        <c:v>4.5312390000000001E-2</c:v>
                      </c:pt>
                      <c:pt idx="956">
                        <c:v>2.833128E-2</c:v>
                      </c:pt>
                      <c:pt idx="957">
                        <c:v>-2.4358230000000002E-2</c:v>
                      </c:pt>
                      <c:pt idx="958">
                        <c:v>-4.0505489999999998E-2</c:v>
                      </c:pt>
                      <c:pt idx="959">
                        <c:v>-4.5861750000000007E-2</c:v>
                      </c:pt>
                      <c:pt idx="960">
                        <c:v>4.820634E-2</c:v>
                      </c:pt>
                      <c:pt idx="961">
                        <c:v>4.384089E-2</c:v>
                      </c:pt>
                      <c:pt idx="962">
                        <c:v>4.2595020000000004E-2</c:v>
                      </c:pt>
                      <c:pt idx="963">
                        <c:v>3.3726780000000005E-2</c:v>
                      </c:pt>
                      <c:pt idx="964">
                        <c:v>4.3801650000000004E-2</c:v>
                      </c:pt>
                      <c:pt idx="965">
                        <c:v>-8.7014700000000011E-3</c:v>
                      </c:pt>
                      <c:pt idx="966">
                        <c:v>4.9844609999999998E-2</c:v>
                      </c:pt>
                      <c:pt idx="967">
                        <c:v>4.5175050000000001E-2</c:v>
                      </c:pt>
                      <c:pt idx="968">
                        <c:v>4.1574779999999999E-2</c:v>
                      </c:pt>
                      <c:pt idx="969">
                        <c:v>4.2957990000000001E-2</c:v>
                      </c:pt>
                      <c:pt idx="970">
                        <c:v>4.3693740000000002E-2</c:v>
                      </c:pt>
                      <c:pt idx="971">
                        <c:v>4.3114949999999999E-2</c:v>
                      </c:pt>
                      <c:pt idx="972">
                        <c:v>4.3026660000000001E-2</c:v>
                      </c:pt>
                      <c:pt idx="973">
                        <c:v>-2.4946830000000003E-2</c:v>
                      </c:pt>
                      <c:pt idx="974">
                        <c:v>5.6819520000000005E-2</c:v>
                      </c:pt>
                      <c:pt idx="975">
                        <c:v>3.0028410000000002E-2</c:v>
                      </c:pt>
                      <c:pt idx="976">
                        <c:v>3.8209949999999999E-2</c:v>
                      </c:pt>
                      <c:pt idx="977">
                        <c:v>8.07363E-3</c:v>
                      </c:pt>
                      <c:pt idx="978">
                        <c:v>-3.2608440000000002E-2</c:v>
                      </c:pt>
                      <c:pt idx="979">
                        <c:v>-1.14777E-3</c:v>
                      </c:pt>
                      <c:pt idx="980">
                        <c:v>-1.126188E-2</c:v>
                      </c:pt>
                      <c:pt idx="981">
                        <c:v>4.2133950000000003E-2</c:v>
                      </c:pt>
                      <c:pt idx="982">
                        <c:v>4.3164000000000008E-2</c:v>
                      </c:pt>
                      <c:pt idx="983">
                        <c:v>4.2104519999999999E-2</c:v>
                      </c:pt>
                      <c:pt idx="984">
                        <c:v>4.3634880000000001E-2</c:v>
                      </c:pt>
                      <c:pt idx="985">
                        <c:v>4.3654499999999999E-2</c:v>
                      </c:pt>
                      <c:pt idx="986">
                        <c:v>4.3409250000000003E-2</c:v>
                      </c:pt>
                      <c:pt idx="987">
                        <c:v>4.2977610000000006E-2</c:v>
                      </c:pt>
                      <c:pt idx="988">
                        <c:v>4.2026040000000001E-2</c:v>
                      </c:pt>
                      <c:pt idx="989">
                        <c:v>4.2771600000000007E-2</c:v>
                      </c:pt>
                      <c:pt idx="990">
                        <c:v>4.2016230000000009E-2</c:v>
                      </c:pt>
                      <c:pt idx="991">
                        <c:v>-4.5881369999999998E-2</c:v>
                      </c:pt>
                      <c:pt idx="992">
                        <c:v>-3.0881880000000004E-2</c:v>
                      </c:pt>
                      <c:pt idx="993">
                        <c:v>-1.9109880000000003E-2</c:v>
                      </c:pt>
                      <c:pt idx="994">
                        <c:v>4.8706649999999997E-2</c:v>
                      </c:pt>
                      <c:pt idx="995">
                        <c:v>4.807881E-2</c:v>
                      </c:pt>
                      <c:pt idx="996">
                        <c:v>4.0642830000000005E-2</c:v>
                      </c:pt>
                      <c:pt idx="997">
                        <c:v>4.3458299999999998E-2</c:v>
                      </c:pt>
                      <c:pt idx="998">
                        <c:v>4.4154810000000003E-2</c:v>
                      </c:pt>
                      <c:pt idx="999">
                        <c:v>4.1525729999999997E-2</c:v>
                      </c:pt>
                      <c:pt idx="1000">
                        <c:v>4.1643449999999999E-2</c:v>
                      </c:pt>
                      <c:pt idx="1001">
                        <c:v>4.2781410000000006E-2</c:v>
                      </c:pt>
                      <c:pt idx="1002">
                        <c:v>4.331115E-2</c:v>
                      </c:pt>
                      <c:pt idx="1003">
                        <c:v>4.2398820000000004E-2</c:v>
                      </c:pt>
                      <c:pt idx="1004">
                        <c:v>4.3046280000000006E-2</c:v>
                      </c:pt>
                      <c:pt idx="1005">
                        <c:v>4.4488350000000003E-2</c:v>
                      </c:pt>
                      <c:pt idx="1006">
                        <c:v>4.4184240000000007E-2</c:v>
                      </c:pt>
                      <c:pt idx="1007">
                        <c:v>-2.5682580000000003E-2</c:v>
                      </c:pt>
                      <c:pt idx="1008">
                        <c:v>5.5838520000000003E-2</c:v>
                      </c:pt>
                      <c:pt idx="1009">
                        <c:v>4.0966559999999999E-2</c:v>
                      </c:pt>
                      <c:pt idx="1010">
                        <c:v>4.2457680000000005E-2</c:v>
                      </c:pt>
                      <c:pt idx="1011">
                        <c:v>2.3926590000000005E-2</c:v>
                      </c:pt>
                      <c:pt idx="1012">
                        <c:v>5.0717699999999998E-3</c:v>
                      </c:pt>
                      <c:pt idx="1013">
                        <c:v>-3.4079940000000003E-2</c:v>
                      </c:pt>
                      <c:pt idx="1014">
                        <c:v>1.5695999999999999E-4</c:v>
                      </c:pt>
                      <c:pt idx="1015">
                        <c:v>4.6607310000000006E-2</c:v>
                      </c:pt>
                      <c:pt idx="1016">
                        <c:v>4.0731120000000003E-2</c:v>
                      </c:pt>
                      <c:pt idx="1017">
                        <c:v>-4.7382300000000002E-2</c:v>
                      </c:pt>
                      <c:pt idx="1018">
                        <c:v>-3.0204990000000004E-2</c:v>
                      </c:pt>
                      <c:pt idx="1019">
                        <c:v>4.921677E-2</c:v>
                      </c:pt>
                      <c:pt idx="1020">
                        <c:v>2.2769010000000003E-2</c:v>
                      </c:pt>
                      <c:pt idx="1021">
                        <c:v>4.5420299999999999E-3</c:v>
                      </c:pt>
                      <c:pt idx="1022">
                        <c:v>3.2539770000000003E-2</c:v>
                      </c:pt>
                      <c:pt idx="1023">
                        <c:v>4.1849459999999998E-2</c:v>
                      </c:pt>
                      <c:pt idx="1024">
                        <c:v>4.0583970000000004E-2</c:v>
                      </c:pt>
                      <c:pt idx="1025">
                        <c:v>4.4419680000000003E-2</c:v>
                      </c:pt>
                      <c:pt idx="1026">
                        <c:v>4.3379819999999999E-2</c:v>
                      </c:pt>
                      <c:pt idx="1027">
                        <c:v>4.3379819999999999E-2</c:v>
                      </c:pt>
                      <c:pt idx="1028">
                        <c:v>4.4282340000000003E-2</c:v>
                      </c:pt>
                      <c:pt idx="1029">
                        <c:v>4.2801029999999997E-2</c:v>
                      </c:pt>
                      <c:pt idx="1030">
                        <c:v>4.203585E-2</c:v>
                      </c:pt>
                      <c:pt idx="1031">
                        <c:v>4.3850699999999999E-2</c:v>
                      </c:pt>
                      <c:pt idx="1032">
                        <c:v>4.3389629999999998E-2</c:v>
                      </c:pt>
                      <c:pt idx="1033">
                        <c:v>-4.0446630000000004E-2</c:v>
                      </c:pt>
                      <c:pt idx="1034">
                        <c:v>7.2986400000000003E-3</c:v>
                      </c:pt>
                      <c:pt idx="1035">
                        <c:v>4.7892420000000005E-2</c:v>
                      </c:pt>
                      <c:pt idx="1036">
                        <c:v>4.6607310000000006E-2</c:v>
                      </c:pt>
                      <c:pt idx="1037">
                        <c:v>4.1761170000000007E-2</c:v>
                      </c:pt>
                      <c:pt idx="1038">
                        <c:v>2.8419569999999998E-2</c:v>
                      </c:pt>
                      <c:pt idx="1039">
                        <c:v>-4.5577260000000001E-2</c:v>
                      </c:pt>
                      <c:pt idx="1040">
                        <c:v>-3.0224610000000002E-2</c:v>
                      </c:pt>
                      <c:pt idx="1041">
                        <c:v>4.9834800000000005E-2</c:v>
                      </c:pt>
                      <c:pt idx="1042">
                        <c:v>4.263426E-2</c:v>
                      </c:pt>
                      <c:pt idx="1043">
                        <c:v>4.1614020000000002E-2</c:v>
                      </c:pt>
                      <c:pt idx="1044">
                        <c:v>-4.0397580000000002E-2</c:v>
                      </c:pt>
                      <c:pt idx="1045">
                        <c:v>-3.1323330000000003E-2</c:v>
                      </c:pt>
                      <c:pt idx="1046">
                        <c:v>-3.4570440000000001E-2</c:v>
                      </c:pt>
                      <c:pt idx="1047">
                        <c:v>-3.3275520000000003E-2</c:v>
                      </c:pt>
                      <c:pt idx="1048">
                        <c:v>7.2594000000000001E-4</c:v>
                      </c:pt>
                      <c:pt idx="1049">
                        <c:v>-3.612042E-2</c:v>
                      </c:pt>
                      <c:pt idx="1050">
                        <c:v>-2.9537910000000001E-2</c:v>
                      </c:pt>
                      <c:pt idx="1051">
                        <c:v>5.103162E-2</c:v>
                      </c:pt>
                      <c:pt idx="1052">
                        <c:v>4.196718E-2</c:v>
                      </c:pt>
                      <c:pt idx="1053">
                        <c:v>4.2045659999999999E-2</c:v>
                      </c:pt>
                      <c:pt idx="1054">
                        <c:v>-4.0966559999999999E-2</c:v>
                      </c:pt>
                      <c:pt idx="1055">
                        <c:v>-3.196098E-2</c:v>
                      </c:pt>
                      <c:pt idx="1056">
                        <c:v>1.6323839999999999E-2</c:v>
                      </c:pt>
                      <c:pt idx="1057">
                        <c:v>4.1927940000000004E-2</c:v>
                      </c:pt>
                      <c:pt idx="1058">
                        <c:v>3.5620110000000003E-2</c:v>
                      </c:pt>
                      <c:pt idx="1059">
                        <c:v>4.6793700000000001E-2</c:v>
                      </c:pt>
                      <c:pt idx="1060">
                        <c:v>4.2261480000000004E-2</c:v>
                      </c:pt>
                      <c:pt idx="1061">
                        <c:v>2.7683820000000001E-2</c:v>
                      </c:pt>
                      <c:pt idx="1062">
                        <c:v>2.2965210000000003E-2</c:v>
                      </c:pt>
                      <c:pt idx="1063">
                        <c:v>-3.8033369999999997E-2</c:v>
                      </c:pt>
                      <c:pt idx="1064">
                        <c:v>1.5097590000000001E-2</c:v>
                      </c:pt>
                      <c:pt idx="1065">
                        <c:v>5.2405020000000004E-2</c:v>
                      </c:pt>
                      <c:pt idx="1066">
                        <c:v>4.7313630000000002E-2</c:v>
                      </c:pt>
                      <c:pt idx="1067">
                        <c:v>4.095675E-2</c:v>
                      </c:pt>
                      <c:pt idx="1068">
                        <c:v>-2.390697E-2</c:v>
                      </c:pt>
                      <c:pt idx="1069">
                        <c:v>-2.6487000000000004E-2</c:v>
                      </c:pt>
                      <c:pt idx="1070">
                        <c:v>-3.7856790000000001E-2</c:v>
                      </c:pt>
                      <c:pt idx="1071">
                        <c:v>-3.2932170000000004E-2</c:v>
                      </c:pt>
                      <c:pt idx="1072">
                        <c:v>5.0040809999999998E-2</c:v>
                      </c:pt>
                      <c:pt idx="1073">
                        <c:v>1.0202399999999999E-3</c:v>
                      </c:pt>
                      <c:pt idx="1074">
                        <c:v>3.7866600000000003E-3</c:v>
                      </c:pt>
                      <c:pt idx="1075">
                        <c:v>2.6467379999999999E-2</c:v>
                      </c:pt>
                      <c:pt idx="1076">
                        <c:v>3.5237520000000001E-2</c:v>
                      </c:pt>
                      <c:pt idx="1077">
                        <c:v>1.2429269999999999E-2</c:v>
                      </c:pt>
                      <c:pt idx="1078">
                        <c:v>6.2784000000000006E-2</c:v>
                      </c:pt>
                      <c:pt idx="1079">
                        <c:v>3.8082420000000006E-2</c:v>
                      </c:pt>
                      <c:pt idx="1080">
                        <c:v>4.3634880000000001E-2</c:v>
                      </c:pt>
                      <c:pt idx="1081">
                        <c:v>-4.5204480000000005E-2</c:v>
                      </c:pt>
                      <c:pt idx="1082">
                        <c:v>-2.9910690000000004E-2</c:v>
                      </c:pt>
                      <c:pt idx="1083">
                        <c:v>-3.2343570000000002E-2</c:v>
                      </c:pt>
                      <c:pt idx="1084">
                        <c:v>-3.3824880000000002E-2</c:v>
                      </c:pt>
                      <c:pt idx="1085">
                        <c:v>-3.5188469999999999E-2</c:v>
                      </c:pt>
                      <c:pt idx="1086">
                        <c:v>-1.1183400000000002E-3</c:v>
                      </c:pt>
                      <c:pt idx="1087">
                        <c:v>4.8471210000000001E-2</c:v>
                      </c:pt>
                      <c:pt idx="1088">
                        <c:v>4.7813939999999999E-2</c:v>
                      </c:pt>
                      <c:pt idx="1089">
                        <c:v>4.1927940000000004E-2</c:v>
                      </c:pt>
                      <c:pt idx="1090">
                        <c:v>2.5299990000000001E-2</c:v>
                      </c:pt>
                      <c:pt idx="1091">
                        <c:v>4.8971520000000004E-2</c:v>
                      </c:pt>
                      <c:pt idx="1092">
                        <c:v>3.5266950000000005E-2</c:v>
                      </c:pt>
                      <c:pt idx="1093">
                        <c:v>4.5488969999999997E-2</c:v>
                      </c:pt>
                      <c:pt idx="1094">
                        <c:v>4.1378580000000005E-2</c:v>
                      </c:pt>
                      <c:pt idx="1095">
                        <c:v>2.739933E-2</c:v>
                      </c:pt>
                      <c:pt idx="1096">
                        <c:v>2.1326940000000003E-2</c:v>
                      </c:pt>
                      <c:pt idx="1097">
                        <c:v>-5.1600600000000003E-2</c:v>
                      </c:pt>
                      <c:pt idx="1098">
                        <c:v>-2.9528100000000002E-2</c:v>
                      </c:pt>
                      <c:pt idx="1099">
                        <c:v>4.9275630000000001E-2</c:v>
                      </c:pt>
                      <c:pt idx="1100">
                        <c:v>4.0770359999999999E-2</c:v>
                      </c:pt>
                      <c:pt idx="1101">
                        <c:v>4.0809600000000001E-2</c:v>
                      </c:pt>
                      <c:pt idx="1102">
                        <c:v>4.3487730000000002E-2</c:v>
                      </c:pt>
                      <c:pt idx="1103">
                        <c:v>4.3880130000000003E-2</c:v>
                      </c:pt>
                      <c:pt idx="1104">
                        <c:v>-6.8375700000000003E-3</c:v>
                      </c:pt>
                      <c:pt idx="1105">
                        <c:v>2.1199410000000002E-2</c:v>
                      </c:pt>
                      <c:pt idx="1106">
                        <c:v>2.3544000000000001E-4</c:v>
                      </c:pt>
                      <c:pt idx="1107">
                        <c:v>-3.6453960000000001E-2</c:v>
                      </c:pt>
                      <c:pt idx="1108">
                        <c:v>-3.8759309999999998E-2</c:v>
                      </c:pt>
                      <c:pt idx="1109">
                        <c:v>3.5266950000000005E-2</c:v>
                      </c:pt>
                      <c:pt idx="1110">
                        <c:v>3.5414100000000004E-2</c:v>
                      </c:pt>
                      <c:pt idx="1111">
                        <c:v>3.9063420000000001E-2</c:v>
                      </c:pt>
                      <c:pt idx="1112">
                        <c:v>-4.5449730000000001E-2</c:v>
                      </c:pt>
                      <c:pt idx="1113">
                        <c:v>5.2081290000000009E-2</c:v>
                      </c:pt>
                      <c:pt idx="1114">
                        <c:v>4.3036470000000007E-2</c:v>
                      </c:pt>
                      <c:pt idx="1115">
                        <c:v>2.7065790000000003E-2</c:v>
                      </c:pt>
                      <c:pt idx="1116">
                        <c:v>-4.001499E-2</c:v>
                      </c:pt>
                      <c:pt idx="1117">
                        <c:v>-1.9678859999999999E-2</c:v>
                      </c:pt>
                      <c:pt idx="1118">
                        <c:v>2.2415850000000001E-2</c:v>
                      </c:pt>
                      <c:pt idx="1119">
                        <c:v>5.3268300000000005E-2</c:v>
                      </c:pt>
                      <c:pt idx="1120">
                        <c:v>9.8688600000000001E-3</c:v>
                      </c:pt>
                      <c:pt idx="1121">
                        <c:v>-2.3073119999999999E-2</c:v>
                      </c:pt>
                      <c:pt idx="1122">
                        <c:v>5.4357210000000003E-2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240-436D-BC0F-32F7774B87F2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Input'!$Q$1</c15:sqref>
                        </c15:formulaRef>
                      </c:ext>
                    </c:extLst>
                    <c:strCache>
                      <c:ptCount val="1"/>
                      <c:pt idx="0">
                        <c:v>az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Input'!$Q$2:$Q$1124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9.8559990899999992</c:v>
                      </c:pt>
                      <c:pt idx="1">
                        <c:v>9.8540567100000001</c:v>
                      </c:pt>
                      <c:pt idx="2">
                        <c:v>9.8540469000000019</c:v>
                      </c:pt>
                      <c:pt idx="3">
                        <c:v>9.8545472099999998</c:v>
                      </c:pt>
                      <c:pt idx="4">
                        <c:v>9.8538408900000007</c:v>
                      </c:pt>
                      <c:pt idx="5">
                        <c:v>9.8534877299999994</c:v>
                      </c:pt>
                      <c:pt idx="6">
                        <c:v>9.85359564</c:v>
                      </c:pt>
                      <c:pt idx="7">
                        <c:v>9.8534975400000011</c:v>
                      </c:pt>
                      <c:pt idx="8">
                        <c:v>9.8535171600000009</c:v>
                      </c:pt>
                      <c:pt idx="9">
                        <c:v>9.8535171600000009</c:v>
                      </c:pt>
                      <c:pt idx="10">
                        <c:v>9.8530855200000005</c:v>
                      </c:pt>
                      <c:pt idx="11">
                        <c:v>9.850240620000001</c:v>
                      </c:pt>
                      <c:pt idx="12">
                        <c:v>9.8511039</c:v>
                      </c:pt>
                      <c:pt idx="13">
                        <c:v>9.8541548100000007</c:v>
                      </c:pt>
                      <c:pt idx="14">
                        <c:v>9.8534288700000001</c:v>
                      </c:pt>
                      <c:pt idx="15">
                        <c:v>9.8535760200000002</c:v>
                      </c:pt>
                      <c:pt idx="16">
                        <c:v>9.8536446899999994</c:v>
                      </c:pt>
                      <c:pt idx="17">
                        <c:v>9.7998172200000013</c:v>
                      </c:pt>
                      <c:pt idx="18">
                        <c:v>9.8540861399999997</c:v>
                      </c:pt>
                      <c:pt idx="19">
                        <c:v>9.8493773400000002</c:v>
                      </c:pt>
                      <c:pt idx="20">
                        <c:v>9.8723621700000006</c:v>
                      </c:pt>
                      <c:pt idx="21">
                        <c:v>9.9005757300000017</c:v>
                      </c:pt>
                      <c:pt idx="22">
                        <c:v>9.842461290000001</c:v>
                      </c:pt>
                      <c:pt idx="23">
                        <c:v>9.853889940000002</c:v>
                      </c:pt>
                      <c:pt idx="24">
                        <c:v>9.8525852099999991</c:v>
                      </c:pt>
                      <c:pt idx="25">
                        <c:v>9.8500738499999994</c:v>
                      </c:pt>
                      <c:pt idx="26">
                        <c:v>9.9368138699999999</c:v>
                      </c:pt>
                      <c:pt idx="27">
                        <c:v>9.8949938399999997</c:v>
                      </c:pt>
                      <c:pt idx="28">
                        <c:v>9.8634644999999992</c:v>
                      </c:pt>
                      <c:pt idx="29">
                        <c:v>9.88999074</c:v>
                      </c:pt>
                      <c:pt idx="30">
                        <c:v>9.8367813000000002</c:v>
                      </c:pt>
                      <c:pt idx="31">
                        <c:v>9.8461890900000011</c:v>
                      </c:pt>
                      <c:pt idx="32">
                        <c:v>9.8578139400000016</c:v>
                      </c:pt>
                      <c:pt idx="33">
                        <c:v>9.8521241400000008</c:v>
                      </c:pt>
                      <c:pt idx="34">
                        <c:v>9.8538703200000004</c:v>
                      </c:pt>
                      <c:pt idx="35">
                        <c:v>9.8534092500000003</c:v>
                      </c:pt>
                      <c:pt idx="36">
                        <c:v>9.8534877299999994</c:v>
                      </c:pt>
                      <c:pt idx="37">
                        <c:v>9.8567838900000009</c:v>
                      </c:pt>
                      <c:pt idx="38">
                        <c:v>9.8566661699999987</c:v>
                      </c:pt>
                      <c:pt idx="39">
                        <c:v>9.8467090200000005</c:v>
                      </c:pt>
                      <c:pt idx="40">
                        <c:v>9.8616594600000003</c:v>
                      </c:pt>
                      <c:pt idx="41">
                        <c:v>9.8520652800000015</c:v>
                      </c:pt>
                      <c:pt idx="42">
                        <c:v>9.8540469000000019</c:v>
                      </c:pt>
                      <c:pt idx="43">
                        <c:v>9.8533405800000011</c:v>
                      </c:pt>
                      <c:pt idx="44">
                        <c:v>9.8534877299999994</c:v>
                      </c:pt>
                      <c:pt idx="45">
                        <c:v>9.8533994400000005</c:v>
                      </c:pt>
                      <c:pt idx="46">
                        <c:v>9.7844155199999996</c:v>
                      </c:pt>
                      <c:pt idx="47">
                        <c:v>9.8513982000000002</c:v>
                      </c:pt>
                      <c:pt idx="48">
                        <c:v>9.8694584100000018</c:v>
                      </c:pt>
                      <c:pt idx="49">
                        <c:v>9.8655049800000008</c:v>
                      </c:pt>
                      <c:pt idx="50">
                        <c:v>9.8495735400000015</c:v>
                      </c:pt>
                      <c:pt idx="51">
                        <c:v>9.8512020000000007</c:v>
                      </c:pt>
                      <c:pt idx="52">
                        <c:v>9.8178676199999995</c:v>
                      </c:pt>
                      <c:pt idx="53">
                        <c:v>9.8664565500000005</c:v>
                      </c:pt>
                      <c:pt idx="54">
                        <c:v>9.8558126999999995</c:v>
                      </c:pt>
                      <c:pt idx="55">
                        <c:v>9.8506624500000015</c:v>
                      </c:pt>
                      <c:pt idx="56">
                        <c:v>9.871390980000001</c:v>
                      </c:pt>
                      <c:pt idx="57">
                        <c:v>9.8937283499999999</c:v>
                      </c:pt>
                      <c:pt idx="58">
                        <c:v>9.8681242499999993</c:v>
                      </c:pt>
                      <c:pt idx="59">
                        <c:v>9.8531149500000001</c:v>
                      </c:pt>
                      <c:pt idx="60">
                        <c:v>9.7772542200000014</c:v>
                      </c:pt>
                      <c:pt idx="61">
                        <c:v>9.8348879700000005</c:v>
                      </c:pt>
                      <c:pt idx="62">
                        <c:v>9.8613259199999987</c:v>
                      </c:pt>
                      <c:pt idx="63">
                        <c:v>9.843550200000001</c:v>
                      </c:pt>
                      <c:pt idx="64">
                        <c:v>9.8506918800000012</c:v>
                      </c:pt>
                      <c:pt idx="65">
                        <c:v>9.8535465900000005</c:v>
                      </c:pt>
                      <c:pt idx="66">
                        <c:v>9.8534092500000003</c:v>
                      </c:pt>
                      <c:pt idx="67">
                        <c:v>9.8568721799999999</c:v>
                      </c:pt>
                      <c:pt idx="68">
                        <c:v>9.8563130100000009</c:v>
                      </c:pt>
                      <c:pt idx="69">
                        <c:v>9.7873879500000012</c:v>
                      </c:pt>
                      <c:pt idx="70">
                        <c:v>9.8223998399999992</c:v>
                      </c:pt>
                      <c:pt idx="71">
                        <c:v>9.8507409300000006</c:v>
                      </c:pt>
                      <c:pt idx="72">
                        <c:v>9.8502111900000013</c:v>
                      </c:pt>
                      <c:pt idx="73">
                        <c:v>9.8555772600000005</c:v>
                      </c:pt>
                      <c:pt idx="74">
                        <c:v>9.8526342600000003</c:v>
                      </c:pt>
                      <c:pt idx="75">
                        <c:v>9.8538310799999991</c:v>
                      </c:pt>
                      <c:pt idx="76">
                        <c:v>9.8535465900000005</c:v>
                      </c:pt>
                      <c:pt idx="77">
                        <c:v>9.8346427200000015</c:v>
                      </c:pt>
                      <c:pt idx="78">
                        <c:v>9.7913610000000002</c:v>
                      </c:pt>
                      <c:pt idx="79">
                        <c:v>9.7739384400000002</c:v>
                      </c:pt>
                      <c:pt idx="80">
                        <c:v>9.7711524000000001</c:v>
                      </c:pt>
                      <c:pt idx="81">
                        <c:v>9.8669862899999998</c:v>
                      </c:pt>
                      <c:pt idx="82">
                        <c:v>9.8524576800000023</c:v>
                      </c:pt>
                      <c:pt idx="83">
                        <c:v>9.8532719100000001</c:v>
                      </c:pt>
                      <c:pt idx="84">
                        <c:v>9.8541450000000008</c:v>
                      </c:pt>
                      <c:pt idx="85">
                        <c:v>9.8537231700000003</c:v>
                      </c:pt>
                      <c:pt idx="86">
                        <c:v>9.8533700100000008</c:v>
                      </c:pt>
                      <c:pt idx="87">
                        <c:v>9.8535858300000001</c:v>
                      </c:pt>
                      <c:pt idx="88">
                        <c:v>9.8535465900000005</c:v>
                      </c:pt>
                      <c:pt idx="89">
                        <c:v>9.8536545000000011</c:v>
                      </c:pt>
                      <c:pt idx="90">
                        <c:v>9.8194862700000005</c:v>
                      </c:pt>
                      <c:pt idx="91">
                        <c:v>9.8315623799999994</c:v>
                      </c:pt>
                      <c:pt idx="92">
                        <c:v>9.8473466700000003</c:v>
                      </c:pt>
                      <c:pt idx="93">
                        <c:v>9.8596091700000006</c:v>
                      </c:pt>
                      <c:pt idx="94">
                        <c:v>9.8517121200000002</c:v>
                      </c:pt>
                      <c:pt idx="95">
                        <c:v>9.8541744300000005</c:v>
                      </c:pt>
                      <c:pt idx="96">
                        <c:v>9.8534190600000002</c:v>
                      </c:pt>
                      <c:pt idx="97">
                        <c:v>9.853507350000001</c:v>
                      </c:pt>
                      <c:pt idx="98">
                        <c:v>9.8535171600000009</c:v>
                      </c:pt>
                      <c:pt idx="99">
                        <c:v>9.8535465900000005</c:v>
                      </c:pt>
                      <c:pt idx="100">
                        <c:v>9.8535269700000008</c:v>
                      </c:pt>
                      <c:pt idx="101">
                        <c:v>9.8540959499999996</c:v>
                      </c:pt>
                      <c:pt idx="102">
                        <c:v>9.8554889699999997</c:v>
                      </c:pt>
                      <c:pt idx="103">
                        <c:v>9.8187701399999998</c:v>
                      </c:pt>
                      <c:pt idx="104">
                        <c:v>9.8668391400000015</c:v>
                      </c:pt>
                      <c:pt idx="105">
                        <c:v>9.8516336399999993</c:v>
                      </c:pt>
                      <c:pt idx="106">
                        <c:v>9.8567250300000016</c:v>
                      </c:pt>
                      <c:pt idx="107">
                        <c:v>9.8515257300000005</c:v>
                      </c:pt>
                      <c:pt idx="108">
                        <c:v>9.85654845</c:v>
                      </c:pt>
                      <c:pt idx="109">
                        <c:v>9.8522811000000008</c:v>
                      </c:pt>
                      <c:pt idx="110">
                        <c:v>9.8539586099999994</c:v>
                      </c:pt>
                      <c:pt idx="111">
                        <c:v>9.8533994400000005</c:v>
                      </c:pt>
                      <c:pt idx="112">
                        <c:v>9.8536054500000017</c:v>
                      </c:pt>
                      <c:pt idx="113">
                        <c:v>9.853507350000001</c:v>
                      </c:pt>
                      <c:pt idx="114">
                        <c:v>9.8535564000000004</c:v>
                      </c:pt>
                      <c:pt idx="115">
                        <c:v>9.8507997899999999</c:v>
                      </c:pt>
                      <c:pt idx="116">
                        <c:v>9.8535465900000005</c:v>
                      </c:pt>
                      <c:pt idx="117">
                        <c:v>9.8536152599999998</c:v>
                      </c:pt>
                      <c:pt idx="118">
                        <c:v>9.8537918400000013</c:v>
                      </c:pt>
                      <c:pt idx="119">
                        <c:v>9.8494165800000015</c:v>
                      </c:pt>
                      <c:pt idx="120">
                        <c:v>9.8570879999999992</c:v>
                      </c:pt>
                      <c:pt idx="121">
                        <c:v>9.8550180899999997</c:v>
                      </c:pt>
                      <c:pt idx="122">
                        <c:v>9.8569899000000021</c:v>
                      </c:pt>
                      <c:pt idx="123">
                        <c:v>9.8567642699999993</c:v>
                      </c:pt>
                      <c:pt idx="124">
                        <c:v>9.8548905599999994</c:v>
                      </c:pt>
                      <c:pt idx="125">
                        <c:v>9.8534582999999998</c:v>
                      </c:pt>
                      <c:pt idx="126">
                        <c:v>9.8541253799999993</c:v>
                      </c:pt>
                      <c:pt idx="127">
                        <c:v>9.8561364299999994</c:v>
                      </c:pt>
                      <c:pt idx="128">
                        <c:v>9.8551456200000001</c:v>
                      </c:pt>
                      <c:pt idx="129">
                        <c:v>9.8534386800000018</c:v>
                      </c:pt>
                      <c:pt idx="130">
                        <c:v>9.8537035500000023</c:v>
                      </c:pt>
                      <c:pt idx="131">
                        <c:v>9.8536152599999998</c:v>
                      </c:pt>
                      <c:pt idx="132">
                        <c:v>9.8535662100000003</c:v>
                      </c:pt>
                      <c:pt idx="133">
                        <c:v>9.8535465900000005</c:v>
                      </c:pt>
                      <c:pt idx="134">
                        <c:v>9.8535171600000009</c:v>
                      </c:pt>
                      <c:pt idx="135">
                        <c:v>9.8535465900000005</c:v>
                      </c:pt>
                      <c:pt idx="136">
                        <c:v>9.8535367800000007</c:v>
                      </c:pt>
                      <c:pt idx="137">
                        <c:v>9.8535269700000008</c:v>
                      </c:pt>
                      <c:pt idx="138">
                        <c:v>9.8535367800000007</c:v>
                      </c:pt>
                      <c:pt idx="139">
                        <c:v>9.8548218900000002</c:v>
                      </c:pt>
                      <c:pt idx="140">
                        <c:v>9.8532228599999989</c:v>
                      </c:pt>
                      <c:pt idx="141">
                        <c:v>9.8535367800000007</c:v>
                      </c:pt>
                      <c:pt idx="142">
                        <c:v>9.8532915299999999</c:v>
                      </c:pt>
                      <c:pt idx="143">
                        <c:v>9.8534681100000014</c:v>
                      </c:pt>
                      <c:pt idx="144">
                        <c:v>9.8535171600000009</c:v>
                      </c:pt>
                      <c:pt idx="145">
                        <c:v>9.8535171600000009</c:v>
                      </c:pt>
                      <c:pt idx="146">
                        <c:v>9.9391192200000003</c:v>
                      </c:pt>
                      <c:pt idx="147">
                        <c:v>9.9310455900000019</c:v>
                      </c:pt>
                      <c:pt idx="148">
                        <c:v>9.8456004900000007</c:v>
                      </c:pt>
                      <c:pt idx="149">
                        <c:v>9.8552927700000019</c:v>
                      </c:pt>
                      <c:pt idx="150">
                        <c:v>9.8209087200000003</c:v>
                      </c:pt>
                      <c:pt idx="151">
                        <c:v>9.8028092700000009</c:v>
                      </c:pt>
                      <c:pt idx="152">
                        <c:v>9.8349762599999995</c:v>
                      </c:pt>
                      <c:pt idx="153">
                        <c:v>9.8538114600000011</c:v>
                      </c:pt>
                      <c:pt idx="154">
                        <c:v>9.8540076600000006</c:v>
                      </c:pt>
                      <c:pt idx="155">
                        <c:v>9.8504270100000006</c:v>
                      </c:pt>
                      <c:pt idx="156">
                        <c:v>9.8922764700000005</c:v>
                      </c:pt>
                      <c:pt idx="157">
                        <c:v>9.867035340000001</c:v>
                      </c:pt>
                      <c:pt idx="158">
                        <c:v>9.8545864500000011</c:v>
                      </c:pt>
                      <c:pt idx="159">
                        <c:v>9.8502111900000013</c:v>
                      </c:pt>
                      <c:pt idx="160">
                        <c:v>9.8019361800000002</c:v>
                      </c:pt>
                      <c:pt idx="161">
                        <c:v>9.861129720000001</c:v>
                      </c:pt>
                      <c:pt idx="162">
                        <c:v>9.8548415100000017</c:v>
                      </c:pt>
                      <c:pt idx="163">
                        <c:v>9.85173174</c:v>
                      </c:pt>
                      <c:pt idx="164">
                        <c:v>9.8560481400000004</c:v>
                      </c:pt>
                      <c:pt idx="165">
                        <c:v>9.8530855200000005</c:v>
                      </c:pt>
                      <c:pt idx="166">
                        <c:v>9.8535858300000001</c:v>
                      </c:pt>
                      <c:pt idx="167">
                        <c:v>9.8536839300000008</c:v>
                      </c:pt>
                      <c:pt idx="168">
                        <c:v>9.8535564000000004</c:v>
                      </c:pt>
                      <c:pt idx="169">
                        <c:v>9.8535171600000009</c:v>
                      </c:pt>
                      <c:pt idx="170">
                        <c:v>9.8535269700000008</c:v>
                      </c:pt>
                      <c:pt idx="171">
                        <c:v>9.8535367800000007</c:v>
                      </c:pt>
                      <c:pt idx="172">
                        <c:v>9.8535367800000007</c:v>
                      </c:pt>
                      <c:pt idx="173">
                        <c:v>9.8535171600000009</c:v>
                      </c:pt>
                      <c:pt idx="174">
                        <c:v>9.8535367800000007</c:v>
                      </c:pt>
                      <c:pt idx="175">
                        <c:v>9.8535171600000009</c:v>
                      </c:pt>
                      <c:pt idx="176">
                        <c:v>9.8535465900000005</c:v>
                      </c:pt>
                      <c:pt idx="177">
                        <c:v>9.8535367800000007</c:v>
                      </c:pt>
                      <c:pt idx="178">
                        <c:v>9.8535367800000007</c:v>
                      </c:pt>
                      <c:pt idx="179">
                        <c:v>9.8535367800000007</c:v>
                      </c:pt>
                      <c:pt idx="180">
                        <c:v>9.8535564000000004</c:v>
                      </c:pt>
                      <c:pt idx="181">
                        <c:v>9.8535171600000009</c:v>
                      </c:pt>
                      <c:pt idx="182">
                        <c:v>9.8507507400000005</c:v>
                      </c:pt>
                      <c:pt idx="183">
                        <c:v>9.8501523300000002</c:v>
                      </c:pt>
                      <c:pt idx="184">
                        <c:v>9.8523792000000014</c:v>
                      </c:pt>
                      <c:pt idx="185">
                        <c:v>9.8540567100000001</c:v>
                      </c:pt>
                      <c:pt idx="186">
                        <c:v>9.8536839300000008</c:v>
                      </c:pt>
                      <c:pt idx="187">
                        <c:v>9.8536152599999998</c:v>
                      </c:pt>
                      <c:pt idx="188">
                        <c:v>9.8376936300000004</c:v>
                      </c:pt>
                      <c:pt idx="189">
                        <c:v>9.7660806300000012</c:v>
                      </c:pt>
                      <c:pt idx="190">
                        <c:v>9.8072924399999994</c:v>
                      </c:pt>
                      <c:pt idx="191">
                        <c:v>9.84504132</c:v>
                      </c:pt>
                      <c:pt idx="192">
                        <c:v>9.7984928700000005</c:v>
                      </c:pt>
                      <c:pt idx="193">
                        <c:v>9.86028606</c:v>
                      </c:pt>
                      <c:pt idx="194">
                        <c:v>9.8475232500000001</c:v>
                      </c:pt>
                      <c:pt idx="195">
                        <c:v>9.8526931199999996</c:v>
                      </c:pt>
                      <c:pt idx="196">
                        <c:v>9.8537231700000003</c:v>
                      </c:pt>
                      <c:pt idx="197">
                        <c:v>9.8535171600000009</c:v>
                      </c:pt>
                      <c:pt idx="198">
                        <c:v>9.8536545000000011</c:v>
                      </c:pt>
                      <c:pt idx="199">
                        <c:v>9.8536446899999994</c:v>
                      </c:pt>
                      <c:pt idx="200">
                        <c:v>9.8535465900000005</c:v>
                      </c:pt>
                      <c:pt idx="201">
                        <c:v>9.853507350000001</c:v>
                      </c:pt>
                      <c:pt idx="202">
                        <c:v>9.8535171600000009</c:v>
                      </c:pt>
                      <c:pt idx="203">
                        <c:v>9.8535465900000005</c:v>
                      </c:pt>
                      <c:pt idx="204">
                        <c:v>9.8535269700000008</c:v>
                      </c:pt>
                      <c:pt idx="205">
                        <c:v>9.8535269700000008</c:v>
                      </c:pt>
                      <c:pt idx="206">
                        <c:v>9.8535171600000009</c:v>
                      </c:pt>
                      <c:pt idx="207">
                        <c:v>9.8515061100000008</c:v>
                      </c:pt>
                      <c:pt idx="208">
                        <c:v>9.8542725300000011</c:v>
                      </c:pt>
                      <c:pt idx="209">
                        <c:v>9.8533602000000009</c:v>
                      </c:pt>
                      <c:pt idx="210">
                        <c:v>9.7844351400000011</c:v>
                      </c:pt>
                      <c:pt idx="211">
                        <c:v>9.7810997400000002</c:v>
                      </c:pt>
                      <c:pt idx="212">
                        <c:v>9.8430400800000015</c:v>
                      </c:pt>
                      <c:pt idx="213">
                        <c:v>9.8448255000000007</c:v>
                      </c:pt>
                      <c:pt idx="214">
                        <c:v>9.850240620000001</c:v>
                      </c:pt>
                      <c:pt idx="215">
                        <c:v>9.8545570200000014</c:v>
                      </c:pt>
                      <c:pt idx="216">
                        <c:v>9.8529776099999999</c:v>
                      </c:pt>
                      <c:pt idx="217">
                        <c:v>9.8528402699999997</c:v>
                      </c:pt>
                      <c:pt idx="218">
                        <c:v>9.8516140200000013</c:v>
                      </c:pt>
                      <c:pt idx="219">
                        <c:v>9.852261480000001</c:v>
                      </c:pt>
                      <c:pt idx="220">
                        <c:v>9.7839250199999999</c:v>
                      </c:pt>
                      <c:pt idx="221">
                        <c:v>9.7957558799999997</c:v>
                      </c:pt>
                      <c:pt idx="222">
                        <c:v>9.8635037400000005</c:v>
                      </c:pt>
                      <c:pt idx="223">
                        <c:v>9.8469248400000016</c:v>
                      </c:pt>
                      <c:pt idx="224">
                        <c:v>9.8517023100000003</c:v>
                      </c:pt>
                      <c:pt idx="225">
                        <c:v>9.8535269700000008</c:v>
                      </c:pt>
                      <c:pt idx="226">
                        <c:v>9.8505349200000012</c:v>
                      </c:pt>
                      <c:pt idx="227">
                        <c:v>9.8509371300000002</c:v>
                      </c:pt>
                      <c:pt idx="228">
                        <c:v>9.8508390299999995</c:v>
                      </c:pt>
                      <c:pt idx="229">
                        <c:v>9.8518985099999998</c:v>
                      </c:pt>
                      <c:pt idx="230">
                        <c:v>9.8537526</c:v>
                      </c:pt>
                      <c:pt idx="231">
                        <c:v>9.8383901399999996</c:v>
                      </c:pt>
                      <c:pt idx="232">
                        <c:v>9.8383999500000012</c:v>
                      </c:pt>
                      <c:pt idx="233">
                        <c:v>9.8626012200000019</c:v>
                      </c:pt>
                      <c:pt idx="234">
                        <c:v>9.8561756700000007</c:v>
                      </c:pt>
                      <c:pt idx="235">
                        <c:v>9.8522909100000007</c:v>
                      </c:pt>
                      <c:pt idx="236">
                        <c:v>9.85499847</c:v>
                      </c:pt>
                      <c:pt idx="237">
                        <c:v>9.8539291799999997</c:v>
                      </c:pt>
                      <c:pt idx="238">
                        <c:v>9.8533700100000008</c:v>
                      </c:pt>
                      <c:pt idx="239">
                        <c:v>9.8536545000000011</c:v>
                      </c:pt>
                      <c:pt idx="240">
                        <c:v>9.8547826500000006</c:v>
                      </c:pt>
                      <c:pt idx="241">
                        <c:v>9.8554497300000019</c:v>
                      </c:pt>
                      <c:pt idx="242">
                        <c:v>9.8536152599999998</c:v>
                      </c:pt>
                      <c:pt idx="243">
                        <c:v>9.8532719100000001</c:v>
                      </c:pt>
                      <c:pt idx="244">
                        <c:v>9.8541646200000006</c:v>
                      </c:pt>
                      <c:pt idx="245">
                        <c:v>9.8381154600000009</c:v>
                      </c:pt>
                      <c:pt idx="246">
                        <c:v>9.8631603900000009</c:v>
                      </c:pt>
                      <c:pt idx="247">
                        <c:v>9.915879330000001</c:v>
                      </c:pt>
                      <c:pt idx="248">
                        <c:v>9.9139663800000015</c:v>
                      </c:pt>
                      <c:pt idx="249">
                        <c:v>9.8426378700000008</c:v>
                      </c:pt>
                      <c:pt idx="250">
                        <c:v>9.8547532199999992</c:v>
                      </c:pt>
                      <c:pt idx="251">
                        <c:v>9.8558421299999992</c:v>
                      </c:pt>
                      <c:pt idx="252">
                        <c:v>9.8565288300000002</c:v>
                      </c:pt>
                      <c:pt idx="253">
                        <c:v>9.8544392999999992</c:v>
                      </c:pt>
                      <c:pt idx="254">
                        <c:v>9.8530364699999993</c:v>
                      </c:pt>
                      <c:pt idx="255">
                        <c:v>9.853507350000001</c:v>
                      </c:pt>
                      <c:pt idx="256">
                        <c:v>9.8701156799999996</c:v>
                      </c:pt>
                      <c:pt idx="257">
                        <c:v>9.9453878099999997</c:v>
                      </c:pt>
                      <c:pt idx="258">
                        <c:v>9.8431185600000006</c:v>
                      </c:pt>
                      <c:pt idx="259">
                        <c:v>9.852889320000001</c:v>
                      </c:pt>
                      <c:pt idx="260">
                        <c:v>9.84768021</c:v>
                      </c:pt>
                      <c:pt idx="261">
                        <c:v>9.8520358500000018</c:v>
                      </c:pt>
                      <c:pt idx="262">
                        <c:v>9.8525655900000011</c:v>
                      </c:pt>
                      <c:pt idx="263">
                        <c:v>9.8154935999999999</c:v>
                      </c:pt>
                      <c:pt idx="264">
                        <c:v>9.8588145600000008</c:v>
                      </c:pt>
                      <c:pt idx="265">
                        <c:v>9.8570193300000017</c:v>
                      </c:pt>
                      <c:pt idx="266">
                        <c:v>9.8509861800000014</c:v>
                      </c:pt>
                      <c:pt idx="267">
                        <c:v>9.8517905999999993</c:v>
                      </c:pt>
                      <c:pt idx="268">
                        <c:v>9.8518788900000018</c:v>
                      </c:pt>
                      <c:pt idx="269">
                        <c:v>9.8524674900000004</c:v>
                      </c:pt>
                      <c:pt idx="270">
                        <c:v>9.834220890000001</c:v>
                      </c:pt>
                      <c:pt idx="271">
                        <c:v>9.863788229999999</c:v>
                      </c:pt>
                      <c:pt idx="272">
                        <c:v>9.8539684200000011</c:v>
                      </c:pt>
                      <c:pt idx="273">
                        <c:v>9.8492792399999995</c:v>
                      </c:pt>
                      <c:pt idx="274">
                        <c:v>9.867506220000001</c:v>
                      </c:pt>
                      <c:pt idx="275">
                        <c:v>9.8725485600000003</c:v>
                      </c:pt>
                      <c:pt idx="276">
                        <c:v>9.8593835399999996</c:v>
                      </c:pt>
                      <c:pt idx="277">
                        <c:v>9.8467678800000016</c:v>
                      </c:pt>
                      <c:pt idx="278">
                        <c:v>9.919607130000001</c:v>
                      </c:pt>
                      <c:pt idx="279">
                        <c:v>9.935479710000001</c:v>
                      </c:pt>
                      <c:pt idx="280">
                        <c:v>9.8486514000000014</c:v>
                      </c:pt>
                      <c:pt idx="281">
                        <c:v>9.8504760600000019</c:v>
                      </c:pt>
                      <c:pt idx="282">
                        <c:v>9.9059614200000006</c:v>
                      </c:pt>
                      <c:pt idx="283">
                        <c:v>9.9014684400000021</c:v>
                      </c:pt>
                      <c:pt idx="284">
                        <c:v>9.8592462000000012</c:v>
                      </c:pt>
                      <c:pt idx="285">
                        <c:v>9.8517415499999998</c:v>
                      </c:pt>
                      <c:pt idx="286">
                        <c:v>9.8500051800000001</c:v>
                      </c:pt>
                      <c:pt idx="287">
                        <c:v>9.8507605500000004</c:v>
                      </c:pt>
                      <c:pt idx="288">
                        <c:v>9.851015610000001</c:v>
                      </c:pt>
                      <c:pt idx="289">
                        <c:v>9.8514766799999993</c:v>
                      </c:pt>
                      <c:pt idx="290">
                        <c:v>9.8662309200000013</c:v>
                      </c:pt>
                      <c:pt idx="291">
                        <c:v>9.8691837299999996</c:v>
                      </c:pt>
                      <c:pt idx="292">
                        <c:v>9.8502504300000009</c:v>
                      </c:pt>
                      <c:pt idx="293">
                        <c:v>9.8588439900000004</c:v>
                      </c:pt>
                      <c:pt idx="294">
                        <c:v>9.8488083600000014</c:v>
                      </c:pt>
                      <c:pt idx="295">
                        <c:v>9.8511235199999998</c:v>
                      </c:pt>
                      <c:pt idx="296">
                        <c:v>9.8524674900000004</c:v>
                      </c:pt>
                      <c:pt idx="297">
                        <c:v>9.8316408600000003</c:v>
                      </c:pt>
                      <c:pt idx="298">
                        <c:v>9.8598249900000017</c:v>
                      </c:pt>
                      <c:pt idx="299">
                        <c:v>9.8448941700000017</c:v>
                      </c:pt>
                      <c:pt idx="300">
                        <c:v>9.8551750499999997</c:v>
                      </c:pt>
                      <c:pt idx="301">
                        <c:v>9.8530364699999993</c:v>
                      </c:pt>
                      <c:pt idx="302">
                        <c:v>9.8524086300000011</c:v>
                      </c:pt>
                      <c:pt idx="303">
                        <c:v>9.8504466300000022</c:v>
                      </c:pt>
                      <c:pt idx="304">
                        <c:v>9.850858650000001</c:v>
                      </c:pt>
                      <c:pt idx="305">
                        <c:v>9.8518396500000005</c:v>
                      </c:pt>
                      <c:pt idx="306">
                        <c:v>9.8533700100000008</c:v>
                      </c:pt>
                      <c:pt idx="307">
                        <c:v>9.85001499</c:v>
                      </c:pt>
                      <c:pt idx="308">
                        <c:v>9.850711500000001</c:v>
                      </c:pt>
                      <c:pt idx="309">
                        <c:v>9.8506722599999996</c:v>
                      </c:pt>
                      <c:pt idx="310">
                        <c:v>9.850554540000001</c:v>
                      </c:pt>
                      <c:pt idx="311">
                        <c:v>9.8352607499999998</c:v>
                      </c:pt>
                      <c:pt idx="312">
                        <c:v>9.7600082400000012</c:v>
                      </c:pt>
                      <c:pt idx="313">
                        <c:v>9.8041630499999997</c:v>
                      </c:pt>
                      <c:pt idx="314">
                        <c:v>9.8606784600000008</c:v>
                      </c:pt>
                      <c:pt idx="315">
                        <c:v>9.8567642699999993</c:v>
                      </c:pt>
                      <c:pt idx="316">
                        <c:v>9.8537231700000003</c:v>
                      </c:pt>
                      <c:pt idx="317">
                        <c:v>9.8729998200000004</c:v>
                      </c:pt>
                      <c:pt idx="318">
                        <c:v>9.8596091700000006</c:v>
                      </c:pt>
                      <c:pt idx="319">
                        <c:v>9.8304244199999999</c:v>
                      </c:pt>
                      <c:pt idx="320">
                        <c:v>9.8595993600000007</c:v>
                      </c:pt>
                      <c:pt idx="321">
                        <c:v>9.85686237</c:v>
                      </c:pt>
                      <c:pt idx="322">
                        <c:v>9.8495441100000001</c:v>
                      </c:pt>
                      <c:pt idx="323">
                        <c:v>9.85421367</c:v>
                      </c:pt>
                      <c:pt idx="324">
                        <c:v>9.9190675800000001</c:v>
                      </c:pt>
                      <c:pt idx="325">
                        <c:v>9.8553320099999997</c:v>
                      </c:pt>
                      <c:pt idx="326">
                        <c:v>9.853664310000001</c:v>
                      </c:pt>
                      <c:pt idx="327">
                        <c:v>9.8473466700000003</c:v>
                      </c:pt>
                      <c:pt idx="328">
                        <c:v>9.8514472499999997</c:v>
                      </c:pt>
                      <c:pt idx="329">
                        <c:v>9.8492694299999997</c:v>
                      </c:pt>
                      <c:pt idx="330">
                        <c:v>9.8511431400000014</c:v>
                      </c:pt>
                      <c:pt idx="331">
                        <c:v>9.8685460799999998</c:v>
                      </c:pt>
                      <c:pt idx="332">
                        <c:v>9.8572351500000011</c:v>
                      </c:pt>
                      <c:pt idx="333">
                        <c:v>9.8341816499999997</c:v>
                      </c:pt>
                      <c:pt idx="334">
                        <c:v>9.8455612500000012</c:v>
                      </c:pt>
                      <c:pt idx="335">
                        <c:v>9.8533994400000005</c:v>
                      </c:pt>
                      <c:pt idx="336">
                        <c:v>9.8511823799999991</c:v>
                      </c:pt>
                      <c:pt idx="337">
                        <c:v>9.8510646600000005</c:v>
                      </c:pt>
                      <c:pt idx="338">
                        <c:v>9.8541744300000005</c:v>
                      </c:pt>
                      <c:pt idx="339">
                        <c:v>9.8535564000000004</c:v>
                      </c:pt>
                      <c:pt idx="340">
                        <c:v>9.8535171600000009</c:v>
                      </c:pt>
                      <c:pt idx="341">
                        <c:v>9.8535367800000007</c:v>
                      </c:pt>
                      <c:pt idx="342">
                        <c:v>9.8529285600000005</c:v>
                      </c:pt>
                      <c:pt idx="343">
                        <c:v>9.8527225500000011</c:v>
                      </c:pt>
                      <c:pt idx="344">
                        <c:v>9.8533602000000009</c:v>
                      </c:pt>
                      <c:pt idx="345">
                        <c:v>9.8537624100000016</c:v>
                      </c:pt>
                      <c:pt idx="346">
                        <c:v>9.8883426600000011</c:v>
                      </c:pt>
                      <c:pt idx="347">
                        <c:v>9.9259836299999993</c:v>
                      </c:pt>
                      <c:pt idx="348">
                        <c:v>9.9351756000000009</c:v>
                      </c:pt>
                      <c:pt idx="349">
                        <c:v>9.9287794800000011</c:v>
                      </c:pt>
                      <c:pt idx="350">
                        <c:v>9.843618870000002</c:v>
                      </c:pt>
                      <c:pt idx="351">
                        <c:v>9.8542921500000009</c:v>
                      </c:pt>
                      <c:pt idx="352">
                        <c:v>9.8507997899999999</c:v>
                      </c:pt>
                      <c:pt idx="353">
                        <c:v>9.8509273200000003</c:v>
                      </c:pt>
                      <c:pt idx="354">
                        <c:v>9.8502896700000004</c:v>
                      </c:pt>
                      <c:pt idx="355">
                        <c:v>9.8505054900000015</c:v>
                      </c:pt>
                      <c:pt idx="356">
                        <c:v>9.8506526399999998</c:v>
                      </c:pt>
                      <c:pt idx="357">
                        <c:v>9.850574159999999</c:v>
                      </c:pt>
                      <c:pt idx="358">
                        <c:v>9.8537624100000016</c:v>
                      </c:pt>
                      <c:pt idx="359">
                        <c:v>9.86884038</c:v>
                      </c:pt>
                      <c:pt idx="360">
                        <c:v>9.9384619500000007</c:v>
                      </c:pt>
                      <c:pt idx="361">
                        <c:v>9.9274943699999998</c:v>
                      </c:pt>
                      <c:pt idx="362">
                        <c:v>9.862532550000001</c:v>
                      </c:pt>
                      <c:pt idx="363">
                        <c:v>9.8615025000000003</c:v>
                      </c:pt>
                      <c:pt idx="364">
                        <c:v>9.8680163400000005</c:v>
                      </c:pt>
                      <c:pt idx="365">
                        <c:v>9.8743045500000015</c:v>
                      </c:pt>
                      <c:pt idx="366">
                        <c:v>9.8594325900000008</c:v>
                      </c:pt>
                      <c:pt idx="367">
                        <c:v>9.8497305000000015</c:v>
                      </c:pt>
                      <c:pt idx="368">
                        <c:v>9.849328289999999</c:v>
                      </c:pt>
                      <c:pt idx="369">
                        <c:v>9.847925459999999</c:v>
                      </c:pt>
                      <c:pt idx="370">
                        <c:v>9.8508684599999992</c:v>
                      </c:pt>
                      <c:pt idx="371">
                        <c:v>9.8502896700000004</c:v>
                      </c:pt>
                      <c:pt idx="372">
                        <c:v>9.8532915299999999</c:v>
                      </c:pt>
                      <c:pt idx="373">
                        <c:v>9.8537427900000001</c:v>
                      </c:pt>
                      <c:pt idx="374">
                        <c:v>9.8522026199999999</c:v>
                      </c:pt>
                      <c:pt idx="375">
                        <c:v>9.850397580000001</c:v>
                      </c:pt>
                      <c:pt idx="376">
                        <c:v>9.8504073900000009</c:v>
                      </c:pt>
                      <c:pt idx="377">
                        <c:v>9.8849091599999994</c:v>
                      </c:pt>
                      <c:pt idx="378">
                        <c:v>9.8500542300000014</c:v>
                      </c:pt>
                      <c:pt idx="379">
                        <c:v>9.8431283700000005</c:v>
                      </c:pt>
                      <c:pt idx="380">
                        <c:v>9.8275697100000023</c:v>
                      </c:pt>
                      <c:pt idx="381">
                        <c:v>9.8461596600000014</c:v>
                      </c:pt>
                      <c:pt idx="382">
                        <c:v>9.8360357399999998</c:v>
                      </c:pt>
                      <c:pt idx="383">
                        <c:v>9.7945786800000008</c:v>
                      </c:pt>
                      <c:pt idx="384">
                        <c:v>9.8592265799999996</c:v>
                      </c:pt>
                      <c:pt idx="385">
                        <c:v>9.8551554299999999</c:v>
                      </c:pt>
                      <c:pt idx="386">
                        <c:v>9.8494263899999996</c:v>
                      </c:pt>
                      <c:pt idx="387">
                        <c:v>9.8507016899999993</c:v>
                      </c:pt>
                      <c:pt idx="388">
                        <c:v>9.8504368200000005</c:v>
                      </c:pt>
                      <c:pt idx="389">
                        <c:v>9.8506624500000015</c:v>
                      </c:pt>
                      <c:pt idx="390">
                        <c:v>9.8506134000000003</c:v>
                      </c:pt>
                      <c:pt idx="391">
                        <c:v>9.8506526399999998</c:v>
                      </c:pt>
                      <c:pt idx="392">
                        <c:v>9.850554540000001</c:v>
                      </c:pt>
                      <c:pt idx="393">
                        <c:v>9.8518494600000022</c:v>
                      </c:pt>
                      <c:pt idx="394">
                        <c:v>9.8530462800000009</c:v>
                      </c:pt>
                      <c:pt idx="395">
                        <c:v>9.8539586099999994</c:v>
                      </c:pt>
                      <c:pt idx="396">
                        <c:v>9.8536152599999998</c:v>
                      </c:pt>
                      <c:pt idx="397">
                        <c:v>9.8504073900000009</c:v>
                      </c:pt>
                      <c:pt idx="398">
                        <c:v>9.8513001000000013</c:v>
                      </c:pt>
                      <c:pt idx="399">
                        <c:v>9.8540959499999996</c:v>
                      </c:pt>
                      <c:pt idx="400">
                        <c:v>9.8502994800000003</c:v>
                      </c:pt>
                      <c:pt idx="401">
                        <c:v>9.8494558200000011</c:v>
                      </c:pt>
                      <c:pt idx="402">
                        <c:v>9.850417199999999</c:v>
                      </c:pt>
                      <c:pt idx="403">
                        <c:v>9.8478175500000003</c:v>
                      </c:pt>
                      <c:pt idx="404">
                        <c:v>9.8476213500000007</c:v>
                      </c:pt>
                      <c:pt idx="405">
                        <c:v>9.8490928499999999</c:v>
                      </c:pt>
                      <c:pt idx="406">
                        <c:v>9.8511627600000011</c:v>
                      </c:pt>
                      <c:pt idx="407">
                        <c:v>9.8328082499999994</c:v>
                      </c:pt>
                      <c:pt idx="408">
                        <c:v>9.7965897300000009</c:v>
                      </c:pt>
                      <c:pt idx="409">
                        <c:v>9.8576766000000013</c:v>
                      </c:pt>
                      <c:pt idx="410">
                        <c:v>9.856617120000001</c:v>
                      </c:pt>
                      <c:pt idx="411">
                        <c:v>9.8525655900000011</c:v>
                      </c:pt>
                      <c:pt idx="412">
                        <c:v>9.8517219300000018</c:v>
                      </c:pt>
                      <c:pt idx="413">
                        <c:v>9.8537133600000004</c:v>
                      </c:pt>
                      <c:pt idx="414">
                        <c:v>9.8532719100000001</c:v>
                      </c:pt>
                      <c:pt idx="415">
                        <c:v>9.8516728800000006</c:v>
                      </c:pt>
                      <c:pt idx="416">
                        <c:v>9.8518886999999999</c:v>
                      </c:pt>
                      <c:pt idx="417">
                        <c:v>9.8386550100000001</c:v>
                      </c:pt>
                      <c:pt idx="418">
                        <c:v>9.77908869</c:v>
                      </c:pt>
                      <c:pt idx="419">
                        <c:v>9.8535171600000009</c:v>
                      </c:pt>
                      <c:pt idx="420">
                        <c:v>9.8574804</c:v>
                      </c:pt>
                      <c:pt idx="421">
                        <c:v>9.9110429999999994</c:v>
                      </c:pt>
                      <c:pt idx="422">
                        <c:v>9.8432362799999993</c:v>
                      </c:pt>
                      <c:pt idx="423">
                        <c:v>9.8542627200000013</c:v>
                      </c:pt>
                      <c:pt idx="424">
                        <c:v>9.8211932100000006</c:v>
                      </c:pt>
                      <c:pt idx="425">
                        <c:v>9.8387727300000005</c:v>
                      </c:pt>
                      <c:pt idx="426">
                        <c:v>9.8294041800000009</c:v>
                      </c:pt>
                      <c:pt idx="427">
                        <c:v>9.8530757100000006</c:v>
                      </c:pt>
                      <c:pt idx="428">
                        <c:v>9.8340443099999995</c:v>
                      </c:pt>
                      <c:pt idx="429">
                        <c:v>9.794716020000001</c:v>
                      </c:pt>
                      <c:pt idx="430">
                        <c:v>9.8608550400000006</c:v>
                      </c:pt>
                      <c:pt idx="431">
                        <c:v>9.8520750899999996</c:v>
                      </c:pt>
                      <c:pt idx="432">
                        <c:v>9.8513197200000011</c:v>
                      </c:pt>
                      <c:pt idx="433">
                        <c:v>9.8524478700000007</c:v>
                      </c:pt>
                      <c:pt idx="434">
                        <c:v>9.8509567500000017</c:v>
                      </c:pt>
                      <c:pt idx="435">
                        <c:v>9.8511137100000017</c:v>
                      </c:pt>
                      <c:pt idx="436">
                        <c:v>9.8505251100000013</c:v>
                      </c:pt>
                      <c:pt idx="437">
                        <c:v>9.8506134000000003</c:v>
                      </c:pt>
                      <c:pt idx="438">
                        <c:v>9.850574159999999</c:v>
                      </c:pt>
                      <c:pt idx="439">
                        <c:v>9.85126086</c:v>
                      </c:pt>
                      <c:pt idx="440">
                        <c:v>9.8516042099999996</c:v>
                      </c:pt>
                      <c:pt idx="441">
                        <c:v>9.8541155699999994</c:v>
                      </c:pt>
                      <c:pt idx="442">
                        <c:v>9.8531051400000003</c:v>
                      </c:pt>
                      <c:pt idx="443">
                        <c:v>9.850083660000001</c:v>
                      </c:pt>
                      <c:pt idx="444">
                        <c:v>9.8507409300000006</c:v>
                      </c:pt>
                      <c:pt idx="445">
                        <c:v>9.8506232100000002</c:v>
                      </c:pt>
                      <c:pt idx="446">
                        <c:v>9.8519573700000009</c:v>
                      </c:pt>
                      <c:pt idx="447">
                        <c:v>9.8511529499999995</c:v>
                      </c:pt>
                      <c:pt idx="448">
                        <c:v>9.8503387199999999</c:v>
                      </c:pt>
                      <c:pt idx="449">
                        <c:v>9.8537231700000003</c:v>
                      </c:pt>
                      <c:pt idx="450">
                        <c:v>9.8534484899999999</c:v>
                      </c:pt>
                      <c:pt idx="451">
                        <c:v>9.85359564</c:v>
                      </c:pt>
                      <c:pt idx="452">
                        <c:v>9.8536054500000017</c:v>
                      </c:pt>
                      <c:pt idx="453">
                        <c:v>9.8529776099999999</c:v>
                      </c:pt>
                      <c:pt idx="454">
                        <c:v>9.8507605500000004</c:v>
                      </c:pt>
                      <c:pt idx="455">
                        <c:v>9.8501229000000006</c:v>
                      </c:pt>
                      <c:pt idx="456">
                        <c:v>9.850554540000001</c:v>
                      </c:pt>
                      <c:pt idx="457">
                        <c:v>9.8513883900000003</c:v>
                      </c:pt>
                      <c:pt idx="458">
                        <c:v>9.8508782700000008</c:v>
                      </c:pt>
                      <c:pt idx="459">
                        <c:v>9.8504956799999999</c:v>
                      </c:pt>
                      <c:pt idx="460">
                        <c:v>9.85064283</c:v>
                      </c:pt>
                      <c:pt idx="461">
                        <c:v>9.8505152999999996</c:v>
                      </c:pt>
                      <c:pt idx="462">
                        <c:v>9.850574159999999</c:v>
                      </c:pt>
                      <c:pt idx="463">
                        <c:v>9.8505937800000005</c:v>
                      </c:pt>
                      <c:pt idx="464">
                        <c:v>9.8512020000000007</c:v>
                      </c:pt>
                      <c:pt idx="465">
                        <c:v>9.8508292199999996</c:v>
                      </c:pt>
                      <c:pt idx="466">
                        <c:v>9.8510646600000005</c:v>
                      </c:pt>
                      <c:pt idx="467">
                        <c:v>9.8539488000000013</c:v>
                      </c:pt>
                      <c:pt idx="468">
                        <c:v>9.8534582999999998</c:v>
                      </c:pt>
                      <c:pt idx="469">
                        <c:v>9.8503191000000019</c:v>
                      </c:pt>
                      <c:pt idx="470">
                        <c:v>9.8533700100000008</c:v>
                      </c:pt>
                      <c:pt idx="471">
                        <c:v>9.8527225500000011</c:v>
                      </c:pt>
                      <c:pt idx="472">
                        <c:v>9.8502896700000004</c:v>
                      </c:pt>
                      <c:pt idx="473">
                        <c:v>9.8703805500000001</c:v>
                      </c:pt>
                      <c:pt idx="474">
                        <c:v>9.8973580499999994</c:v>
                      </c:pt>
                      <c:pt idx="475">
                        <c:v>9.8471799000000004</c:v>
                      </c:pt>
                      <c:pt idx="476">
                        <c:v>9.8556361200000016</c:v>
                      </c:pt>
                      <c:pt idx="477">
                        <c:v>9.8523595800000017</c:v>
                      </c:pt>
                      <c:pt idx="478">
                        <c:v>9.8502700500000007</c:v>
                      </c:pt>
                      <c:pt idx="479">
                        <c:v>9.8162587800000001</c:v>
                      </c:pt>
                      <c:pt idx="480">
                        <c:v>9.8589617100000009</c:v>
                      </c:pt>
                      <c:pt idx="481">
                        <c:v>9.8571860999999998</c:v>
                      </c:pt>
                      <c:pt idx="482">
                        <c:v>9.8505349200000012</c:v>
                      </c:pt>
                      <c:pt idx="483">
                        <c:v>9.8517807900000012</c:v>
                      </c:pt>
                      <c:pt idx="484">
                        <c:v>9.7650603900000004</c:v>
                      </c:pt>
                      <c:pt idx="485">
                        <c:v>9.8612964899999991</c:v>
                      </c:pt>
                      <c:pt idx="486">
                        <c:v>9.8485925400000021</c:v>
                      </c:pt>
                      <c:pt idx="487">
                        <c:v>9.8503485300000015</c:v>
                      </c:pt>
                      <c:pt idx="488">
                        <c:v>9.8700568200000003</c:v>
                      </c:pt>
                      <c:pt idx="489">
                        <c:v>9.8623265399999998</c:v>
                      </c:pt>
                      <c:pt idx="490">
                        <c:v>9.8668489499999996</c:v>
                      </c:pt>
                      <c:pt idx="491">
                        <c:v>9.8550965700000006</c:v>
                      </c:pt>
                      <c:pt idx="492">
                        <c:v>9.9450444600000001</c:v>
                      </c:pt>
                      <c:pt idx="493">
                        <c:v>9.8298750600000009</c:v>
                      </c:pt>
                      <c:pt idx="494">
                        <c:v>9.9001440899999995</c:v>
                      </c:pt>
                      <c:pt idx="495">
                        <c:v>9.9361860300000018</c:v>
                      </c:pt>
                      <c:pt idx="496">
                        <c:v>9.8804848500000002</c:v>
                      </c:pt>
                      <c:pt idx="497">
                        <c:v>9.8821525500000007</c:v>
                      </c:pt>
                      <c:pt idx="498">
                        <c:v>9.8587164600000001</c:v>
                      </c:pt>
                      <c:pt idx="499">
                        <c:v>9.82808964</c:v>
                      </c:pt>
                      <c:pt idx="500">
                        <c:v>9.8705963700000012</c:v>
                      </c:pt>
                      <c:pt idx="501">
                        <c:v>9.9149277600000012</c:v>
                      </c:pt>
                      <c:pt idx="502">
                        <c:v>9.9109547100000004</c:v>
                      </c:pt>
                      <c:pt idx="503">
                        <c:v>9.9021453299999997</c:v>
                      </c:pt>
                      <c:pt idx="504">
                        <c:v>9.8573822999999994</c:v>
                      </c:pt>
                      <c:pt idx="505">
                        <c:v>9.8789348700000001</c:v>
                      </c:pt>
                      <c:pt idx="506">
                        <c:v>9.8577550800000022</c:v>
                      </c:pt>
                      <c:pt idx="507">
                        <c:v>9.8989767000000004</c:v>
                      </c:pt>
                      <c:pt idx="508">
                        <c:v>9.8320528800000009</c:v>
                      </c:pt>
                      <c:pt idx="509">
                        <c:v>9.8454042899999994</c:v>
                      </c:pt>
                      <c:pt idx="510">
                        <c:v>9.8249308200000005</c:v>
                      </c:pt>
                      <c:pt idx="511">
                        <c:v>9.8919429300000008</c:v>
                      </c:pt>
                      <c:pt idx="512">
                        <c:v>9.7922635200000006</c:v>
                      </c:pt>
                      <c:pt idx="513">
                        <c:v>9.8964653400000007</c:v>
                      </c:pt>
                      <c:pt idx="514">
                        <c:v>9.9211473000000012</c:v>
                      </c:pt>
                      <c:pt idx="515">
                        <c:v>9.8845560000000017</c:v>
                      </c:pt>
                      <c:pt idx="516">
                        <c:v>9.8813971799999987</c:v>
                      </c:pt>
                      <c:pt idx="517">
                        <c:v>9.8320626900000008</c:v>
                      </c:pt>
                      <c:pt idx="518">
                        <c:v>9.7460878500000003</c:v>
                      </c:pt>
                      <c:pt idx="519">
                        <c:v>9.8255880900000019</c:v>
                      </c:pt>
                      <c:pt idx="520">
                        <c:v>9.8424809100000008</c:v>
                      </c:pt>
                      <c:pt idx="521">
                        <c:v>9.8257744800000015</c:v>
                      </c:pt>
                      <c:pt idx="522">
                        <c:v>9.8489162700000001</c:v>
                      </c:pt>
                      <c:pt idx="523">
                        <c:v>9.9028418399999989</c:v>
                      </c:pt>
                      <c:pt idx="524">
                        <c:v>9.7558389900000009</c:v>
                      </c:pt>
                      <c:pt idx="525">
                        <c:v>9.7926166800000001</c:v>
                      </c:pt>
                      <c:pt idx="526">
                        <c:v>9.8088424200000013</c:v>
                      </c:pt>
                      <c:pt idx="527">
                        <c:v>9.9034304400000011</c:v>
                      </c:pt>
                      <c:pt idx="528">
                        <c:v>9.8254801800000013</c:v>
                      </c:pt>
                      <c:pt idx="529">
                        <c:v>9.89216856</c:v>
                      </c:pt>
                      <c:pt idx="530">
                        <c:v>9.9079528499999991</c:v>
                      </c:pt>
                      <c:pt idx="531">
                        <c:v>9.9064126800000007</c:v>
                      </c:pt>
                      <c:pt idx="532">
                        <c:v>9.8715871800000006</c:v>
                      </c:pt>
                      <c:pt idx="533">
                        <c:v>9.8095487400000003</c:v>
                      </c:pt>
                      <c:pt idx="534">
                        <c:v>9.8886958200000006</c:v>
                      </c:pt>
                      <c:pt idx="535">
                        <c:v>9.9559335600000001</c:v>
                      </c:pt>
                      <c:pt idx="536">
                        <c:v>9.7801285500000006</c:v>
                      </c:pt>
                      <c:pt idx="537">
                        <c:v>9.7760672100000008</c:v>
                      </c:pt>
                      <c:pt idx="538">
                        <c:v>9.9441419399999997</c:v>
                      </c:pt>
                      <c:pt idx="539">
                        <c:v>9.8729017200000015</c:v>
                      </c:pt>
                      <c:pt idx="540">
                        <c:v>9.9370002599999996</c:v>
                      </c:pt>
                      <c:pt idx="541">
                        <c:v>9.8982409500000017</c:v>
                      </c:pt>
                      <c:pt idx="542">
                        <c:v>9.9705995099999996</c:v>
                      </c:pt>
                      <c:pt idx="543">
                        <c:v>9.9205685100000007</c:v>
                      </c:pt>
                      <c:pt idx="544">
                        <c:v>9.8367224400000008</c:v>
                      </c:pt>
                      <c:pt idx="545">
                        <c:v>9.8153955000000011</c:v>
                      </c:pt>
                      <c:pt idx="546">
                        <c:v>9.932831010000001</c:v>
                      </c:pt>
                      <c:pt idx="547">
                        <c:v>9.8588930400000017</c:v>
                      </c:pt>
                      <c:pt idx="548">
                        <c:v>9.8380075500000004</c:v>
                      </c:pt>
                      <c:pt idx="549">
                        <c:v>9.842461290000001</c:v>
                      </c:pt>
                      <c:pt idx="550">
                        <c:v>9.9529317000000006</c:v>
                      </c:pt>
                      <c:pt idx="551">
                        <c:v>9.8185935600000018</c:v>
                      </c:pt>
                      <c:pt idx="552">
                        <c:v>9.8115401700000007</c:v>
                      </c:pt>
                      <c:pt idx="553">
                        <c:v>9.8465520599999987</c:v>
                      </c:pt>
                      <c:pt idx="554">
                        <c:v>9.868752090000001</c:v>
                      </c:pt>
                      <c:pt idx="555">
                        <c:v>9.8649261900000003</c:v>
                      </c:pt>
                      <c:pt idx="556">
                        <c:v>9.8101569600000005</c:v>
                      </c:pt>
                      <c:pt idx="557">
                        <c:v>9.9038424599999999</c:v>
                      </c:pt>
                      <c:pt idx="558">
                        <c:v>9.948389670000001</c:v>
                      </c:pt>
                      <c:pt idx="559">
                        <c:v>9.6870610800000012</c:v>
                      </c:pt>
                      <c:pt idx="560">
                        <c:v>9.8885486700000023</c:v>
                      </c:pt>
                      <c:pt idx="561">
                        <c:v>10.122615270000001</c:v>
                      </c:pt>
                      <c:pt idx="562">
                        <c:v>9.7180508700000008</c:v>
                      </c:pt>
                      <c:pt idx="563">
                        <c:v>9.7021488600000012</c:v>
                      </c:pt>
                      <c:pt idx="564">
                        <c:v>9.9882182700000008</c:v>
                      </c:pt>
                      <c:pt idx="565">
                        <c:v>9.7373765700000003</c:v>
                      </c:pt>
                      <c:pt idx="566">
                        <c:v>9.8743437900000011</c:v>
                      </c:pt>
                      <c:pt idx="567">
                        <c:v>9.7484913000000013</c:v>
                      </c:pt>
                      <c:pt idx="568">
                        <c:v>9.9977634000000002</c:v>
                      </c:pt>
                      <c:pt idx="569">
                        <c:v>9.8131490100000001</c:v>
                      </c:pt>
                      <c:pt idx="570">
                        <c:v>9.899859600000001</c:v>
                      </c:pt>
                      <c:pt idx="571">
                        <c:v>9.8297082899999992</c:v>
                      </c:pt>
                      <c:pt idx="572">
                        <c:v>9.7513656300000005</c:v>
                      </c:pt>
                      <c:pt idx="573">
                        <c:v>9.888676199999999</c:v>
                      </c:pt>
                      <c:pt idx="574">
                        <c:v>9.9008994599999998</c:v>
                      </c:pt>
                      <c:pt idx="575">
                        <c:v>9.8125113600000002</c:v>
                      </c:pt>
                      <c:pt idx="576">
                        <c:v>9.9092477700000003</c:v>
                      </c:pt>
                      <c:pt idx="577">
                        <c:v>9.9505478700000012</c:v>
                      </c:pt>
                      <c:pt idx="578">
                        <c:v>9.6842652300000012</c:v>
                      </c:pt>
                      <c:pt idx="579">
                        <c:v>9.9705210300000005</c:v>
                      </c:pt>
                      <c:pt idx="580">
                        <c:v>10.115709030000001</c:v>
                      </c:pt>
                      <c:pt idx="581">
                        <c:v>9.339296580000001</c:v>
                      </c:pt>
                      <c:pt idx="582">
                        <c:v>9.8469640800000011</c:v>
                      </c:pt>
                      <c:pt idx="583">
                        <c:v>10.17432378</c:v>
                      </c:pt>
                      <c:pt idx="584">
                        <c:v>9.6728365800000002</c:v>
                      </c:pt>
                      <c:pt idx="585">
                        <c:v>9.9990485100000015</c:v>
                      </c:pt>
                      <c:pt idx="586">
                        <c:v>9.8523988199999994</c:v>
                      </c:pt>
                      <c:pt idx="587">
                        <c:v>9.6300159300000008</c:v>
                      </c:pt>
                      <c:pt idx="588">
                        <c:v>9.9961643700000007</c:v>
                      </c:pt>
                      <c:pt idx="589">
                        <c:v>10.252489860000001</c:v>
                      </c:pt>
                      <c:pt idx="590">
                        <c:v>9.9919558800000008</c:v>
                      </c:pt>
                      <c:pt idx="591">
                        <c:v>9.8278934400000004</c:v>
                      </c:pt>
                      <c:pt idx="592">
                        <c:v>9.6636642300000002</c:v>
                      </c:pt>
                      <c:pt idx="593">
                        <c:v>10.18721412</c:v>
                      </c:pt>
                      <c:pt idx="594">
                        <c:v>10.084317029999999</c:v>
                      </c:pt>
                      <c:pt idx="595">
                        <c:v>9.5226650999999993</c:v>
                      </c:pt>
                      <c:pt idx="596">
                        <c:v>10.38677895</c:v>
                      </c:pt>
                      <c:pt idx="597">
                        <c:v>10.15224147</c:v>
                      </c:pt>
                      <c:pt idx="598">
                        <c:v>10.48074894</c:v>
                      </c:pt>
                      <c:pt idx="599">
                        <c:v>10.705191930000002</c:v>
                      </c:pt>
                      <c:pt idx="600">
                        <c:v>10.637728560000001</c:v>
                      </c:pt>
                      <c:pt idx="601">
                        <c:v>10.740929760000002</c:v>
                      </c:pt>
                      <c:pt idx="602">
                        <c:v>10.76819175</c:v>
                      </c:pt>
                      <c:pt idx="603">
                        <c:v>11.058508890000001</c:v>
                      </c:pt>
                      <c:pt idx="604">
                        <c:v>11.18580345</c:v>
                      </c:pt>
                      <c:pt idx="605">
                        <c:v>11.226779820000001</c:v>
                      </c:pt>
                      <c:pt idx="606">
                        <c:v>11.147789700000002</c:v>
                      </c:pt>
                      <c:pt idx="607">
                        <c:v>11.051327969999999</c:v>
                      </c:pt>
                      <c:pt idx="608">
                        <c:v>11.065150259999999</c:v>
                      </c:pt>
                      <c:pt idx="609">
                        <c:v>11.051043480000001</c:v>
                      </c:pt>
                      <c:pt idx="610">
                        <c:v>10.961880389999999</c:v>
                      </c:pt>
                      <c:pt idx="611">
                        <c:v>11.32733232</c:v>
                      </c:pt>
                      <c:pt idx="612">
                        <c:v>11.410148340000001</c:v>
                      </c:pt>
                      <c:pt idx="613">
                        <c:v>11.2420638</c:v>
                      </c:pt>
                      <c:pt idx="614">
                        <c:v>11.104380450000001</c:v>
                      </c:pt>
                      <c:pt idx="615">
                        <c:v>11.110599990000001</c:v>
                      </c:pt>
                      <c:pt idx="616">
                        <c:v>9.0461051100000009</c:v>
                      </c:pt>
                      <c:pt idx="617">
                        <c:v>9.0076400999999997</c:v>
                      </c:pt>
                      <c:pt idx="618">
                        <c:v>9.1493553600000013</c:v>
                      </c:pt>
                      <c:pt idx="619">
                        <c:v>9.2605222800000018</c:v>
                      </c:pt>
                      <c:pt idx="620">
                        <c:v>9.2094416100000007</c:v>
                      </c:pt>
                      <c:pt idx="621">
                        <c:v>9.2714015700000001</c:v>
                      </c:pt>
                      <c:pt idx="622">
                        <c:v>9.4276356299999993</c:v>
                      </c:pt>
                      <c:pt idx="623">
                        <c:v>9.338050710000001</c:v>
                      </c:pt>
                      <c:pt idx="624">
                        <c:v>9.3865317300000015</c:v>
                      </c:pt>
                      <c:pt idx="625">
                        <c:v>9.5123940300000012</c:v>
                      </c:pt>
                      <c:pt idx="626">
                        <c:v>9.5638769099999994</c:v>
                      </c:pt>
                      <c:pt idx="627">
                        <c:v>9.6593870700000011</c:v>
                      </c:pt>
                      <c:pt idx="628">
                        <c:v>9.5779640700000002</c:v>
                      </c:pt>
                      <c:pt idx="629">
                        <c:v>9.8469542700000012</c:v>
                      </c:pt>
                      <c:pt idx="630">
                        <c:v>9.78593607</c:v>
                      </c:pt>
                      <c:pt idx="631">
                        <c:v>9.853507350000001</c:v>
                      </c:pt>
                      <c:pt idx="632">
                        <c:v>10.06776756</c:v>
                      </c:pt>
                      <c:pt idx="633">
                        <c:v>10.05825186</c:v>
                      </c:pt>
                      <c:pt idx="634">
                        <c:v>10.04290902</c:v>
                      </c:pt>
                      <c:pt idx="635">
                        <c:v>9.9862366500000004</c:v>
                      </c:pt>
                      <c:pt idx="636">
                        <c:v>10.065187530000001</c:v>
                      </c:pt>
                      <c:pt idx="637">
                        <c:v>10.18751823</c:v>
                      </c:pt>
                      <c:pt idx="638">
                        <c:v>10.14009669</c:v>
                      </c:pt>
                      <c:pt idx="639">
                        <c:v>10.22265765</c:v>
                      </c:pt>
                      <c:pt idx="640">
                        <c:v>10.323681029999999</c:v>
                      </c:pt>
                      <c:pt idx="641">
                        <c:v>10.21212171</c:v>
                      </c:pt>
                      <c:pt idx="642">
                        <c:v>10.291651380000001</c:v>
                      </c:pt>
                      <c:pt idx="643">
                        <c:v>10.359340380000001</c:v>
                      </c:pt>
                      <c:pt idx="644">
                        <c:v>10.365559920000001</c:v>
                      </c:pt>
                      <c:pt idx="645">
                        <c:v>10.443196260000001</c:v>
                      </c:pt>
                      <c:pt idx="646">
                        <c:v>10.48729221</c:v>
                      </c:pt>
                      <c:pt idx="647">
                        <c:v>10.653002730000001</c:v>
                      </c:pt>
                      <c:pt idx="648">
                        <c:v>10.6570935</c:v>
                      </c:pt>
                      <c:pt idx="649">
                        <c:v>10.79912268</c:v>
                      </c:pt>
                      <c:pt idx="650">
                        <c:v>10.857119400000002</c:v>
                      </c:pt>
                      <c:pt idx="651">
                        <c:v>10.646694900000002</c:v>
                      </c:pt>
                      <c:pt idx="652">
                        <c:v>10.617500340000001</c:v>
                      </c:pt>
                      <c:pt idx="653">
                        <c:v>10.828101420000001</c:v>
                      </c:pt>
                      <c:pt idx="654">
                        <c:v>10.844386020000002</c:v>
                      </c:pt>
                      <c:pt idx="655">
                        <c:v>10.693419929999999</c:v>
                      </c:pt>
                      <c:pt idx="656">
                        <c:v>10.785329819999999</c:v>
                      </c:pt>
                      <c:pt idx="657">
                        <c:v>10.883174760000001</c:v>
                      </c:pt>
                      <c:pt idx="658">
                        <c:v>10.78744878</c:v>
                      </c:pt>
                      <c:pt idx="659">
                        <c:v>10.968668910000002</c:v>
                      </c:pt>
                      <c:pt idx="660">
                        <c:v>10.990800269999999</c:v>
                      </c:pt>
                      <c:pt idx="661">
                        <c:v>10.46925162</c:v>
                      </c:pt>
                      <c:pt idx="662">
                        <c:v>9.8797196700000001</c:v>
                      </c:pt>
                      <c:pt idx="663">
                        <c:v>10.022464980000001</c:v>
                      </c:pt>
                      <c:pt idx="664">
                        <c:v>9.9226384200000002</c:v>
                      </c:pt>
                      <c:pt idx="665">
                        <c:v>9.4280868899999994</c:v>
                      </c:pt>
                      <c:pt idx="666">
                        <c:v>9.6832155600000007</c:v>
                      </c:pt>
                      <c:pt idx="667">
                        <c:v>10.054494630000001</c:v>
                      </c:pt>
                      <c:pt idx="668">
                        <c:v>9.8401068900000013</c:v>
                      </c:pt>
                      <c:pt idx="669">
                        <c:v>9.8017203600000009</c:v>
                      </c:pt>
                      <c:pt idx="670">
                        <c:v>9.7887417299999999</c:v>
                      </c:pt>
                      <c:pt idx="671">
                        <c:v>9.6311833199999999</c:v>
                      </c:pt>
                      <c:pt idx="672">
                        <c:v>9.6580725300000001</c:v>
                      </c:pt>
                      <c:pt idx="673">
                        <c:v>9.9949675500000019</c:v>
                      </c:pt>
                      <c:pt idx="674">
                        <c:v>10.23450813</c:v>
                      </c:pt>
                      <c:pt idx="675">
                        <c:v>10.398178170000001</c:v>
                      </c:pt>
                      <c:pt idx="676">
                        <c:v>10.25734581</c:v>
                      </c:pt>
                      <c:pt idx="677">
                        <c:v>10.22396238</c:v>
                      </c:pt>
                      <c:pt idx="678">
                        <c:v>10.221500069999999</c:v>
                      </c:pt>
                      <c:pt idx="679">
                        <c:v>10.365952320000002</c:v>
                      </c:pt>
                      <c:pt idx="680">
                        <c:v>10.303590150000002</c:v>
                      </c:pt>
                      <c:pt idx="681">
                        <c:v>10.13945904</c:v>
                      </c:pt>
                      <c:pt idx="682">
                        <c:v>9.9703248300000009</c:v>
                      </c:pt>
                      <c:pt idx="683">
                        <c:v>9.868663800000002</c:v>
                      </c:pt>
                      <c:pt idx="684">
                        <c:v>9.9307120500000003</c:v>
                      </c:pt>
                      <c:pt idx="685">
                        <c:v>9.8646417000000017</c:v>
                      </c:pt>
                      <c:pt idx="686">
                        <c:v>9.7256339999999994</c:v>
                      </c:pt>
                      <c:pt idx="687">
                        <c:v>9.8339167799999991</c:v>
                      </c:pt>
                      <c:pt idx="688">
                        <c:v>9.6939575100000006</c:v>
                      </c:pt>
                      <c:pt idx="689">
                        <c:v>9.6555415500000006</c:v>
                      </c:pt>
                      <c:pt idx="690">
                        <c:v>9.7640597700000011</c:v>
                      </c:pt>
                      <c:pt idx="691">
                        <c:v>9.7223967000000009</c:v>
                      </c:pt>
                      <c:pt idx="692">
                        <c:v>9.7887809699999995</c:v>
                      </c:pt>
                      <c:pt idx="693">
                        <c:v>9.8754915600000004</c:v>
                      </c:pt>
                      <c:pt idx="694">
                        <c:v>10.008740790000001</c:v>
                      </c:pt>
                      <c:pt idx="695">
                        <c:v>9.8605215000000008</c:v>
                      </c:pt>
                      <c:pt idx="696">
                        <c:v>9.8098332300000006</c:v>
                      </c:pt>
                      <c:pt idx="697">
                        <c:v>9.8346525299999996</c:v>
                      </c:pt>
                      <c:pt idx="698">
                        <c:v>9.8851053600000007</c:v>
                      </c:pt>
                      <c:pt idx="699">
                        <c:v>10.118112480000001</c:v>
                      </c:pt>
                      <c:pt idx="700">
                        <c:v>10.29874401</c:v>
                      </c:pt>
                      <c:pt idx="701">
                        <c:v>10.093783680000001</c:v>
                      </c:pt>
                      <c:pt idx="702">
                        <c:v>9.9599164200000008</c:v>
                      </c:pt>
                      <c:pt idx="703">
                        <c:v>9.9287892899999992</c:v>
                      </c:pt>
                      <c:pt idx="704">
                        <c:v>10.00506204</c:v>
                      </c:pt>
                      <c:pt idx="705">
                        <c:v>10.18318221</c:v>
                      </c:pt>
                      <c:pt idx="706">
                        <c:v>10.210424580000002</c:v>
                      </c:pt>
                      <c:pt idx="707">
                        <c:v>10.193571</c:v>
                      </c:pt>
                      <c:pt idx="708">
                        <c:v>10.0014912</c:v>
                      </c:pt>
                      <c:pt idx="709">
                        <c:v>10.000157040000001</c:v>
                      </c:pt>
                      <c:pt idx="710">
                        <c:v>10.00419876</c:v>
                      </c:pt>
                      <c:pt idx="711">
                        <c:v>9.8895689099999995</c:v>
                      </c:pt>
                      <c:pt idx="712">
                        <c:v>9.9744646499999998</c:v>
                      </c:pt>
                      <c:pt idx="713">
                        <c:v>9.9708839999999999</c:v>
                      </c:pt>
                      <c:pt idx="714">
                        <c:v>10.151505720000001</c:v>
                      </c:pt>
                      <c:pt idx="715">
                        <c:v>10.184928390000001</c:v>
                      </c:pt>
                      <c:pt idx="716">
                        <c:v>10.261485629999999</c:v>
                      </c:pt>
                      <c:pt idx="717">
                        <c:v>10.39296906</c:v>
                      </c:pt>
                      <c:pt idx="718">
                        <c:v>10.343958300000001</c:v>
                      </c:pt>
                      <c:pt idx="719">
                        <c:v>10.482926760000002</c:v>
                      </c:pt>
                      <c:pt idx="720">
                        <c:v>10.387504890000001</c:v>
                      </c:pt>
                      <c:pt idx="721">
                        <c:v>10.271737080000001</c:v>
                      </c:pt>
                      <c:pt idx="722">
                        <c:v>10.25865054</c:v>
                      </c:pt>
                      <c:pt idx="723">
                        <c:v>10.401611670000001</c:v>
                      </c:pt>
                      <c:pt idx="724">
                        <c:v>10.574149950000001</c:v>
                      </c:pt>
                      <c:pt idx="725">
                        <c:v>10.706006160000001</c:v>
                      </c:pt>
                      <c:pt idx="726">
                        <c:v>10.32549588</c:v>
                      </c:pt>
                      <c:pt idx="727">
                        <c:v>9.98004654</c:v>
                      </c:pt>
                      <c:pt idx="728">
                        <c:v>9.8918448300000001</c:v>
                      </c:pt>
                      <c:pt idx="729">
                        <c:v>9.1627067699999998</c:v>
                      </c:pt>
                      <c:pt idx="730">
                        <c:v>8.6873926500000014</c:v>
                      </c:pt>
                      <c:pt idx="731">
                        <c:v>9.6489099899999999</c:v>
                      </c:pt>
                      <c:pt idx="732">
                        <c:v>10.226051910000001</c:v>
                      </c:pt>
                      <c:pt idx="733">
                        <c:v>10.011713220000001</c:v>
                      </c:pt>
                      <c:pt idx="734">
                        <c:v>9.1658950200000007</c:v>
                      </c:pt>
                      <c:pt idx="735">
                        <c:v>8.3507821199999999</c:v>
                      </c:pt>
                      <c:pt idx="736">
                        <c:v>8.1650297700000003</c:v>
                      </c:pt>
                      <c:pt idx="737">
                        <c:v>9.3219819299999997</c:v>
                      </c:pt>
                      <c:pt idx="738">
                        <c:v>10.182632849999999</c:v>
                      </c:pt>
                      <c:pt idx="739">
                        <c:v>9.949321620000001</c:v>
                      </c:pt>
                      <c:pt idx="740">
                        <c:v>9.9618391800000019</c:v>
                      </c:pt>
                      <c:pt idx="741">
                        <c:v>10.00321776</c:v>
                      </c:pt>
                      <c:pt idx="742">
                        <c:v>10.302295230000002</c:v>
                      </c:pt>
                      <c:pt idx="743">
                        <c:v>10.13339646</c:v>
                      </c:pt>
                      <c:pt idx="744">
                        <c:v>10.034276220000001</c:v>
                      </c:pt>
                      <c:pt idx="745">
                        <c:v>9.8660935799999994</c:v>
                      </c:pt>
                      <c:pt idx="746">
                        <c:v>10.046705490000001</c:v>
                      </c:pt>
                      <c:pt idx="747">
                        <c:v>10.191373559999999</c:v>
                      </c:pt>
                      <c:pt idx="748">
                        <c:v>10.333324259999999</c:v>
                      </c:pt>
                      <c:pt idx="749">
                        <c:v>10.333353690000001</c:v>
                      </c:pt>
                      <c:pt idx="750">
                        <c:v>10.242483660000001</c:v>
                      </c:pt>
                      <c:pt idx="751">
                        <c:v>10.081658520000001</c:v>
                      </c:pt>
                      <c:pt idx="752">
                        <c:v>10.04351724</c:v>
                      </c:pt>
                      <c:pt idx="753">
                        <c:v>10.179993960000001</c:v>
                      </c:pt>
                      <c:pt idx="754">
                        <c:v>10.255089510000001</c:v>
                      </c:pt>
                      <c:pt idx="755">
                        <c:v>10.28690334</c:v>
                      </c:pt>
                      <c:pt idx="756">
                        <c:v>9.8841047400000015</c:v>
                      </c:pt>
                      <c:pt idx="757">
                        <c:v>10.149435810000002</c:v>
                      </c:pt>
                      <c:pt idx="758">
                        <c:v>10.59547689</c:v>
                      </c:pt>
                      <c:pt idx="759">
                        <c:v>10.583861850000002</c:v>
                      </c:pt>
                      <c:pt idx="760">
                        <c:v>10.436770709999999</c:v>
                      </c:pt>
                      <c:pt idx="761">
                        <c:v>10.430158770000002</c:v>
                      </c:pt>
                      <c:pt idx="762">
                        <c:v>10.652070780000001</c:v>
                      </c:pt>
                      <c:pt idx="763">
                        <c:v>10.8045378</c:v>
                      </c:pt>
                      <c:pt idx="764">
                        <c:v>10.661203890000001</c:v>
                      </c:pt>
                      <c:pt idx="765">
                        <c:v>10.528366680000001</c:v>
                      </c:pt>
                      <c:pt idx="766">
                        <c:v>10.474244910000001</c:v>
                      </c:pt>
                      <c:pt idx="767">
                        <c:v>10.055809170000002</c:v>
                      </c:pt>
                      <c:pt idx="768">
                        <c:v>9.9435827700000008</c:v>
                      </c:pt>
                      <c:pt idx="769">
                        <c:v>9.8954352900000018</c:v>
                      </c:pt>
                      <c:pt idx="770">
                        <c:v>9.8231257800000016</c:v>
                      </c:pt>
                      <c:pt idx="771">
                        <c:v>10.066609979999999</c:v>
                      </c:pt>
                      <c:pt idx="772">
                        <c:v>10.177659179999999</c:v>
                      </c:pt>
                      <c:pt idx="773">
                        <c:v>10.29533994</c:v>
                      </c:pt>
                      <c:pt idx="774">
                        <c:v>10.351551240000001</c:v>
                      </c:pt>
                      <c:pt idx="775">
                        <c:v>10.350609479999999</c:v>
                      </c:pt>
                      <c:pt idx="776">
                        <c:v>10.219047570000001</c:v>
                      </c:pt>
                      <c:pt idx="777">
                        <c:v>10.015097670000001</c:v>
                      </c:pt>
                      <c:pt idx="778">
                        <c:v>9.8357708699999993</c:v>
                      </c:pt>
                      <c:pt idx="779">
                        <c:v>10.21224924</c:v>
                      </c:pt>
                      <c:pt idx="780">
                        <c:v>10.339740000000001</c:v>
                      </c:pt>
                      <c:pt idx="781">
                        <c:v>9.9040680900000009</c:v>
                      </c:pt>
                      <c:pt idx="782">
                        <c:v>8.4198347099999999</c:v>
                      </c:pt>
                      <c:pt idx="783">
                        <c:v>8.3772691200000011</c:v>
                      </c:pt>
                      <c:pt idx="784">
                        <c:v>9.6576212699999999</c:v>
                      </c:pt>
                      <c:pt idx="785">
                        <c:v>10.219685220000001</c:v>
                      </c:pt>
                      <c:pt idx="786">
                        <c:v>9.9342240300000011</c:v>
                      </c:pt>
                      <c:pt idx="787">
                        <c:v>9.7558389900000009</c:v>
                      </c:pt>
                      <c:pt idx="788">
                        <c:v>9.6542171999999997</c:v>
                      </c:pt>
                      <c:pt idx="789">
                        <c:v>9.9669992399999998</c:v>
                      </c:pt>
                      <c:pt idx="790">
                        <c:v>10.044203939999999</c:v>
                      </c:pt>
                      <c:pt idx="791">
                        <c:v>10.101612059999999</c:v>
                      </c:pt>
                      <c:pt idx="792">
                        <c:v>9.8052127200000001</c:v>
                      </c:pt>
                      <c:pt idx="793">
                        <c:v>9.347380020000001</c:v>
                      </c:pt>
                      <c:pt idx="794">
                        <c:v>9.3865513499999995</c:v>
                      </c:pt>
                      <c:pt idx="795">
                        <c:v>9.6852854700000002</c:v>
                      </c:pt>
                      <c:pt idx="796">
                        <c:v>9.79417647</c:v>
                      </c:pt>
                      <c:pt idx="797">
                        <c:v>9.6328608300000003</c:v>
                      </c:pt>
                      <c:pt idx="798">
                        <c:v>9.2492211600000012</c:v>
                      </c:pt>
                      <c:pt idx="799">
                        <c:v>9.1645314300000003</c:v>
                      </c:pt>
                      <c:pt idx="800">
                        <c:v>9.7469609399999992</c:v>
                      </c:pt>
                      <c:pt idx="801">
                        <c:v>9.6055596000000012</c:v>
                      </c:pt>
                      <c:pt idx="802">
                        <c:v>9.6997061700000007</c:v>
                      </c:pt>
                      <c:pt idx="803">
                        <c:v>9.6933198600000008</c:v>
                      </c:pt>
                      <c:pt idx="804">
                        <c:v>9.1144317600000004</c:v>
                      </c:pt>
                      <c:pt idx="805">
                        <c:v>8.7379828200000009</c:v>
                      </c:pt>
                      <c:pt idx="806">
                        <c:v>9.2125710000000005</c:v>
                      </c:pt>
                      <c:pt idx="807">
                        <c:v>9.5151015900000004</c:v>
                      </c:pt>
                      <c:pt idx="808">
                        <c:v>9.1302552900000009</c:v>
                      </c:pt>
                      <c:pt idx="809">
                        <c:v>8.8403894100000002</c:v>
                      </c:pt>
                      <c:pt idx="810">
                        <c:v>9.1124697600000015</c:v>
                      </c:pt>
                      <c:pt idx="811">
                        <c:v>9.2020644899999997</c:v>
                      </c:pt>
                      <c:pt idx="812">
                        <c:v>9.2516148000000005</c:v>
                      </c:pt>
                      <c:pt idx="813">
                        <c:v>9.2468079000000003</c:v>
                      </c:pt>
                      <c:pt idx="814">
                        <c:v>9.3799688400000001</c:v>
                      </c:pt>
                      <c:pt idx="815">
                        <c:v>9.4918518900000013</c:v>
                      </c:pt>
                      <c:pt idx="816">
                        <c:v>9.4318539300000008</c:v>
                      </c:pt>
                      <c:pt idx="817">
                        <c:v>9.39382056</c:v>
                      </c:pt>
                      <c:pt idx="818">
                        <c:v>9.48900699</c:v>
                      </c:pt>
                      <c:pt idx="819">
                        <c:v>9.5910309900000001</c:v>
                      </c:pt>
                      <c:pt idx="820">
                        <c:v>9.4785789600000001</c:v>
                      </c:pt>
                      <c:pt idx="821">
                        <c:v>9.4572029700000009</c:v>
                      </c:pt>
                      <c:pt idx="822">
                        <c:v>9.6222660300000005</c:v>
                      </c:pt>
                      <c:pt idx="823">
                        <c:v>9.859795560000002</c:v>
                      </c:pt>
                      <c:pt idx="824">
                        <c:v>9.7385047200000017</c:v>
                      </c:pt>
                      <c:pt idx="825">
                        <c:v>9.7268406300000017</c:v>
                      </c:pt>
                      <c:pt idx="826">
                        <c:v>9.9025769700000001</c:v>
                      </c:pt>
                      <c:pt idx="827">
                        <c:v>9.9023219100000013</c:v>
                      </c:pt>
                      <c:pt idx="828">
                        <c:v>9.8155426499999994</c:v>
                      </c:pt>
                      <c:pt idx="829">
                        <c:v>9.8012789100000006</c:v>
                      </c:pt>
                      <c:pt idx="830">
                        <c:v>10.020434310000002</c:v>
                      </c:pt>
                      <c:pt idx="831">
                        <c:v>10.07494848</c:v>
                      </c:pt>
                      <c:pt idx="832">
                        <c:v>10.26995166</c:v>
                      </c:pt>
                      <c:pt idx="833">
                        <c:v>10.33175466</c:v>
                      </c:pt>
                      <c:pt idx="834">
                        <c:v>10.35442557</c:v>
                      </c:pt>
                      <c:pt idx="835">
                        <c:v>10.385699850000002</c:v>
                      </c:pt>
                      <c:pt idx="836">
                        <c:v>10.240413750000002</c:v>
                      </c:pt>
                      <c:pt idx="837">
                        <c:v>10.184516369999999</c:v>
                      </c:pt>
                      <c:pt idx="838">
                        <c:v>10.145256750000001</c:v>
                      </c:pt>
                      <c:pt idx="839">
                        <c:v>10.299764250000001</c:v>
                      </c:pt>
                      <c:pt idx="840">
                        <c:v>10.324338300000001</c:v>
                      </c:pt>
                      <c:pt idx="841">
                        <c:v>10.279388879999999</c:v>
                      </c:pt>
                      <c:pt idx="842">
                        <c:v>10.243925730000001</c:v>
                      </c:pt>
                      <c:pt idx="843">
                        <c:v>10.261603350000001</c:v>
                      </c:pt>
                      <c:pt idx="844">
                        <c:v>10.151486100000001</c:v>
                      </c:pt>
                      <c:pt idx="845">
                        <c:v>10.210758120000001</c:v>
                      </c:pt>
                      <c:pt idx="846">
                        <c:v>10.16886942</c:v>
                      </c:pt>
                      <c:pt idx="847">
                        <c:v>10.04020146</c:v>
                      </c:pt>
                      <c:pt idx="848">
                        <c:v>10.07010234</c:v>
                      </c:pt>
                      <c:pt idx="849">
                        <c:v>10.26749916</c:v>
                      </c:pt>
                      <c:pt idx="850">
                        <c:v>10.19753424</c:v>
                      </c:pt>
                      <c:pt idx="851">
                        <c:v>10.102514579999999</c:v>
                      </c:pt>
                      <c:pt idx="852">
                        <c:v>9.9314576100000007</c:v>
                      </c:pt>
                      <c:pt idx="853">
                        <c:v>9.8945425800000013</c:v>
                      </c:pt>
                      <c:pt idx="854">
                        <c:v>9.9343123200000001</c:v>
                      </c:pt>
                      <c:pt idx="855">
                        <c:v>9.9550016100000001</c:v>
                      </c:pt>
                      <c:pt idx="856">
                        <c:v>9.9088455599999996</c:v>
                      </c:pt>
                      <c:pt idx="857">
                        <c:v>9.9523234800000004</c:v>
                      </c:pt>
                      <c:pt idx="858">
                        <c:v>9.7948337399999996</c:v>
                      </c:pt>
                      <c:pt idx="859">
                        <c:v>9.7426641600000004</c:v>
                      </c:pt>
                      <c:pt idx="860">
                        <c:v>9.5469448500000009</c:v>
                      </c:pt>
                      <c:pt idx="861">
                        <c:v>9.6386094900000003</c:v>
                      </c:pt>
                      <c:pt idx="862">
                        <c:v>9.6449075100000012</c:v>
                      </c:pt>
                      <c:pt idx="863">
                        <c:v>9.6237277199999998</c:v>
                      </c:pt>
                      <c:pt idx="864">
                        <c:v>9.9609170400000018</c:v>
                      </c:pt>
                      <c:pt idx="865">
                        <c:v>9.9215985600000014</c:v>
                      </c:pt>
                      <c:pt idx="866">
                        <c:v>10.081079730000001</c:v>
                      </c:pt>
                      <c:pt idx="867">
                        <c:v>9.9295348499999996</c:v>
                      </c:pt>
                      <c:pt idx="868">
                        <c:v>9.7699850099999992</c:v>
                      </c:pt>
                      <c:pt idx="869">
                        <c:v>9.5859297899999998</c:v>
                      </c:pt>
                      <c:pt idx="870">
                        <c:v>9.7843174200000007</c:v>
                      </c:pt>
                      <c:pt idx="871">
                        <c:v>9.8679869100000008</c:v>
                      </c:pt>
                      <c:pt idx="872">
                        <c:v>9.7032181499999997</c:v>
                      </c:pt>
                      <c:pt idx="873">
                        <c:v>9.6923290500000014</c:v>
                      </c:pt>
                      <c:pt idx="874">
                        <c:v>10.15877493</c:v>
                      </c:pt>
                      <c:pt idx="875">
                        <c:v>9.8152581600000008</c:v>
                      </c:pt>
                      <c:pt idx="876">
                        <c:v>9.8307873900000011</c:v>
                      </c:pt>
                      <c:pt idx="877">
                        <c:v>9.8471406600000009</c:v>
                      </c:pt>
                      <c:pt idx="878">
                        <c:v>9.82544094</c:v>
                      </c:pt>
                      <c:pt idx="879">
                        <c:v>9.8980447500000004</c:v>
                      </c:pt>
                      <c:pt idx="880">
                        <c:v>9.9855793800000008</c:v>
                      </c:pt>
                      <c:pt idx="881">
                        <c:v>9.9461529899999999</c:v>
                      </c:pt>
                      <c:pt idx="882">
                        <c:v>10.017314730000001</c:v>
                      </c:pt>
                      <c:pt idx="883">
                        <c:v>9.9769956300000011</c:v>
                      </c:pt>
                      <c:pt idx="884">
                        <c:v>10.20686355</c:v>
                      </c:pt>
                      <c:pt idx="885">
                        <c:v>10.18581129</c:v>
                      </c:pt>
                      <c:pt idx="886">
                        <c:v>10.147650390000001</c:v>
                      </c:pt>
                      <c:pt idx="887">
                        <c:v>10.226640509999999</c:v>
                      </c:pt>
                      <c:pt idx="888">
                        <c:v>10.14185268</c:v>
                      </c:pt>
                      <c:pt idx="889">
                        <c:v>9.156536280000001</c:v>
                      </c:pt>
                      <c:pt idx="890">
                        <c:v>10.158696450000001</c:v>
                      </c:pt>
                      <c:pt idx="891">
                        <c:v>9.8718520500000011</c:v>
                      </c:pt>
                      <c:pt idx="892">
                        <c:v>9.9113274900000015</c:v>
                      </c:pt>
                      <c:pt idx="893">
                        <c:v>10.104054750000001</c:v>
                      </c:pt>
                      <c:pt idx="894">
                        <c:v>9.9417973500000016</c:v>
                      </c:pt>
                      <c:pt idx="895">
                        <c:v>9.9723947400000004</c:v>
                      </c:pt>
                      <c:pt idx="896">
                        <c:v>9.7294599000000002</c:v>
                      </c:pt>
                      <c:pt idx="897">
                        <c:v>9.7498843199999996</c:v>
                      </c:pt>
                      <c:pt idx="898">
                        <c:v>9.7086038400000003</c:v>
                      </c:pt>
                      <c:pt idx="899">
                        <c:v>9.7591645800000002</c:v>
                      </c:pt>
                      <c:pt idx="900">
                        <c:v>10.149651630000001</c:v>
                      </c:pt>
                      <c:pt idx="901">
                        <c:v>10.28004615</c:v>
                      </c:pt>
                      <c:pt idx="902">
                        <c:v>10.25406927</c:v>
                      </c:pt>
                      <c:pt idx="903">
                        <c:v>10.31277231</c:v>
                      </c:pt>
                      <c:pt idx="904">
                        <c:v>10.233321120000001</c:v>
                      </c:pt>
                      <c:pt idx="905">
                        <c:v>10.095402330000001</c:v>
                      </c:pt>
                      <c:pt idx="906">
                        <c:v>10.04130999</c:v>
                      </c:pt>
                      <c:pt idx="907">
                        <c:v>9.64034586</c:v>
                      </c:pt>
                      <c:pt idx="908">
                        <c:v>9.6162328800000001</c:v>
                      </c:pt>
                      <c:pt idx="909">
                        <c:v>9.87241122</c:v>
                      </c:pt>
                      <c:pt idx="910">
                        <c:v>9.7392895199999998</c:v>
                      </c:pt>
                      <c:pt idx="911">
                        <c:v>9.2776505399999998</c:v>
                      </c:pt>
                      <c:pt idx="912">
                        <c:v>10.10119023</c:v>
                      </c:pt>
                      <c:pt idx="913">
                        <c:v>9.94412232</c:v>
                      </c:pt>
                      <c:pt idx="914">
                        <c:v>10.360497960000002</c:v>
                      </c:pt>
                      <c:pt idx="915">
                        <c:v>10.634089050000002</c:v>
                      </c:pt>
                      <c:pt idx="916">
                        <c:v>10.423429109999999</c:v>
                      </c:pt>
                      <c:pt idx="917">
                        <c:v>10.21708557</c:v>
                      </c:pt>
                      <c:pt idx="918">
                        <c:v>5.2237563300000005</c:v>
                      </c:pt>
                      <c:pt idx="919">
                        <c:v>5.7077719200000008</c:v>
                      </c:pt>
                      <c:pt idx="920">
                        <c:v>6.0113227499999997</c:v>
                      </c:pt>
                      <c:pt idx="921">
                        <c:v>8.3172515400000009</c:v>
                      </c:pt>
                      <c:pt idx="922">
                        <c:v>8.6845771799999998</c:v>
                      </c:pt>
                      <c:pt idx="923">
                        <c:v>8.7082094699999999</c:v>
                      </c:pt>
                      <c:pt idx="924">
                        <c:v>8.4660005700000003</c:v>
                      </c:pt>
                      <c:pt idx="925">
                        <c:v>8.6346835199999994</c:v>
                      </c:pt>
                      <c:pt idx="926">
                        <c:v>9.1334631599999998</c:v>
                      </c:pt>
                      <c:pt idx="927">
                        <c:v>9.0358929000000003</c:v>
                      </c:pt>
                      <c:pt idx="928">
                        <c:v>9.5394205799999998</c:v>
                      </c:pt>
                      <c:pt idx="929">
                        <c:v>9.7253691300000007</c:v>
                      </c:pt>
                      <c:pt idx="930">
                        <c:v>9.7489719899999994</c:v>
                      </c:pt>
                      <c:pt idx="931">
                        <c:v>10.117003950000001</c:v>
                      </c:pt>
                      <c:pt idx="932">
                        <c:v>10.31428305</c:v>
                      </c:pt>
                      <c:pt idx="933">
                        <c:v>10.714717440000001</c:v>
                      </c:pt>
                      <c:pt idx="934">
                        <c:v>11.369417220000001</c:v>
                      </c:pt>
                      <c:pt idx="935">
                        <c:v>11.411070480000001</c:v>
                      </c:pt>
                      <c:pt idx="936">
                        <c:v>11.471509890000002</c:v>
                      </c:pt>
                      <c:pt idx="937">
                        <c:v>11.196417870000001</c:v>
                      </c:pt>
                      <c:pt idx="938">
                        <c:v>12.296491650000002</c:v>
                      </c:pt>
                      <c:pt idx="939">
                        <c:v>9.1291663800000009</c:v>
                      </c:pt>
                      <c:pt idx="940">
                        <c:v>8.8282348200000005</c:v>
                      </c:pt>
                      <c:pt idx="941">
                        <c:v>11.402751600000002</c:v>
                      </c:pt>
                      <c:pt idx="942">
                        <c:v>9.8326512899999994</c:v>
                      </c:pt>
                      <c:pt idx="943">
                        <c:v>9.8513393399999991</c:v>
                      </c:pt>
                      <c:pt idx="944">
                        <c:v>9.836555670000001</c:v>
                      </c:pt>
                      <c:pt idx="945">
                        <c:v>9.863768610000001</c:v>
                      </c:pt>
                      <c:pt idx="946">
                        <c:v>9.8877834900000021</c:v>
                      </c:pt>
                      <c:pt idx="947">
                        <c:v>9.9110920500000006</c:v>
                      </c:pt>
                      <c:pt idx="948">
                        <c:v>9.8684774100000023</c:v>
                      </c:pt>
                      <c:pt idx="949">
                        <c:v>9.8495931599999995</c:v>
                      </c:pt>
                      <c:pt idx="950">
                        <c:v>9.8498972700000014</c:v>
                      </c:pt>
                      <c:pt idx="951">
                        <c:v>9.8509077000000005</c:v>
                      </c:pt>
                      <c:pt idx="952">
                        <c:v>9.8471112300000012</c:v>
                      </c:pt>
                      <c:pt idx="953">
                        <c:v>9.8484748199999999</c:v>
                      </c:pt>
                      <c:pt idx="954">
                        <c:v>9.8505054900000015</c:v>
                      </c:pt>
                      <c:pt idx="955">
                        <c:v>9.8506918800000012</c:v>
                      </c:pt>
                      <c:pt idx="956">
                        <c:v>9.8507311200000007</c:v>
                      </c:pt>
                      <c:pt idx="957">
                        <c:v>9.7725748499999998</c:v>
                      </c:pt>
                      <c:pt idx="958">
                        <c:v>9.8347015800000008</c:v>
                      </c:pt>
                      <c:pt idx="959">
                        <c:v>9.831748769999999</c:v>
                      </c:pt>
                      <c:pt idx="960">
                        <c:v>9.8493479100000005</c:v>
                      </c:pt>
                      <c:pt idx="961">
                        <c:v>9.8503191000000019</c:v>
                      </c:pt>
                      <c:pt idx="962">
                        <c:v>9.8506035899999986</c:v>
                      </c:pt>
                      <c:pt idx="963">
                        <c:v>9.8504466300000022</c:v>
                      </c:pt>
                      <c:pt idx="964">
                        <c:v>9.8506624500000015</c:v>
                      </c:pt>
                      <c:pt idx="965">
                        <c:v>9.8507703600000003</c:v>
                      </c:pt>
                      <c:pt idx="966">
                        <c:v>9.869527080000001</c:v>
                      </c:pt>
                      <c:pt idx="967">
                        <c:v>9.8855860500000006</c:v>
                      </c:pt>
                      <c:pt idx="968">
                        <c:v>9.8780421600000015</c:v>
                      </c:pt>
                      <c:pt idx="969">
                        <c:v>9.8347113900000007</c:v>
                      </c:pt>
                      <c:pt idx="970">
                        <c:v>9.8314937100000002</c:v>
                      </c:pt>
                      <c:pt idx="971">
                        <c:v>9.8516728800000006</c:v>
                      </c:pt>
                      <c:pt idx="972">
                        <c:v>9.8506820699999995</c:v>
                      </c:pt>
                      <c:pt idx="973">
                        <c:v>9.8486219700000017</c:v>
                      </c:pt>
                      <c:pt idx="974">
                        <c:v>9.8474643900000007</c:v>
                      </c:pt>
                      <c:pt idx="975">
                        <c:v>9.8481608999999999</c:v>
                      </c:pt>
                      <c:pt idx="976">
                        <c:v>9.8512510500000001</c:v>
                      </c:pt>
                      <c:pt idx="977">
                        <c:v>9.8508782700000008</c:v>
                      </c:pt>
                      <c:pt idx="978">
                        <c:v>9.7651879200000007</c:v>
                      </c:pt>
                      <c:pt idx="979">
                        <c:v>9.8410682699999992</c:v>
                      </c:pt>
                      <c:pt idx="980">
                        <c:v>9.8564699700000009</c:v>
                      </c:pt>
                      <c:pt idx="981">
                        <c:v>9.8452571400000011</c:v>
                      </c:pt>
                      <c:pt idx="982">
                        <c:v>9.8506722599999996</c:v>
                      </c:pt>
                      <c:pt idx="983">
                        <c:v>9.8441682299999993</c:v>
                      </c:pt>
                      <c:pt idx="984">
                        <c:v>9.8744909400000012</c:v>
                      </c:pt>
                      <c:pt idx="985">
                        <c:v>9.8535171600000009</c:v>
                      </c:pt>
                      <c:pt idx="986">
                        <c:v>9.8458555499999996</c:v>
                      </c:pt>
                      <c:pt idx="987">
                        <c:v>9.8484453900000002</c:v>
                      </c:pt>
                      <c:pt idx="988">
                        <c:v>9.851015610000001</c:v>
                      </c:pt>
                      <c:pt idx="989">
                        <c:v>9.7815608100000002</c:v>
                      </c:pt>
                      <c:pt idx="990">
                        <c:v>9.7753412700000002</c:v>
                      </c:pt>
                      <c:pt idx="991">
                        <c:v>9.8467776899999997</c:v>
                      </c:pt>
                      <c:pt idx="992">
                        <c:v>9.8604037800000022</c:v>
                      </c:pt>
                      <c:pt idx="993">
                        <c:v>9.8132569200000006</c:v>
                      </c:pt>
                      <c:pt idx="994">
                        <c:v>9.8471602799999989</c:v>
                      </c:pt>
                      <c:pt idx="995">
                        <c:v>9.8423141399999992</c:v>
                      </c:pt>
                      <c:pt idx="996">
                        <c:v>9.8506526399999998</c:v>
                      </c:pt>
                      <c:pt idx="997">
                        <c:v>9.8523595800000017</c:v>
                      </c:pt>
                      <c:pt idx="998">
                        <c:v>9.851172570000001</c:v>
                      </c:pt>
                      <c:pt idx="999">
                        <c:v>9.77924565</c:v>
                      </c:pt>
                      <c:pt idx="1000">
                        <c:v>9.7767931500000014</c:v>
                      </c:pt>
                      <c:pt idx="1001">
                        <c:v>9.801867510000001</c:v>
                      </c:pt>
                      <c:pt idx="1002">
                        <c:v>9.8538997500000001</c:v>
                      </c:pt>
                      <c:pt idx="1003">
                        <c:v>9.8468954100000001</c:v>
                      </c:pt>
                      <c:pt idx="1004">
                        <c:v>9.8491026600000016</c:v>
                      </c:pt>
                      <c:pt idx="1005">
                        <c:v>9.8509175100000004</c:v>
                      </c:pt>
                      <c:pt idx="1006">
                        <c:v>9.8672021099999991</c:v>
                      </c:pt>
                      <c:pt idx="1007">
                        <c:v>9.85654845</c:v>
                      </c:pt>
                      <c:pt idx="1008">
                        <c:v>9.8449726500000008</c:v>
                      </c:pt>
                      <c:pt idx="1009">
                        <c:v>9.8483472899999995</c:v>
                      </c:pt>
                      <c:pt idx="1010">
                        <c:v>9.851820029999999</c:v>
                      </c:pt>
                      <c:pt idx="1011">
                        <c:v>9.85001499</c:v>
                      </c:pt>
                      <c:pt idx="1012">
                        <c:v>9.8487887399999998</c:v>
                      </c:pt>
                      <c:pt idx="1013">
                        <c:v>9.866015100000002</c:v>
                      </c:pt>
                      <c:pt idx="1014">
                        <c:v>9.8563816800000019</c:v>
                      </c:pt>
                      <c:pt idx="1015">
                        <c:v>9.8486219700000017</c:v>
                      </c:pt>
                      <c:pt idx="1016">
                        <c:v>9.8281681200000008</c:v>
                      </c:pt>
                      <c:pt idx="1017">
                        <c:v>9.8438935500000007</c:v>
                      </c:pt>
                      <c:pt idx="1018">
                        <c:v>9.8529874200000016</c:v>
                      </c:pt>
                      <c:pt idx="1019">
                        <c:v>9.8332300799999999</c:v>
                      </c:pt>
                      <c:pt idx="1020">
                        <c:v>9.8224292699999989</c:v>
                      </c:pt>
                      <c:pt idx="1021">
                        <c:v>9.8020146600000011</c:v>
                      </c:pt>
                      <c:pt idx="1022">
                        <c:v>9.8685460799999998</c:v>
                      </c:pt>
                      <c:pt idx="1023">
                        <c:v>9.8204770800000016</c:v>
                      </c:pt>
                      <c:pt idx="1024">
                        <c:v>9.8643474000000015</c:v>
                      </c:pt>
                      <c:pt idx="1025">
                        <c:v>9.8534386800000018</c:v>
                      </c:pt>
                      <c:pt idx="1026">
                        <c:v>9.8485925400000021</c:v>
                      </c:pt>
                      <c:pt idx="1027">
                        <c:v>9.8493871500000019</c:v>
                      </c:pt>
                      <c:pt idx="1028">
                        <c:v>9.8507997899999999</c:v>
                      </c:pt>
                      <c:pt idx="1029">
                        <c:v>9.850574159999999</c:v>
                      </c:pt>
                      <c:pt idx="1030">
                        <c:v>9.8506035899999986</c:v>
                      </c:pt>
                      <c:pt idx="1031">
                        <c:v>9.8507507400000005</c:v>
                      </c:pt>
                      <c:pt idx="1032">
                        <c:v>9.8507311200000007</c:v>
                      </c:pt>
                      <c:pt idx="1033">
                        <c:v>9.8508488400000012</c:v>
                      </c:pt>
                      <c:pt idx="1034">
                        <c:v>9.8507703600000003</c:v>
                      </c:pt>
                      <c:pt idx="1035">
                        <c:v>9.8507016899999993</c:v>
                      </c:pt>
                      <c:pt idx="1036">
                        <c:v>9.850711500000001</c:v>
                      </c:pt>
                      <c:pt idx="1037">
                        <c:v>9.850711500000001</c:v>
                      </c:pt>
                      <c:pt idx="1038">
                        <c:v>9.8501523300000002</c:v>
                      </c:pt>
                      <c:pt idx="1039">
                        <c:v>9.8506526399999998</c:v>
                      </c:pt>
                      <c:pt idx="1040">
                        <c:v>9.8509175100000004</c:v>
                      </c:pt>
                      <c:pt idx="1041">
                        <c:v>9.8506526399999998</c:v>
                      </c:pt>
                      <c:pt idx="1042">
                        <c:v>9.8507409300000006</c:v>
                      </c:pt>
                      <c:pt idx="1043">
                        <c:v>9.8501032800000008</c:v>
                      </c:pt>
                      <c:pt idx="1044">
                        <c:v>9.8505839700000006</c:v>
                      </c:pt>
                      <c:pt idx="1045">
                        <c:v>9.8509371300000002</c:v>
                      </c:pt>
                      <c:pt idx="1046">
                        <c:v>9.8507409300000006</c:v>
                      </c:pt>
                      <c:pt idx="1047">
                        <c:v>9.8507997899999999</c:v>
                      </c:pt>
                      <c:pt idx="1048">
                        <c:v>9.8507605500000004</c:v>
                      </c:pt>
                      <c:pt idx="1049">
                        <c:v>9.8502798600000006</c:v>
                      </c:pt>
                      <c:pt idx="1050">
                        <c:v>9.851084280000002</c:v>
                      </c:pt>
                      <c:pt idx="1051">
                        <c:v>9.8503877699999993</c:v>
                      </c:pt>
                      <c:pt idx="1052">
                        <c:v>9.8494950600000006</c:v>
                      </c:pt>
                      <c:pt idx="1053">
                        <c:v>9.8488279799999994</c:v>
                      </c:pt>
                      <c:pt idx="1054">
                        <c:v>9.8508684599999992</c:v>
                      </c:pt>
                      <c:pt idx="1055">
                        <c:v>9.8510646600000005</c:v>
                      </c:pt>
                      <c:pt idx="1056">
                        <c:v>9.8487495000000003</c:v>
                      </c:pt>
                      <c:pt idx="1057">
                        <c:v>9.8509861800000014</c:v>
                      </c:pt>
                      <c:pt idx="1058">
                        <c:v>9.8509371300000002</c:v>
                      </c:pt>
                      <c:pt idx="1059">
                        <c:v>9.8506330200000018</c:v>
                      </c:pt>
                      <c:pt idx="1060">
                        <c:v>9.850711500000001</c:v>
                      </c:pt>
                      <c:pt idx="1061">
                        <c:v>9.8342110799999993</c:v>
                      </c:pt>
                      <c:pt idx="1062">
                        <c:v>9.8638765200000016</c:v>
                      </c:pt>
                      <c:pt idx="1063">
                        <c:v>9.8529776099999999</c:v>
                      </c:pt>
                      <c:pt idx="1064">
                        <c:v>9.8494754400000009</c:v>
                      </c:pt>
                      <c:pt idx="1065">
                        <c:v>9.8502602400000008</c:v>
                      </c:pt>
                      <c:pt idx="1066">
                        <c:v>9.8509959899999995</c:v>
                      </c:pt>
                      <c:pt idx="1067">
                        <c:v>9.8483472899999995</c:v>
                      </c:pt>
                      <c:pt idx="1068">
                        <c:v>9.8322687000000002</c:v>
                      </c:pt>
                      <c:pt idx="1069">
                        <c:v>9.7858379700000011</c:v>
                      </c:pt>
                      <c:pt idx="1070">
                        <c:v>9.8669961000000015</c:v>
                      </c:pt>
                      <c:pt idx="1071">
                        <c:v>9.8464931999999994</c:v>
                      </c:pt>
                      <c:pt idx="1072">
                        <c:v>9.8489751300000012</c:v>
                      </c:pt>
                      <c:pt idx="1073">
                        <c:v>9.8510450400000007</c:v>
                      </c:pt>
                      <c:pt idx="1074">
                        <c:v>9.8513099099999994</c:v>
                      </c:pt>
                      <c:pt idx="1075">
                        <c:v>9.8503681500000013</c:v>
                      </c:pt>
                      <c:pt idx="1076">
                        <c:v>9.8476213500000007</c:v>
                      </c:pt>
                      <c:pt idx="1077">
                        <c:v>9.850417199999999</c:v>
                      </c:pt>
                      <c:pt idx="1078">
                        <c:v>9.8506232100000002</c:v>
                      </c:pt>
                      <c:pt idx="1079">
                        <c:v>9.8506918800000012</c:v>
                      </c:pt>
                      <c:pt idx="1080">
                        <c:v>9.8506820699999995</c:v>
                      </c:pt>
                      <c:pt idx="1081">
                        <c:v>9.8508488400000012</c:v>
                      </c:pt>
                      <c:pt idx="1082">
                        <c:v>9.8508390299999995</c:v>
                      </c:pt>
                      <c:pt idx="1083">
                        <c:v>9.8354863800000008</c:v>
                      </c:pt>
                      <c:pt idx="1084">
                        <c:v>9.7665122699999998</c:v>
                      </c:pt>
                      <c:pt idx="1085">
                        <c:v>9.7670616300000006</c:v>
                      </c:pt>
                      <c:pt idx="1086">
                        <c:v>9.8590205700000002</c:v>
                      </c:pt>
                      <c:pt idx="1087">
                        <c:v>9.8490536100000003</c:v>
                      </c:pt>
                      <c:pt idx="1088">
                        <c:v>9.8495441100000001</c:v>
                      </c:pt>
                      <c:pt idx="1089">
                        <c:v>9.8497206899999998</c:v>
                      </c:pt>
                      <c:pt idx="1090">
                        <c:v>9.8515061100000008</c:v>
                      </c:pt>
                      <c:pt idx="1091">
                        <c:v>9.8506526399999998</c:v>
                      </c:pt>
                      <c:pt idx="1092">
                        <c:v>9.8500934700000009</c:v>
                      </c:pt>
                      <c:pt idx="1093">
                        <c:v>9.8473172399999989</c:v>
                      </c:pt>
                      <c:pt idx="1094">
                        <c:v>9.7623135899999998</c:v>
                      </c:pt>
                      <c:pt idx="1095">
                        <c:v>9.8482590000000005</c:v>
                      </c:pt>
                      <c:pt idx="1096">
                        <c:v>9.8416470599999997</c:v>
                      </c:pt>
                      <c:pt idx="1097">
                        <c:v>9.8486219700000017</c:v>
                      </c:pt>
                      <c:pt idx="1098">
                        <c:v>9.8318664900000012</c:v>
                      </c:pt>
                      <c:pt idx="1099">
                        <c:v>9.7725454200000001</c:v>
                      </c:pt>
                      <c:pt idx="1100">
                        <c:v>9.7986302100000007</c:v>
                      </c:pt>
                      <c:pt idx="1101">
                        <c:v>9.8402736599999994</c:v>
                      </c:pt>
                      <c:pt idx="1102">
                        <c:v>9.8614534499999991</c:v>
                      </c:pt>
                      <c:pt idx="1103">
                        <c:v>9.8406366300000006</c:v>
                      </c:pt>
                      <c:pt idx="1104">
                        <c:v>9.7838661600000005</c:v>
                      </c:pt>
                      <c:pt idx="1105">
                        <c:v>9.7787257200000006</c:v>
                      </c:pt>
                      <c:pt idx="1106">
                        <c:v>9.8375268600000005</c:v>
                      </c:pt>
                      <c:pt idx="1107">
                        <c:v>9.8412742800000004</c:v>
                      </c:pt>
                      <c:pt idx="1108">
                        <c:v>9.8528010300000002</c:v>
                      </c:pt>
                      <c:pt idx="1109">
                        <c:v>9.8505447299999993</c:v>
                      </c:pt>
                      <c:pt idx="1110">
                        <c:v>9.8315820000000009</c:v>
                      </c:pt>
                      <c:pt idx="1111">
                        <c:v>9.8131293900000003</c:v>
                      </c:pt>
                      <c:pt idx="1112">
                        <c:v>9.8525263499999998</c:v>
                      </c:pt>
                      <c:pt idx="1113">
                        <c:v>9.8496225899999992</c:v>
                      </c:pt>
                      <c:pt idx="1114">
                        <c:v>9.8497010700000001</c:v>
                      </c:pt>
                      <c:pt idx="1115">
                        <c:v>9.8129430000000006</c:v>
                      </c:pt>
                      <c:pt idx="1116">
                        <c:v>9.8415195299999993</c:v>
                      </c:pt>
                      <c:pt idx="1117">
                        <c:v>9.7853474700000014</c:v>
                      </c:pt>
                      <c:pt idx="1118">
                        <c:v>9.8266181400000008</c:v>
                      </c:pt>
                      <c:pt idx="1119">
                        <c:v>9.8680555800000018</c:v>
                      </c:pt>
                      <c:pt idx="1120">
                        <c:v>9.853732980000002</c:v>
                      </c:pt>
                      <c:pt idx="1121">
                        <c:v>9.851172570000001</c:v>
                      </c:pt>
                      <c:pt idx="1122">
                        <c:v>9.8519475599999993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240-436D-BC0F-32F7774B87F2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Input'!$R$1</c15:sqref>
                        </c15:formulaRef>
                      </c:ext>
                    </c:extLst>
                    <c:strCache>
                      <c:ptCount val="1"/>
                      <c:pt idx="0">
                        <c:v>vx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Input'!$R$2:$R$1124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-1.8540030000000001</c:v>
                      </c:pt>
                      <c:pt idx="463">
                        <c:v>-1.7060569999999999</c:v>
                      </c:pt>
                      <c:pt idx="464">
                        <c:v>-0.32297799999999999</c:v>
                      </c:pt>
                      <c:pt idx="465">
                        <c:v>0.35538599999999998</c:v>
                      </c:pt>
                      <c:pt idx="466">
                        <c:v>0.85418700000000003</c:v>
                      </c:pt>
                      <c:pt idx="467">
                        <c:v>1.681406</c:v>
                      </c:pt>
                      <c:pt idx="468">
                        <c:v>2.1392899999999999</c:v>
                      </c:pt>
                      <c:pt idx="469">
                        <c:v>1.9658770000000001</c:v>
                      </c:pt>
                      <c:pt idx="470">
                        <c:v>1.908363</c:v>
                      </c:pt>
                      <c:pt idx="471">
                        <c:v>2.0633149999999998</c:v>
                      </c:pt>
                      <c:pt idx="472">
                        <c:v>1.8576239999999999</c:v>
                      </c:pt>
                      <c:pt idx="473">
                        <c:v>1.573234</c:v>
                      </c:pt>
                      <c:pt idx="474">
                        <c:v>1.3979379999999999</c:v>
                      </c:pt>
                      <c:pt idx="475">
                        <c:v>1.243357</c:v>
                      </c:pt>
                      <c:pt idx="476">
                        <c:v>1.563831</c:v>
                      </c:pt>
                      <c:pt idx="477">
                        <c:v>1.4933190000000001</c:v>
                      </c:pt>
                      <c:pt idx="478">
                        <c:v>1.2349330000000001</c:v>
                      </c:pt>
                      <c:pt idx="479">
                        <c:v>1.2671110000000001</c:v>
                      </c:pt>
                      <c:pt idx="480">
                        <c:v>1.3414520000000001</c:v>
                      </c:pt>
                      <c:pt idx="481">
                        <c:v>1.6166400000000001</c:v>
                      </c:pt>
                      <c:pt idx="482">
                        <c:v>1.9641379999999999</c:v>
                      </c:pt>
                      <c:pt idx="483">
                        <c:v>1.979487</c:v>
                      </c:pt>
                      <c:pt idx="484">
                        <c:v>1.380171</c:v>
                      </c:pt>
                      <c:pt idx="485">
                        <c:v>1.3695900000000001</c:v>
                      </c:pt>
                      <c:pt idx="486">
                        <c:v>1.656522</c:v>
                      </c:pt>
                      <c:pt idx="487">
                        <c:v>1.631786</c:v>
                      </c:pt>
                      <c:pt idx="488">
                        <c:v>1.776956</c:v>
                      </c:pt>
                      <c:pt idx="489">
                        <c:v>2.3408829999999998</c:v>
                      </c:pt>
                      <c:pt idx="490">
                        <c:v>2.2994650000000001</c:v>
                      </c:pt>
                      <c:pt idx="491">
                        <c:v>2.6539999999999999</c:v>
                      </c:pt>
                      <c:pt idx="492">
                        <c:v>2.9734090000000002</c:v>
                      </c:pt>
                      <c:pt idx="493">
                        <c:v>3.2814239999999999</c:v>
                      </c:pt>
                      <c:pt idx="494">
                        <c:v>3.0137529999999999</c:v>
                      </c:pt>
                      <c:pt idx="495">
                        <c:v>2.6411509999999998</c:v>
                      </c:pt>
                      <c:pt idx="496">
                        <c:v>2.3761489999999998</c:v>
                      </c:pt>
                      <c:pt idx="497">
                        <c:v>2.0758100000000002</c:v>
                      </c:pt>
                      <c:pt idx="498">
                        <c:v>1.8742300000000001</c:v>
                      </c:pt>
                      <c:pt idx="499">
                        <c:v>1.877848</c:v>
                      </c:pt>
                      <c:pt idx="500">
                        <c:v>2.2636729999999998</c:v>
                      </c:pt>
                      <c:pt idx="501">
                        <c:v>2.3516279999999998</c:v>
                      </c:pt>
                      <c:pt idx="502">
                        <c:v>2.2964980000000002</c:v>
                      </c:pt>
                      <c:pt idx="503">
                        <c:v>2.6273029999999999</c:v>
                      </c:pt>
                      <c:pt idx="504">
                        <c:v>2.4817879999999999</c:v>
                      </c:pt>
                      <c:pt idx="505">
                        <c:v>2.390272</c:v>
                      </c:pt>
                      <c:pt idx="506">
                        <c:v>1.9285669999999999</c:v>
                      </c:pt>
                      <c:pt idx="507">
                        <c:v>1.4724550000000001</c:v>
                      </c:pt>
                      <c:pt idx="508">
                        <c:v>1.144563</c:v>
                      </c:pt>
                      <c:pt idx="509">
                        <c:v>0.89820699999999998</c:v>
                      </c:pt>
                      <c:pt idx="510">
                        <c:v>0.73894700000000002</c:v>
                      </c:pt>
                      <c:pt idx="511">
                        <c:v>0.95492999999999995</c:v>
                      </c:pt>
                      <c:pt idx="512">
                        <c:v>0.94891400000000004</c:v>
                      </c:pt>
                      <c:pt idx="513">
                        <c:v>0.83099100000000004</c:v>
                      </c:pt>
                      <c:pt idx="514">
                        <c:v>0.69926699999999997</c:v>
                      </c:pt>
                      <c:pt idx="515">
                        <c:v>0.25193199999999999</c:v>
                      </c:pt>
                      <c:pt idx="516">
                        <c:v>-6.3755000000000006E-2</c:v>
                      </c:pt>
                      <c:pt idx="517">
                        <c:v>-0.35089500000000001</c:v>
                      </c:pt>
                      <c:pt idx="518">
                        <c:v>-0.27805099999999999</c:v>
                      </c:pt>
                      <c:pt idx="519">
                        <c:v>-0.663887</c:v>
                      </c:pt>
                      <c:pt idx="520">
                        <c:v>-0.32277800000000001</c:v>
                      </c:pt>
                      <c:pt idx="521">
                        <c:v>-0.29803499999999999</c:v>
                      </c:pt>
                      <c:pt idx="522">
                        <c:v>-0.158327</c:v>
                      </c:pt>
                      <c:pt idx="523">
                        <c:v>0.30077599999999999</c:v>
                      </c:pt>
                      <c:pt idx="524">
                        <c:v>0.22511600000000001</c:v>
                      </c:pt>
                      <c:pt idx="525">
                        <c:v>6.2916E-2</c:v>
                      </c:pt>
                      <c:pt idx="526">
                        <c:v>0.126947</c:v>
                      </c:pt>
                      <c:pt idx="527">
                        <c:v>0.18278900000000001</c:v>
                      </c:pt>
                      <c:pt idx="528">
                        <c:v>0.467339</c:v>
                      </c:pt>
                      <c:pt idx="529">
                        <c:v>0.44439200000000001</c:v>
                      </c:pt>
                      <c:pt idx="530">
                        <c:v>0.95656200000000002</c:v>
                      </c:pt>
                      <c:pt idx="531">
                        <c:v>1.086849</c:v>
                      </c:pt>
                      <c:pt idx="532">
                        <c:v>0.379556</c:v>
                      </c:pt>
                      <c:pt idx="533">
                        <c:v>0.36909700000000001</c:v>
                      </c:pt>
                      <c:pt idx="534">
                        <c:v>8.0319000000000002E-2</c:v>
                      </c:pt>
                      <c:pt idx="535">
                        <c:v>-0.57139200000000001</c:v>
                      </c:pt>
                      <c:pt idx="536">
                        <c:v>-0.36261900000000002</c:v>
                      </c:pt>
                      <c:pt idx="537">
                        <c:v>-0.299846</c:v>
                      </c:pt>
                      <c:pt idx="538">
                        <c:v>-0.89210199999999995</c:v>
                      </c:pt>
                      <c:pt idx="539">
                        <c:v>-0.38705499999999998</c:v>
                      </c:pt>
                      <c:pt idx="540">
                        <c:v>-0.52398</c:v>
                      </c:pt>
                      <c:pt idx="541">
                        <c:v>-0.27529399999999998</c:v>
                      </c:pt>
                      <c:pt idx="542">
                        <c:v>-0.59220200000000001</c:v>
                      </c:pt>
                      <c:pt idx="543">
                        <c:v>-0.192686</c:v>
                      </c:pt>
                      <c:pt idx="544">
                        <c:v>0.19816800000000001</c:v>
                      </c:pt>
                      <c:pt idx="545">
                        <c:v>0.17035</c:v>
                      </c:pt>
                      <c:pt idx="546">
                        <c:v>-3.1119000000000001E-2</c:v>
                      </c:pt>
                      <c:pt idx="547">
                        <c:v>0.533022</c:v>
                      </c:pt>
                      <c:pt idx="548">
                        <c:v>0.74910399999999999</c:v>
                      </c:pt>
                      <c:pt idx="549">
                        <c:v>-8.7776000000000007E-2</c:v>
                      </c:pt>
                      <c:pt idx="550">
                        <c:v>-0.38762600000000003</c:v>
                      </c:pt>
                      <c:pt idx="551">
                        <c:v>0.313527</c:v>
                      </c:pt>
                      <c:pt idx="552">
                        <c:v>0.139901</c:v>
                      </c:pt>
                      <c:pt idx="553">
                        <c:v>0.17699599999999999</c:v>
                      </c:pt>
                      <c:pt idx="554">
                        <c:v>-0.115763</c:v>
                      </c:pt>
                      <c:pt idx="555">
                        <c:v>1.3625E-2</c:v>
                      </c:pt>
                      <c:pt idx="556">
                        <c:v>0.38086799999999998</c:v>
                      </c:pt>
                      <c:pt idx="557">
                        <c:v>-0.41036</c:v>
                      </c:pt>
                      <c:pt idx="558">
                        <c:v>-0.35762500000000003</c:v>
                      </c:pt>
                      <c:pt idx="559">
                        <c:v>0.15890199999999999</c:v>
                      </c:pt>
                      <c:pt idx="560">
                        <c:v>9.3219999999999997E-2</c:v>
                      </c:pt>
                      <c:pt idx="561">
                        <c:v>-3.382E-3</c:v>
                      </c:pt>
                      <c:pt idx="562">
                        <c:v>-0.90625999999999995</c:v>
                      </c:pt>
                      <c:pt idx="563">
                        <c:v>-0.210759</c:v>
                      </c:pt>
                      <c:pt idx="564">
                        <c:v>0.45301900000000001</c:v>
                      </c:pt>
                      <c:pt idx="565">
                        <c:v>-0.19264500000000001</c:v>
                      </c:pt>
                      <c:pt idx="566">
                        <c:v>-0.58171899999999999</c:v>
                      </c:pt>
                      <c:pt idx="567">
                        <c:v>-1.808562</c:v>
                      </c:pt>
                      <c:pt idx="568">
                        <c:v>-2.2277420000000001</c:v>
                      </c:pt>
                      <c:pt idx="569">
                        <c:v>-1.8841870000000001</c:v>
                      </c:pt>
                      <c:pt idx="570">
                        <c:v>-1.6633929999999999</c:v>
                      </c:pt>
                      <c:pt idx="571">
                        <c:v>-0.76929700000000001</c:v>
                      </c:pt>
                      <c:pt idx="572">
                        <c:v>-0.143039</c:v>
                      </c:pt>
                      <c:pt idx="573">
                        <c:v>7.7330999999999997E-2</c:v>
                      </c:pt>
                      <c:pt idx="574">
                        <c:v>-0.303892</c:v>
                      </c:pt>
                      <c:pt idx="575">
                        <c:v>0.34394200000000003</c:v>
                      </c:pt>
                      <c:pt idx="576">
                        <c:v>0.48863499999999999</c:v>
                      </c:pt>
                      <c:pt idx="577">
                        <c:v>-0.433031</c:v>
                      </c:pt>
                      <c:pt idx="578">
                        <c:v>-0.77148300000000003</c:v>
                      </c:pt>
                      <c:pt idx="579">
                        <c:v>7.9640000000000006E-3</c:v>
                      </c:pt>
                      <c:pt idx="580">
                        <c:v>-0.57074800000000003</c:v>
                      </c:pt>
                      <c:pt idx="581">
                        <c:v>-1.371108</c:v>
                      </c:pt>
                      <c:pt idx="582">
                        <c:v>0.13348399999999999</c:v>
                      </c:pt>
                      <c:pt idx="583">
                        <c:v>1.307612</c:v>
                      </c:pt>
                      <c:pt idx="584">
                        <c:v>-7.6361999999999999E-2</c:v>
                      </c:pt>
                      <c:pt idx="585">
                        <c:v>-0.94702600000000003</c:v>
                      </c:pt>
                      <c:pt idx="586">
                        <c:v>-0.73538099999999995</c:v>
                      </c:pt>
                      <c:pt idx="587">
                        <c:v>-0.98027200000000003</c:v>
                      </c:pt>
                      <c:pt idx="588">
                        <c:v>-0.704592</c:v>
                      </c:pt>
                      <c:pt idx="589">
                        <c:v>-1.56145</c:v>
                      </c:pt>
                      <c:pt idx="590">
                        <c:v>-2.3425639999999999</c:v>
                      </c:pt>
                      <c:pt idx="591">
                        <c:v>-0.68539000000000005</c:v>
                      </c:pt>
                      <c:pt idx="592">
                        <c:v>-0.31691399999999997</c:v>
                      </c:pt>
                      <c:pt idx="593">
                        <c:v>0.40892000000000001</c:v>
                      </c:pt>
                      <c:pt idx="594">
                        <c:v>1.1907319999999999</c:v>
                      </c:pt>
                      <c:pt idx="595">
                        <c:v>-0.141149</c:v>
                      </c:pt>
                      <c:pt idx="596">
                        <c:v>0.39383699999999999</c:v>
                      </c:pt>
                      <c:pt idx="597">
                        <c:v>0.438114</c:v>
                      </c:pt>
                      <c:pt idx="598">
                        <c:v>9.9672999999999998E-2</c:v>
                      </c:pt>
                      <c:pt idx="599">
                        <c:v>-9.1545000000000001E-2</c:v>
                      </c:pt>
                      <c:pt idx="600">
                        <c:v>0.66151700000000002</c:v>
                      </c:pt>
                      <c:pt idx="601">
                        <c:v>2.7024910000000002</c:v>
                      </c:pt>
                      <c:pt idx="602">
                        <c:v>4.8549160000000002</c:v>
                      </c:pt>
                      <c:pt idx="603">
                        <c:v>6.6250260000000001</c:v>
                      </c:pt>
                      <c:pt idx="604">
                        <c:v>9.636412</c:v>
                      </c:pt>
                      <c:pt idx="605">
                        <c:v>11.319544</c:v>
                      </c:pt>
                      <c:pt idx="606">
                        <c:v>14.335101</c:v>
                      </c:pt>
                      <c:pt idx="607">
                        <c:v>16.238665000000001</c:v>
                      </c:pt>
                      <c:pt idx="608">
                        <c:v>20.623868999999999</c:v>
                      </c:pt>
                      <c:pt idx="609">
                        <c:v>27.406324000000001</c:v>
                      </c:pt>
                      <c:pt idx="610">
                        <c:v>33.379238000000001</c:v>
                      </c:pt>
                      <c:pt idx="611">
                        <c:v>37.822539999999996</c:v>
                      </c:pt>
                      <c:pt idx="612">
                        <c:v>40.975079000000001</c:v>
                      </c:pt>
                      <c:pt idx="613">
                        <c:v>42.183684999999997</c:v>
                      </c:pt>
                      <c:pt idx="614">
                        <c:v>42.453766000000002</c:v>
                      </c:pt>
                      <c:pt idx="615">
                        <c:v>42.882755000000003</c:v>
                      </c:pt>
                      <c:pt idx="616">
                        <c:v>291.61688199999998</c:v>
                      </c:pt>
                      <c:pt idx="617">
                        <c:v>299.11697400000003</c:v>
                      </c:pt>
                      <c:pt idx="618">
                        <c:v>304.66802999999999</c:v>
                      </c:pt>
                      <c:pt idx="619">
                        <c:v>310.51812699999999</c:v>
                      </c:pt>
                      <c:pt idx="620">
                        <c:v>302.00314300000002</c:v>
                      </c:pt>
                      <c:pt idx="621">
                        <c:v>296.260132</c:v>
                      </c:pt>
                      <c:pt idx="622">
                        <c:v>297.64840700000002</c:v>
                      </c:pt>
                      <c:pt idx="623">
                        <c:v>296.125</c:v>
                      </c:pt>
                      <c:pt idx="624">
                        <c:v>298.783569</c:v>
                      </c:pt>
                      <c:pt idx="625">
                        <c:v>296.89102200000002</c:v>
                      </c:pt>
                      <c:pt idx="626">
                        <c:v>288.66180400000002</c:v>
                      </c:pt>
                      <c:pt idx="627">
                        <c:v>282.13433800000001</c:v>
                      </c:pt>
                      <c:pt idx="628">
                        <c:v>280.563354</c:v>
                      </c:pt>
                      <c:pt idx="629">
                        <c:v>280.16531400000002</c:v>
                      </c:pt>
                      <c:pt idx="630">
                        <c:v>285.78518700000001</c:v>
                      </c:pt>
                      <c:pt idx="631">
                        <c:v>291.20483400000001</c:v>
                      </c:pt>
                      <c:pt idx="632">
                        <c:v>312.83291600000001</c:v>
                      </c:pt>
                      <c:pt idx="633">
                        <c:v>320.37896699999999</c:v>
                      </c:pt>
                      <c:pt idx="634">
                        <c:v>325.38879400000002</c:v>
                      </c:pt>
                      <c:pt idx="635">
                        <c:v>335.15481599999998</c:v>
                      </c:pt>
                      <c:pt idx="636">
                        <c:v>354.07110599999999</c:v>
                      </c:pt>
                      <c:pt idx="637">
                        <c:v>368.119934</c:v>
                      </c:pt>
                      <c:pt idx="638">
                        <c:v>394.58392300000003</c:v>
                      </c:pt>
                      <c:pt idx="639">
                        <c:v>400.60986300000002</c:v>
                      </c:pt>
                      <c:pt idx="640">
                        <c:v>402.57766700000002</c:v>
                      </c:pt>
                      <c:pt idx="641">
                        <c:v>409.25915500000002</c:v>
                      </c:pt>
                      <c:pt idx="642">
                        <c:v>414.91802999999999</c:v>
                      </c:pt>
                      <c:pt idx="643">
                        <c:v>417.54269399999998</c:v>
                      </c:pt>
                      <c:pt idx="644">
                        <c:v>407.77688599999999</c:v>
                      </c:pt>
                      <c:pt idx="645">
                        <c:v>388.465485</c:v>
                      </c:pt>
                      <c:pt idx="646">
                        <c:v>385.374573</c:v>
                      </c:pt>
                      <c:pt idx="647">
                        <c:v>388.047394</c:v>
                      </c:pt>
                      <c:pt idx="648">
                        <c:v>381.46942100000001</c:v>
                      </c:pt>
                      <c:pt idx="649">
                        <c:v>387.65826399999997</c:v>
                      </c:pt>
                      <c:pt idx="650">
                        <c:v>395.72857699999997</c:v>
                      </c:pt>
                      <c:pt idx="651">
                        <c:v>403.99798600000003</c:v>
                      </c:pt>
                      <c:pt idx="652">
                        <c:v>430.04107699999997</c:v>
                      </c:pt>
                      <c:pt idx="653">
                        <c:v>455.02011099999999</c:v>
                      </c:pt>
                      <c:pt idx="654">
                        <c:v>492.27899200000002</c:v>
                      </c:pt>
                      <c:pt idx="655">
                        <c:v>511.068848</c:v>
                      </c:pt>
                      <c:pt idx="656">
                        <c:v>539.51055899999994</c:v>
                      </c:pt>
                      <c:pt idx="657">
                        <c:v>580.22808799999996</c:v>
                      </c:pt>
                      <c:pt idx="658">
                        <c:v>608.64343299999996</c:v>
                      </c:pt>
                      <c:pt idx="659">
                        <c:v>629.28857400000004</c:v>
                      </c:pt>
                      <c:pt idx="660">
                        <c:v>620.68823199999997</c:v>
                      </c:pt>
                      <c:pt idx="661">
                        <c:v>606.51654099999996</c:v>
                      </c:pt>
                      <c:pt idx="662">
                        <c:v>494.26904300000001</c:v>
                      </c:pt>
                      <c:pt idx="663">
                        <c:v>365.37515300000001</c:v>
                      </c:pt>
                      <c:pt idx="664">
                        <c:v>294.11831699999999</c:v>
                      </c:pt>
                      <c:pt idx="665">
                        <c:v>255.109848</c:v>
                      </c:pt>
                      <c:pt idx="666">
                        <c:v>218.40396100000001</c:v>
                      </c:pt>
                      <c:pt idx="667">
                        <c:v>201.38906900000001</c:v>
                      </c:pt>
                      <c:pt idx="668">
                        <c:v>204.23788500000001</c:v>
                      </c:pt>
                      <c:pt idx="669">
                        <c:v>155.196777</c:v>
                      </c:pt>
                      <c:pt idx="670">
                        <c:v>110.910568</c:v>
                      </c:pt>
                      <c:pt idx="671">
                        <c:v>-159.09169</c:v>
                      </c:pt>
                      <c:pt idx="672">
                        <c:v>-209.048813</c:v>
                      </c:pt>
                      <c:pt idx="673">
                        <c:v>-239.280304</c:v>
                      </c:pt>
                      <c:pt idx="674">
                        <c:v>-253.79504399999999</c:v>
                      </c:pt>
                      <c:pt idx="675">
                        <c:v>-263.58111600000001</c:v>
                      </c:pt>
                      <c:pt idx="676">
                        <c:v>-264.65835600000003</c:v>
                      </c:pt>
                      <c:pt idx="677">
                        <c:v>-235.39202900000001</c:v>
                      </c:pt>
                      <c:pt idx="678">
                        <c:v>-225.181961</c:v>
                      </c:pt>
                      <c:pt idx="679">
                        <c:v>-214.86646999999999</c:v>
                      </c:pt>
                      <c:pt idx="680">
                        <c:v>-206.478104</c:v>
                      </c:pt>
                      <c:pt idx="681">
                        <c:v>-190.61604299999999</c:v>
                      </c:pt>
                      <c:pt idx="682">
                        <c:v>-174.497086</c:v>
                      </c:pt>
                      <c:pt idx="683">
                        <c:v>-163.87623600000001</c:v>
                      </c:pt>
                      <c:pt idx="684">
                        <c:v>-151.05081200000001</c:v>
                      </c:pt>
                      <c:pt idx="685">
                        <c:v>-137.81951900000001</c:v>
                      </c:pt>
                      <c:pt idx="686">
                        <c:v>-123.393517</c:v>
                      </c:pt>
                      <c:pt idx="687">
                        <c:v>-100.44884500000001</c:v>
                      </c:pt>
                      <c:pt idx="688">
                        <c:v>-83.813559999999995</c:v>
                      </c:pt>
                      <c:pt idx="689">
                        <c:v>-68.128913999999995</c:v>
                      </c:pt>
                      <c:pt idx="690">
                        <c:v>-49.821765999999997</c:v>
                      </c:pt>
                      <c:pt idx="691">
                        <c:v>-31.217853999999999</c:v>
                      </c:pt>
                      <c:pt idx="692">
                        <c:v>-14.708375999999999</c:v>
                      </c:pt>
                      <c:pt idx="693">
                        <c:v>-7.6006320000000001</c:v>
                      </c:pt>
                      <c:pt idx="694">
                        <c:v>7.0656369999999997</c:v>
                      </c:pt>
                      <c:pt idx="695">
                        <c:v>27.437781999999999</c:v>
                      </c:pt>
                      <c:pt idx="696">
                        <c:v>31.630476000000002</c:v>
                      </c:pt>
                      <c:pt idx="697">
                        <c:v>33.351092999999999</c:v>
                      </c:pt>
                      <c:pt idx="698">
                        <c:v>51.812438999999998</c:v>
                      </c:pt>
                      <c:pt idx="699">
                        <c:v>75.998733999999999</c:v>
                      </c:pt>
                      <c:pt idx="700">
                        <c:v>65.814971999999997</c:v>
                      </c:pt>
                      <c:pt idx="701">
                        <c:v>57.807200999999999</c:v>
                      </c:pt>
                      <c:pt idx="702">
                        <c:v>52.396557000000001</c:v>
                      </c:pt>
                      <c:pt idx="703">
                        <c:v>63.915675999999998</c:v>
                      </c:pt>
                      <c:pt idx="704">
                        <c:v>89.629958999999999</c:v>
                      </c:pt>
                      <c:pt idx="705">
                        <c:v>125.904999</c:v>
                      </c:pt>
                      <c:pt idx="706">
                        <c:v>146.05865499999999</c:v>
                      </c:pt>
                      <c:pt idx="707">
                        <c:v>178.75508099999999</c:v>
                      </c:pt>
                      <c:pt idx="708">
                        <c:v>186.96408099999999</c:v>
                      </c:pt>
                      <c:pt idx="709">
                        <c:v>199.50550799999999</c:v>
                      </c:pt>
                      <c:pt idx="710">
                        <c:v>220.77693199999999</c:v>
                      </c:pt>
                      <c:pt idx="711">
                        <c:v>237.09320099999999</c:v>
                      </c:pt>
                      <c:pt idx="712">
                        <c:v>243.181839</c:v>
                      </c:pt>
                      <c:pt idx="713">
                        <c:v>246.04789700000001</c:v>
                      </c:pt>
                      <c:pt idx="714">
                        <c:v>277.76763899999997</c:v>
                      </c:pt>
                      <c:pt idx="715">
                        <c:v>311.52645899999999</c:v>
                      </c:pt>
                      <c:pt idx="716">
                        <c:v>316.87554899999998</c:v>
                      </c:pt>
                      <c:pt idx="717">
                        <c:v>350.10739100000001</c:v>
                      </c:pt>
                      <c:pt idx="718">
                        <c:v>371.05773900000003</c:v>
                      </c:pt>
                      <c:pt idx="719">
                        <c:v>398.31256100000002</c:v>
                      </c:pt>
                      <c:pt idx="720">
                        <c:v>432.693939</c:v>
                      </c:pt>
                      <c:pt idx="721">
                        <c:v>437.86056500000001</c:v>
                      </c:pt>
                      <c:pt idx="722">
                        <c:v>439.74475100000001</c:v>
                      </c:pt>
                      <c:pt idx="723">
                        <c:v>440.50329599999998</c:v>
                      </c:pt>
                      <c:pt idx="724">
                        <c:v>425.90499899999998</c:v>
                      </c:pt>
                      <c:pt idx="725">
                        <c:v>393.74655200000001</c:v>
                      </c:pt>
                      <c:pt idx="726">
                        <c:v>342.041901</c:v>
                      </c:pt>
                      <c:pt idx="727">
                        <c:v>281.20980800000001</c:v>
                      </c:pt>
                      <c:pt idx="728">
                        <c:v>235.6465</c:v>
                      </c:pt>
                      <c:pt idx="729">
                        <c:v>197.58502200000001</c:v>
                      </c:pt>
                      <c:pt idx="730">
                        <c:v>49.675815999999998</c:v>
                      </c:pt>
                      <c:pt idx="731">
                        <c:v>-20.120863</c:v>
                      </c:pt>
                      <c:pt idx="732">
                        <c:v>-41.652382000000003</c:v>
                      </c:pt>
                      <c:pt idx="733">
                        <c:v>-38.922469999999997</c:v>
                      </c:pt>
                      <c:pt idx="734">
                        <c:v>5.943994</c:v>
                      </c:pt>
                      <c:pt idx="735">
                        <c:v>91.052147000000005</c:v>
                      </c:pt>
                      <c:pt idx="736">
                        <c:v>164.948151</c:v>
                      </c:pt>
                      <c:pt idx="737">
                        <c:v>178.86823999999999</c:v>
                      </c:pt>
                      <c:pt idx="738">
                        <c:v>114.09417000000001</c:v>
                      </c:pt>
                      <c:pt idx="739">
                        <c:v>85.014114000000006</c:v>
                      </c:pt>
                      <c:pt idx="740">
                        <c:v>76.339920000000006</c:v>
                      </c:pt>
                      <c:pt idx="741">
                        <c:v>75.073539999999994</c:v>
                      </c:pt>
                      <c:pt idx="742">
                        <c:v>90.811881999999997</c:v>
                      </c:pt>
                      <c:pt idx="743">
                        <c:v>114.968086</c:v>
                      </c:pt>
                      <c:pt idx="744">
                        <c:v>133.72041300000001</c:v>
                      </c:pt>
                      <c:pt idx="745">
                        <c:v>154.13649000000001</c:v>
                      </c:pt>
                      <c:pt idx="746">
                        <c:v>166.609421</c:v>
                      </c:pt>
                      <c:pt idx="747">
                        <c:v>175.82124300000001</c:v>
                      </c:pt>
                      <c:pt idx="748">
                        <c:v>184.99458300000001</c:v>
                      </c:pt>
                      <c:pt idx="749">
                        <c:v>197.27928199999999</c:v>
                      </c:pt>
                      <c:pt idx="750">
                        <c:v>205.32698099999999</c:v>
                      </c:pt>
                      <c:pt idx="751">
                        <c:v>210.78566000000001</c:v>
                      </c:pt>
                      <c:pt idx="752">
                        <c:v>209.86943099999999</c:v>
                      </c:pt>
                      <c:pt idx="753">
                        <c:v>216.399979</c:v>
                      </c:pt>
                      <c:pt idx="754">
                        <c:v>230.65954600000001</c:v>
                      </c:pt>
                      <c:pt idx="755">
                        <c:v>230.686081</c:v>
                      </c:pt>
                      <c:pt idx="756">
                        <c:v>189.68370100000001</c:v>
                      </c:pt>
                      <c:pt idx="757">
                        <c:v>100.599586</c:v>
                      </c:pt>
                      <c:pt idx="758">
                        <c:v>-6.0369060000000001</c:v>
                      </c:pt>
                      <c:pt idx="759">
                        <c:v>-70.156104999999997</c:v>
                      </c:pt>
                      <c:pt idx="760">
                        <c:v>-95.855155999999994</c:v>
                      </c:pt>
                      <c:pt idx="761">
                        <c:v>-104.771187</c:v>
                      </c:pt>
                      <c:pt idx="762">
                        <c:v>-101.818939</c:v>
                      </c:pt>
                      <c:pt idx="763">
                        <c:v>-89.511948000000004</c:v>
                      </c:pt>
                      <c:pt idx="764">
                        <c:v>-74.899529000000001</c:v>
                      </c:pt>
                      <c:pt idx="765">
                        <c:v>-51.819836000000002</c:v>
                      </c:pt>
                      <c:pt idx="766">
                        <c:v>-46.892322999999998</c:v>
                      </c:pt>
                      <c:pt idx="767">
                        <c:v>-9.9611640000000001</c:v>
                      </c:pt>
                      <c:pt idx="768">
                        <c:v>2.9770660000000002</c:v>
                      </c:pt>
                      <c:pt idx="769">
                        <c:v>14.421295000000001</c:v>
                      </c:pt>
                      <c:pt idx="770">
                        <c:v>21.194174</c:v>
                      </c:pt>
                      <c:pt idx="771">
                        <c:v>33.188755</c:v>
                      </c:pt>
                      <c:pt idx="772">
                        <c:v>42.757148999999998</c:v>
                      </c:pt>
                      <c:pt idx="773">
                        <c:v>58.191710999999998</c:v>
                      </c:pt>
                      <c:pt idx="774">
                        <c:v>68.675835000000006</c:v>
                      </c:pt>
                      <c:pt idx="775">
                        <c:v>83.629326000000006</c:v>
                      </c:pt>
                      <c:pt idx="776">
                        <c:v>92.881004000000004</c:v>
                      </c:pt>
                      <c:pt idx="777">
                        <c:v>101.017799</c:v>
                      </c:pt>
                      <c:pt idx="778">
                        <c:v>88.289344999999997</c:v>
                      </c:pt>
                      <c:pt idx="779">
                        <c:v>74.470245000000006</c:v>
                      </c:pt>
                      <c:pt idx="780">
                        <c:v>76.820098999999999</c:v>
                      </c:pt>
                      <c:pt idx="781">
                        <c:v>69.370399000000006</c:v>
                      </c:pt>
                      <c:pt idx="782">
                        <c:v>29.492007999999998</c:v>
                      </c:pt>
                      <c:pt idx="783">
                        <c:v>4.3065329999999999</c:v>
                      </c:pt>
                      <c:pt idx="784">
                        <c:v>-13.91403</c:v>
                      </c:pt>
                      <c:pt idx="785">
                        <c:v>-14.709602</c:v>
                      </c:pt>
                      <c:pt idx="786">
                        <c:v>-9.6938750000000002</c:v>
                      </c:pt>
                      <c:pt idx="787">
                        <c:v>-12.946208</c:v>
                      </c:pt>
                      <c:pt idx="788">
                        <c:v>-3.502319</c:v>
                      </c:pt>
                      <c:pt idx="789">
                        <c:v>8.7168010000000002</c:v>
                      </c:pt>
                      <c:pt idx="790">
                        <c:v>26.414259000000001</c:v>
                      </c:pt>
                      <c:pt idx="791">
                        <c:v>35.108204000000001</c:v>
                      </c:pt>
                      <c:pt idx="792">
                        <c:v>44.308593999999999</c:v>
                      </c:pt>
                      <c:pt idx="793">
                        <c:v>46.972397000000001</c:v>
                      </c:pt>
                      <c:pt idx="794">
                        <c:v>49.810242000000002</c:v>
                      </c:pt>
                      <c:pt idx="795">
                        <c:v>59.567562000000002</c:v>
                      </c:pt>
                      <c:pt idx="796">
                        <c:v>66.046501000000006</c:v>
                      </c:pt>
                      <c:pt idx="797">
                        <c:v>71.817261000000002</c:v>
                      </c:pt>
                      <c:pt idx="798">
                        <c:v>68.827049000000002</c:v>
                      </c:pt>
                      <c:pt idx="799">
                        <c:v>56.810608000000002</c:v>
                      </c:pt>
                      <c:pt idx="800">
                        <c:v>49.208548999999998</c:v>
                      </c:pt>
                      <c:pt idx="801">
                        <c:v>49.467528999999999</c:v>
                      </c:pt>
                      <c:pt idx="802">
                        <c:v>48.605286</c:v>
                      </c:pt>
                      <c:pt idx="803">
                        <c:v>56.663978999999998</c:v>
                      </c:pt>
                      <c:pt idx="804">
                        <c:v>59.023753999999997</c:v>
                      </c:pt>
                      <c:pt idx="805">
                        <c:v>47.193961999999999</c:v>
                      </c:pt>
                      <c:pt idx="806">
                        <c:v>45.901646</c:v>
                      </c:pt>
                      <c:pt idx="807">
                        <c:v>50.508578999999997</c:v>
                      </c:pt>
                      <c:pt idx="808">
                        <c:v>53.802833999999997</c:v>
                      </c:pt>
                      <c:pt idx="809">
                        <c:v>54.122107999999997</c:v>
                      </c:pt>
                      <c:pt idx="810">
                        <c:v>55.400756999999999</c:v>
                      </c:pt>
                      <c:pt idx="811">
                        <c:v>58.122456</c:v>
                      </c:pt>
                      <c:pt idx="812">
                        <c:v>55.821036999999997</c:v>
                      </c:pt>
                      <c:pt idx="813">
                        <c:v>52.418377</c:v>
                      </c:pt>
                      <c:pt idx="814">
                        <c:v>53.464554</c:v>
                      </c:pt>
                      <c:pt idx="815">
                        <c:v>55.714869999999998</c:v>
                      </c:pt>
                      <c:pt idx="816">
                        <c:v>51.191132000000003</c:v>
                      </c:pt>
                      <c:pt idx="817">
                        <c:v>48.217650999999996</c:v>
                      </c:pt>
                      <c:pt idx="818">
                        <c:v>45.665286999999999</c:v>
                      </c:pt>
                      <c:pt idx="819">
                        <c:v>47.121616000000003</c:v>
                      </c:pt>
                      <c:pt idx="820">
                        <c:v>44.037951999999997</c:v>
                      </c:pt>
                      <c:pt idx="821">
                        <c:v>41.700958</c:v>
                      </c:pt>
                      <c:pt idx="822">
                        <c:v>40.860832000000002</c:v>
                      </c:pt>
                      <c:pt idx="823">
                        <c:v>42.683582000000001</c:v>
                      </c:pt>
                      <c:pt idx="824">
                        <c:v>40.023285000000001</c:v>
                      </c:pt>
                      <c:pt idx="825">
                        <c:v>37.538012999999999</c:v>
                      </c:pt>
                      <c:pt idx="826">
                        <c:v>32.762343999999999</c:v>
                      </c:pt>
                      <c:pt idx="827">
                        <c:v>29.444775</c:v>
                      </c:pt>
                      <c:pt idx="828">
                        <c:v>25.980747000000001</c:v>
                      </c:pt>
                      <c:pt idx="829">
                        <c:v>25.496030999999999</c:v>
                      </c:pt>
                      <c:pt idx="830">
                        <c:v>21.281960000000002</c:v>
                      </c:pt>
                      <c:pt idx="831">
                        <c:v>16.469149000000002</c:v>
                      </c:pt>
                      <c:pt idx="832">
                        <c:v>9.1132349999999995</c:v>
                      </c:pt>
                      <c:pt idx="833">
                        <c:v>6.7275460000000002</c:v>
                      </c:pt>
                      <c:pt idx="834">
                        <c:v>4.8998989999999996</c:v>
                      </c:pt>
                      <c:pt idx="835">
                        <c:v>-1.1596709999999999</c:v>
                      </c:pt>
                      <c:pt idx="836">
                        <c:v>-11.80387</c:v>
                      </c:pt>
                      <c:pt idx="837">
                        <c:v>-17.882512999999999</c:v>
                      </c:pt>
                      <c:pt idx="838">
                        <c:v>-22.624618999999999</c:v>
                      </c:pt>
                      <c:pt idx="839">
                        <c:v>-29.589822999999999</c:v>
                      </c:pt>
                      <c:pt idx="840">
                        <c:v>-31.048939000000001</c:v>
                      </c:pt>
                      <c:pt idx="841">
                        <c:v>-43.764888999999997</c:v>
                      </c:pt>
                      <c:pt idx="842">
                        <c:v>-53.095390000000002</c:v>
                      </c:pt>
                      <c:pt idx="843">
                        <c:v>-67.008269999999996</c:v>
                      </c:pt>
                      <c:pt idx="844">
                        <c:v>-78.134086999999994</c:v>
                      </c:pt>
                      <c:pt idx="845">
                        <c:v>-80.806274000000002</c:v>
                      </c:pt>
                      <c:pt idx="846">
                        <c:v>-82.093956000000006</c:v>
                      </c:pt>
                      <c:pt idx="847">
                        <c:v>-83.532471000000001</c:v>
                      </c:pt>
                      <c:pt idx="848">
                        <c:v>-84.526711000000006</c:v>
                      </c:pt>
                      <c:pt idx="849">
                        <c:v>-89.848502999999994</c:v>
                      </c:pt>
                      <c:pt idx="850">
                        <c:v>-96.173309000000003</c:v>
                      </c:pt>
                      <c:pt idx="851">
                        <c:v>-100.532043</c:v>
                      </c:pt>
                      <c:pt idx="852">
                        <c:v>-109.623344</c:v>
                      </c:pt>
                      <c:pt idx="853">
                        <c:v>-128.61381499999999</c:v>
                      </c:pt>
                      <c:pt idx="854">
                        <c:v>-129.20004299999999</c:v>
                      </c:pt>
                      <c:pt idx="855">
                        <c:v>-129.361694</c:v>
                      </c:pt>
                      <c:pt idx="856">
                        <c:v>-130.995743</c:v>
                      </c:pt>
                      <c:pt idx="857">
                        <c:v>-133.50730899999999</c:v>
                      </c:pt>
                      <c:pt idx="858">
                        <c:v>-140.33766199999999</c:v>
                      </c:pt>
                      <c:pt idx="859">
                        <c:v>-141.90110799999999</c:v>
                      </c:pt>
                      <c:pt idx="860">
                        <c:v>-108.38568100000001</c:v>
                      </c:pt>
                      <c:pt idx="861">
                        <c:v>-89.251137</c:v>
                      </c:pt>
                      <c:pt idx="862">
                        <c:v>-84.034064999999998</c:v>
                      </c:pt>
                      <c:pt idx="863">
                        <c:v>-48.841602000000002</c:v>
                      </c:pt>
                      <c:pt idx="864">
                        <c:v>-21.035969000000001</c:v>
                      </c:pt>
                      <c:pt idx="865">
                        <c:v>-14.482327</c:v>
                      </c:pt>
                      <c:pt idx="866">
                        <c:v>-9.6076370000000004</c:v>
                      </c:pt>
                      <c:pt idx="867">
                        <c:v>-4.2526479999999998</c:v>
                      </c:pt>
                      <c:pt idx="868">
                        <c:v>-6.1305820000000004</c:v>
                      </c:pt>
                      <c:pt idx="869">
                        <c:v>-3.9274480000000001</c:v>
                      </c:pt>
                      <c:pt idx="870">
                        <c:v>-0.42018699999999998</c:v>
                      </c:pt>
                      <c:pt idx="871">
                        <c:v>1.0800639999999999</c:v>
                      </c:pt>
                      <c:pt idx="872">
                        <c:v>0.41332099999999999</c:v>
                      </c:pt>
                      <c:pt idx="873">
                        <c:v>0.13985900000000001</c:v>
                      </c:pt>
                      <c:pt idx="874">
                        <c:v>6.9170360000000004</c:v>
                      </c:pt>
                      <c:pt idx="875">
                        <c:v>24.648212000000001</c:v>
                      </c:pt>
                      <c:pt idx="876">
                        <c:v>30.633125</c:v>
                      </c:pt>
                      <c:pt idx="877">
                        <c:v>46.551555999999998</c:v>
                      </c:pt>
                      <c:pt idx="878">
                        <c:v>48.729126000000001</c:v>
                      </c:pt>
                      <c:pt idx="879">
                        <c:v>56.991840000000003</c:v>
                      </c:pt>
                      <c:pt idx="880">
                        <c:v>81.036941999999996</c:v>
                      </c:pt>
                      <c:pt idx="881">
                        <c:v>87.077194000000006</c:v>
                      </c:pt>
                      <c:pt idx="882">
                        <c:v>95.326942000000003</c:v>
                      </c:pt>
                      <c:pt idx="883">
                        <c:v>100.110878</c:v>
                      </c:pt>
                      <c:pt idx="884">
                        <c:v>114.302521</c:v>
                      </c:pt>
                      <c:pt idx="885">
                        <c:v>116.776642</c:v>
                      </c:pt>
                      <c:pt idx="886">
                        <c:v>118.69754</c:v>
                      </c:pt>
                      <c:pt idx="887">
                        <c:v>120.558983</c:v>
                      </c:pt>
                      <c:pt idx="888">
                        <c:v>128.00950599999999</c:v>
                      </c:pt>
                      <c:pt idx="889">
                        <c:v>89.615593000000004</c:v>
                      </c:pt>
                      <c:pt idx="890">
                        <c:v>-92.414398000000006</c:v>
                      </c:pt>
                      <c:pt idx="891">
                        <c:v>-90.879097000000002</c:v>
                      </c:pt>
                      <c:pt idx="892">
                        <c:v>-90.356528999999995</c:v>
                      </c:pt>
                      <c:pt idx="893">
                        <c:v>-88.540931999999998</c:v>
                      </c:pt>
                      <c:pt idx="894">
                        <c:v>-88.529724000000002</c:v>
                      </c:pt>
                      <c:pt idx="895">
                        <c:v>-88.545387000000005</c:v>
                      </c:pt>
                      <c:pt idx="896">
                        <c:v>-81.873001000000002</c:v>
                      </c:pt>
                      <c:pt idx="897">
                        <c:v>-80.727119000000002</c:v>
                      </c:pt>
                      <c:pt idx="898">
                        <c:v>-79.763701999999995</c:v>
                      </c:pt>
                      <c:pt idx="899">
                        <c:v>-79.306297000000001</c:v>
                      </c:pt>
                      <c:pt idx="900">
                        <c:v>-68.044692999999995</c:v>
                      </c:pt>
                      <c:pt idx="901">
                        <c:v>-67.929939000000005</c:v>
                      </c:pt>
                      <c:pt idx="902">
                        <c:v>-68.817397999999997</c:v>
                      </c:pt>
                      <c:pt idx="903">
                        <c:v>-69.213058000000004</c:v>
                      </c:pt>
                      <c:pt idx="904">
                        <c:v>-63.888236999999997</c:v>
                      </c:pt>
                      <c:pt idx="905">
                        <c:v>-50.353996000000002</c:v>
                      </c:pt>
                      <c:pt idx="906">
                        <c:v>-47.680435000000003</c:v>
                      </c:pt>
                      <c:pt idx="907">
                        <c:v>-28.414169000000001</c:v>
                      </c:pt>
                      <c:pt idx="908">
                        <c:v>-24.713224</c:v>
                      </c:pt>
                      <c:pt idx="909">
                        <c:v>-10.772467000000001</c:v>
                      </c:pt>
                      <c:pt idx="910">
                        <c:v>-7.4132420000000003</c:v>
                      </c:pt>
                      <c:pt idx="911">
                        <c:v>23.569489000000001</c:v>
                      </c:pt>
                      <c:pt idx="912">
                        <c:v>33.763801999999998</c:v>
                      </c:pt>
                      <c:pt idx="913">
                        <c:v>49.144154</c:v>
                      </c:pt>
                      <c:pt idx="914">
                        <c:v>154.928619</c:v>
                      </c:pt>
                      <c:pt idx="915">
                        <c:v>168.81987000000001</c:v>
                      </c:pt>
                      <c:pt idx="916">
                        <c:v>170.567612</c:v>
                      </c:pt>
                      <c:pt idx="917">
                        <c:v>171.70253</c:v>
                      </c:pt>
                      <c:pt idx="918">
                        <c:v>69.031998000000002</c:v>
                      </c:pt>
                      <c:pt idx="919">
                        <c:v>-0.27657700000000002</c:v>
                      </c:pt>
                      <c:pt idx="920">
                        <c:v>-8.3032470000000007</c:v>
                      </c:pt>
                      <c:pt idx="921">
                        <c:v>-49.208866</c:v>
                      </c:pt>
                      <c:pt idx="922">
                        <c:v>-50.630943000000002</c:v>
                      </c:pt>
                      <c:pt idx="923">
                        <c:v>-58.825237000000001</c:v>
                      </c:pt>
                      <c:pt idx="924">
                        <c:v>-65.009895</c:v>
                      </c:pt>
                      <c:pt idx="925">
                        <c:v>-68.079673999999997</c:v>
                      </c:pt>
                      <c:pt idx="926">
                        <c:v>-91.385170000000002</c:v>
                      </c:pt>
                      <c:pt idx="927">
                        <c:v>-81.045180999999999</c:v>
                      </c:pt>
                      <c:pt idx="928">
                        <c:v>-31.853935</c:v>
                      </c:pt>
                      <c:pt idx="929">
                        <c:v>-28.941928999999998</c:v>
                      </c:pt>
                      <c:pt idx="930">
                        <c:v>-24.843475000000002</c:v>
                      </c:pt>
                      <c:pt idx="931">
                        <c:v>-7.4864980000000001</c:v>
                      </c:pt>
                      <c:pt idx="932">
                        <c:v>-6.0318769999999997</c:v>
                      </c:pt>
                      <c:pt idx="933">
                        <c:v>-2.492442</c:v>
                      </c:pt>
                      <c:pt idx="934">
                        <c:v>17.203544999999998</c:v>
                      </c:pt>
                      <c:pt idx="935">
                        <c:v>21.047419000000001</c:v>
                      </c:pt>
                      <c:pt idx="936">
                        <c:v>24.574138999999999</c:v>
                      </c:pt>
                      <c:pt idx="937">
                        <c:v>101.703552</c:v>
                      </c:pt>
                      <c:pt idx="938">
                        <c:v>111.176491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240-436D-BC0F-32F7774B87F2}"/>
                  </c:ext>
                </c:extLst>
              </c15:ser>
            </c15:filteredLineSeries>
            <c15:filteredLineSeries>
              <c15:ser>
                <c:idx val="6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Input'!$S$1</c15:sqref>
                        </c15:formulaRef>
                      </c:ext>
                    </c:extLst>
                    <c:strCache>
                      <c:ptCount val="1"/>
                      <c:pt idx="0">
                        <c:v>vy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Input'!$S$2:$S$1124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0.51198900000000003</c:v>
                      </c:pt>
                      <c:pt idx="463">
                        <c:v>1.4917E-2</c:v>
                      </c:pt>
                      <c:pt idx="464">
                        <c:v>0.44622400000000001</c:v>
                      </c:pt>
                      <c:pt idx="465">
                        <c:v>0.72257000000000005</c:v>
                      </c:pt>
                      <c:pt idx="466">
                        <c:v>0.89553300000000002</c:v>
                      </c:pt>
                      <c:pt idx="467">
                        <c:v>1.006178</c:v>
                      </c:pt>
                      <c:pt idx="468">
                        <c:v>1.008256</c:v>
                      </c:pt>
                      <c:pt idx="469">
                        <c:v>0.97584899999999997</c:v>
                      </c:pt>
                      <c:pt idx="470">
                        <c:v>0.50574699999999995</c:v>
                      </c:pt>
                      <c:pt idx="471">
                        <c:v>0.40567599999999998</c:v>
                      </c:pt>
                      <c:pt idx="472">
                        <c:v>0.19006300000000001</c:v>
                      </c:pt>
                      <c:pt idx="473">
                        <c:v>0.300898</c:v>
                      </c:pt>
                      <c:pt idx="474">
                        <c:v>0.27412799999999998</c:v>
                      </c:pt>
                      <c:pt idx="475">
                        <c:v>0.38874300000000001</c:v>
                      </c:pt>
                      <c:pt idx="476">
                        <c:v>1.0036149999999999</c:v>
                      </c:pt>
                      <c:pt idx="477">
                        <c:v>1.2951109999999999</c:v>
                      </c:pt>
                      <c:pt idx="478">
                        <c:v>1.4818690000000001</c:v>
                      </c:pt>
                      <c:pt idx="479">
                        <c:v>1.5805640000000001</c:v>
                      </c:pt>
                      <c:pt idx="480">
                        <c:v>1.6230720000000001</c:v>
                      </c:pt>
                      <c:pt idx="481">
                        <c:v>1.6459140000000001</c:v>
                      </c:pt>
                      <c:pt idx="482">
                        <c:v>1.6484749999999999</c:v>
                      </c:pt>
                      <c:pt idx="483">
                        <c:v>1.6464160000000001</c:v>
                      </c:pt>
                      <c:pt idx="484">
                        <c:v>1.6146419999999999</c:v>
                      </c:pt>
                      <c:pt idx="485">
                        <c:v>1.501879</c:v>
                      </c:pt>
                      <c:pt idx="486">
                        <c:v>1.47298</c:v>
                      </c:pt>
                      <c:pt idx="487">
                        <c:v>1.4557690000000001</c:v>
                      </c:pt>
                      <c:pt idx="488">
                        <c:v>1.390188</c:v>
                      </c:pt>
                      <c:pt idx="489">
                        <c:v>1.1696500000000001</c:v>
                      </c:pt>
                      <c:pt idx="490">
                        <c:v>1.2964309999999999</c:v>
                      </c:pt>
                      <c:pt idx="491">
                        <c:v>0.79445500000000002</c:v>
                      </c:pt>
                      <c:pt idx="492">
                        <c:v>0.77305999999999997</c:v>
                      </c:pt>
                      <c:pt idx="493">
                        <c:v>0.87927100000000002</c:v>
                      </c:pt>
                      <c:pt idx="494">
                        <c:v>1.144004</c:v>
                      </c:pt>
                      <c:pt idx="495">
                        <c:v>1.010246</c:v>
                      </c:pt>
                      <c:pt idx="496">
                        <c:v>4.1667999999999997E-2</c:v>
                      </c:pt>
                      <c:pt idx="497">
                        <c:v>1.2359999999999999E-3</c:v>
                      </c:pt>
                      <c:pt idx="498">
                        <c:v>0.240928</c:v>
                      </c:pt>
                      <c:pt idx="499">
                        <c:v>5.8406E-2</c:v>
                      </c:pt>
                      <c:pt idx="500">
                        <c:v>0.98024100000000003</c:v>
                      </c:pt>
                      <c:pt idx="501">
                        <c:v>1.04993</c:v>
                      </c:pt>
                      <c:pt idx="502">
                        <c:v>1.2350509999999999</c:v>
                      </c:pt>
                      <c:pt idx="503">
                        <c:v>1.0655570000000001</c:v>
                      </c:pt>
                      <c:pt idx="504">
                        <c:v>0.98707900000000004</c:v>
                      </c:pt>
                      <c:pt idx="505">
                        <c:v>1.3643860000000001</c:v>
                      </c:pt>
                      <c:pt idx="506">
                        <c:v>1.4124080000000001</c:v>
                      </c:pt>
                      <c:pt idx="507">
                        <c:v>0.99280999999999997</c:v>
                      </c:pt>
                      <c:pt idx="508">
                        <c:v>1.267307</c:v>
                      </c:pt>
                      <c:pt idx="509">
                        <c:v>0.911713</c:v>
                      </c:pt>
                      <c:pt idx="510">
                        <c:v>0.54144300000000001</c:v>
                      </c:pt>
                      <c:pt idx="511">
                        <c:v>0.524231</c:v>
                      </c:pt>
                      <c:pt idx="512">
                        <c:v>0.75843499999999997</c:v>
                      </c:pt>
                      <c:pt idx="513">
                        <c:v>0.72233599999999998</c:v>
                      </c:pt>
                      <c:pt idx="514">
                        <c:v>0.73361399999999999</c:v>
                      </c:pt>
                      <c:pt idx="515">
                        <c:v>0.69169599999999998</c:v>
                      </c:pt>
                      <c:pt idx="516">
                        <c:v>0.79244300000000001</c:v>
                      </c:pt>
                      <c:pt idx="517">
                        <c:v>0.75771299999999997</c:v>
                      </c:pt>
                      <c:pt idx="518">
                        <c:v>1.051253</c:v>
                      </c:pt>
                      <c:pt idx="519">
                        <c:v>0.123636</c:v>
                      </c:pt>
                      <c:pt idx="520">
                        <c:v>0.89079600000000003</c:v>
                      </c:pt>
                      <c:pt idx="521">
                        <c:v>1.120112</c:v>
                      </c:pt>
                      <c:pt idx="522">
                        <c:v>0.30261199999999999</c:v>
                      </c:pt>
                      <c:pt idx="523">
                        <c:v>0.91840999999999995</c:v>
                      </c:pt>
                      <c:pt idx="524">
                        <c:v>0.49612699999999998</c:v>
                      </c:pt>
                      <c:pt idx="525">
                        <c:v>1.0357209999999999</c:v>
                      </c:pt>
                      <c:pt idx="526">
                        <c:v>0.75160400000000005</c:v>
                      </c:pt>
                      <c:pt idx="527">
                        <c:v>1.4014180000000001</c:v>
                      </c:pt>
                      <c:pt idx="528">
                        <c:v>1.9728399999999999</c:v>
                      </c:pt>
                      <c:pt idx="529">
                        <c:v>0.87052099999999999</c:v>
                      </c:pt>
                      <c:pt idx="530">
                        <c:v>0.90855699999999995</c:v>
                      </c:pt>
                      <c:pt idx="531">
                        <c:v>2.1519010000000001</c:v>
                      </c:pt>
                      <c:pt idx="532">
                        <c:v>1.8639079999999999</c:v>
                      </c:pt>
                      <c:pt idx="533">
                        <c:v>1.085493</c:v>
                      </c:pt>
                      <c:pt idx="534">
                        <c:v>0.70723800000000003</c:v>
                      </c:pt>
                      <c:pt idx="535">
                        <c:v>1.345529</c:v>
                      </c:pt>
                      <c:pt idx="536">
                        <c:v>1.238399</c:v>
                      </c:pt>
                      <c:pt idx="537">
                        <c:v>0.87799099999999997</c:v>
                      </c:pt>
                      <c:pt idx="538">
                        <c:v>1.1127359999999999</c:v>
                      </c:pt>
                      <c:pt idx="539">
                        <c:v>1.6994469999999999</c:v>
                      </c:pt>
                      <c:pt idx="540">
                        <c:v>0.92580700000000005</c:v>
                      </c:pt>
                      <c:pt idx="541">
                        <c:v>0.29739700000000002</c:v>
                      </c:pt>
                      <c:pt idx="542">
                        <c:v>0.62780800000000003</c:v>
                      </c:pt>
                      <c:pt idx="543">
                        <c:v>1.3261270000000001</c:v>
                      </c:pt>
                      <c:pt idx="544">
                        <c:v>0.89660899999999999</c:v>
                      </c:pt>
                      <c:pt idx="545">
                        <c:v>0.16903399999999999</c:v>
                      </c:pt>
                      <c:pt idx="546">
                        <c:v>0.57418899999999995</c:v>
                      </c:pt>
                      <c:pt idx="547">
                        <c:v>1.2791269999999999</c:v>
                      </c:pt>
                      <c:pt idx="548">
                        <c:v>0.80721799999999999</c:v>
                      </c:pt>
                      <c:pt idx="549">
                        <c:v>0.490452</c:v>
                      </c:pt>
                      <c:pt idx="550">
                        <c:v>1.350868</c:v>
                      </c:pt>
                      <c:pt idx="551">
                        <c:v>0.81702399999999997</c:v>
                      </c:pt>
                      <c:pt idx="552">
                        <c:v>0.88461999999999996</c:v>
                      </c:pt>
                      <c:pt idx="553">
                        <c:v>0.91925999999999997</c:v>
                      </c:pt>
                      <c:pt idx="554">
                        <c:v>0.58274499999999996</c:v>
                      </c:pt>
                      <c:pt idx="555">
                        <c:v>0.80532700000000002</c:v>
                      </c:pt>
                      <c:pt idx="556">
                        <c:v>1.1612769999999999</c:v>
                      </c:pt>
                      <c:pt idx="557">
                        <c:v>0.92656000000000005</c:v>
                      </c:pt>
                      <c:pt idx="558">
                        <c:v>0.72416000000000003</c:v>
                      </c:pt>
                      <c:pt idx="559">
                        <c:v>0.59981099999999998</c:v>
                      </c:pt>
                      <c:pt idx="560">
                        <c:v>0.86899099999999996</c:v>
                      </c:pt>
                      <c:pt idx="561">
                        <c:v>1.3079639999999999</c:v>
                      </c:pt>
                      <c:pt idx="562">
                        <c:v>1.021927</c:v>
                      </c:pt>
                      <c:pt idx="563">
                        <c:v>0.98142499999999999</c:v>
                      </c:pt>
                      <c:pt idx="564">
                        <c:v>0.98947300000000005</c:v>
                      </c:pt>
                      <c:pt idx="565">
                        <c:v>1.0545420000000001</c:v>
                      </c:pt>
                      <c:pt idx="566">
                        <c:v>1.132943</c:v>
                      </c:pt>
                      <c:pt idx="567">
                        <c:v>0.47714699999999999</c:v>
                      </c:pt>
                      <c:pt idx="568">
                        <c:v>-0.421072</c:v>
                      </c:pt>
                      <c:pt idx="569">
                        <c:v>-0.244223</c:v>
                      </c:pt>
                      <c:pt idx="570">
                        <c:v>0.33030199999999998</c:v>
                      </c:pt>
                      <c:pt idx="571">
                        <c:v>0.54984599999999995</c:v>
                      </c:pt>
                      <c:pt idx="572">
                        <c:v>0.66873499999999997</c:v>
                      </c:pt>
                      <c:pt idx="573">
                        <c:v>1.286206</c:v>
                      </c:pt>
                      <c:pt idx="574">
                        <c:v>1.7602899999999999</c:v>
                      </c:pt>
                      <c:pt idx="575">
                        <c:v>2.1936209999999998</c:v>
                      </c:pt>
                      <c:pt idx="576">
                        <c:v>2.9727209999999999</c:v>
                      </c:pt>
                      <c:pt idx="577">
                        <c:v>2.707538</c:v>
                      </c:pt>
                      <c:pt idx="578">
                        <c:v>2.4451890000000001</c:v>
                      </c:pt>
                      <c:pt idx="579">
                        <c:v>2.7917239999999999</c:v>
                      </c:pt>
                      <c:pt idx="580">
                        <c:v>1.96726</c:v>
                      </c:pt>
                      <c:pt idx="581">
                        <c:v>3.443378</c:v>
                      </c:pt>
                      <c:pt idx="582">
                        <c:v>3.673962</c:v>
                      </c:pt>
                      <c:pt idx="583">
                        <c:v>2.63232</c:v>
                      </c:pt>
                      <c:pt idx="584">
                        <c:v>1.608957</c:v>
                      </c:pt>
                      <c:pt idx="585">
                        <c:v>0.84191800000000006</c:v>
                      </c:pt>
                      <c:pt idx="586">
                        <c:v>1.056225</c:v>
                      </c:pt>
                      <c:pt idx="587">
                        <c:v>1.1575660000000001</c:v>
                      </c:pt>
                      <c:pt idx="588">
                        <c:v>1.283704</c:v>
                      </c:pt>
                      <c:pt idx="589">
                        <c:v>1.306648</c:v>
                      </c:pt>
                      <c:pt idx="590">
                        <c:v>1.2298610000000001</c:v>
                      </c:pt>
                      <c:pt idx="591">
                        <c:v>1.258823</c:v>
                      </c:pt>
                      <c:pt idx="592">
                        <c:v>0.99543300000000001</c:v>
                      </c:pt>
                      <c:pt idx="593">
                        <c:v>-0.66550200000000004</c:v>
                      </c:pt>
                      <c:pt idx="594">
                        <c:v>-1.312039</c:v>
                      </c:pt>
                      <c:pt idx="595">
                        <c:v>-1.003795</c:v>
                      </c:pt>
                      <c:pt idx="596">
                        <c:v>-0.72556600000000004</c:v>
                      </c:pt>
                      <c:pt idx="597">
                        <c:v>-1.1122609999999999</c:v>
                      </c:pt>
                      <c:pt idx="598">
                        <c:v>-1.925891</c:v>
                      </c:pt>
                      <c:pt idx="599">
                        <c:v>-1.8022879999999999</c:v>
                      </c:pt>
                      <c:pt idx="600">
                        <c:v>-1.276359</c:v>
                      </c:pt>
                      <c:pt idx="601">
                        <c:v>-1.427807</c:v>
                      </c:pt>
                      <c:pt idx="602">
                        <c:v>-4.2522779999999996</c:v>
                      </c:pt>
                      <c:pt idx="603">
                        <c:v>-6.4129149999999999</c:v>
                      </c:pt>
                      <c:pt idx="604">
                        <c:v>-8.8626459999999998</c:v>
                      </c:pt>
                      <c:pt idx="605">
                        <c:v>-9.8632019999999994</c:v>
                      </c:pt>
                      <c:pt idx="606">
                        <c:v>-9.9162239999999997</c:v>
                      </c:pt>
                      <c:pt idx="607">
                        <c:v>-9.9059530000000002</c:v>
                      </c:pt>
                      <c:pt idx="608">
                        <c:v>-9.0328660000000003</c:v>
                      </c:pt>
                      <c:pt idx="609">
                        <c:v>-8.8520439999999994</c:v>
                      </c:pt>
                      <c:pt idx="610">
                        <c:v>-9.5497289999999992</c:v>
                      </c:pt>
                      <c:pt idx="611">
                        <c:v>-10.316186999999999</c:v>
                      </c:pt>
                      <c:pt idx="612">
                        <c:v>-9.2684449999999998</c:v>
                      </c:pt>
                      <c:pt idx="613">
                        <c:v>-7.916175</c:v>
                      </c:pt>
                      <c:pt idx="614">
                        <c:v>-6.8930600000000002</c:v>
                      </c:pt>
                      <c:pt idx="615">
                        <c:v>-6.6807879999999997</c:v>
                      </c:pt>
                      <c:pt idx="616">
                        <c:v>-115.314064</c:v>
                      </c:pt>
                      <c:pt idx="617">
                        <c:v>-114.051529</c:v>
                      </c:pt>
                      <c:pt idx="618">
                        <c:v>-121.379555</c:v>
                      </c:pt>
                      <c:pt idx="619">
                        <c:v>-134.92289700000001</c:v>
                      </c:pt>
                      <c:pt idx="620">
                        <c:v>-131.61732499999999</c:v>
                      </c:pt>
                      <c:pt idx="621">
                        <c:v>-92.352753000000007</c:v>
                      </c:pt>
                      <c:pt idx="622">
                        <c:v>-90.317847999999998</c:v>
                      </c:pt>
                      <c:pt idx="623">
                        <c:v>-81.342911000000001</c:v>
                      </c:pt>
                      <c:pt idx="624">
                        <c:v>-114.591492</c:v>
                      </c:pt>
                      <c:pt idx="625">
                        <c:v>-104.89489</c:v>
                      </c:pt>
                      <c:pt idx="626">
                        <c:v>-100.083</c:v>
                      </c:pt>
                      <c:pt idx="627">
                        <c:v>-96.988213000000002</c:v>
                      </c:pt>
                      <c:pt idx="628">
                        <c:v>-96.094016999999994</c:v>
                      </c:pt>
                      <c:pt idx="629">
                        <c:v>-82.955765</c:v>
                      </c:pt>
                      <c:pt idx="630">
                        <c:v>-78.666839999999993</c:v>
                      </c:pt>
                      <c:pt idx="631">
                        <c:v>-81.165344000000005</c:v>
                      </c:pt>
                      <c:pt idx="632">
                        <c:v>-82.926238999999995</c:v>
                      </c:pt>
                      <c:pt idx="633">
                        <c:v>-74.497687999999997</c:v>
                      </c:pt>
                      <c:pt idx="634">
                        <c:v>-66.219245999999998</c:v>
                      </c:pt>
                      <c:pt idx="635">
                        <c:v>-61.036945000000003</c:v>
                      </c:pt>
                      <c:pt idx="636">
                        <c:v>-69.731430000000003</c:v>
                      </c:pt>
                      <c:pt idx="637">
                        <c:v>-58.784218000000003</c:v>
                      </c:pt>
                      <c:pt idx="638">
                        <c:v>-121.861931</c:v>
                      </c:pt>
                      <c:pt idx="639">
                        <c:v>-90.944153</c:v>
                      </c:pt>
                      <c:pt idx="640">
                        <c:v>-57.551796000000003</c:v>
                      </c:pt>
                      <c:pt idx="641">
                        <c:v>-22.220613</c:v>
                      </c:pt>
                      <c:pt idx="642">
                        <c:v>2.471282</c:v>
                      </c:pt>
                      <c:pt idx="643">
                        <c:v>24.952840999999999</c:v>
                      </c:pt>
                      <c:pt idx="644">
                        <c:v>29.288474999999998</c:v>
                      </c:pt>
                      <c:pt idx="645">
                        <c:v>52.677616</c:v>
                      </c:pt>
                      <c:pt idx="646">
                        <c:v>71.758933999999996</c:v>
                      </c:pt>
                      <c:pt idx="647">
                        <c:v>73.817795000000004</c:v>
                      </c:pt>
                      <c:pt idx="648">
                        <c:v>73.198729999999998</c:v>
                      </c:pt>
                      <c:pt idx="649">
                        <c:v>33.350639000000001</c:v>
                      </c:pt>
                      <c:pt idx="650">
                        <c:v>31.714296000000001</c:v>
                      </c:pt>
                      <c:pt idx="651">
                        <c:v>42.524303000000003</c:v>
                      </c:pt>
                      <c:pt idx="652">
                        <c:v>71.139510999999999</c:v>
                      </c:pt>
                      <c:pt idx="653">
                        <c:v>42.646552999999997</c:v>
                      </c:pt>
                      <c:pt idx="654">
                        <c:v>35.670608999999999</c:v>
                      </c:pt>
                      <c:pt idx="655">
                        <c:v>36.148223999999999</c:v>
                      </c:pt>
                      <c:pt idx="656">
                        <c:v>38.104686999999998</c:v>
                      </c:pt>
                      <c:pt idx="657">
                        <c:v>45.295375999999997</c:v>
                      </c:pt>
                      <c:pt idx="658">
                        <c:v>55.234420999999998</c:v>
                      </c:pt>
                      <c:pt idx="659">
                        <c:v>34.172004999999999</c:v>
                      </c:pt>
                      <c:pt idx="660">
                        <c:v>31.590799000000001</c:v>
                      </c:pt>
                      <c:pt idx="661">
                        <c:v>37.683926</c:v>
                      </c:pt>
                      <c:pt idx="662">
                        <c:v>47.865696</c:v>
                      </c:pt>
                      <c:pt idx="663">
                        <c:v>21.144272000000001</c:v>
                      </c:pt>
                      <c:pt idx="664">
                        <c:v>-7.68093</c:v>
                      </c:pt>
                      <c:pt idx="665">
                        <c:v>-9.6432559999999992</c:v>
                      </c:pt>
                      <c:pt idx="666">
                        <c:v>-1.856749</c:v>
                      </c:pt>
                      <c:pt idx="667">
                        <c:v>1.6734560000000001</c:v>
                      </c:pt>
                      <c:pt idx="668">
                        <c:v>0.702627</c:v>
                      </c:pt>
                      <c:pt idx="669">
                        <c:v>2.7254849999999999</c:v>
                      </c:pt>
                      <c:pt idx="670">
                        <c:v>4.6563439999999998</c:v>
                      </c:pt>
                      <c:pt idx="671">
                        <c:v>44.632755000000003</c:v>
                      </c:pt>
                      <c:pt idx="672">
                        <c:v>32.414287999999999</c:v>
                      </c:pt>
                      <c:pt idx="673">
                        <c:v>22.125214</c:v>
                      </c:pt>
                      <c:pt idx="674">
                        <c:v>35.749271</c:v>
                      </c:pt>
                      <c:pt idx="675">
                        <c:v>48.749358999999998</c:v>
                      </c:pt>
                      <c:pt idx="676">
                        <c:v>48.693168999999997</c:v>
                      </c:pt>
                      <c:pt idx="677">
                        <c:v>58.786155999999998</c:v>
                      </c:pt>
                      <c:pt idx="678">
                        <c:v>70.689284999999998</c:v>
                      </c:pt>
                      <c:pt idx="679">
                        <c:v>71.576942000000003</c:v>
                      </c:pt>
                      <c:pt idx="680">
                        <c:v>65.717140000000001</c:v>
                      </c:pt>
                      <c:pt idx="681">
                        <c:v>51.757961000000002</c:v>
                      </c:pt>
                      <c:pt idx="682">
                        <c:v>41.377563000000002</c:v>
                      </c:pt>
                      <c:pt idx="683">
                        <c:v>30.708400999999999</c:v>
                      </c:pt>
                      <c:pt idx="684">
                        <c:v>22.31052</c:v>
                      </c:pt>
                      <c:pt idx="685">
                        <c:v>-6.7633869999999998</c:v>
                      </c:pt>
                      <c:pt idx="686">
                        <c:v>-22.772849999999998</c:v>
                      </c:pt>
                      <c:pt idx="687">
                        <c:v>-23.597574000000002</c:v>
                      </c:pt>
                      <c:pt idx="688">
                        <c:v>-29.837876999999999</c:v>
                      </c:pt>
                      <c:pt idx="689">
                        <c:v>-4.246759</c:v>
                      </c:pt>
                      <c:pt idx="690">
                        <c:v>0.679234</c:v>
                      </c:pt>
                      <c:pt idx="691">
                        <c:v>-8.6785080000000008</c:v>
                      </c:pt>
                      <c:pt idx="692">
                        <c:v>-10.282964</c:v>
                      </c:pt>
                      <c:pt idx="693">
                        <c:v>-25.045985999999999</c:v>
                      </c:pt>
                      <c:pt idx="694">
                        <c:v>32.957667999999998</c:v>
                      </c:pt>
                      <c:pt idx="695">
                        <c:v>65.936065999999997</c:v>
                      </c:pt>
                      <c:pt idx="696">
                        <c:v>129.66674800000001</c:v>
                      </c:pt>
                      <c:pt idx="697">
                        <c:v>128.97044399999999</c:v>
                      </c:pt>
                      <c:pt idx="698">
                        <c:v>163.90501399999999</c:v>
                      </c:pt>
                      <c:pt idx="699">
                        <c:v>179.24316400000001</c:v>
                      </c:pt>
                      <c:pt idx="700">
                        <c:v>200.69841</c:v>
                      </c:pt>
                      <c:pt idx="701">
                        <c:v>271.10150099999998</c:v>
                      </c:pt>
                      <c:pt idx="702">
                        <c:v>302.88372800000002</c:v>
                      </c:pt>
                      <c:pt idx="703">
                        <c:v>255.438141</c:v>
                      </c:pt>
                      <c:pt idx="704">
                        <c:v>163.21073899999999</c:v>
                      </c:pt>
                      <c:pt idx="705">
                        <c:v>107.185295</c:v>
                      </c:pt>
                      <c:pt idx="706">
                        <c:v>92.556168</c:v>
                      </c:pt>
                      <c:pt idx="707">
                        <c:v>85.394362999999998</c:v>
                      </c:pt>
                      <c:pt idx="708">
                        <c:v>57.468207999999997</c:v>
                      </c:pt>
                      <c:pt idx="709">
                        <c:v>65.299201999999994</c:v>
                      </c:pt>
                      <c:pt idx="710">
                        <c:v>36.341811999999997</c:v>
                      </c:pt>
                      <c:pt idx="711">
                        <c:v>34.029888</c:v>
                      </c:pt>
                      <c:pt idx="712">
                        <c:v>39.525764000000002</c:v>
                      </c:pt>
                      <c:pt idx="713">
                        <c:v>40.288963000000003</c:v>
                      </c:pt>
                      <c:pt idx="714">
                        <c:v>23.121535999999999</c:v>
                      </c:pt>
                      <c:pt idx="715">
                        <c:v>18.93289</c:v>
                      </c:pt>
                      <c:pt idx="716">
                        <c:v>13.231498</c:v>
                      </c:pt>
                      <c:pt idx="717">
                        <c:v>0.906694</c:v>
                      </c:pt>
                      <c:pt idx="718">
                        <c:v>11.096477</c:v>
                      </c:pt>
                      <c:pt idx="719">
                        <c:v>-1.741384</c:v>
                      </c:pt>
                      <c:pt idx="720">
                        <c:v>1.023309</c:v>
                      </c:pt>
                      <c:pt idx="721">
                        <c:v>2.5197470000000002</c:v>
                      </c:pt>
                      <c:pt idx="722">
                        <c:v>41.844467000000002</c:v>
                      </c:pt>
                      <c:pt idx="723">
                        <c:v>44.848438000000002</c:v>
                      </c:pt>
                      <c:pt idx="724">
                        <c:v>54.425651999999999</c:v>
                      </c:pt>
                      <c:pt idx="725">
                        <c:v>79.332122999999996</c:v>
                      </c:pt>
                      <c:pt idx="726">
                        <c:v>99.623016000000007</c:v>
                      </c:pt>
                      <c:pt idx="727">
                        <c:v>98.958350999999993</c:v>
                      </c:pt>
                      <c:pt idx="728">
                        <c:v>97.954177999999999</c:v>
                      </c:pt>
                      <c:pt idx="729">
                        <c:v>107.41082</c:v>
                      </c:pt>
                      <c:pt idx="730">
                        <c:v>175.04144299999999</c:v>
                      </c:pt>
                      <c:pt idx="731">
                        <c:v>209.70794699999999</c:v>
                      </c:pt>
                      <c:pt idx="732">
                        <c:v>215.77304100000001</c:v>
                      </c:pt>
                      <c:pt idx="733">
                        <c:v>212.47251900000001</c:v>
                      </c:pt>
                      <c:pt idx="734">
                        <c:v>248.61442600000001</c:v>
                      </c:pt>
                      <c:pt idx="735">
                        <c:v>353.34442100000001</c:v>
                      </c:pt>
                      <c:pt idx="736">
                        <c:v>444.84252900000001</c:v>
                      </c:pt>
                      <c:pt idx="737">
                        <c:v>460.60476699999998</c:v>
                      </c:pt>
                      <c:pt idx="738">
                        <c:v>350.322723</c:v>
                      </c:pt>
                      <c:pt idx="739">
                        <c:v>290.68704200000002</c:v>
                      </c:pt>
                      <c:pt idx="740">
                        <c:v>276.29861499999998</c:v>
                      </c:pt>
                      <c:pt idx="741">
                        <c:v>269.47311400000001</c:v>
                      </c:pt>
                      <c:pt idx="742">
                        <c:v>250.928696</c:v>
                      </c:pt>
                      <c:pt idx="743">
                        <c:v>219.28422499999999</c:v>
                      </c:pt>
                      <c:pt idx="744">
                        <c:v>234.584991</c:v>
                      </c:pt>
                      <c:pt idx="745">
                        <c:v>227.44236799999999</c:v>
                      </c:pt>
                      <c:pt idx="746">
                        <c:v>224.71708699999999</c:v>
                      </c:pt>
                      <c:pt idx="747">
                        <c:v>196.07933</c:v>
                      </c:pt>
                      <c:pt idx="748">
                        <c:v>200.510254</c:v>
                      </c:pt>
                      <c:pt idx="749">
                        <c:v>173.80427599999999</c:v>
                      </c:pt>
                      <c:pt idx="750">
                        <c:v>168.60064700000001</c:v>
                      </c:pt>
                      <c:pt idx="751">
                        <c:v>149.306107</c:v>
                      </c:pt>
                      <c:pt idx="752">
                        <c:v>143.017563</c:v>
                      </c:pt>
                      <c:pt idx="753">
                        <c:v>132.509659</c:v>
                      </c:pt>
                      <c:pt idx="754">
                        <c:v>136.090225</c:v>
                      </c:pt>
                      <c:pt idx="755">
                        <c:v>137.48007200000001</c:v>
                      </c:pt>
                      <c:pt idx="756">
                        <c:v>94.707290999999998</c:v>
                      </c:pt>
                      <c:pt idx="757">
                        <c:v>48.439532999999997</c:v>
                      </c:pt>
                      <c:pt idx="758">
                        <c:v>24.635248000000001</c:v>
                      </c:pt>
                      <c:pt idx="759">
                        <c:v>19.818681999999999</c:v>
                      </c:pt>
                      <c:pt idx="760">
                        <c:v>20.254663000000001</c:v>
                      </c:pt>
                      <c:pt idx="761">
                        <c:v>14.819654</c:v>
                      </c:pt>
                      <c:pt idx="762">
                        <c:v>0.61989499999999997</c:v>
                      </c:pt>
                      <c:pt idx="763">
                        <c:v>-0.62189700000000003</c:v>
                      </c:pt>
                      <c:pt idx="764">
                        <c:v>-14.296225</c:v>
                      </c:pt>
                      <c:pt idx="765">
                        <c:v>-26.452044999999998</c:v>
                      </c:pt>
                      <c:pt idx="766">
                        <c:v>-28.987534</c:v>
                      </c:pt>
                      <c:pt idx="767">
                        <c:v>0.55922700000000003</c:v>
                      </c:pt>
                      <c:pt idx="768">
                        <c:v>2.1616059999999999</c:v>
                      </c:pt>
                      <c:pt idx="769">
                        <c:v>-5.9236469999999999</c:v>
                      </c:pt>
                      <c:pt idx="770">
                        <c:v>-13.219011999999999</c:v>
                      </c:pt>
                      <c:pt idx="771">
                        <c:v>-27.723913</c:v>
                      </c:pt>
                      <c:pt idx="772">
                        <c:v>-40.987217000000001</c:v>
                      </c:pt>
                      <c:pt idx="773">
                        <c:v>-46.687686999999997</c:v>
                      </c:pt>
                      <c:pt idx="774">
                        <c:v>-50.654387999999997</c:v>
                      </c:pt>
                      <c:pt idx="775">
                        <c:v>-47.921543</c:v>
                      </c:pt>
                      <c:pt idx="776">
                        <c:v>-46.016392000000003</c:v>
                      </c:pt>
                      <c:pt idx="777">
                        <c:v>-18.303871000000001</c:v>
                      </c:pt>
                      <c:pt idx="778">
                        <c:v>8.3677980000000005</c:v>
                      </c:pt>
                      <c:pt idx="779">
                        <c:v>19.297944999999999</c:v>
                      </c:pt>
                      <c:pt idx="780">
                        <c:v>-22.472408000000001</c:v>
                      </c:pt>
                      <c:pt idx="781">
                        <c:v>-68.274756999999994</c:v>
                      </c:pt>
                      <c:pt idx="782">
                        <c:v>-52.084586999999999</c:v>
                      </c:pt>
                      <c:pt idx="783">
                        <c:v>6.0224390000000003</c:v>
                      </c:pt>
                      <c:pt idx="784">
                        <c:v>69.657989999999998</c:v>
                      </c:pt>
                      <c:pt idx="785">
                        <c:v>80.626098999999996</c:v>
                      </c:pt>
                      <c:pt idx="786">
                        <c:v>85.312950000000001</c:v>
                      </c:pt>
                      <c:pt idx="787">
                        <c:v>73.736007999999998</c:v>
                      </c:pt>
                      <c:pt idx="788">
                        <c:v>45.323925000000003</c:v>
                      </c:pt>
                      <c:pt idx="789">
                        <c:v>36.878020999999997</c:v>
                      </c:pt>
                      <c:pt idx="790">
                        <c:v>15.540167</c:v>
                      </c:pt>
                      <c:pt idx="791">
                        <c:v>3.409446</c:v>
                      </c:pt>
                      <c:pt idx="792">
                        <c:v>-12.630046999999999</c:v>
                      </c:pt>
                      <c:pt idx="793">
                        <c:v>-15.907662</c:v>
                      </c:pt>
                      <c:pt idx="794">
                        <c:v>-14.431403</c:v>
                      </c:pt>
                      <c:pt idx="795">
                        <c:v>-13.529315</c:v>
                      </c:pt>
                      <c:pt idx="796">
                        <c:v>-6.6752140000000004</c:v>
                      </c:pt>
                      <c:pt idx="797">
                        <c:v>-21.144304000000002</c:v>
                      </c:pt>
                      <c:pt idx="798">
                        <c:v>-12.533122000000001</c:v>
                      </c:pt>
                      <c:pt idx="799">
                        <c:v>3.664857</c:v>
                      </c:pt>
                      <c:pt idx="800">
                        <c:v>11.961235</c:v>
                      </c:pt>
                      <c:pt idx="801">
                        <c:v>16.945758999999999</c:v>
                      </c:pt>
                      <c:pt idx="802">
                        <c:v>16.118819999999999</c:v>
                      </c:pt>
                      <c:pt idx="803">
                        <c:v>10.332027999999999</c:v>
                      </c:pt>
                      <c:pt idx="804">
                        <c:v>6.3590239999999998</c:v>
                      </c:pt>
                      <c:pt idx="805">
                        <c:v>0.91892600000000002</c:v>
                      </c:pt>
                      <c:pt idx="806">
                        <c:v>4.6855950000000002</c:v>
                      </c:pt>
                      <c:pt idx="807">
                        <c:v>6.3035199999999998</c:v>
                      </c:pt>
                      <c:pt idx="808">
                        <c:v>8.8212229999999998</c:v>
                      </c:pt>
                      <c:pt idx="809">
                        <c:v>8.4956809999999994</c:v>
                      </c:pt>
                      <c:pt idx="810">
                        <c:v>3.7294670000000001</c:v>
                      </c:pt>
                      <c:pt idx="811">
                        <c:v>-1.06467</c:v>
                      </c:pt>
                      <c:pt idx="812">
                        <c:v>-6.0331159999999997</c:v>
                      </c:pt>
                      <c:pt idx="813">
                        <c:v>8.0499999999999999E-3</c:v>
                      </c:pt>
                      <c:pt idx="814">
                        <c:v>2.2264189999999999</c:v>
                      </c:pt>
                      <c:pt idx="815">
                        <c:v>0.73732900000000001</c:v>
                      </c:pt>
                      <c:pt idx="816">
                        <c:v>-4.3275870000000003</c:v>
                      </c:pt>
                      <c:pt idx="817">
                        <c:v>1.2146619999999999</c:v>
                      </c:pt>
                      <c:pt idx="818">
                        <c:v>3.7391899999999998</c:v>
                      </c:pt>
                      <c:pt idx="819">
                        <c:v>-0.43931199999999998</c:v>
                      </c:pt>
                      <c:pt idx="820">
                        <c:v>-4.8032719999999998</c:v>
                      </c:pt>
                      <c:pt idx="821">
                        <c:v>1.6910149999999999</c:v>
                      </c:pt>
                      <c:pt idx="822">
                        <c:v>3.8285170000000002</c:v>
                      </c:pt>
                      <c:pt idx="823">
                        <c:v>5.7771109999999997</c:v>
                      </c:pt>
                      <c:pt idx="824">
                        <c:v>2.1072630000000001</c:v>
                      </c:pt>
                      <c:pt idx="825">
                        <c:v>2.3543449999999999</c:v>
                      </c:pt>
                      <c:pt idx="826">
                        <c:v>27.501051</c:v>
                      </c:pt>
                      <c:pt idx="827">
                        <c:v>42.406078000000001</c:v>
                      </c:pt>
                      <c:pt idx="828">
                        <c:v>57.503300000000003</c:v>
                      </c:pt>
                      <c:pt idx="829">
                        <c:v>59.576939000000003</c:v>
                      </c:pt>
                      <c:pt idx="830">
                        <c:v>68.458365999999998</c:v>
                      </c:pt>
                      <c:pt idx="831">
                        <c:v>75.240455999999995</c:v>
                      </c:pt>
                      <c:pt idx="832">
                        <c:v>73.256172000000007</c:v>
                      </c:pt>
                      <c:pt idx="833">
                        <c:v>71.853690999999998</c:v>
                      </c:pt>
                      <c:pt idx="834">
                        <c:v>71.592055999999999</c:v>
                      </c:pt>
                      <c:pt idx="835">
                        <c:v>54.874747999999997</c:v>
                      </c:pt>
                      <c:pt idx="836">
                        <c:v>48.699429000000002</c:v>
                      </c:pt>
                      <c:pt idx="837">
                        <c:v>28.788032999999999</c:v>
                      </c:pt>
                      <c:pt idx="838">
                        <c:v>16.095655000000001</c:v>
                      </c:pt>
                      <c:pt idx="839">
                        <c:v>-0.90495800000000004</c:v>
                      </c:pt>
                      <c:pt idx="840">
                        <c:v>-4.0228859999999997</c:v>
                      </c:pt>
                      <c:pt idx="841">
                        <c:v>-19.536217000000001</c:v>
                      </c:pt>
                      <c:pt idx="842">
                        <c:v>-28.589523</c:v>
                      </c:pt>
                      <c:pt idx="843">
                        <c:v>-34.074314000000001</c:v>
                      </c:pt>
                      <c:pt idx="844">
                        <c:v>-39.775398000000003</c:v>
                      </c:pt>
                      <c:pt idx="845">
                        <c:v>-34.312057000000003</c:v>
                      </c:pt>
                      <c:pt idx="846">
                        <c:v>-23.613333000000001</c:v>
                      </c:pt>
                      <c:pt idx="847">
                        <c:v>-16.289069999999999</c:v>
                      </c:pt>
                      <c:pt idx="848">
                        <c:v>8.3968860000000003</c:v>
                      </c:pt>
                      <c:pt idx="849">
                        <c:v>30.233273000000001</c:v>
                      </c:pt>
                      <c:pt idx="850">
                        <c:v>30.153845</c:v>
                      </c:pt>
                      <c:pt idx="851">
                        <c:v>30.795518999999999</c:v>
                      </c:pt>
                      <c:pt idx="852">
                        <c:v>19.796966999999999</c:v>
                      </c:pt>
                      <c:pt idx="853">
                        <c:v>31.444748000000001</c:v>
                      </c:pt>
                      <c:pt idx="854">
                        <c:v>31.898192999999999</c:v>
                      </c:pt>
                      <c:pt idx="855">
                        <c:v>31.501429000000002</c:v>
                      </c:pt>
                      <c:pt idx="856">
                        <c:v>31.904442</c:v>
                      </c:pt>
                      <c:pt idx="857">
                        <c:v>27.131762999999999</c:v>
                      </c:pt>
                      <c:pt idx="858">
                        <c:v>4.0354109999999999</c:v>
                      </c:pt>
                      <c:pt idx="859">
                        <c:v>-28.295642999999998</c:v>
                      </c:pt>
                      <c:pt idx="860">
                        <c:v>-6.5477980000000002</c:v>
                      </c:pt>
                      <c:pt idx="861">
                        <c:v>-9.1713159999999991</c:v>
                      </c:pt>
                      <c:pt idx="862">
                        <c:v>-7.2295199999999999</c:v>
                      </c:pt>
                      <c:pt idx="863">
                        <c:v>5.4891969999999999</c:v>
                      </c:pt>
                      <c:pt idx="864">
                        <c:v>2.778378</c:v>
                      </c:pt>
                      <c:pt idx="865">
                        <c:v>2.9992730000000001</c:v>
                      </c:pt>
                      <c:pt idx="866">
                        <c:v>3.5946310000000001</c:v>
                      </c:pt>
                      <c:pt idx="867">
                        <c:v>6.2219340000000001</c:v>
                      </c:pt>
                      <c:pt idx="868">
                        <c:v>14.669509</c:v>
                      </c:pt>
                      <c:pt idx="869">
                        <c:v>11.767105000000001</c:v>
                      </c:pt>
                      <c:pt idx="870">
                        <c:v>6.9212090000000002</c:v>
                      </c:pt>
                      <c:pt idx="871">
                        <c:v>2.5518239999999999</c:v>
                      </c:pt>
                      <c:pt idx="872">
                        <c:v>0.60776200000000002</c:v>
                      </c:pt>
                      <c:pt idx="873">
                        <c:v>2.151948</c:v>
                      </c:pt>
                      <c:pt idx="874">
                        <c:v>12.436699000000001</c:v>
                      </c:pt>
                      <c:pt idx="875">
                        <c:v>12.675312</c:v>
                      </c:pt>
                      <c:pt idx="876">
                        <c:v>20.737075999999998</c:v>
                      </c:pt>
                      <c:pt idx="877">
                        <c:v>26.986519000000001</c:v>
                      </c:pt>
                      <c:pt idx="878">
                        <c:v>25.459478000000001</c:v>
                      </c:pt>
                      <c:pt idx="879">
                        <c:v>35.104469000000002</c:v>
                      </c:pt>
                      <c:pt idx="880">
                        <c:v>33.179543000000002</c:v>
                      </c:pt>
                      <c:pt idx="881">
                        <c:v>38.260139000000002</c:v>
                      </c:pt>
                      <c:pt idx="882">
                        <c:v>42.844909999999999</c:v>
                      </c:pt>
                      <c:pt idx="883">
                        <c:v>45.019005</c:v>
                      </c:pt>
                      <c:pt idx="884">
                        <c:v>50.057071999999998</c:v>
                      </c:pt>
                      <c:pt idx="885">
                        <c:v>50.341636999999999</c:v>
                      </c:pt>
                      <c:pt idx="886">
                        <c:v>50.597248</c:v>
                      </c:pt>
                      <c:pt idx="887">
                        <c:v>50.737513999999997</c:v>
                      </c:pt>
                      <c:pt idx="888">
                        <c:v>48.20993</c:v>
                      </c:pt>
                      <c:pt idx="889">
                        <c:v>26.762595999999998</c:v>
                      </c:pt>
                      <c:pt idx="890">
                        <c:v>14.230135000000001</c:v>
                      </c:pt>
                      <c:pt idx="891">
                        <c:v>-13.334966</c:v>
                      </c:pt>
                      <c:pt idx="892">
                        <c:v>-14.719250000000001</c:v>
                      </c:pt>
                      <c:pt idx="893">
                        <c:v>-14.645991</c:v>
                      </c:pt>
                      <c:pt idx="894">
                        <c:v>-13.988299</c:v>
                      </c:pt>
                      <c:pt idx="895">
                        <c:v>-14.240076</c:v>
                      </c:pt>
                      <c:pt idx="896">
                        <c:v>6.2950410000000003</c:v>
                      </c:pt>
                      <c:pt idx="897">
                        <c:v>7.7526229999999998</c:v>
                      </c:pt>
                      <c:pt idx="898">
                        <c:v>8.3596640000000004</c:v>
                      </c:pt>
                      <c:pt idx="899">
                        <c:v>15.429684</c:v>
                      </c:pt>
                      <c:pt idx="900">
                        <c:v>-2.3276080000000001</c:v>
                      </c:pt>
                      <c:pt idx="901">
                        <c:v>-4.1908289999999999</c:v>
                      </c:pt>
                      <c:pt idx="902">
                        <c:v>-4.893103</c:v>
                      </c:pt>
                      <c:pt idx="903">
                        <c:v>-5.3638409999999999</c:v>
                      </c:pt>
                      <c:pt idx="904">
                        <c:v>5.4420250000000001</c:v>
                      </c:pt>
                      <c:pt idx="905">
                        <c:v>10.159893</c:v>
                      </c:pt>
                      <c:pt idx="906">
                        <c:v>7.2084910000000004</c:v>
                      </c:pt>
                      <c:pt idx="907">
                        <c:v>8.1592710000000004</c:v>
                      </c:pt>
                      <c:pt idx="908">
                        <c:v>8.4149069999999995</c:v>
                      </c:pt>
                      <c:pt idx="909">
                        <c:v>-2.362311</c:v>
                      </c:pt>
                      <c:pt idx="910">
                        <c:v>-5.989115</c:v>
                      </c:pt>
                      <c:pt idx="911">
                        <c:v>-0.49737300000000001</c:v>
                      </c:pt>
                      <c:pt idx="912">
                        <c:v>40.428654000000002</c:v>
                      </c:pt>
                      <c:pt idx="913">
                        <c:v>30.024553000000001</c:v>
                      </c:pt>
                      <c:pt idx="914">
                        <c:v>-5.2008029999999996</c:v>
                      </c:pt>
                      <c:pt idx="915">
                        <c:v>4.9017689999999998</c:v>
                      </c:pt>
                      <c:pt idx="916">
                        <c:v>10.481873999999999</c:v>
                      </c:pt>
                      <c:pt idx="917">
                        <c:v>11.304747000000001</c:v>
                      </c:pt>
                      <c:pt idx="918">
                        <c:v>4.5862889999999998</c:v>
                      </c:pt>
                      <c:pt idx="919">
                        <c:v>14.969905000000001</c:v>
                      </c:pt>
                      <c:pt idx="920">
                        <c:v>24.092082999999999</c:v>
                      </c:pt>
                      <c:pt idx="921">
                        <c:v>63.073044000000003</c:v>
                      </c:pt>
                      <c:pt idx="922">
                        <c:v>66.867003999999994</c:v>
                      </c:pt>
                      <c:pt idx="923">
                        <c:v>67.048751999999993</c:v>
                      </c:pt>
                      <c:pt idx="924">
                        <c:v>65.833907999999994</c:v>
                      </c:pt>
                      <c:pt idx="925">
                        <c:v>69.112572</c:v>
                      </c:pt>
                      <c:pt idx="926">
                        <c:v>49.620167000000002</c:v>
                      </c:pt>
                      <c:pt idx="927">
                        <c:v>34.306328000000001</c:v>
                      </c:pt>
                      <c:pt idx="928">
                        <c:v>-13.543862000000001</c:v>
                      </c:pt>
                      <c:pt idx="929">
                        <c:v>-14.011291999999999</c:v>
                      </c:pt>
                      <c:pt idx="930">
                        <c:v>-14.973553000000001</c:v>
                      </c:pt>
                      <c:pt idx="931">
                        <c:v>-15.765900999999999</c:v>
                      </c:pt>
                      <c:pt idx="932">
                        <c:v>-17.712382999999999</c:v>
                      </c:pt>
                      <c:pt idx="933">
                        <c:v>-24.059871999999999</c:v>
                      </c:pt>
                      <c:pt idx="934">
                        <c:v>-34.248516000000002</c:v>
                      </c:pt>
                      <c:pt idx="935">
                        <c:v>-38.125979999999998</c:v>
                      </c:pt>
                      <c:pt idx="936">
                        <c:v>-37.983657999999998</c:v>
                      </c:pt>
                      <c:pt idx="937">
                        <c:v>15.889201999999999</c:v>
                      </c:pt>
                      <c:pt idx="938">
                        <c:v>25.499355000000001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240-436D-BC0F-32F7774B87F2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'Flight Input'!$T$1</c15:sqref>
                        </c15:formulaRef>
                      </c:ext>
                    </c:extLst>
                    <c:strCache>
                      <c:ptCount val="1"/>
                      <c:pt idx="0">
                        <c:v>vz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Input'!$M$2:$M$1124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2240-436D-BC0F-32F7774B87F2}"/>
                  </c:ext>
                </c:extLst>
              </c15:ser>
            </c15:filteredLineSeries>
          </c:ext>
        </c:extLst>
      </c:lineChart>
      <c:catAx>
        <c:axId val="442117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5520"/>
        <c:crosses val="autoZero"/>
        <c:auto val="1"/>
        <c:lblAlgn val="ctr"/>
        <c:lblOffset val="100"/>
        <c:tickLblSkip val="150"/>
        <c:noMultiLvlLbl val="0"/>
      </c:catAx>
      <c:valAx>
        <c:axId val="4421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 Data</a:t>
            </a:r>
          </a:p>
        </c:rich>
      </c:tx>
      <c:layout>
        <c:manualLayout>
          <c:xMode val="edge"/>
          <c:yMode val="edge"/>
          <c:x val="0.39543044619422574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Calculation!$AE$2:$AE$1771</c:f>
              <c:numCache>
                <c:formatCode>General</c:formatCode>
                <c:ptCount val="1770"/>
                <c:pt idx="1">
                  <c:v>-4.9234119104380543E-5</c:v>
                </c:pt>
                <c:pt idx="2">
                  <c:v>-1.0473039071840434E-4</c:v>
                </c:pt>
                <c:pt idx="3">
                  <c:v>-1.389453394259145E-4</c:v>
                </c:pt>
                <c:pt idx="4">
                  <c:v>-2.0813259912855656E-4</c:v>
                </c:pt>
                <c:pt idx="5">
                  <c:v>-2.7129330907711116E-4</c:v>
                </c:pt>
                <c:pt idx="6">
                  <c:v>-3.2307808858416851E-4</c:v>
                </c:pt>
                <c:pt idx="7">
                  <c:v>-3.9004116444411776E-4</c:v>
                </c:pt>
                <c:pt idx="8">
                  <c:v>-4.6923203672322985E-4</c:v>
                </c:pt>
                <c:pt idx="9">
                  <c:v>-5.1272543597363242E-4</c:v>
                </c:pt>
                <c:pt idx="10">
                  <c:v>-5.8974188288647006E-4</c:v>
                </c:pt>
                <c:pt idx="11">
                  <c:v>-7.1064640908159954E-4</c:v>
                </c:pt>
                <c:pt idx="12">
                  <c:v>-8.5475763475481906E-4</c:v>
                </c:pt>
                <c:pt idx="13">
                  <c:v>-9.0737001582972621E-4</c:v>
                </c:pt>
                <c:pt idx="14">
                  <c:v>-9.6909189014752822E-4</c:v>
                </c:pt>
                <c:pt idx="15">
                  <c:v>-1.0170070566271096E-3</c:v>
                </c:pt>
                <c:pt idx="16">
                  <c:v>-1.0641201040111343E-3</c:v>
                </c:pt>
                <c:pt idx="17">
                  <c:v>-2.7785416118515623E-3</c:v>
                </c:pt>
                <c:pt idx="18">
                  <c:v>-2.8182836165064709E-3</c:v>
                </c:pt>
                <c:pt idx="19">
                  <c:v>-3.001746401281217E-3</c:v>
                </c:pt>
                <c:pt idx="20">
                  <c:v>-2.709243962742238E-3</c:v>
                </c:pt>
                <c:pt idx="21">
                  <c:v>-1.9965257055381555E-3</c:v>
                </c:pt>
                <c:pt idx="22">
                  <c:v>-2.3046016305179125E-3</c:v>
                </c:pt>
                <c:pt idx="23">
                  <c:v>-2.3613037802965747E-3</c:v>
                </c:pt>
                <c:pt idx="24">
                  <c:v>-2.4416711196160118E-3</c:v>
                </c:pt>
                <c:pt idx="25">
                  <c:v>-2.5715147011363048E-3</c:v>
                </c:pt>
                <c:pt idx="26">
                  <c:v>-8.5846465528427451E-4</c:v>
                </c:pt>
                <c:pt idx="27">
                  <c:v>-1.421358697830462E-4</c:v>
                </c:pt>
                <c:pt idx="28">
                  <c:v>1.2725382054659554E-5</c:v>
                </c:pt>
                <c:pt idx="29">
                  <c:v>5.9020597939078885E-4</c:v>
                </c:pt>
                <c:pt idx="30">
                  <c:v>1.6152707395157144E-4</c:v>
                </c:pt>
                <c:pt idx="31">
                  <c:v>-7.0226040716105781E-5</c:v>
                </c:pt>
                <c:pt idx="32">
                  <c:v>-5.1821506590779841E-5</c:v>
                </c:pt>
                <c:pt idx="33">
                  <c:v>-1.526297911157066E-4</c:v>
                </c:pt>
                <c:pt idx="34">
                  <c:v>-2.1089521100853251E-4</c:v>
                </c:pt>
                <c:pt idx="35">
                  <c:v>-2.6301518216270881E-4</c:v>
                </c:pt>
                <c:pt idx="36">
                  <c:v>-3.3352376451881166E-4</c:v>
                </c:pt>
                <c:pt idx="37">
                  <c:v>-3.3208912744357917E-4</c:v>
                </c:pt>
                <c:pt idx="38">
                  <c:v>-3.3254185045114045E-4</c:v>
                </c:pt>
                <c:pt idx="39">
                  <c:v>-6.5988491438256089E-4</c:v>
                </c:pt>
                <c:pt idx="40">
                  <c:v>-5.690119536754894E-4</c:v>
                </c:pt>
                <c:pt idx="41">
                  <c:v>-6.6269897712706966E-4</c:v>
                </c:pt>
                <c:pt idx="42">
                  <c:v>-7.1655099384345061E-4</c:v>
                </c:pt>
                <c:pt idx="43">
                  <c:v>-7.8433233790298814E-4</c:v>
                </c:pt>
                <c:pt idx="44">
                  <c:v>-8.5158022114346986E-4</c:v>
                </c:pt>
                <c:pt idx="45">
                  <c:v>-8.9922468763255746E-4</c:v>
                </c:pt>
                <c:pt idx="46">
                  <c:v>-2.6912679781201871E-3</c:v>
                </c:pt>
                <c:pt idx="47">
                  <c:v>-2.7999880445017705E-3</c:v>
                </c:pt>
                <c:pt idx="48">
                  <c:v>-2.6098224807533962E-3</c:v>
                </c:pt>
                <c:pt idx="49">
                  <c:v>-2.428447291730446E-3</c:v>
                </c:pt>
                <c:pt idx="50">
                  <c:v>-2.5656638753318427E-3</c:v>
                </c:pt>
                <c:pt idx="51">
                  <c:v>-2.7093128652021987E-3</c:v>
                </c:pt>
                <c:pt idx="52">
                  <c:v>-3.3984080010099789E-3</c:v>
                </c:pt>
                <c:pt idx="53">
                  <c:v>-3.2242885202273482E-3</c:v>
                </c:pt>
                <c:pt idx="54">
                  <c:v>-3.2463334802802532E-3</c:v>
                </c:pt>
                <c:pt idx="55">
                  <c:v>-3.3511471545026603E-3</c:v>
                </c:pt>
                <c:pt idx="56">
                  <c:v>-3.0225335731853906E-3</c:v>
                </c:pt>
                <c:pt idx="57">
                  <c:v>-2.3034974652981093E-3</c:v>
                </c:pt>
                <c:pt idx="58">
                  <c:v>-2.0658438208082694E-3</c:v>
                </c:pt>
                <c:pt idx="59">
                  <c:v>-2.1297506263084336E-3</c:v>
                </c:pt>
                <c:pt idx="60">
                  <c:v>-3.9161341603683435E-3</c:v>
                </c:pt>
                <c:pt idx="61">
                  <c:v>-4.3585476102737265E-3</c:v>
                </c:pt>
                <c:pt idx="62">
                  <c:v>-4.2657482286100317E-3</c:v>
                </c:pt>
                <c:pt idx="63">
                  <c:v>-4.4820383719744051E-3</c:v>
                </c:pt>
                <c:pt idx="64">
                  <c:v>-4.6239580055029463E-3</c:v>
                </c:pt>
                <c:pt idx="65">
                  <c:v>-4.6784743505266227E-3</c:v>
                </c:pt>
                <c:pt idx="66">
                  <c:v>-4.7450057699084062E-3</c:v>
                </c:pt>
                <c:pt idx="67">
                  <c:v>-4.7421788827782616E-3</c:v>
                </c:pt>
                <c:pt idx="68">
                  <c:v>-4.7488922889811968E-3</c:v>
                </c:pt>
                <c:pt idx="69">
                  <c:v>-6.7364623092488092E-3</c:v>
                </c:pt>
                <c:pt idx="70">
                  <c:v>-7.2691886272568526E-3</c:v>
                </c:pt>
                <c:pt idx="71">
                  <c:v>-7.3879280986276306E-3</c:v>
                </c:pt>
                <c:pt idx="72">
                  <c:v>-7.5178905934585923E-3</c:v>
                </c:pt>
                <c:pt idx="73">
                  <c:v>-7.5407354865299403E-3</c:v>
                </c:pt>
                <c:pt idx="74">
                  <c:v>-7.6267448841428635E-3</c:v>
                </c:pt>
                <c:pt idx="75">
                  <c:v>-7.692033903777316E-3</c:v>
                </c:pt>
                <c:pt idx="76">
                  <c:v>-7.7450764057840297E-3</c:v>
                </c:pt>
                <c:pt idx="77">
                  <c:v>-8.2355699812624115E-3</c:v>
                </c:pt>
                <c:pt idx="78">
                  <c:v>-9.40673417853468E-3</c:v>
                </c:pt>
                <c:pt idx="79">
                  <c:v>-1.1052520508852881E-2</c:v>
                </c:pt>
                <c:pt idx="80">
                  <c:v>-1.2356169726117859E-2</c:v>
                </c:pt>
                <c:pt idx="81">
                  <c:v>-1.2093182121606613E-2</c:v>
                </c:pt>
                <c:pt idx="82">
                  <c:v>-1.2178721906901646E-2</c:v>
                </c:pt>
                <c:pt idx="83">
                  <c:v>-1.2250675419118402E-2</c:v>
                </c:pt>
                <c:pt idx="84">
                  <c:v>-1.2290967831520573E-2</c:v>
                </c:pt>
                <c:pt idx="85">
                  <c:v>-1.2365115792726334E-2</c:v>
                </c:pt>
                <c:pt idx="86">
                  <c:v>-1.2410706881345773E-2</c:v>
                </c:pt>
                <c:pt idx="87">
                  <c:v>-1.2474862686067604E-2</c:v>
                </c:pt>
                <c:pt idx="88">
                  <c:v>-1.2554497754007316E-2</c:v>
                </c:pt>
                <c:pt idx="89">
                  <c:v>-1.2600670421405915E-2</c:v>
                </c:pt>
                <c:pt idx="90">
                  <c:v>-1.3558595104001387E-2</c:v>
                </c:pt>
                <c:pt idx="91">
                  <c:v>-1.3933235278875144E-2</c:v>
                </c:pt>
                <c:pt idx="92">
                  <c:v>-1.4168755770552962E-2</c:v>
                </c:pt>
                <c:pt idx="93">
                  <c:v>-1.4141899818970271E-2</c:v>
                </c:pt>
                <c:pt idx="94">
                  <c:v>-1.4300132091697976E-2</c:v>
                </c:pt>
                <c:pt idx="95">
                  <c:v>-1.4348628012803189E-2</c:v>
                </c:pt>
                <c:pt idx="96">
                  <c:v>-1.438401562550414E-2</c:v>
                </c:pt>
                <c:pt idx="97">
                  <c:v>-1.4462319848504598E-2</c:v>
                </c:pt>
                <c:pt idx="98">
                  <c:v>-1.4526993727086386E-2</c:v>
                </c:pt>
                <c:pt idx="99">
                  <c:v>-1.4590162957081501E-2</c:v>
                </c:pt>
                <c:pt idx="100">
                  <c:v>-1.4668533742159323E-2</c:v>
                </c:pt>
                <c:pt idx="101">
                  <c:v>-1.4709227989809764E-2</c:v>
                </c:pt>
                <c:pt idx="102">
                  <c:v>-1.4741176262266027E-2</c:v>
                </c:pt>
                <c:pt idx="103">
                  <c:v>-1.5319169809752941E-2</c:v>
                </c:pt>
                <c:pt idx="104">
                  <c:v>-1.5094479811410455E-2</c:v>
                </c:pt>
                <c:pt idx="105">
                  <c:v>-1.521013729384549E-2</c:v>
                </c:pt>
                <c:pt idx="106">
                  <c:v>-1.5209964826001305E-2</c:v>
                </c:pt>
                <c:pt idx="107">
                  <c:v>-1.5312205619564956E-2</c:v>
                </c:pt>
                <c:pt idx="108">
                  <c:v>-1.5315197129649429E-2</c:v>
                </c:pt>
                <c:pt idx="109">
                  <c:v>-1.5403006584479805E-2</c:v>
                </c:pt>
                <c:pt idx="110">
                  <c:v>-1.5454580760540468E-2</c:v>
                </c:pt>
                <c:pt idx="111">
                  <c:v>-1.5530430485855768E-2</c:v>
                </c:pt>
                <c:pt idx="112">
                  <c:v>-1.5581632524611842E-2</c:v>
                </c:pt>
                <c:pt idx="113">
                  <c:v>-1.5647470579264865E-2</c:v>
                </c:pt>
                <c:pt idx="114">
                  <c:v>-1.5701277875881308E-2</c:v>
                </c:pt>
                <c:pt idx="115">
                  <c:v>-1.5838466314334713E-2</c:v>
                </c:pt>
                <c:pt idx="116">
                  <c:v>-1.590323300000835E-2</c:v>
                </c:pt>
                <c:pt idx="117">
                  <c:v>-1.5953504546709039E-2</c:v>
                </c:pt>
                <c:pt idx="118">
                  <c:v>-1.6035437722590001E-2</c:v>
                </c:pt>
                <c:pt idx="119">
                  <c:v>-1.6155092191169822E-2</c:v>
                </c:pt>
                <c:pt idx="120">
                  <c:v>-1.6147833208601376E-2</c:v>
                </c:pt>
                <c:pt idx="121">
                  <c:v>-1.6186470750779842E-2</c:v>
                </c:pt>
                <c:pt idx="122">
                  <c:v>-1.6181804595830716E-2</c:v>
                </c:pt>
                <c:pt idx="123">
                  <c:v>-1.6180818369034584E-2</c:v>
                </c:pt>
                <c:pt idx="124">
                  <c:v>-1.6218498442259713E-2</c:v>
                </c:pt>
                <c:pt idx="125">
                  <c:v>-1.6284026735437183E-2</c:v>
                </c:pt>
                <c:pt idx="126">
                  <c:v>-1.6347873546663332E-2</c:v>
                </c:pt>
                <c:pt idx="127">
                  <c:v>-1.6357606960559042E-2</c:v>
                </c:pt>
                <c:pt idx="128">
                  <c:v>-1.6386159104018853E-2</c:v>
                </c:pt>
                <c:pt idx="129">
                  <c:v>-1.6456745866471098E-2</c:v>
                </c:pt>
                <c:pt idx="130">
                  <c:v>-1.6497659918409704E-2</c:v>
                </c:pt>
                <c:pt idx="131">
                  <c:v>-1.6576673567651811E-2</c:v>
                </c:pt>
                <c:pt idx="132">
                  <c:v>-1.6624413981626961E-2</c:v>
                </c:pt>
                <c:pt idx="133">
                  <c:v>-1.6706980887889702E-2</c:v>
                </c:pt>
                <c:pt idx="134">
                  <c:v>-1.6770711065896456E-2</c:v>
                </c:pt>
                <c:pt idx="135">
                  <c:v>-1.6818200507608294E-2</c:v>
                </c:pt>
                <c:pt idx="136">
                  <c:v>-1.6897675093086345E-2</c:v>
                </c:pt>
                <c:pt idx="137">
                  <c:v>-1.6931438888243337E-2</c:v>
                </c:pt>
                <c:pt idx="138">
                  <c:v>-1.7025519476263091E-2</c:v>
                </c:pt>
                <c:pt idx="139">
                  <c:v>-1.704268710879208E-2</c:v>
                </c:pt>
                <c:pt idx="140">
                  <c:v>-1.7150074181254051E-2</c:v>
                </c:pt>
                <c:pt idx="141">
                  <c:v>-1.7213639224538925E-2</c:v>
                </c:pt>
                <c:pt idx="142">
                  <c:v>-1.7246984700238627E-2</c:v>
                </c:pt>
                <c:pt idx="143">
                  <c:v>-1.7331154277741401E-2</c:v>
                </c:pt>
                <c:pt idx="144">
                  <c:v>-1.7382462797222754E-2</c:v>
                </c:pt>
                <c:pt idx="145">
                  <c:v>-1.7462459813701068E-2</c:v>
                </c:pt>
                <c:pt idx="146">
                  <c:v>-1.5896966193802122E-2</c:v>
                </c:pt>
                <c:pt idx="147">
                  <c:v>-1.4427844711909204E-2</c:v>
                </c:pt>
                <c:pt idx="148">
                  <c:v>-1.4679314173649396E-2</c:v>
                </c:pt>
                <c:pt idx="149">
                  <c:v>-1.4704490829648894E-2</c:v>
                </c:pt>
                <c:pt idx="150">
                  <c:v>-1.5485128500660637E-2</c:v>
                </c:pt>
                <c:pt idx="151">
                  <c:v>-1.6476044675576968E-2</c:v>
                </c:pt>
                <c:pt idx="152">
                  <c:v>-1.6913429420915872E-2</c:v>
                </c:pt>
                <c:pt idx="153">
                  <c:v>-1.6974285475149654E-2</c:v>
                </c:pt>
                <c:pt idx="154">
                  <c:v>-1.7029200007373128E-2</c:v>
                </c:pt>
                <c:pt idx="155">
                  <c:v>-1.7124713099732979E-2</c:v>
                </c:pt>
                <c:pt idx="156">
                  <c:v>-1.6263939871333399E-2</c:v>
                </c:pt>
                <c:pt idx="157">
                  <c:v>-1.6015845783872763E-2</c:v>
                </c:pt>
                <c:pt idx="158">
                  <c:v>-1.606036705667907E-2</c:v>
                </c:pt>
                <c:pt idx="159">
                  <c:v>-1.6159307421345321E-2</c:v>
                </c:pt>
                <c:pt idx="160">
                  <c:v>-1.7011683675846524E-2</c:v>
                </c:pt>
                <c:pt idx="161">
                  <c:v>-1.689970686308908E-2</c:v>
                </c:pt>
                <c:pt idx="162">
                  <c:v>-1.6945191130706406E-2</c:v>
                </c:pt>
                <c:pt idx="163">
                  <c:v>-1.7028450630915595E-2</c:v>
                </c:pt>
                <c:pt idx="164">
                  <c:v>-1.7041127360716054E-2</c:v>
                </c:pt>
                <c:pt idx="165">
                  <c:v>-1.7113166220811365E-2</c:v>
                </c:pt>
                <c:pt idx="166">
                  <c:v>-1.7184139851509218E-2</c:v>
                </c:pt>
                <c:pt idx="167">
                  <c:v>-1.724134258642282E-2</c:v>
                </c:pt>
                <c:pt idx="168">
                  <c:v>-1.7287702364193622E-2</c:v>
                </c:pt>
                <c:pt idx="169">
                  <c:v>-1.7366774874013054E-2</c:v>
                </c:pt>
                <c:pt idx="170">
                  <c:v>-1.7436589102676613E-2</c:v>
                </c:pt>
                <c:pt idx="171">
                  <c:v>-1.7476995651742915E-2</c:v>
                </c:pt>
                <c:pt idx="172">
                  <c:v>-1.7559614629172961E-2</c:v>
                </c:pt>
                <c:pt idx="173">
                  <c:v>-1.7589691485593067E-2</c:v>
                </c:pt>
                <c:pt idx="174">
                  <c:v>-1.7686623963983586E-2</c:v>
                </c:pt>
                <c:pt idx="175">
                  <c:v>-1.7750504494310277E-2</c:v>
                </c:pt>
                <c:pt idx="176">
                  <c:v>-1.780787977789168E-2</c:v>
                </c:pt>
                <c:pt idx="177">
                  <c:v>-1.7878642903391907E-2</c:v>
                </c:pt>
                <c:pt idx="178">
                  <c:v>-1.7925118860130009E-2</c:v>
                </c:pt>
                <c:pt idx="179">
                  <c:v>-1.8005178448770528E-2</c:v>
                </c:pt>
                <c:pt idx="180">
                  <c:v>-1.8071179201134147E-2</c:v>
                </c:pt>
                <c:pt idx="181">
                  <c:v>-1.8121911903363607E-2</c:v>
                </c:pt>
                <c:pt idx="182">
                  <c:v>-1.827031328206102E-2</c:v>
                </c:pt>
                <c:pt idx="183">
                  <c:v>-1.8396647028291288E-2</c:v>
                </c:pt>
                <c:pt idx="184">
                  <c:v>-1.846080345480855E-2</c:v>
                </c:pt>
                <c:pt idx="185">
                  <c:v>-1.8516470747031024E-2</c:v>
                </c:pt>
                <c:pt idx="186">
                  <c:v>-1.8592527794444126E-2</c:v>
                </c:pt>
                <c:pt idx="187">
                  <c:v>-1.8657522342874155E-2</c:v>
                </c:pt>
                <c:pt idx="188">
                  <c:v>-1.8928288820609509E-2</c:v>
                </c:pt>
                <c:pt idx="189">
                  <c:v>-2.1142967628180021E-2</c:v>
                </c:pt>
                <c:pt idx="190">
                  <c:v>-2.1658407447115603E-2</c:v>
                </c:pt>
                <c:pt idx="191">
                  <c:v>-2.1995366244522235E-2</c:v>
                </c:pt>
                <c:pt idx="192">
                  <c:v>-2.3229059217660039E-2</c:v>
                </c:pt>
                <c:pt idx="193">
                  <c:v>-2.3157378893247576E-2</c:v>
                </c:pt>
                <c:pt idx="194">
                  <c:v>-2.3266562906458042E-2</c:v>
                </c:pt>
                <c:pt idx="195">
                  <c:v>-2.3361389627377757E-2</c:v>
                </c:pt>
                <c:pt idx="196">
                  <c:v>-2.340716418618868E-2</c:v>
                </c:pt>
                <c:pt idx="197">
                  <c:v>-2.349288098772602E-2</c:v>
                </c:pt>
                <c:pt idx="198">
                  <c:v>-2.3548177357024341E-2</c:v>
                </c:pt>
                <c:pt idx="199">
                  <c:v>-2.3623830363744984E-2</c:v>
                </c:pt>
                <c:pt idx="200">
                  <c:v>-2.3673478272342598E-2</c:v>
                </c:pt>
                <c:pt idx="201">
                  <c:v>-2.3728043830350785E-2</c:v>
                </c:pt>
                <c:pt idx="202">
                  <c:v>-2.3801454136813106E-2</c:v>
                </c:pt>
                <c:pt idx="203">
                  <c:v>-2.3868449019650989E-2</c:v>
                </c:pt>
                <c:pt idx="204">
                  <c:v>-2.3932229329321941E-2</c:v>
                </c:pt>
                <c:pt idx="205">
                  <c:v>-2.3992377168733082E-2</c:v>
                </c:pt>
                <c:pt idx="206">
                  <c:v>-2.4042460477008781E-2</c:v>
                </c:pt>
                <c:pt idx="207">
                  <c:v>-2.4191149664275741E-2</c:v>
                </c:pt>
                <c:pt idx="208">
                  <c:v>-2.4234795070770792E-2</c:v>
                </c:pt>
                <c:pt idx="209">
                  <c:v>-2.4300074911776399E-2</c:v>
                </c:pt>
                <c:pt idx="210">
                  <c:v>-2.5684400719022775E-2</c:v>
                </c:pt>
                <c:pt idx="211">
                  <c:v>-2.7212154564516765E-2</c:v>
                </c:pt>
                <c:pt idx="212">
                  <c:v>-2.7530806877695557E-2</c:v>
                </c:pt>
                <c:pt idx="213">
                  <c:v>-2.7764826660705021E-2</c:v>
                </c:pt>
                <c:pt idx="214">
                  <c:v>-2.783777344923994E-2</c:v>
                </c:pt>
                <c:pt idx="215">
                  <c:v>-2.7897430071404345E-2</c:v>
                </c:pt>
                <c:pt idx="216">
                  <c:v>-2.7969194988144406E-2</c:v>
                </c:pt>
                <c:pt idx="217">
                  <c:v>-2.8027883486544055E-2</c:v>
                </c:pt>
                <c:pt idx="218">
                  <c:v>-2.8160824454067562E-2</c:v>
                </c:pt>
                <c:pt idx="219">
                  <c:v>-2.8251276425724243E-2</c:v>
                </c:pt>
                <c:pt idx="220">
                  <c:v>-2.9609049279753077E-2</c:v>
                </c:pt>
                <c:pt idx="221">
                  <c:v>-3.0860685439255121E-2</c:v>
                </c:pt>
                <c:pt idx="222">
                  <c:v>-3.0722734357331818E-2</c:v>
                </c:pt>
                <c:pt idx="223">
                  <c:v>-3.0917698821387181E-2</c:v>
                </c:pt>
                <c:pt idx="224">
                  <c:v>-3.1028675044006991E-2</c:v>
                </c:pt>
                <c:pt idx="225">
                  <c:v>-3.1087282511932959E-2</c:v>
                </c:pt>
                <c:pt idx="226">
                  <c:v>-3.1216025065001679E-2</c:v>
                </c:pt>
                <c:pt idx="227">
                  <c:v>-3.1302034144458334E-2</c:v>
                </c:pt>
                <c:pt idx="228">
                  <c:v>-3.144296736077707E-2</c:v>
                </c:pt>
                <c:pt idx="229">
                  <c:v>-3.1526543691736637E-2</c:v>
                </c:pt>
                <c:pt idx="230">
                  <c:v>-3.1579054744566876E-2</c:v>
                </c:pt>
                <c:pt idx="231">
                  <c:v>-3.197020499421311E-2</c:v>
                </c:pt>
                <c:pt idx="232">
                  <c:v>-3.2418585446281747E-2</c:v>
                </c:pt>
                <c:pt idx="233">
                  <c:v>-3.2331409829450916E-2</c:v>
                </c:pt>
                <c:pt idx="234">
                  <c:v>-3.2344857386506803E-2</c:v>
                </c:pt>
                <c:pt idx="235">
                  <c:v>-3.2418780936235327E-2</c:v>
                </c:pt>
                <c:pt idx="236">
                  <c:v>-3.245173796536064E-2</c:v>
                </c:pt>
                <c:pt idx="237">
                  <c:v>-3.2519098908041368E-2</c:v>
                </c:pt>
                <c:pt idx="238">
                  <c:v>-3.2586289297700854E-2</c:v>
                </c:pt>
                <c:pt idx="239">
                  <c:v>-3.263376622579657E-2</c:v>
                </c:pt>
                <c:pt idx="240">
                  <c:v>-3.2680282247151166E-2</c:v>
                </c:pt>
                <c:pt idx="241">
                  <c:v>-3.2701355391783975E-2</c:v>
                </c:pt>
                <c:pt idx="242">
                  <c:v>-3.2768291094168532E-2</c:v>
                </c:pt>
                <c:pt idx="243">
                  <c:v>-3.284020671981315E-2</c:v>
                </c:pt>
                <c:pt idx="244">
                  <c:v>-3.2884266452516152E-2</c:v>
                </c:pt>
                <c:pt idx="245">
                  <c:v>-3.3298633910921131E-2</c:v>
                </c:pt>
                <c:pt idx="246">
                  <c:v>-3.3174079542489854E-2</c:v>
                </c:pt>
                <c:pt idx="247">
                  <c:v>-3.1828531224224632E-2</c:v>
                </c:pt>
                <c:pt idx="248">
                  <c:v>-3.0899989661983797E-2</c:v>
                </c:pt>
                <c:pt idx="249">
                  <c:v>-3.1220946174207446E-2</c:v>
                </c:pt>
                <c:pt idx="250">
                  <c:v>-3.1257038475110549E-2</c:v>
                </c:pt>
                <c:pt idx="251">
                  <c:v>-3.127392094775152E-2</c:v>
                </c:pt>
                <c:pt idx="252">
                  <c:v>-3.1277669119756817E-2</c:v>
                </c:pt>
                <c:pt idx="253">
                  <c:v>-3.1314961563093859E-2</c:v>
                </c:pt>
                <c:pt idx="254">
                  <c:v>-3.1405566199229559E-2</c:v>
                </c:pt>
                <c:pt idx="255">
                  <c:v>-3.147589014919043E-2</c:v>
                </c:pt>
                <c:pt idx="256">
                  <c:v>-3.1230852851614407E-2</c:v>
                </c:pt>
                <c:pt idx="257">
                  <c:v>-2.9466464060427348E-2</c:v>
                </c:pt>
                <c:pt idx="258">
                  <c:v>-2.9760620615450737E-2</c:v>
                </c:pt>
                <c:pt idx="259">
                  <c:v>-2.9837294880012404E-2</c:v>
                </c:pt>
                <c:pt idx="260">
                  <c:v>-2.9921798943540821E-2</c:v>
                </c:pt>
                <c:pt idx="261">
                  <c:v>-3.0032693851931698E-2</c:v>
                </c:pt>
                <c:pt idx="262">
                  <c:v>-3.0142264351907266E-2</c:v>
                </c:pt>
                <c:pt idx="263">
                  <c:v>-3.0962057102676736E-2</c:v>
                </c:pt>
                <c:pt idx="264">
                  <c:v>-3.0931783268643404E-2</c:v>
                </c:pt>
                <c:pt idx="265">
                  <c:v>-3.0924240630788469E-2</c:v>
                </c:pt>
                <c:pt idx="266">
                  <c:v>-3.1041596042780652E-2</c:v>
                </c:pt>
                <c:pt idx="267">
                  <c:v>-3.112620705378252E-2</c:v>
                </c:pt>
                <c:pt idx="268">
                  <c:v>-3.1238682905709247E-2</c:v>
                </c:pt>
                <c:pt idx="269">
                  <c:v>-3.1321446704007445E-2</c:v>
                </c:pt>
                <c:pt idx="270">
                  <c:v>-3.1715271132220994E-2</c:v>
                </c:pt>
                <c:pt idx="271">
                  <c:v>-3.1546686768570538E-2</c:v>
                </c:pt>
                <c:pt idx="272">
                  <c:v>-3.1600154748201409E-2</c:v>
                </c:pt>
                <c:pt idx="273">
                  <c:v>-3.1748416885227886E-2</c:v>
                </c:pt>
                <c:pt idx="274">
                  <c:v>-3.1547527267950772E-2</c:v>
                </c:pt>
                <c:pt idx="275">
                  <c:v>-3.1285437469069005E-2</c:v>
                </c:pt>
                <c:pt idx="276">
                  <c:v>-3.1217544262654842E-2</c:v>
                </c:pt>
                <c:pt idx="277">
                  <c:v>-3.1319265271605001E-2</c:v>
                </c:pt>
                <c:pt idx="278">
                  <c:v>-2.942662396719764E-2</c:v>
                </c:pt>
                <c:pt idx="279">
                  <c:v>-2.8056846807192368E-2</c:v>
                </c:pt>
                <c:pt idx="280">
                  <c:v>-2.8201294453885209E-2</c:v>
                </c:pt>
                <c:pt idx="281">
                  <c:v>-2.8344342161142889E-2</c:v>
                </c:pt>
                <c:pt idx="282">
                  <c:v>-2.7479939848170248E-2</c:v>
                </c:pt>
                <c:pt idx="283">
                  <c:v>-2.6737096502738728E-2</c:v>
                </c:pt>
                <c:pt idx="284">
                  <c:v>-2.6669852699418593E-2</c:v>
                </c:pt>
                <c:pt idx="285">
                  <c:v>-2.6752843866822338E-2</c:v>
                </c:pt>
                <c:pt idx="286">
                  <c:v>-2.6897559114817442E-2</c:v>
                </c:pt>
                <c:pt idx="287">
                  <c:v>-2.7022823143320954E-2</c:v>
                </c:pt>
                <c:pt idx="288">
                  <c:v>-2.7137728826117081E-2</c:v>
                </c:pt>
                <c:pt idx="289">
                  <c:v>-2.7232893227877617E-2</c:v>
                </c:pt>
                <c:pt idx="290">
                  <c:v>-2.7088668267473449E-2</c:v>
                </c:pt>
                <c:pt idx="291">
                  <c:v>-2.6749525018780463E-2</c:v>
                </c:pt>
                <c:pt idx="292">
                  <c:v>-2.687984150339601E-2</c:v>
                </c:pt>
                <c:pt idx="293">
                  <c:v>-2.6842421220217402E-2</c:v>
                </c:pt>
                <c:pt idx="294">
                  <c:v>-2.7012549305535795E-2</c:v>
                </c:pt>
                <c:pt idx="295">
                  <c:v>-2.7086500585164989E-2</c:v>
                </c:pt>
                <c:pt idx="296">
                  <c:v>-2.7192419552888716E-2</c:v>
                </c:pt>
                <c:pt idx="297">
                  <c:v>-2.7695981424814803E-2</c:v>
                </c:pt>
                <c:pt idx="298">
                  <c:v>-2.7627487350490865E-2</c:v>
                </c:pt>
                <c:pt idx="299">
                  <c:v>-2.7868903900725713E-2</c:v>
                </c:pt>
                <c:pt idx="300">
                  <c:v>-2.7896732993206157E-2</c:v>
                </c:pt>
                <c:pt idx="301">
                  <c:v>-2.7972412867754402E-2</c:v>
                </c:pt>
                <c:pt idx="302">
                  <c:v>-2.8064348159181313E-2</c:v>
                </c:pt>
                <c:pt idx="303">
                  <c:v>-2.8178622608093402E-2</c:v>
                </c:pt>
                <c:pt idx="304">
                  <c:v>-2.8294811877734326E-2</c:v>
                </c:pt>
                <c:pt idx="305">
                  <c:v>-2.8381038061339091E-2</c:v>
                </c:pt>
                <c:pt idx="306">
                  <c:v>-2.8458460931660719E-2</c:v>
                </c:pt>
                <c:pt idx="307">
                  <c:v>-2.8596209872589578E-2</c:v>
                </c:pt>
                <c:pt idx="308">
                  <c:v>-2.8717635802662924E-2</c:v>
                </c:pt>
                <c:pt idx="309">
                  <c:v>-2.8845790339016828E-2</c:v>
                </c:pt>
                <c:pt idx="310">
                  <c:v>-2.8934714621529398E-2</c:v>
                </c:pt>
                <c:pt idx="311">
                  <c:v>-2.9383776037657086E-2</c:v>
                </c:pt>
                <c:pt idx="312">
                  <c:v>-3.1181285866700485E-2</c:v>
                </c:pt>
                <c:pt idx="313">
                  <c:v>-3.2560068865892321E-2</c:v>
                </c:pt>
                <c:pt idx="314">
                  <c:v>-3.2482760136846818E-2</c:v>
                </c:pt>
                <c:pt idx="315">
                  <c:v>-3.2481830553242858E-2</c:v>
                </c:pt>
                <c:pt idx="316">
                  <c:v>-3.2527272891787987E-2</c:v>
                </c:pt>
                <c:pt idx="317">
                  <c:v>-3.2269681435937468E-2</c:v>
                </c:pt>
                <c:pt idx="318">
                  <c:v>-3.2185155922834392E-2</c:v>
                </c:pt>
                <c:pt idx="319">
                  <c:v>-3.2631720870850769E-2</c:v>
                </c:pt>
                <c:pt idx="320">
                  <c:v>-3.2578093070800104E-2</c:v>
                </c:pt>
                <c:pt idx="321">
                  <c:v>-3.2575185093088439E-2</c:v>
                </c:pt>
                <c:pt idx="322">
                  <c:v>-3.2758602714712287E-2</c:v>
                </c:pt>
                <c:pt idx="323">
                  <c:v>-3.2807245822659085E-2</c:v>
                </c:pt>
                <c:pt idx="324">
                  <c:v>-3.1524676803950651E-2</c:v>
                </c:pt>
                <c:pt idx="325">
                  <c:v>-3.1552410715813647E-2</c:v>
                </c:pt>
                <c:pt idx="326">
                  <c:v>-3.1602128158845284E-2</c:v>
                </c:pt>
                <c:pt idx="327">
                  <c:v>-3.1784148948621534E-2</c:v>
                </c:pt>
                <c:pt idx="328">
                  <c:v>-3.1891418380773327E-2</c:v>
                </c:pt>
                <c:pt idx="329">
                  <c:v>-3.2011675380297838E-2</c:v>
                </c:pt>
                <c:pt idx="330">
                  <c:v>-3.2147578678860006E-2</c:v>
                </c:pt>
                <c:pt idx="331">
                  <c:v>-3.1924075715820857E-2</c:v>
                </c:pt>
                <c:pt idx="332">
                  <c:v>-3.1913280929634601E-2</c:v>
                </c:pt>
                <c:pt idx="333">
                  <c:v>-3.2375170472262703E-2</c:v>
                </c:pt>
                <c:pt idx="334">
                  <c:v>-3.2614353729761673E-2</c:v>
                </c:pt>
                <c:pt idx="335">
                  <c:v>-3.2678916708172474E-2</c:v>
                </c:pt>
                <c:pt idx="336">
                  <c:v>-3.2797173265013628E-2</c:v>
                </c:pt>
                <c:pt idx="337">
                  <c:v>-3.2897261063352119E-2</c:v>
                </c:pt>
                <c:pt idx="338">
                  <c:v>-3.2951089502400346E-2</c:v>
                </c:pt>
                <c:pt idx="339">
                  <c:v>-3.3009149815724288E-2</c:v>
                </c:pt>
                <c:pt idx="340">
                  <c:v>-3.3078862095597635E-2</c:v>
                </c:pt>
                <c:pt idx="341">
                  <c:v>-3.314202971829204E-2</c:v>
                </c:pt>
                <c:pt idx="342">
                  <c:v>-3.3216936785684492E-2</c:v>
                </c:pt>
                <c:pt idx="343">
                  <c:v>-3.3294604220158681E-2</c:v>
                </c:pt>
                <c:pt idx="344">
                  <c:v>-3.3370398236689122E-2</c:v>
                </c:pt>
                <c:pt idx="345">
                  <c:v>-3.3406894585619441E-2</c:v>
                </c:pt>
                <c:pt idx="346">
                  <c:v>-3.2757349219469746E-2</c:v>
                </c:pt>
                <c:pt idx="347">
                  <c:v>-3.1179297374897545E-2</c:v>
                </c:pt>
                <c:pt idx="348">
                  <c:v>-2.9081997681342689E-2</c:v>
                </c:pt>
                <c:pt idx="349">
                  <c:v>-2.8094874118075742E-2</c:v>
                </c:pt>
                <c:pt idx="350">
                  <c:v>-2.8370453880148003E-2</c:v>
                </c:pt>
                <c:pt idx="351">
                  <c:v>-2.8421774701097455E-2</c:v>
                </c:pt>
                <c:pt idx="352">
                  <c:v>-2.8541509892415287E-2</c:v>
                </c:pt>
                <c:pt idx="353">
                  <c:v>-2.8654947705985572E-2</c:v>
                </c:pt>
                <c:pt idx="354">
                  <c:v>-2.8774660081254993E-2</c:v>
                </c:pt>
                <c:pt idx="355">
                  <c:v>-2.8910611317976665E-2</c:v>
                </c:pt>
                <c:pt idx="356">
                  <c:v>-2.9030856684485146E-2</c:v>
                </c:pt>
                <c:pt idx="357">
                  <c:v>-2.9097294535625186E-2</c:v>
                </c:pt>
                <c:pt idx="358">
                  <c:v>-2.9183930535227991E-2</c:v>
                </c:pt>
                <c:pt idx="359">
                  <c:v>-2.8936935618655544E-2</c:v>
                </c:pt>
                <c:pt idx="360">
                  <c:v>-2.7478263473069829E-2</c:v>
                </c:pt>
                <c:pt idx="361">
                  <c:v>-2.5863599825642986E-2</c:v>
                </c:pt>
                <c:pt idx="362">
                  <c:v>-2.5773689836217653E-2</c:v>
                </c:pt>
                <c:pt idx="363">
                  <c:v>-2.567843658426194E-2</c:v>
                </c:pt>
                <c:pt idx="364">
                  <c:v>-2.54152776416443E-2</c:v>
                </c:pt>
                <c:pt idx="365">
                  <c:v>-2.5131664610192079E-2</c:v>
                </c:pt>
                <c:pt idx="366">
                  <c:v>-2.5063098820516383E-2</c:v>
                </c:pt>
                <c:pt idx="367">
                  <c:v>-2.5176042727965971E-2</c:v>
                </c:pt>
                <c:pt idx="368">
                  <c:v>-2.5365718515799079E-2</c:v>
                </c:pt>
                <c:pt idx="369">
                  <c:v>-2.5489588057368975E-2</c:v>
                </c:pt>
                <c:pt idx="370">
                  <c:v>-2.5632131225458141E-2</c:v>
                </c:pt>
                <c:pt idx="371">
                  <c:v>-2.5727757172623631E-2</c:v>
                </c:pt>
                <c:pt idx="372">
                  <c:v>-2.5783773599245451E-2</c:v>
                </c:pt>
                <c:pt idx="373">
                  <c:v>-2.5861690365528853E-2</c:v>
                </c:pt>
                <c:pt idx="374">
                  <c:v>-2.5945362090937198E-2</c:v>
                </c:pt>
                <c:pt idx="375">
                  <c:v>-2.6094467586457303E-2</c:v>
                </c:pt>
                <c:pt idx="376">
                  <c:v>-2.619608270234151E-2</c:v>
                </c:pt>
                <c:pt idx="377">
                  <c:v>-2.5621762792854191E-2</c:v>
                </c:pt>
                <c:pt idx="378">
                  <c:v>-2.5781975185312667E-2</c:v>
                </c:pt>
                <c:pt idx="379">
                  <c:v>-2.6014760945744234E-2</c:v>
                </c:pt>
                <c:pt idx="380">
                  <c:v>-2.6555514753288691E-2</c:v>
                </c:pt>
                <c:pt idx="381">
                  <c:v>-2.6781434087454467E-2</c:v>
                </c:pt>
                <c:pt idx="382">
                  <c:v>-2.7243889302855793E-2</c:v>
                </c:pt>
                <c:pt idx="383">
                  <c:v>-2.8298983457606085E-2</c:v>
                </c:pt>
                <c:pt idx="384">
                  <c:v>-2.8248827475588843E-2</c:v>
                </c:pt>
                <c:pt idx="385">
                  <c:v>-2.828102034270083E-2</c:v>
                </c:pt>
                <c:pt idx="386">
                  <c:v>-2.8439878682412364E-2</c:v>
                </c:pt>
                <c:pt idx="387">
                  <c:v>-2.8557461276616288E-2</c:v>
                </c:pt>
                <c:pt idx="388">
                  <c:v>-2.8688548464092287E-2</c:v>
                </c:pt>
                <c:pt idx="389">
                  <c:v>-2.8799203953930125E-2</c:v>
                </c:pt>
                <c:pt idx="390">
                  <c:v>-2.8931541978014248E-2</c:v>
                </c:pt>
                <c:pt idx="391">
                  <c:v>-2.9031207808750365E-2</c:v>
                </c:pt>
                <c:pt idx="392">
                  <c:v>-2.9135647012560949E-2</c:v>
                </c:pt>
                <c:pt idx="393">
                  <c:v>-2.927004051725339E-2</c:v>
                </c:pt>
                <c:pt idx="394">
                  <c:v>-2.9337525663703738E-2</c:v>
                </c:pt>
                <c:pt idx="395">
                  <c:v>-2.9393437442193176E-2</c:v>
                </c:pt>
                <c:pt idx="396">
                  <c:v>-2.9437795601313946E-2</c:v>
                </c:pt>
                <c:pt idx="397">
                  <c:v>-2.9595829912610828E-2</c:v>
                </c:pt>
                <c:pt idx="398">
                  <c:v>-2.9711381231453903E-2</c:v>
                </c:pt>
                <c:pt idx="399">
                  <c:v>-2.976356241373344E-2</c:v>
                </c:pt>
                <c:pt idx="400">
                  <c:v>-2.9884792464501386E-2</c:v>
                </c:pt>
                <c:pt idx="401">
                  <c:v>-3.0032721585265383E-2</c:v>
                </c:pt>
                <c:pt idx="402">
                  <c:v>-3.0148074163961248E-2</c:v>
                </c:pt>
                <c:pt idx="403">
                  <c:v>-3.0299990976846856E-2</c:v>
                </c:pt>
                <c:pt idx="404">
                  <c:v>-3.0521212769020228E-2</c:v>
                </c:pt>
                <c:pt idx="405">
                  <c:v>-3.0677093903978804E-2</c:v>
                </c:pt>
                <c:pt idx="406">
                  <c:v>-3.079203786556798E-2</c:v>
                </c:pt>
                <c:pt idx="407">
                  <c:v>-3.1292262751545355E-2</c:v>
                </c:pt>
                <c:pt idx="408">
                  <c:v>-3.2269557500143008E-2</c:v>
                </c:pt>
                <c:pt idx="409">
                  <c:v>-3.2249923877871033E-2</c:v>
                </c:pt>
                <c:pt idx="410">
                  <c:v>-3.2251636019133403E-2</c:v>
                </c:pt>
                <c:pt idx="411">
                  <c:v>-3.235727594354601E-2</c:v>
                </c:pt>
                <c:pt idx="412">
                  <c:v>-3.2444824531481078E-2</c:v>
                </c:pt>
                <c:pt idx="413">
                  <c:v>-3.2511846691416733E-2</c:v>
                </c:pt>
                <c:pt idx="414">
                  <c:v>-3.2566275936175691E-2</c:v>
                </c:pt>
                <c:pt idx="415">
                  <c:v>-3.2664508650742698E-2</c:v>
                </c:pt>
                <c:pt idx="416">
                  <c:v>-3.2774361987890209E-2</c:v>
                </c:pt>
                <c:pt idx="417">
                  <c:v>-3.3110858992992653E-2</c:v>
                </c:pt>
                <c:pt idx="418">
                  <c:v>-3.4664805385698529E-2</c:v>
                </c:pt>
                <c:pt idx="419">
                  <c:v>-3.473049974051997E-2</c:v>
                </c:pt>
                <c:pt idx="420">
                  <c:v>-3.4715848206825162E-2</c:v>
                </c:pt>
                <c:pt idx="421">
                  <c:v>-3.3474533895577835E-2</c:v>
                </c:pt>
                <c:pt idx="422">
                  <c:v>-3.3708948746848058E-2</c:v>
                </c:pt>
                <c:pt idx="423">
                  <c:v>-3.3754982359051E-2</c:v>
                </c:pt>
                <c:pt idx="424">
                  <c:v>-3.4566397239220649E-2</c:v>
                </c:pt>
                <c:pt idx="425">
                  <c:v>-3.4897973604053008E-2</c:v>
                </c:pt>
                <c:pt idx="426">
                  <c:v>-3.5456503287034639E-2</c:v>
                </c:pt>
                <c:pt idx="427">
                  <c:v>-3.55379907827819E-2</c:v>
                </c:pt>
                <c:pt idx="428">
                  <c:v>-3.5976713460656166E-2</c:v>
                </c:pt>
                <c:pt idx="429">
                  <c:v>-3.7264022055323316E-2</c:v>
                </c:pt>
                <c:pt idx="430">
                  <c:v>-3.7184766353875194E-2</c:v>
                </c:pt>
                <c:pt idx="431">
                  <c:v>-3.7251189132214327E-2</c:v>
                </c:pt>
                <c:pt idx="432">
                  <c:v>-3.7393843625616797E-2</c:v>
                </c:pt>
                <c:pt idx="433">
                  <c:v>-3.7470062211266794E-2</c:v>
                </c:pt>
                <c:pt idx="434">
                  <c:v>-3.7590168633333705E-2</c:v>
                </c:pt>
                <c:pt idx="435">
                  <c:v>-3.7698827859107942E-2</c:v>
                </c:pt>
                <c:pt idx="436">
                  <c:v>-3.782604743610838E-2</c:v>
                </c:pt>
                <c:pt idx="437">
                  <c:v>-3.7952172865868841E-2</c:v>
                </c:pt>
                <c:pt idx="438">
                  <c:v>-3.8080214825926599E-2</c:v>
                </c:pt>
                <c:pt idx="439">
                  <c:v>-3.8181459459201504E-2</c:v>
                </c:pt>
                <c:pt idx="440">
                  <c:v>-3.8288017743118019E-2</c:v>
                </c:pt>
                <c:pt idx="441">
                  <c:v>-3.8338349270533818E-2</c:v>
                </c:pt>
                <c:pt idx="442">
                  <c:v>-3.8411078521091123E-2</c:v>
                </c:pt>
                <c:pt idx="443">
                  <c:v>-3.8544345041042538E-2</c:v>
                </c:pt>
                <c:pt idx="444">
                  <c:v>-3.8670350373808962E-2</c:v>
                </c:pt>
                <c:pt idx="445">
                  <c:v>-3.8796790959723194E-2</c:v>
                </c:pt>
                <c:pt idx="446">
                  <c:v>-3.8883519633090481E-2</c:v>
                </c:pt>
                <c:pt idx="447">
                  <c:v>-3.9000953115105305E-2</c:v>
                </c:pt>
                <c:pt idx="448">
                  <c:v>-3.9097143815554743E-2</c:v>
                </c:pt>
                <c:pt idx="449">
                  <c:v>-3.9157940115571735E-2</c:v>
                </c:pt>
                <c:pt idx="450">
                  <c:v>-3.9236657923118118E-2</c:v>
                </c:pt>
                <c:pt idx="451">
                  <c:v>-3.9287759312061091E-2</c:v>
                </c:pt>
                <c:pt idx="452">
                  <c:v>-3.9370855306067459E-2</c:v>
                </c:pt>
                <c:pt idx="453">
                  <c:v>-3.9435517006459524E-2</c:v>
                </c:pt>
                <c:pt idx="454">
                  <c:v>-3.9555355487909991E-2</c:v>
                </c:pt>
                <c:pt idx="455">
                  <c:v>-3.9667315380241125E-2</c:v>
                </c:pt>
                <c:pt idx="456">
                  <c:v>-3.9809574515172544E-2</c:v>
                </c:pt>
                <c:pt idx="457">
                  <c:v>-3.9903422918513919E-2</c:v>
                </c:pt>
                <c:pt idx="458">
                  <c:v>-4.0015603523419388E-2</c:v>
                </c:pt>
                <c:pt idx="459">
                  <c:v>-4.0136684873471849E-2</c:v>
                </c:pt>
                <c:pt idx="460">
                  <c:v>-4.0275848812078845E-2</c:v>
                </c:pt>
                <c:pt idx="461">
                  <c:v>-4.0310641753056327E-2</c:v>
                </c:pt>
                <c:pt idx="462">
                  <c:v>-4.0517239700582131E-2</c:v>
                </c:pt>
                <c:pt idx="463">
                  <c:v>-4.0654662304105922E-2</c:v>
                </c:pt>
                <c:pt idx="464">
                  <c:v>-4.073719802562794E-2</c:v>
                </c:pt>
                <c:pt idx="465">
                  <c:v>-4.086404948432177E-2</c:v>
                </c:pt>
                <c:pt idx="466">
                  <c:v>-4.096935925470601E-2</c:v>
                </c:pt>
                <c:pt idx="467">
                  <c:v>-4.1025400757128509E-2</c:v>
                </c:pt>
                <c:pt idx="468">
                  <c:v>-4.1102869052057713E-2</c:v>
                </c:pt>
                <c:pt idx="469">
                  <c:v>-4.1215738512980167E-2</c:v>
                </c:pt>
                <c:pt idx="470">
                  <c:v>-4.1285662694912642E-2</c:v>
                </c:pt>
                <c:pt idx="471">
                  <c:v>-4.1369863650658714E-2</c:v>
                </c:pt>
                <c:pt idx="472">
                  <c:v>-4.1478021223996894E-2</c:v>
                </c:pt>
                <c:pt idx="473">
                  <c:v>-4.1173250333626253E-2</c:v>
                </c:pt>
                <c:pt idx="474">
                  <c:v>-4.0372239026849076E-2</c:v>
                </c:pt>
                <c:pt idx="475">
                  <c:v>-4.0573291678975901E-2</c:v>
                </c:pt>
                <c:pt idx="476">
                  <c:v>-4.0593923395457948E-2</c:v>
                </c:pt>
                <c:pt idx="477">
                  <c:v>-4.0692246709624486E-2</c:v>
                </c:pt>
                <c:pt idx="478">
                  <c:v>-4.0806516634667257E-2</c:v>
                </c:pt>
                <c:pt idx="479">
                  <c:v>-4.1647787081731585E-2</c:v>
                </c:pt>
                <c:pt idx="480">
                  <c:v>-4.1611889478731456E-2</c:v>
                </c:pt>
                <c:pt idx="481">
                  <c:v>-4.1601588063879313E-2</c:v>
                </c:pt>
                <c:pt idx="482">
                  <c:v>-4.1733761196828333E-2</c:v>
                </c:pt>
                <c:pt idx="483">
                  <c:v>-4.1818940487788094E-2</c:v>
                </c:pt>
                <c:pt idx="484">
                  <c:v>-4.3829501127306505E-2</c:v>
                </c:pt>
                <c:pt idx="485">
                  <c:v>-4.3737798038899621E-2</c:v>
                </c:pt>
                <c:pt idx="486">
                  <c:v>-4.3944868728892993E-2</c:v>
                </c:pt>
                <c:pt idx="487">
                  <c:v>-4.4043305688307444E-2</c:v>
                </c:pt>
                <c:pt idx="488">
                  <c:v>-4.3781801775833316E-2</c:v>
                </c:pt>
                <c:pt idx="489">
                  <c:v>-4.3664757714124036E-2</c:v>
                </c:pt>
                <c:pt idx="490">
                  <c:v>-4.351261364621925E-2</c:v>
                </c:pt>
                <c:pt idx="491">
                  <c:v>-4.3552683549882294E-2</c:v>
                </c:pt>
                <c:pt idx="492">
                  <c:v>-4.2690952508231642E-2</c:v>
                </c:pt>
                <c:pt idx="493">
                  <c:v>-4.3388283894812266E-2</c:v>
                </c:pt>
                <c:pt idx="494">
                  <c:v>-4.2553859358487864E-2</c:v>
                </c:pt>
                <c:pt idx="495">
                  <c:v>-4.0959296114478447E-2</c:v>
                </c:pt>
                <c:pt idx="496">
                  <c:v>-4.0349034612204439E-2</c:v>
                </c:pt>
                <c:pt idx="497">
                  <c:v>-3.9949784798371392E-2</c:v>
                </c:pt>
                <c:pt idx="498">
                  <c:v>-3.9900301004473164E-2</c:v>
                </c:pt>
                <c:pt idx="499">
                  <c:v>-4.0311177229671501E-2</c:v>
                </c:pt>
                <c:pt idx="500">
                  <c:v>-3.9973374192319319E-2</c:v>
                </c:pt>
                <c:pt idx="501">
                  <c:v>-3.9013115390537527E-2</c:v>
                </c:pt>
                <c:pt idx="502">
                  <c:v>-3.7863962913149904E-2</c:v>
                </c:pt>
                <c:pt idx="503">
                  <c:v>-3.6977230649629544E-2</c:v>
                </c:pt>
                <c:pt idx="504">
                  <c:v>-3.6962465322786631E-2</c:v>
                </c:pt>
                <c:pt idx="505">
                  <c:v>-3.6579281190382985E-2</c:v>
                </c:pt>
                <c:pt idx="506">
                  <c:v>-3.6555158157296236E-2</c:v>
                </c:pt>
                <c:pt idx="507">
                  <c:v>-3.5690845285393465E-2</c:v>
                </c:pt>
                <c:pt idx="508">
                  <c:v>-3.6118703605831734E-2</c:v>
                </c:pt>
                <c:pt idx="509">
                  <c:v>-3.6340336779613874E-2</c:v>
                </c:pt>
                <c:pt idx="510">
                  <c:v>-3.70365943225325E-2</c:v>
                </c:pt>
                <c:pt idx="511">
                  <c:v>-3.6376338689931155E-2</c:v>
                </c:pt>
                <c:pt idx="512">
                  <c:v>-3.7623561434901857E-2</c:v>
                </c:pt>
                <c:pt idx="513">
                  <c:v>-3.6925645068395546E-2</c:v>
                </c:pt>
                <c:pt idx="514">
                  <c:v>-3.5334839849670792E-2</c:v>
                </c:pt>
                <c:pt idx="515">
                  <c:v>-3.4769495913056996E-2</c:v>
                </c:pt>
                <c:pt idx="516">
                  <c:v>-3.4273481151500529E-2</c:v>
                </c:pt>
                <c:pt idx="517">
                  <c:v>-3.4751437682663991E-2</c:v>
                </c:pt>
                <c:pt idx="518">
                  <c:v>-3.6855366594977332E-2</c:v>
                </c:pt>
                <c:pt idx="519">
                  <c:v>-3.7469803271362186E-2</c:v>
                </c:pt>
                <c:pt idx="520">
                  <c:v>-3.7690705647207702E-2</c:v>
                </c:pt>
                <c:pt idx="521">
                  <c:v>-3.8481853078283487E-2</c:v>
                </c:pt>
                <c:pt idx="522">
                  <c:v>-3.8634410832349968E-2</c:v>
                </c:pt>
                <c:pt idx="523">
                  <c:v>-3.771097441747702E-2</c:v>
                </c:pt>
                <c:pt idx="524">
                  <c:v>-3.8886193272598908E-2</c:v>
                </c:pt>
                <c:pt idx="525">
                  <c:v>-4.0840201362084737E-2</c:v>
                </c:pt>
                <c:pt idx="526">
                  <c:v>-4.174673821727326E-2</c:v>
                </c:pt>
                <c:pt idx="527">
                  <c:v>-4.0820860889177857E-2</c:v>
                </c:pt>
                <c:pt idx="528">
                  <c:v>-4.1343532290465126E-2</c:v>
                </c:pt>
                <c:pt idx="529">
                  <c:v>-4.0576129313842899E-2</c:v>
                </c:pt>
                <c:pt idx="530">
                  <c:v>-3.948945003635599E-2</c:v>
                </c:pt>
                <c:pt idx="531">
                  <c:v>-3.8737392371658734E-2</c:v>
                </c:pt>
                <c:pt idx="532">
                  <c:v>-3.8359980372961511E-2</c:v>
                </c:pt>
                <c:pt idx="533">
                  <c:v>-3.9305026498477301E-2</c:v>
                </c:pt>
                <c:pt idx="534">
                  <c:v>-3.8664857363323653E-2</c:v>
                </c:pt>
                <c:pt idx="535">
                  <c:v>-3.6568889470310874E-2</c:v>
                </c:pt>
                <c:pt idx="536">
                  <c:v>-3.776059244760821E-2</c:v>
                </c:pt>
                <c:pt idx="537">
                  <c:v>-3.9691569897543563E-2</c:v>
                </c:pt>
                <c:pt idx="538">
                  <c:v>-3.7930202404273167E-2</c:v>
                </c:pt>
                <c:pt idx="539">
                  <c:v>-3.7685638365273041E-2</c:v>
                </c:pt>
                <c:pt idx="540">
                  <c:v>-3.6040937983527505E-2</c:v>
                </c:pt>
                <c:pt idx="541">
                  <c:v>-3.5156501160615479E-2</c:v>
                </c:pt>
                <c:pt idx="542">
                  <c:v>-3.25589354868141E-2</c:v>
                </c:pt>
                <c:pt idx="543">
                  <c:v>-3.1572608003907453E-2</c:v>
                </c:pt>
                <c:pt idx="544">
                  <c:v>-3.1992595769845089E-2</c:v>
                </c:pt>
                <c:pt idx="545">
                  <c:v>-3.2859048373846005E-2</c:v>
                </c:pt>
                <c:pt idx="546">
                  <c:v>-3.1236964485411748E-2</c:v>
                </c:pt>
                <c:pt idx="547">
                  <c:v>-3.1198400789454787E-2</c:v>
                </c:pt>
                <c:pt idx="548">
                  <c:v>-3.1542620227681686E-2</c:v>
                </c:pt>
                <c:pt idx="549">
                  <c:v>-3.1873774762848035E-2</c:v>
                </c:pt>
                <c:pt idx="550">
                  <c:v>-3.0411394541409193E-2</c:v>
                </c:pt>
                <c:pt idx="551">
                  <c:v>-3.1369453223690037E-2</c:v>
                </c:pt>
                <c:pt idx="552">
                  <c:v>-3.2223008094622002E-2</c:v>
                </c:pt>
                <c:pt idx="553">
                  <c:v>-3.2426381270242138E-2</c:v>
                </c:pt>
                <c:pt idx="554">
                  <c:v>-3.2192908008150688E-2</c:v>
                </c:pt>
                <c:pt idx="555">
                  <c:v>-3.2007894642817392E-2</c:v>
                </c:pt>
                <c:pt idx="556">
                  <c:v>-3.2936936619309395E-2</c:v>
                </c:pt>
                <c:pt idx="557">
                  <c:v>-3.1917641550474204E-2</c:v>
                </c:pt>
                <c:pt idx="558">
                  <c:v>-3.0276685452717646E-2</c:v>
                </c:pt>
                <c:pt idx="559">
                  <c:v>-3.3769713586017353E-2</c:v>
                </c:pt>
                <c:pt idx="560">
                  <c:v>-3.3185427588820149E-2</c:v>
                </c:pt>
                <c:pt idx="561">
                  <c:v>-2.7486943439446677E-2</c:v>
                </c:pt>
                <c:pt idx="562">
                  <c:v>-3.0315992378088581E-2</c:v>
                </c:pt>
                <c:pt idx="563">
                  <c:v>-3.3236695795710619E-2</c:v>
                </c:pt>
                <c:pt idx="564">
                  <c:v>-3.06642512251699E-2</c:v>
                </c:pt>
                <c:pt idx="565">
                  <c:v>-3.3102478080491923E-2</c:v>
                </c:pt>
                <c:pt idx="566">
                  <c:v>-3.2721068724425664E-2</c:v>
                </c:pt>
                <c:pt idx="567">
                  <c:v>-3.4745414448535544E-2</c:v>
                </c:pt>
                <c:pt idx="568">
                  <c:v>-3.1960859538627116E-2</c:v>
                </c:pt>
                <c:pt idx="569">
                  <c:v>-3.2915459032510697E-2</c:v>
                </c:pt>
                <c:pt idx="570">
                  <c:v>-3.2087320412655926E-2</c:v>
                </c:pt>
                <c:pt idx="571">
                  <c:v>-3.2615891141663952E-2</c:v>
                </c:pt>
                <c:pt idx="572">
                  <c:v>-3.4178555330692757E-2</c:v>
                </c:pt>
                <c:pt idx="573">
                  <c:v>-3.3408637604631482E-2</c:v>
                </c:pt>
                <c:pt idx="574">
                  <c:v>-3.2596150623851759E-2</c:v>
                </c:pt>
                <c:pt idx="575">
                  <c:v>-3.3612330219984957E-2</c:v>
                </c:pt>
                <c:pt idx="576">
                  <c:v>-3.2583340748598665E-2</c:v>
                </c:pt>
                <c:pt idx="577">
                  <c:v>-3.1006123281369598E-2</c:v>
                </c:pt>
                <c:pt idx="578">
                  <c:v>-3.5066652524047365E-2</c:v>
                </c:pt>
                <c:pt idx="579">
                  <c:v>-3.2710777598333657E-2</c:v>
                </c:pt>
                <c:pt idx="580">
                  <c:v>-2.8774085746924402E-2</c:v>
                </c:pt>
                <c:pt idx="581">
                  <c:v>-4.1817715559284138E-2</c:v>
                </c:pt>
                <c:pt idx="582">
                  <c:v>-4.1966736863675566E-2</c:v>
                </c:pt>
                <c:pt idx="583">
                  <c:v>-3.5050195394481024E-2</c:v>
                </c:pt>
                <c:pt idx="584">
                  <c:v>-3.9414392989230274E-2</c:v>
                </c:pt>
                <c:pt idx="585">
                  <c:v>-3.7290224772719954E-2</c:v>
                </c:pt>
                <c:pt idx="586">
                  <c:v>-3.7394600420502772E-2</c:v>
                </c:pt>
                <c:pt idx="587">
                  <c:v>-4.2070065656112668E-2</c:v>
                </c:pt>
                <c:pt idx="588">
                  <c:v>-3.9963700216821961E-2</c:v>
                </c:pt>
                <c:pt idx="589">
                  <c:v>-3.1797701156892406E-2</c:v>
                </c:pt>
                <c:pt idx="590">
                  <c:v>-2.8950769493750982E-2</c:v>
                </c:pt>
                <c:pt idx="591">
                  <c:v>-2.9484565989229525E-2</c:v>
                </c:pt>
                <c:pt idx="592">
                  <c:v>-3.3383249412389661E-2</c:v>
                </c:pt>
                <c:pt idx="593">
                  <c:v>-2.6063710760108251E-2</c:v>
                </c:pt>
                <c:pt idx="594">
                  <c:v>-2.1876309676790329E-2</c:v>
                </c:pt>
                <c:pt idx="595">
                  <c:v>-2.8996941750283993E-2</c:v>
                </c:pt>
                <c:pt idx="596">
                  <c:v>-1.8722204337446875E-2</c:v>
                </c:pt>
                <c:pt idx="597">
                  <c:v>-1.3126136779898084E-2</c:v>
                </c:pt>
                <c:pt idx="598">
                  <c:v>-2.2113857721270391E-4</c:v>
                </c:pt>
                <c:pt idx="599">
                  <c:v>1.6537955123192474E-2</c:v>
                </c:pt>
                <c:pt idx="600">
                  <c:v>3.1200682200728677E-2</c:v>
                </c:pt>
                <c:pt idx="601">
                  <c:v>5.0388117658132829E-2</c:v>
                </c:pt>
                <c:pt idx="602">
                  <c:v>7.0268312078855005E-2</c:v>
                </c:pt>
                <c:pt idx="603">
                  <c:v>8.8024799873531248E-2</c:v>
                </c:pt>
                <c:pt idx="604">
                  <c:v>0.11958796520318551</c:v>
                </c:pt>
                <c:pt idx="605">
                  <c:v>0.15027328132434517</c:v>
                </c:pt>
                <c:pt idx="606">
                  <c:v>0.17947090978352359</c:v>
                </c:pt>
                <c:pt idx="607">
                  <c:v>0.19389823678533968</c:v>
                </c:pt>
                <c:pt idx="608">
                  <c:v>0.22296953629411892</c:v>
                </c:pt>
                <c:pt idx="609">
                  <c:v>0.24630788675024018</c:v>
                </c:pt>
                <c:pt idx="610">
                  <c:v>0.26881787209100938</c:v>
                </c:pt>
                <c:pt idx="611">
                  <c:v>0.29807872213433489</c:v>
                </c:pt>
                <c:pt idx="612">
                  <c:v>0.33091051158104146</c:v>
                </c:pt>
                <c:pt idx="613">
                  <c:v>0.3501599172430867</c:v>
                </c:pt>
                <c:pt idx="614">
                  <c:v>0.38016624377061847</c:v>
                </c:pt>
                <c:pt idx="615">
                  <c:v>0.39200666892281305</c:v>
                </c:pt>
                <c:pt idx="616">
                  <c:v>-0.42859514702841567</c:v>
                </c:pt>
                <c:pt idx="617">
                  <c:v>-0.4456361032492881</c:v>
                </c:pt>
                <c:pt idx="618">
                  <c:v>-0.4576640660321441</c:v>
                </c:pt>
                <c:pt idx="619">
                  <c:v>-0.46871213454865063</c:v>
                </c:pt>
                <c:pt idx="620">
                  <c:v>-0.48326286609392799</c:v>
                </c:pt>
                <c:pt idx="621">
                  <c:v>-0.49555447216384407</c:v>
                </c:pt>
                <c:pt idx="622">
                  <c:v>-0.50273942538690997</c:v>
                </c:pt>
                <c:pt idx="623">
                  <c:v>-0.51371386733047364</c:v>
                </c:pt>
                <c:pt idx="624">
                  <c:v>-0.52264031844246461</c:v>
                </c:pt>
                <c:pt idx="625">
                  <c:v>-0.52989725133856391</c:v>
                </c:pt>
                <c:pt idx="626">
                  <c:v>-0.53606093155419521</c:v>
                </c:pt>
                <c:pt idx="627">
                  <c:v>-0.53968922125590224</c:v>
                </c:pt>
                <c:pt idx="628">
                  <c:v>-0.54433769085744843</c:v>
                </c:pt>
                <c:pt idx="629">
                  <c:v>-0.5445694475304399</c:v>
                </c:pt>
                <c:pt idx="630">
                  <c:v>-0.54621112058926735</c:v>
                </c:pt>
                <c:pt idx="631">
                  <c:v>-0.54627327815611237</c:v>
                </c:pt>
                <c:pt idx="632">
                  <c:v>-0.54217719229419536</c:v>
                </c:pt>
                <c:pt idx="633">
                  <c:v>-0.53823454909873292</c:v>
                </c:pt>
                <c:pt idx="634">
                  <c:v>-0.53503631408629937</c:v>
                </c:pt>
                <c:pt idx="635">
                  <c:v>-0.53213764518189866</c:v>
                </c:pt>
                <c:pt idx="636">
                  <c:v>-0.52781936891215719</c:v>
                </c:pt>
                <c:pt idx="637">
                  <c:v>-0.52169522991059691</c:v>
                </c:pt>
                <c:pt idx="638">
                  <c:v>-0.51462233488591291</c:v>
                </c:pt>
                <c:pt idx="639">
                  <c:v>-0.50891620900152124</c:v>
                </c:pt>
                <c:pt idx="640">
                  <c:v>-0.49857246983383779</c:v>
                </c:pt>
                <c:pt idx="641">
                  <c:v>-0.49193953576968008</c:v>
                </c:pt>
                <c:pt idx="642">
                  <c:v>-0.48307816529074782</c:v>
                </c:pt>
                <c:pt idx="643">
                  <c:v>-0.4735001578651673</c:v>
                </c:pt>
                <c:pt idx="644">
                  <c:v>-0.4633202293056719</c:v>
                </c:pt>
                <c:pt idx="645">
                  <c:v>-0.44994085843898185</c:v>
                </c:pt>
                <c:pt idx="646">
                  <c:v>-0.43891838882495138</c:v>
                </c:pt>
                <c:pt idx="647">
                  <c:v>-0.42282464064638114</c:v>
                </c:pt>
                <c:pt idx="648">
                  <c:v>-0.40494260978243984</c:v>
                </c:pt>
                <c:pt idx="649">
                  <c:v>-0.38427186485247228</c:v>
                </c:pt>
                <c:pt idx="650">
                  <c:v>-0.3732184092794274</c:v>
                </c:pt>
                <c:pt idx="651">
                  <c:v>-0.35279982839971163</c:v>
                </c:pt>
                <c:pt idx="652">
                  <c:v>-0.33651600348934341</c:v>
                </c:pt>
                <c:pt idx="653">
                  <c:v>-0.31818790612034059</c:v>
                </c:pt>
                <c:pt idx="654">
                  <c:v>-0.29883352725042622</c:v>
                </c:pt>
                <c:pt idx="655">
                  <c:v>-0.28499109983190668</c:v>
                </c:pt>
                <c:pt idx="656">
                  <c:v>-0.26800118402443796</c:v>
                </c:pt>
                <c:pt idx="657">
                  <c:v>-0.24715586247814286</c:v>
                </c:pt>
                <c:pt idx="658">
                  <c:v>-0.22367720101457531</c:v>
                </c:pt>
                <c:pt idx="659">
                  <c:v>-0.20115793363051288</c:v>
                </c:pt>
                <c:pt idx="660">
                  <c:v>-0.18236956193209916</c:v>
                </c:pt>
                <c:pt idx="661">
                  <c:v>-0.17089187219227059</c:v>
                </c:pt>
                <c:pt idx="662">
                  <c:v>-0.17035786836157724</c:v>
                </c:pt>
                <c:pt idx="663">
                  <c:v>-0.16694841482556019</c:v>
                </c:pt>
                <c:pt idx="664">
                  <c:v>-0.16558804275740824</c:v>
                </c:pt>
                <c:pt idx="665">
                  <c:v>-0.17360469571015072</c:v>
                </c:pt>
                <c:pt idx="666">
                  <c:v>-0.17663019891209517</c:v>
                </c:pt>
                <c:pt idx="667">
                  <c:v>-0.17230260788188498</c:v>
                </c:pt>
                <c:pt idx="668">
                  <c:v>-0.17263612172117168</c:v>
                </c:pt>
                <c:pt idx="669">
                  <c:v>-0.17281419807307982</c:v>
                </c:pt>
                <c:pt idx="670">
                  <c:v>-0.17469396254325945</c:v>
                </c:pt>
                <c:pt idx="671">
                  <c:v>-0.18093332814562713</c:v>
                </c:pt>
                <c:pt idx="672">
                  <c:v>-0.1849097760286825</c:v>
                </c:pt>
                <c:pt idx="673">
                  <c:v>-0.18187626369799589</c:v>
                </c:pt>
                <c:pt idx="674">
                  <c:v>-0.17596608588408078</c:v>
                </c:pt>
                <c:pt idx="675">
                  <c:v>-0.16264341275825328</c:v>
                </c:pt>
                <c:pt idx="676">
                  <c:v>-0.15478986943096557</c:v>
                </c:pt>
                <c:pt idx="677">
                  <c:v>-0.14595282328051778</c:v>
                </c:pt>
                <c:pt idx="678">
                  <c:v>-0.14033296212893664</c:v>
                </c:pt>
                <c:pt idx="679">
                  <c:v>-0.12930647122868003</c:v>
                </c:pt>
                <c:pt idx="680">
                  <c:v>-0.12126899537745295</c:v>
                </c:pt>
                <c:pt idx="681">
                  <c:v>-0.11562516444974112</c:v>
                </c:pt>
                <c:pt idx="682">
                  <c:v>-0.1133100466655247</c:v>
                </c:pt>
                <c:pt idx="683">
                  <c:v>-0.11306436703460597</c:v>
                </c:pt>
                <c:pt idx="684">
                  <c:v>-0.11161293735602358</c:v>
                </c:pt>
                <c:pt idx="685">
                  <c:v>-0.11144482048221192</c:v>
                </c:pt>
                <c:pt idx="686">
                  <c:v>-0.11351500079711969</c:v>
                </c:pt>
                <c:pt idx="687">
                  <c:v>-0.11404718357362534</c:v>
                </c:pt>
                <c:pt idx="688">
                  <c:v>-0.11738243352022519</c:v>
                </c:pt>
                <c:pt idx="689">
                  <c:v>-0.12139083732456471</c:v>
                </c:pt>
                <c:pt idx="690">
                  <c:v>-0.1234135259907176</c:v>
                </c:pt>
                <c:pt idx="691">
                  <c:v>-0.12621583257028063</c:v>
                </c:pt>
                <c:pt idx="692">
                  <c:v>-0.12738880130052399</c:v>
                </c:pt>
                <c:pt idx="693">
                  <c:v>-0.1269807552050608</c:v>
                </c:pt>
                <c:pt idx="694">
                  <c:v>-0.1238306525358199</c:v>
                </c:pt>
                <c:pt idx="695">
                  <c:v>-0.12376153967724327</c:v>
                </c:pt>
                <c:pt idx="696">
                  <c:v>-0.12475325397675899</c:v>
                </c:pt>
                <c:pt idx="697">
                  <c:v>-0.12488201723349125</c:v>
                </c:pt>
                <c:pt idx="698">
                  <c:v>-0.12395800506173019</c:v>
                </c:pt>
                <c:pt idx="699">
                  <c:v>-0.11860826766799039</c:v>
                </c:pt>
                <c:pt idx="700">
                  <c:v>-0.10915726988579813</c:v>
                </c:pt>
                <c:pt idx="701">
                  <c:v>-0.10545617152780447</c:v>
                </c:pt>
                <c:pt idx="702">
                  <c:v>-0.10354552163583253</c:v>
                </c:pt>
                <c:pt idx="703">
                  <c:v>-0.10270774339724707</c:v>
                </c:pt>
                <c:pt idx="704">
                  <c:v>-9.8072379213467911E-2</c:v>
                </c:pt>
                <c:pt idx="705">
                  <c:v>-9.1571460461144102E-2</c:v>
                </c:pt>
                <c:pt idx="706">
                  <c:v>-8.4519221683810541E-2</c:v>
                </c:pt>
                <c:pt idx="707">
                  <c:v>-7.6906975670602437E-2</c:v>
                </c:pt>
                <c:pt idx="708">
                  <c:v>-7.4635889380989112E-2</c:v>
                </c:pt>
                <c:pt idx="709">
                  <c:v>-7.1345785570841438E-2</c:v>
                </c:pt>
                <c:pt idx="710">
                  <c:v>-6.881483641441781E-2</c:v>
                </c:pt>
                <c:pt idx="711">
                  <c:v>-6.8276905239408187E-2</c:v>
                </c:pt>
                <c:pt idx="712">
                  <c:v>-6.5287506193657613E-2</c:v>
                </c:pt>
                <c:pt idx="713">
                  <c:v>-6.4054036687048344E-2</c:v>
                </c:pt>
                <c:pt idx="714">
                  <c:v>-5.6617674867267487E-2</c:v>
                </c:pt>
                <c:pt idx="715">
                  <c:v>-4.7972892543511045E-2</c:v>
                </c:pt>
                <c:pt idx="716">
                  <c:v>-4.5677444797108557E-2</c:v>
                </c:pt>
                <c:pt idx="717">
                  <c:v>-2.9178015100491034E-2</c:v>
                </c:pt>
                <c:pt idx="718">
                  <c:v>-2.1498104254698457E-2</c:v>
                </c:pt>
                <c:pt idx="719">
                  <c:v>-5.7846012886679683E-3</c:v>
                </c:pt>
                <c:pt idx="720">
                  <c:v>5.563662075898191E-3</c:v>
                </c:pt>
                <c:pt idx="721">
                  <c:v>1.3605107718174978E-2</c:v>
                </c:pt>
                <c:pt idx="722">
                  <c:v>2.2283675172249766E-2</c:v>
                </c:pt>
                <c:pt idx="723">
                  <c:v>3.1837873307895781E-2</c:v>
                </c:pt>
                <c:pt idx="724">
                  <c:v>4.6896808879295773E-2</c:v>
                </c:pt>
                <c:pt idx="725">
                  <c:v>6.56143115238009E-2</c:v>
                </c:pt>
                <c:pt idx="726">
                  <c:v>7.3834364174168443E-2</c:v>
                </c:pt>
                <c:pt idx="727">
                  <c:v>7.6278402613953855E-2</c:v>
                </c:pt>
                <c:pt idx="728">
                  <c:v>7.7022709192902439E-2</c:v>
                </c:pt>
                <c:pt idx="729">
                  <c:v>6.6202409026057341E-2</c:v>
                </c:pt>
                <c:pt idx="730">
                  <c:v>3.5055139088147648E-2</c:v>
                </c:pt>
                <c:pt idx="731">
                  <c:v>3.112656373105176E-2</c:v>
                </c:pt>
                <c:pt idx="732">
                  <c:v>3.6847574733718268E-2</c:v>
                </c:pt>
                <c:pt idx="733">
                  <c:v>3.9772834530282582E-2</c:v>
                </c:pt>
                <c:pt idx="734">
                  <c:v>2.1764509440789073E-2</c:v>
                </c:pt>
                <c:pt idx="735">
                  <c:v>-6.8994387857433531E-3</c:v>
                </c:pt>
                <c:pt idx="736">
                  <c:v>-3.516244305613922E-2</c:v>
                </c:pt>
                <c:pt idx="737">
                  <c:v>-4.7762385360267105E-2</c:v>
                </c:pt>
                <c:pt idx="738">
                  <c:v>-4.1340848521140033E-2</c:v>
                </c:pt>
                <c:pt idx="739">
                  <c:v>-3.9506519270112173E-2</c:v>
                </c:pt>
                <c:pt idx="740">
                  <c:v>-3.7188556347146247E-2</c:v>
                </c:pt>
                <c:pt idx="741">
                  <c:v>-3.4449855155487194E-2</c:v>
                </c:pt>
                <c:pt idx="742">
                  <c:v>-2.5376973827488707E-2</c:v>
                </c:pt>
                <c:pt idx="743">
                  <c:v>-2.1368982783561696E-2</c:v>
                </c:pt>
                <c:pt idx="744">
                  <c:v>-1.6842088670972914E-2</c:v>
                </c:pt>
                <c:pt idx="745">
                  <c:v>-1.6659303706776124E-2</c:v>
                </c:pt>
                <c:pt idx="746">
                  <c:v>-1.3785524873742435E-2</c:v>
                </c:pt>
                <c:pt idx="747">
                  <c:v>-6.0743487157567874E-3</c:v>
                </c:pt>
                <c:pt idx="748">
                  <c:v>2.7805534519607222E-3</c:v>
                </c:pt>
                <c:pt idx="749">
                  <c:v>1.4004414361722461E-2</c:v>
                </c:pt>
                <c:pt idx="750">
                  <c:v>2.1971670850037005E-2</c:v>
                </c:pt>
                <c:pt idx="751">
                  <c:v>2.5186772216769158E-2</c:v>
                </c:pt>
                <c:pt idx="752">
                  <c:v>3.024852149193712E-2</c:v>
                </c:pt>
                <c:pt idx="753">
                  <c:v>3.515426233322385E-2</c:v>
                </c:pt>
                <c:pt idx="754">
                  <c:v>4.2778331795000069E-2</c:v>
                </c:pt>
                <c:pt idx="755">
                  <c:v>4.9608844074272372E-2</c:v>
                </c:pt>
                <c:pt idx="756">
                  <c:v>5.03441730746024E-2</c:v>
                </c:pt>
                <c:pt idx="757">
                  <c:v>5.5531750979957391E-2</c:v>
                </c:pt>
                <c:pt idx="758">
                  <c:v>6.9958270801901423E-2</c:v>
                </c:pt>
                <c:pt idx="759">
                  <c:v>8.4325215649299498E-2</c:v>
                </c:pt>
                <c:pt idx="760">
                  <c:v>9.777552089916508E-2</c:v>
                </c:pt>
                <c:pt idx="761">
                  <c:v>0.10791742716965663</c:v>
                </c:pt>
                <c:pt idx="762">
                  <c:v>0.12399154434607623</c:v>
                </c:pt>
                <c:pt idx="763">
                  <c:v>0.14199826014843073</c:v>
                </c:pt>
                <c:pt idx="764">
                  <c:v>0.15866965968456564</c:v>
                </c:pt>
                <c:pt idx="765">
                  <c:v>0.17216446223904153</c:v>
                </c:pt>
                <c:pt idx="766">
                  <c:v>0.17701268056582789</c:v>
                </c:pt>
                <c:pt idx="767">
                  <c:v>0.18727931058939767</c:v>
                </c:pt>
                <c:pt idx="768">
                  <c:v>0.18915875688956363</c:v>
                </c:pt>
                <c:pt idx="769">
                  <c:v>0.18992225971108223</c:v>
                </c:pt>
                <c:pt idx="770">
                  <c:v>0.18941524674256296</c:v>
                </c:pt>
                <c:pt idx="771">
                  <c:v>0.19469449647928155</c:v>
                </c:pt>
                <c:pt idx="772">
                  <c:v>0.20167372371916215</c:v>
                </c:pt>
                <c:pt idx="773">
                  <c:v>0.21091728157789119</c:v>
                </c:pt>
                <c:pt idx="774">
                  <c:v>0.21993614602047223</c:v>
                </c:pt>
                <c:pt idx="775">
                  <c:v>0.22698301612456981</c:v>
                </c:pt>
                <c:pt idx="776">
                  <c:v>0.23561375067021378</c:v>
                </c:pt>
                <c:pt idx="777">
                  <c:v>0.23739744340540539</c:v>
                </c:pt>
                <c:pt idx="778">
                  <c:v>0.23672315216903639</c:v>
                </c:pt>
                <c:pt idx="779">
                  <c:v>0.2434900135635531</c:v>
                </c:pt>
                <c:pt idx="780">
                  <c:v>0.25369679064540929</c:v>
                </c:pt>
                <c:pt idx="781">
                  <c:v>0.25434243441674892</c:v>
                </c:pt>
                <c:pt idx="782">
                  <c:v>0.21887301619995511</c:v>
                </c:pt>
                <c:pt idx="783">
                  <c:v>0.18848665374777968</c:v>
                </c:pt>
                <c:pt idx="784">
                  <c:v>0.18461266567209494</c:v>
                </c:pt>
                <c:pt idx="785">
                  <c:v>0.19209273236783284</c:v>
                </c:pt>
                <c:pt idx="786">
                  <c:v>0.19342827073566071</c:v>
                </c:pt>
                <c:pt idx="787">
                  <c:v>0.19160985914013687</c:v>
                </c:pt>
                <c:pt idx="788">
                  <c:v>0.18584734666530159</c:v>
                </c:pt>
                <c:pt idx="789">
                  <c:v>0.18770771219572485</c:v>
                </c:pt>
                <c:pt idx="790">
                  <c:v>0.19150340260796536</c:v>
                </c:pt>
                <c:pt idx="791">
                  <c:v>0.19586230499855614</c:v>
                </c:pt>
                <c:pt idx="792">
                  <c:v>0.19474931598573952</c:v>
                </c:pt>
                <c:pt idx="793">
                  <c:v>0.18527922941432451</c:v>
                </c:pt>
                <c:pt idx="794">
                  <c:v>0.17650313335023921</c:v>
                </c:pt>
                <c:pt idx="795">
                  <c:v>0.17255628492076264</c:v>
                </c:pt>
                <c:pt idx="796">
                  <c:v>0.17167597645584462</c:v>
                </c:pt>
                <c:pt idx="797">
                  <c:v>0.16793781655166093</c:v>
                </c:pt>
                <c:pt idx="798">
                  <c:v>0.1559300706807282</c:v>
                </c:pt>
                <c:pt idx="799">
                  <c:v>0.13995444746052066</c:v>
                </c:pt>
                <c:pt idx="800">
                  <c:v>0.13725787183016258</c:v>
                </c:pt>
                <c:pt idx="801">
                  <c:v>0.13169776823815021</c:v>
                </c:pt>
                <c:pt idx="802">
                  <c:v>0.1286271241593944</c:v>
                </c:pt>
                <c:pt idx="803">
                  <c:v>0.12699332470597319</c:v>
                </c:pt>
                <c:pt idx="804">
                  <c:v>0.10426531912534757</c:v>
                </c:pt>
                <c:pt idx="805">
                  <c:v>8.5801744331319985E-2</c:v>
                </c:pt>
                <c:pt idx="806">
                  <c:v>7.0952910447456399E-2</c:v>
                </c:pt>
                <c:pt idx="807">
                  <c:v>6.6840896046980611E-2</c:v>
                </c:pt>
                <c:pt idx="808">
                  <c:v>4.8590746455045034E-2</c:v>
                </c:pt>
                <c:pt idx="809">
                  <c:v>2.8029440278138692E-2</c:v>
                </c:pt>
                <c:pt idx="810">
                  <c:v>1.1961905076352822E-2</c:v>
                </c:pt>
                <c:pt idx="811">
                  <c:v>2.3653664615252302E-3</c:v>
                </c:pt>
                <c:pt idx="812">
                  <c:v>-1.2612102027008161E-2</c:v>
                </c:pt>
                <c:pt idx="813">
                  <c:v>-2.4782211148460527E-2</c:v>
                </c:pt>
                <c:pt idx="814">
                  <c:v>-3.4473053611783572E-2</c:v>
                </c:pt>
                <c:pt idx="815">
                  <c:v>-4.221401364767248E-2</c:v>
                </c:pt>
                <c:pt idx="816">
                  <c:v>-4.9506773566094356E-2</c:v>
                </c:pt>
                <c:pt idx="817">
                  <c:v>-5.7895830252778155E-2</c:v>
                </c:pt>
                <c:pt idx="818">
                  <c:v>-6.6276289601528177E-2</c:v>
                </c:pt>
                <c:pt idx="819">
                  <c:v>-7.1343968245893535E-2</c:v>
                </c:pt>
                <c:pt idx="820">
                  <c:v>-7.9510597028733643E-2</c:v>
                </c:pt>
                <c:pt idx="821">
                  <c:v>-8.8253543349819052E-2</c:v>
                </c:pt>
                <c:pt idx="822">
                  <c:v>-9.2977947617031778E-2</c:v>
                </c:pt>
                <c:pt idx="823">
                  <c:v>-9.2960459618939464E-2</c:v>
                </c:pt>
                <c:pt idx="824">
                  <c:v>-9.6792874015963454E-2</c:v>
                </c:pt>
                <c:pt idx="825">
                  <c:v>-9.9323368549631308E-2</c:v>
                </c:pt>
                <c:pt idx="826">
                  <c:v>-9.8576525013339369E-2</c:v>
                </c:pt>
                <c:pt idx="827">
                  <c:v>-9.7845190965505882E-2</c:v>
                </c:pt>
                <c:pt idx="828">
                  <c:v>-9.8837060458936893E-2</c:v>
                </c:pt>
                <c:pt idx="829">
                  <c:v>-0.10028846270663286</c:v>
                </c:pt>
                <c:pt idx="830">
                  <c:v>-9.7253946515635223E-2</c:v>
                </c:pt>
                <c:pt idx="831">
                  <c:v>-9.2654045359337744E-2</c:v>
                </c:pt>
                <c:pt idx="832">
                  <c:v>-7.6112227690049453E-2</c:v>
                </c:pt>
                <c:pt idx="833">
                  <c:v>-6.6599581423530591E-2</c:v>
                </c:pt>
                <c:pt idx="834">
                  <c:v>-6.4229986848951162E-2</c:v>
                </c:pt>
                <c:pt idx="835">
                  <c:v>-4.5303478866768929E-2</c:v>
                </c:pt>
                <c:pt idx="836">
                  <c:v>-3.9830032534196903E-2</c:v>
                </c:pt>
                <c:pt idx="837">
                  <c:v>-3.1147587969800057E-2</c:v>
                </c:pt>
                <c:pt idx="838">
                  <c:v>-2.8139552161965148E-2</c:v>
                </c:pt>
                <c:pt idx="839">
                  <c:v>-1.654055277123704E-2</c:v>
                </c:pt>
                <c:pt idx="840">
                  <c:v>-1.4754236139813729E-2</c:v>
                </c:pt>
                <c:pt idx="841">
                  <c:v>1.2177211731407098E-3</c:v>
                </c:pt>
                <c:pt idx="842">
                  <c:v>7.5331095022438382E-3</c:v>
                </c:pt>
                <c:pt idx="843">
                  <c:v>1.5721143449925118E-2</c:v>
                </c:pt>
                <c:pt idx="844">
                  <c:v>2.1813448880275522E-2</c:v>
                </c:pt>
                <c:pt idx="845">
                  <c:v>2.6319341099820693E-2</c:v>
                </c:pt>
                <c:pt idx="846">
                  <c:v>3.5302175895995234E-2</c:v>
                </c:pt>
                <c:pt idx="847">
                  <c:v>3.6026575919430363E-2</c:v>
                </c:pt>
                <c:pt idx="848">
                  <c:v>4.3002384022116064E-2</c:v>
                </c:pt>
                <c:pt idx="849">
                  <c:v>5.2280739982996295E-2</c:v>
                </c:pt>
                <c:pt idx="850">
                  <c:v>5.6479618912178328E-2</c:v>
                </c:pt>
                <c:pt idx="851">
                  <c:v>6.7335798393350896E-2</c:v>
                </c:pt>
                <c:pt idx="852">
                  <c:v>7.1905566308283611E-2</c:v>
                </c:pt>
                <c:pt idx="853">
                  <c:v>7.2387739875982432E-2</c:v>
                </c:pt>
                <c:pt idx="854">
                  <c:v>8.3286588240449905E-2</c:v>
                </c:pt>
                <c:pt idx="855">
                  <c:v>8.9097716361930424E-2</c:v>
                </c:pt>
                <c:pt idx="856">
                  <c:v>9.0423992939725181E-2</c:v>
                </c:pt>
                <c:pt idx="857">
                  <c:v>9.2054576039496905E-2</c:v>
                </c:pt>
                <c:pt idx="858">
                  <c:v>9.0297053857416348E-2</c:v>
                </c:pt>
                <c:pt idx="859">
                  <c:v>8.9604872359654253E-2</c:v>
                </c:pt>
                <c:pt idx="860">
                  <c:v>6.6471771599026327E-2</c:v>
                </c:pt>
                <c:pt idx="861">
                  <c:v>5.325799801461549E-2</c:v>
                </c:pt>
                <c:pt idx="862">
                  <c:v>5.1565011594132834E-2</c:v>
                </c:pt>
                <c:pt idx="863">
                  <c:v>4.1425122352287701E-2</c:v>
                </c:pt>
                <c:pt idx="864">
                  <c:v>4.4088601429556104E-2</c:v>
                </c:pt>
                <c:pt idx="865">
                  <c:v>4.6444871215578915E-2</c:v>
                </c:pt>
                <c:pt idx="866">
                  <c:v>5.1333080641105679E-2</c:v>
                </c:pt>
                <c:pt idx="867">
                  <c:v>5.310949295100139E-2</c:v>
                </c:pt>
                <c:pt idx="868">
                  <c:v>5.1416154272116557E-2</c:v>
                </c:pt>
                <c:pt idx="869">
                  <c:v>4.6837698581372531E-2</c:v>
                </c:pt>
                <c:pt idx="870">
                  <c:v>4.2456272545395669E-2</c:v>
                </c:pt>
                <c:pt idx="871">
                  <c:v>4.2506055514695225E-2</c:v>
                </c:pt>
                <c:pt idx="872">
                  <c:v>3.0455848921226401E-2</c:v>
                </c:pt>
                <c:pt idx="873">
                  <c:v>2.7558690759942134E-2</c:v>
                </c:pt>
                <c:pt idx="874">
                  <c:v>3.3791069674250732E-2</c:v>
                </c:pt>
                <c:pt idx="875">
                  <c:v>3.2942010142954767E-2</c:v>
                </c:pt>
                <c:pt idx="876">
                  <c:v>3.2656482693454891E-2</c:v>
                </c:pt>
                <c:pt idx="877">
                  <c:v>3.237848721453801E-2</c:v>
                </c:pt>
                <c:pt idx="878">
                  <c:v>3.1103897512250702E-2</c:v>
                </c:pt>
                <c:pt idx="879">
                  <c:v>3.1783009150113041E-2</c:v>
                </c:pt>
                <c:pt idx="880">
                  <c:v>3.4582047478446676E-2</c:v>
                </c:pt>
                <c:pt idx="881">
                  <c:v>3.5620230375933093E-2</c:v>
                </c:pt>
                <c:pt idx="882">
                  <c:v>3.8011222111092119E-2</c:v>
                </c:pt>
                <c:pt idx="883">
                  <c:v>4.4803284353124806E-2</c:v>
                </c:pt>
                <c:pt idx="884">
                  <c:v>5.0986887525630055E-2</c:v>
                </c:pt>
                <c:pt idx="885">
                  <c:v>7.0701332190900218E-2</c:v>
                </c:pt>
                <c:pt idx="886">
                  <c:v>7.3010768226765138E-2</c:v>
                </c:pt>
                <c:pt idx="887">
                  <c:v>9.2544994250549781E-2</c:v>
                </c:pt>
                <c:pt idx="888">
                  <c:v>9.7330440718163602E-2</c:v>
                </c:pt>
                <c:pt idx="889">
                  <c:v>5.2035105080530747E-2</c:v>
                </c:pt>
                <c:pt idx="890">
                  <c:v>5.3439615482431382E-2</c:v>
                </c:pt>
                <c:pt idx="891">
                  <c:v>5.4244800223772642E-2</c:v>
                </c:pt>
                <c:pt idx="892">
                  <c:v>5.4433482420847411E-2</c:v>
                </c:pt>
                <c:pt idx="893">
                  <c:v>7.5456521834422099E-2</c:v>
                </c:pt>
                <c:pt idx="894">
                  <c:v>7.9741381483041329E-2</c:v>
                </c:pt>
                <c:pt idx="895">
                  <c:v>8.06006420867975E-2</c:v>
                </c:pt>
                <c:pt idx="896">
                  <c:v>7.2295772284226165E-2</c:v>
                </c:pt>
                <c:pt idx="897">
                  <c:v>6.4490852818139377E-2</c:v>
                </c:pt>
                <c:pt idx="898">
                  <c:v>5.332407369935066E-2</c:v>
                </c:pt>
                <c:pt idx="899">
                  <c:v>4.7439665750705337E-2</c:v>
                </c:pt>
                <c:pt idx="900">
                  <c:v>4.9146307888933358E-2</c:v>
                </c:pt>
                <c:pt idx="901">
                  <c:v>0.10422365819235077</c:v>
                </c:pt>
                <c:pt idx="902">
                  <c:v>0.10884090150740947</c:v>
                </c:pt>
                <c:pt idx="903">
                  <c:v>0.13066090872832509</c:v>
                </c:pt>
                <c:pt idx="904">
                  <c:v>0.13831502824038647</c:v>
                </c:pt>
                <c:pt idx="905">
                  <c:v>0.15239799052981678</c:v>
                </c:pt>
                <c:pt idx="906">
                  <c:v>0.15441393991320659</c:v>
                </c:pt>
                <c:pt idx="907">
                  <c:v>0.13962005442354938</c:v>
                </c:pt>
                <c:pt idx="908">
                  <c:v>0.10878721405616192</c:v>
                </c:pt>
                <c:pt idx="909">
                  <c:v>0.10891253923032486</c:v>
                </c:pt>
                <c:pt idx="910">
                  <c:v>0.10140991730882035</c:v>
                </c:pt>
                <c:pt idx="911">
                  <c:v>6.4404150761792484E-2</c:v>
                </c:pt>
                <c:pt idx="912">
                  <c:v>6.7595759942965947E-2</c:v>
                </c:pt>
                <c:pt idx="913">
                  <c:v>7.0795175575463998E-2</c:v>
                </c:pt>
                <c:pt idx="914">
                  <c:v>8.5787722386701459E-2</c:v>
                </c:pt>
                <c:pt idx="915">
                  <c:v>0.10244915586211825</c:v>
                </c:pt>
                <c:pt idx="916">
                  <c:v>0.10807038176462802</c:v>
                </c:pt>
                <c:pt idx="917">
                  <c:v>0.12726942325089324</c:v>
                </c:pt>
                <c:pt idx="918">
                  <c:v>4.7309169803892645E-2</c:v>
                </c:pt>
                <c:pt idx="919">
                  <c:v>-4.0818554517400102E-2</c:v>
                </c:pt>
                <c:pt idx="920">
                  <c:v>-5.0905021365557829E-2</c:v>
                </c:pt>
                <c:pt idx="921">
                  <c:v>-0.13812800695446487</c:v>
                </c:pt>
                <c:pt idx="922">
                  <c:v>-0.15189360696237697</c:v>
                </c:pt>
                <c:pt idx="923">
                  <c:v>-0.23228792570097917</c:v>
                </c:pt>
                <c:pt idx="924">
                  <c:v>-0.3131441292194338</c:v>
                </c:pt>
                <c:pt idx="925">
                  <c:v>-0.3221981689529817</c:v>
                </c:pt>
                <c:pt idx="926">
                  <c:v>-0.37475624011654812</c:v>
                </c:pt>
                <c:pt idx="927">
                  <c:v>-0.43143490600193252</c:v>
                </c:pt>
                <c:pt idx="928">
                  <c:v>-0.45187921113544549</c:v>
                </c:pt>
                <c:pt idx="929">
                  <c:v>-0.46051672218579842</c:v>
                </c:pt>
                <c:pt idx="930">
                  <c:v>-0.4609134361637619</c:v>
                </c:pt>
                <c:pt idx="931">
                  <c:v>-0.44152694015444505</c:v>
                </c:pt>
                <c:pt idx="932">
                  <c:v>-0.38278312818114846</c:v>
                </c:pt>
                <c:pt idx="933">
                  <c:v>-0.31338369342784661</c:v>
                </c:pt>
                <c:pt idx="934">
                  <c:v>-1.8676244597614522E-2</c:v>
                </c:pt>
                <c:pt idx="935">
                  <c:v>0.18354370004176968</c:v>
                </c:pt>
                <c:pt idx="936">
                  <c:v>0.21295070893678156</c:v>
                </c:pt>
                <c:pt idx="937">
                  <c:v>0.35960517736877756</c:v>
                </c:pt>
                <c:pt idx="938">
                  <c:v>0.41193348240004568</c:v>
                </c:pt>
                <c:pt idx="939">
                  <c:v>0.39826791516017218</c:v>
                </c:pt>
                <c:pt idx="940">
                  <c:v>0.37882653267089517</c:v>
                </c:pt>
                <c:pt idx="941">
                  <c:v>0.41098716220559284</c:v>
                </c:pt>
                <c:pt idx="942">
                  <c:v>0.41041935195342122</c:v>
                </c:pt>
                <c:pt idx="943">
                  <c:v>0.41032252645001505</c:v>
                </c:pt>
                <c:pt idx="944">
                  <c:v>0.40913918721262121</c:v>
                </c:pt>
                <c:pt idx="945">
                  <c:v>0.40928027177607867</c:v>
                </c:pt>
                <c:pt idx="946">
                  <c:v>0.41002424148798255</c:v>
                </c:pt>
                <c:pt idx="947">
                  <c:v>0.41342170241190362</c:v>
                </c:pt>
                <c:pt idx="948">
                  <c:v>0.4140500597588298</c:v>
                </c:pt>
                <c:pt idx="949">
                  <c:v>0.41355197079070122</c:v>
                </c:pt>
                <c:pt idx="950">
                  <c:v>0.41341178835960002</c:v>
                </c:pt>
                <c:pt idx="951">
                  <c:v>0.411451374298545</c:v>
                </c:pt>
                <c:pt idx="952">
                  <c:v>0.41092263333583323</c:v>
                </c:pt>
                <c:pt idx="953">
                  <c:v>0.41072660518069948</c:v>
                </c:pt>
                <c:pt idx="954">
                  <c:v>0.40999110215843088</c:v>
                </c:pt>
                <c:pt idx="955">
                  <c:v>0.40973786013307623</c:v>
                </c:pt>
                <c:pt idx="956">
                  <c:v>0.40956996821332675</c:v>
                </c:pt>
                <c:pt idx="957">
                  <c:v>0.40568146240868741</c:v>
                </c:pt>
                <c:pt idx="958">
                  <c:v>0.40500557123605158</c:v>
                </c:pt>
                <c:pt idx="959">
                  <c:v>0.4045699654452829</c:v>
                </c:pt>
                <c:pt idx="960">
                  <c:v>0.40442867217200679</c:v>
                </c:pt>
                <c:pt idx="961">
                  <c:v>0.40428086205160013</c:v>
                </c:pt>
                <c:pt idx="962">
                  <c:v>0.40398674424542391</c:v>
                </c:pt>
                <c:pt idx="963">
                  <c:v>0.40385793079140958</c:v>
                </c:pt>
                <c:pt idx="964">
                  <c:v>0.40374995708832623</c:v>
                </c:pt>
                <c:pt idx="965">
                  <c:v>0.40357287972117112</c:v>
                </c:pt>
                <c:pt idx="966">
                  <c:v>0.40384313920709508</c:v>
                </c:pt>
                <c:pt idx="967">
                  <c:v>0.40485271978675091</c:v>
                </c:pt>
                <c:pt idx="968">
                  <c:v>0.40503371367652274</c:v>
                </c:pt>
                <c:pt idx="969">
                  <c:v>0.40453768249046723</c:v>
                </c:pt>
                <c:pt idx="970">
                  <c:v>0.4040936163010152</c:v>
                </c:pt>
                <c:pt idx="971">
                  <c:v>0.40400194991735167</c:v>
                </c:pt>
                <c:pt idx="972">
                  <c:v>0.40389336673883081</c:v>
                </c:pt>
                <c:pt idx="973">
                  <c:v>0.4036567173459476</c:v>
                </c:pt>
                <c:pt idx="974">
                  <c:v>0.40346630697756336</c:v>
                </c:pt>
                <c:pt idx="975">
                  <c:v>0.40322490363089364</c:v>
                </c:pt>
                <c:pt idx="976">
                  <c:v>0.40305967195044179</c:v>
                </c:pt>
                <c:pt idx="977">
                  <c:v>0.40295186975169656</c:v>
                </c:pt>
                <c:pt idx="978">
                  <c:v>0.40122985772803599</c:v>
                </c:pt>
                <c:pt idx="979">
                  <c:v>0.40095309376392835</c:v>
                </c:pt>
                <c:pt idx="980">
                  <c:v>0.4009473482869389</c:v>
                </c:pt>
                <c:pt idx="981">
                  <c:v>0.40064888704404145</c:v>
                </c:pt>
                <c:pt idx="982">
                  <c:v>0.40051823033935363</c:v>
                </c:pt>
                <c:pt idx="983">
                  <c:v>0.40031021100549102</c:v>
                </c:pt>
                <c:pt idx="984">
                  <c:v>0.4006142666497266</c:v>
                </c:pt>
                <c:pt idx="985">
                  <c:v>0.40055264460278933</c:v>
                </c:pt>
                <c:pt idx="986">
                  <c:v>0.40044424500455433</c:v>
                </c:pt>
                <c:pt idx="987">
                  <c:v>0.40015997088640043</c:v>
                </c:pt>
                <c:pt idx="988">
                  <c:v>0.40008773940819936</c:v>
                </c:pt>
                <c:pt idx="989">
                  <c:v>0.39800759004775915</c:v>
                </c:pt>
                <c:pt idx="990">
                  <c:v>0.39618080547927459</c:v>
                </c:pt>
                <c:pt idx="991">
                  <c:v>0.39599598003282649</c:v>
                </c:pt>
                <c:pt idx="992">
                  <c:v>0.39605305724824524</c:v>
                </c:pt>
                <c:pt idx="993">
                  <c:v>0.39512394247764732</c:v>
                </c:pt>
                <c:pt idx="994">
                  <c:v>0.39492577295053893</c:v>
                </c:pt>
                <c:pt idx="995">
                  <c:v>0.39460069089494459</c:v>
                </c:pt>
                <c:pt idx="996">
                  <c:v>0.39447716517225445</c:v>
                </c:pt>
                <c:pt idx="997">
                  <c:v>0.39439146718325546</c:v>
                </c:pt>
                <c:pt idx="998">
                  <c:v>0.39427343892916206</c:v>
                </c:pt>
                <c:pt idx="999">
                  <c:v>0.39306234268151052</c:v>
                </c:pt>
                <c:pt idx="1000">
                  <c:v>0.39133616583736752</c:v>
                </c:pt>
                <c:pt idx="1001">
                  <c:v>0.39030374998152023</c:v>
                </c:pt>
                <c:pt idx="1002">
                  <c:v>0.39024108519405704</c:v>
                </c:pt>
                <c:pt idx="1003">
                  <c:v>0.39010716965234365</c:v>
                </c:pt>
                <c:pt idx="1004">
                  <c:v>0.3899153098317556</c:v>
                </c:pt>
                <c:pt idx="1005">
                  <c:v>0.38979310360035263</c:v>
                </c:pt>
                <c:pt idx="1006">
                  <c:v>0.39000104028748533</c:v>
                </c:pt>
                <c:pt idx="1007">
                  <c:v>0.38999805615597838</c:v>
                </c:pt>
                <c:pt idx="1008">
                  <c:v>0.38975582308572937</c:v>
                </c:pt>
                <c:pt idx="1009">
                  <c:v>0.38957987627939822</c:v>
                </c:pt>
                <c:pt idx="1010">
                  <c:v>0.38948572888517308</c:v>
                </c:pt>
                <c:pt idx="1011">
                  <c:v>0.38935442645523877</c:v>
                </c:pt>
                <c:pt idx="1012">
                  <c:v>0.38922891185279707</c:v>
                </c:pt>
                <c:pt idx="1013">
                  <c:v>0.38946238071749645</c:v>
                </c:pt>
                <c:pt idx="1014">
                  <c:v>0.38945570312491246</c:v>
                </c:pt>
                <c:pt idx="1015">
                  <c:v>0.3892872957210477</c:v>
                </c:pt>
                <c:pt idx="1016">
                  <c:v>0.3890239687391463</c:v>
                </c:pt>
                <c:pt idx="1017">
                  <c:v>0.3886331745129763</c:v>
                </c:pt>
                <c:pt idx="1018">
                  <c:v>0.38855281303304112</c:v>
                </c:pt>
                <c:pt idx="1019">
                  <c:v>0.38806977513537133</c:v>
                </c:pt>
                <c:pt idx="1020">
                  <c:v>0.38740810702274958</c:v>
                </c:pt>
                <c:pt idx="1021">
                  <c:v>0.38639755178929502</c:v>
                </c:pt>
                <c:pt idx="1022">
                  <c:v>0.38658267844292815</c:v>
                </c:pt>
                <c:pt idx="1023">
                  <c:v>0.38566996135331577</c:v>
                </c:pt>
                <c:pt idx="1024">
                  <c:v>0.38581722168220067</c:v>
                </c:pt>
                <c:pt idx="1025">
                  <c:v>0.38574836542125179</c:v>
                </c:pt>
                <c:pt idx="1026">
                  <c:v>0.38558123037308256</c:v>
                </c:pt>
                <c:pt idx="1027">
                  <c:v>0.38542744607223406</c:v>
                </c:pt>
                <c:pt idx="1028">
                  <c:v>0.38530876990842211</c:v>
                </c:pt>
                <c:pt idx="1029">
                  <c:v>0.3852252143453056</c:v>
                </c:pt>
                <c:pt idx="1030">
                  <c:v>0.38509700350533793</c:v>
                </c:pt>
                <c:pt idx="1031">
                  <c:v>0.38497449198400274</c:v>
                </c:pt>
                <c:pt idx="1032">
                  <c:v>0.38483346085623243</c:v>
                </c:pt>
                <c:pt idx="1033">
                  <c:v>0.38471130943464132</c:v>
                </c:pt>
                <c:pt idx="1034">
                  <c:v>0.38460900625897676</c:v>
                </c:pt>
                <c:pt idx="1035">
                  <c:v>0.38450661617802545</c:v>
                </c:pt>
                <c:pt idx="1036">
                  <c:v>0.38437779853001541</c:v>
                </c:pt>
                <c:pt idx="1037">
                  <c:v>0.38424423120795148</c:v>
                </c:pt>
                <c:pt idx="1038">
                  <c:v>0.38410145510531074</c:v>
                </c:pt>
                <c:pt idx="1039">
                  <c:v>0.38400098889191592</c:v>
                </c:pt>
                <c:pt idx="1040">
                  <c:v>0.38389028135357367</c:v>
                </c:pt>
                <c:pt idx="1041">
                  <c:v>0.38374516955330285</c:v>
                </c:pt>
                <c:pt idx="1042">
                  <c:v>0.38364483971918634</c:v>
                </c:pt>
                <c:pt idx="1043">
                  <c:v>0.38350148603292455</c:v>
                </c:pt>
                <c:pt idx="1044">
                  <c:v>0.38337730949032306</c:v>
                </c:pt>
                <c:pt idx="1045">
                  <c:v>0.38325781101933015</c:v>
                </c:pt>
                <c:pt idx="1046">
                  <c:v>0.38318574395189675</c:v>
                </c:pt>
                <c:pt idx="1047">
                  <c:v>0.38303443909059204</c:v>
                </c:pt>
                <c:pt idx="1048">
                  <c:v>0.38293938779527859</c:v>
                </c:pt>
                <c:pt idx="1049">
                  <c:v>0.3828189906492146</c:v>
                </c:pt>
                <c:pt idx="1050">
                  <c:v>0.3826573786527665</c:v>
                </c:pt>
                <c:pt idx="1051">
                  <c:v>0.38254357548618223</c:v>
                </c:pt>
                <c:pt idx="1052">
                  <c:v>0.38239919711381992</c:v>
                </c:pt>
                <c:pt idx="1053">
                  <c:v>0.38225002402664915</c:v>
                </c:pt>
                <c:pt idx="1054">
                  <c:v>0.38213498252075356</c:v>
                </c:pt>
                <c:pt idx="1055">
                  <c:v>0.3820195226833476</c:v>
                </c:pt>
                <c:pt idx="1056">
                  <c:v>0.38186064388331548</c:v>
                </c:pt>
                <c:pt idx="1057">
                  <c:v>0.38174287591379114</c:v>
                </c:pt>
                <c:pt idx="1058">
                  <c:v>0.38161564512079399</c:v>
                </c:pt>
                <c:pt idx="1059">
                  <c:v>0.3815058325493289</c:v>
                </c:pt>
                <c:pt idx="1060">
                  <c:v>0.38137904447138493</c:v>
                </c:pt>
                <c:pt idx="1061">
                  <c:v>0.38095669191757098</c:v>
                </c:pt>
                <c:pt idx="1062">
                  <c:v>0.38110990246269777</c:v>
                </c:pt>
                <c:pt idx="1063">
                  <c:v>0.38109321364272097</c:v>
                </c:pt>
                <c:pt idx="1064">
                  <c:v>0.38081808133630374</c:v>
                </c:pt>
                <c:pt idx="1065">
                  <c:v>0.38072305687145702</c:v>
                </c:pt>
                <c:pt idx="1066">
                  <c:v>0.38059782551930804</c:v>
                </c:pt>
                <c:pt idx="1067">
                  <c:v>0.38042069870445672</c:v>
                </c:pt>
                <c:pt idx="1068">
                  <c:v>0.37993754384995621</c:v>
                </c:pt>
                <c:pt idx="1069">
                  <c:v>0.37854315751412726</c:v>
                </c:pt>
                <c:pt idx="1070">
                  <c:v>0.37870201365962508</c:v>
                </c:pt>
                <c:pt idx="1071">
                  <c:v>0.37849482523446937</c:v>
                </c:pt>
                <c:pt idx="1072">
                  <c:v>0.37830167142967336</c:v>
                </c:pt>
                <c:pt idx="1073">
                  <c:v>0.37819892802142574</c:v>
                </c:pt>
                <c:pt idx="1074">
                  <c:v>0.37807555233376267</c:v>
                </c:pt>
                <c:pt idx="1075">
                  <c:v>0.37797320361133724</c:v>
                </c:pt>
                <c:pt idx="1076">
                  <c:v>0.37780491352565143</c:v>
                </c:pt>
                <c:pt idx="1077">
                  <c:v>0.37767872676165254</c:v>
                </c:pt>
                <c:pt idx="1078">
                  <c:v>0.37752443537004005</c:v>
                </c:pt>
                <c:pt idx="1079">
                  <c:v>0.37740679352429729</c:v>
                </c:pt>
                <c:pt idx="1080">
                  <c:v>0.37729894650281742</c:v>
                </c:pt>
                <c:pt idx="1081">
                  <c:v>0.37718986156936041</c:v>
                </c:pt>
                <c:pt idx="1082">
                  <c:v>0.37705278961754068</c:v>
                </c:pt>
                <c:pt idx="1083">
                  <c:v>0.37679455075678092</c:v>
                </c:pt>
                <c:pt idx="1084">
                  <c:v>0.37459420763532764</c:v>
                </c:pt>
                <c:pt idx="1085">
                  <c:v>0.3727465177369384</c:v>
                </c:pt>
                <c:pt idx="1086">
                  <c:v>0.37279474935341506</c:v>
                </c:pt>
                <c:pt idx="1087">
                  <c:v>0.37265629500954844</c:v>
                </c:pt>
                <c:pt idx="1088">
                  <c:v>0.3725045132340698</c:v>
                </c:pt>
                <c:pt idx="1089">
                  <c:v>0.37237101197194328</c:v>
                </c:pt>
                <c:pt idx="1090">
                  <c:v>0.37224636188592847</c:v>
                </c:pt>
                <c:pt idx="1091">
                  <c:v>0.37214600481565957</c:v>
                </c:pt>
                <c:pt idx="1092">
                  <c:v>0.37200561735220639</c:v>
                </c:pt>
                <c:pt idx="1093">
                  <c:v>0.37182919990647467</c:v>
                </c:pt>
                <c:pt idx="1094">
                  <c:v>0.36985788575306044</c:v>
                </c:pt>
                <c:pt idx="1095">
                  <c:v>0.36973566309444328</c:v>
                </c:pt>
                <c:pt idx="1096">
                  <c:v>0.36934688070287119</c:v>
                </c:pt>
                <c:pt idx="1097">
                  <c:v>0.369186373213716</c:v>
                </c:pt>
                <c:pt idx="1098">
                  <c:v>0.36866597173983223</c:v>
                </c:pt>
                <c:pt idx="1099">
                  <c:v>0.36709669274432333</c:v>
                </c:pt>
                <c:pt idx="1100">
                  <c:v>0.36592196279646905</c:v>
                </c:pt>
                <c:pt idx="1101">
                  <c:v>0.36554126994255554</c:v>
                </c:pt>
                <c:pt idx="1102">
                  <c:v>0.3656229221325189</c:v>
                </c:pt>
                <c:pt idx="1103">
                  <c:v>0.3652946909938995</c:v>
                </c:pt>
                <c:pt idx="1104">
                  <c:v>0.36368230227673293</c:v>
                </c:pt>
                <c:pt idx="1105">
                  <c:v>0.3621962727206976</c:v>
                </c:pt>
                <c:pt idx="1106">
                  <c:v>0.36179364314399154</c:v>
                </c:pt>
                <c:pt idx="1107">
                  <c:v>0.36148815672988721</c:v>
                </c:pt>
                <c:pt idx="1108">
                  <c:v>0.36140868772676493</c:v>
                </c:pt>
                <c:pt idx="1109">
                  <c:v>0.36129749117230914</c:v>
                </c:pt>
                <c:pt idx="1110">
                  <c:v>0.36077419827446844</c:v>
                </c:pt>
                <c:pt idx="1111">
                  <c:v>0.36036300082867201</c:v>
                </c:pt>
                <c:pt idx="1112">
                  <c:v>0.36023208649589306</c:v>
                </c:pt>
                <c:pt idx="1113">
                  <c:v>0.3600883072307523</c:v>
                </c:pt>
                <c:pt idx="1114">
                  <c:v>0.35995286717876335</c:v>
                </c:pt>
                <c:pt idx="1115">
                  <c:v>0.35905324150445717</c:v>
                </c:pt>
                <c:pt idx="1116">
                  <c:v>0.35883738878571109</c:v>
                </c:pt>
                <c:pt idx="1117">
                  <c:v>0.35722417125744865</c:v>
                </c:pt>
                <c:pt idx="1118">
                  <c:v>0.35667801285969047</c:v>
                </c:pt>
                <c:pt idx="1119">
                  <c:v>0.35691963354184009</c:v>
                </c:pt>
                <c:pt idx="1120">
                  <c:v>0.35684775716568418</c:v>
                </c:pt>
                <c:pt idx="1121">
                  <c:v>0.35673730697856204</c:v>
                </c:pt>
                <c:pt idx="1122">
                  <c:v>0.35665687525633816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C-4090-B73F-076D065C5A88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xVal>
          <c:yVal>
            <c:numRef>
              <c:f>Calculation!$AF$2:$AF$1771</c:f>
              <c:numCache>
                <c:formatCode>General</c:formatCode>
                <c:ptCount val="1770"/>
                <c:pt idx="1">
                  <c:v>-9.1147124711296631E-7</c:v>
                </c:pt>
                <c:pt idx="2">
                  <c:v>-3.0889208008164155E-6</c:v>
                </c:pt>
                <c:pt idx="3">
                  <c:v>-5.280783529228229E-6</c:v>
                </c:pt>
                <c:pt idx="4">
                  <c:v>-1.0289078262972247E-5</c:v>
                </c:pt>
                <c:pt idx="5">
                  <c:v>-1.5596660562297292E-5</c:v>
                </c:pt>
                <c:pt idx="6">
                  <c:v>-2.0958141440311535E-5</c:v>
                </c:pt>
                <c:pt idx="7">
                  <c:v>-2.9072947869452011E-5</c:v>
                </c:pt>
                <c:pt idx="8">
                  <c:v>-4.068878694126904E-5</c:v>
                </c:pt>
                <c:pt idx="9">
                  <c:v>-4.7659801963523935E-5</c:v>
                </c:pt>
                <c:pt idx="10">
                  <c:v>-6.0169996525188031E-5</c:v>
                </c:pt>
                <c:pt idx="11">
                  <c:v>-7.3438475627724974E-5</c:v>
                </c:pt>
                <c:pt idx="12">
                  <c:v>-9.5386942177598619E-5</c:v>
                </c:pt>
                <c:pt idx="13">
                  <c:v>-1.1402522967758735E-4</c:v>
                </c:pt>
                <c:pt idx="14">
                  <c:v>-1.3222089900424551E-4</c:v>
                </c:pt>
                <c:pt idx="15">
                  <c:v>-1.4773940967370244E-4</c:v>
                </c:pt>
                <c:pt idx="16">
                  <c:v>-1.640619479544947E-4</c:v>
                </c:pt>
                <c:pt idx="17">
                  <c:v>-2.4778218528010001E-4</c:v>
                </c:pt>
                <c:pt idx="18">
                  <c:v>-2.903692689698528E-4</c:v>
                </c:pt>
                <c:pt idx="19">
                  <c:v>-3.6540992725883387E-4</c:v>
                </c:pt>
                <c:pt idx="20">
                  <c:v>-4.1605924315887729E-4</c:v>
                </c:pt>
                <c:pt idx="21">
                  <c:v>-4.4850278587503446E-4</c:v>
                </c:pt>
                <c:pt idx="22">
                  <c:v>-4.9830983630646218E-4</c:v>
                </c:pt>
                <c:pt idx="23">
                  <c:v>-5.456846740589926E-4</c:v>
                </c:pt>
                <c:pt idx="24">
                  <c:v>-5.93187385694715E-4</c:v>
                </c:pt>
                <c:pt idx="25">
                  <c:v>-6.434553550637214E-4</c:v>
                </c:pt>
                <c:pt idx="26">
                  <c:v>-6.6181533864687536E-4</c:v>
                </c:pt>
                <c:pt idx="27">
                  <c:v>-6.6447526931474508E-4</c:v>
                </c:pt>
                <c:pt idx="28">
                  <c:v>-6.6418324724738028E-4</c:v>
                </c:pt>
                <c:pt idx="29">
                  <c:v>-6.5394022247293416E-4</c:v>
                </c:pt>
                <c:pt idx="30">
                  <c:v>-6.5046674427639772E-4</c:v>
                </c:pt>
                <c:pt idx="31">
                  <c:v>-6.5201277056343412E-4</c:v>
                </c:pt>
                <c:pt idx="32">
                  <c:v>-6.5288155812106728E-4</c:v>
                </c:pt>
                <c:pt idx="33">
                  <c:v>-6.5623223992590702E-4</c:v>
                </c:pt>
                <c:pt idx="34">
                  <c:v>-6.6055010847703832E-4</c:v>
                </c:pt>
                <c:pt idx="35">
                  <c:v>-6.646954907599047E-4</c:v>
                </c:pt>
                <c:pt idx="36">
                  <c:v>-6.7197964977741174E-4</c:v>
                </c:pt>
                <c:pt idx="37">
                  <c:v>-6.7901230123006595E-4</c:v>
                </c:pt>
                <c:pt idx="38">
                  <c:v>-6.820247978545057E-4</c:v>
                </c:pt>
                <c:pt idx="39">
                  <c:v>-7.0361029328396387E-4</c:v>
                </c:pt>
                <c:pt idx="40">
                  <c:v>-7.1407044002972275E-4</c:v>
                </c:pt>
                <c:pt idx="41">
                  <c:v>-7.2741984823104604E-4</c:v>
                </c:pt>
                <c:pt idx="42">
                  <c:v>-7.4187626453028606E-4</c:v>
                </c:pt>
                <c:pt idx="43">
                  <c:v>-7.5762565787698872E-4</c:v>
                </c:pt>
                <c:pt idx="44">
                  <c:v>-7.7536407387831553E-4</c:v>
                </c:pt>
                <c:pt idx="45">
                  <c:v>-7.8828143651206624E-4</c:v>
                </c:pt>
                <c:pt idx="46">
                  <c:v>-8.5498720464209318E-4</c:v>
                </c:pt>
                <c:pt idx="47">
                  <c:v>-9.1223016020796483E-4</c:v>
                </c:pt>
                <c:pt idx="48">
                  <c:v>-9.511791509180178E-4</c:v>
                </c:pt>
                <c:pt idx="49">
                  <c:v>-1.0012950176632941E-3</c:v>
                </c:pt>
                <c:pt idx="50">
                  <c:v>-1.0505839863881505E-3</c:v>
                </c:pt>
                <c:pt idx="51">
                  <c:v>-1.1211642958218098E-3</c:v>
                </c:pt>
                <c:pt idx="52">
                  <c:v>-1.1814452569762074E-3</c:v>
                </c:pt>
                <c:pt idx="53">
                  <c:v>-1.2390826385575635E-3</c:v>
                </c:pt>
                <c:pt idx="54">
                  <c:v>-1.3182964218176703E-3</c:v>
                </c:pt>
                <c:pt idx="55">
                  <c:v>-1.3763181836406297E-3</c:v>
                </c:pt>
                <c:pt idx="56">
                  <c:v>-1.4440017779208123E-3</c:v>
                </c:pt>
                <c:pt idx="57">
                  <c:v>-1.4887518231942337E-3</c:v>
                </c:pt>
                <c:pt idx="58">
                  <c:v>-1.5317874816583583E-3</c:v>
                </c:pt>
                <c:pt idx="59">
                  <c:v>-1.5695820362989523E-3</c:v>
                </c:pt>
                <c:pt idx="60">
                  <c:v>-1.6576206483295845E-3</c:v>
                </c:pt>
                <c:pt idx="61">
                  <c:v>-1.7459596913272607E-3</c:v>
                </c:pt>
                <c:pt idx="62">
                  <c:v>-1.8318334689067066E-3</c:v>
                </c:pt>
                <c:pt idx="63">
                  <c:v>-1.9054643952280846E-3</c:v>
                </c:pt>
                <c:pt idx="64">
                  <c:v>-2.0143955979253104E-3</c:v>
                </c:pt>
                <c:pt idx="65">
                  <c:v>-2.0948653567639539E-3</c:v>
                </c:pt>
                <c:pt idx="66">
                  <c:v>-2.1903301278866087E-3</c:v>
                </c:pt>
                <c:pt idx="67">
                  <c:v>-2.2762441827041007E-3</c:v>
                </c:pt>
                <c:pt idx="68">
                  <c:v>-2.3553274859866575E-3</c:v>
                </c:pt>
                <c:pt idx="69">
                  <c:v>-2.5484551238771466E-3</c:v>
                </c:pt>
                <c:pt idx="70">
                  <c:v>-2.6613020081425846E-3</c:v>
                </c:pt>
                <c:pt idx="71">
                  <c:v>-2.8081149153510029E-3</c:v>
                </c:pt>
                <c:pt idx="72">
                  <c:v>-2.9583148515495974E-3</c:v>
                </c:pt>
                <c:pt idx="73">
                  <c:v>-3.109574464690644E-3</c:v>
                </c:pt>
                <c:pt idx="74">
                  <c:v>-3.2702776061106506E-3</c:v>
                </c:pt>
                <c:pt idx="75">
                  <c:v>-3.4443483332931707E-3</c:v>
                </c:pt>
                <c:pt idx="76">
                  <c:v>-3.5739621870367277E-3</c:v>
                </c:pt>
                <c:pt idx="77">
                  <c:v>-3.7569647875243671E-3</c:v>
                </c:pt>
                <c:pt idx="78">
                  <c:v>-3.9255334639887712E-3</c:v>
                </c:pt>
                <c:pt idx="79">
                  <c:v>-4.1452796768318067E-3</c:v>
                </c:pt>
                <c:pt idx="80">
                  <c:v>-4.3335382786800995E-3</c:v>
                </c:pt>
                <c:pt idx="81">
                  <c:v>-4.6432083933070148E-3</c:v>
                </c:pt>
                <c:pt idx="82">
                  <c:v>-4.8878423802162065E-3</c:v>
                </c:pt>
                <c:pt idx="83">
                  <c:v>-5.1437712404876108E-3</c:v>
                </c:pt>
                <c:pt idx="84">
                  <c:v>-5.3363829973879151E-3</c:v>
                </c:pt>
                <c:pt idx="85">
                  <c:v>-5.64271637591858E-3</c:v>
                </c:pt>
                <c:pt idx="86">
                  <c:v>-5.811812257262159E-3</c:v>
                </c:pt>
                <c:pt idx="87">
                  <c:v>-6.0674845678852568E-3</c:v>
                </c:pt>
                <c:pt idx="88">
                  <c:v>-6.3829163239561525E-3</c:v>
                </c:pt>
                <c:pt idx="89">
                  <c:v>-6.5729470346445225E-3</c:v>
                </c:pt>
                <c:pt idx="90">
                  <c:v>-6.9218096867854507E-3</c:v>
                </c:pt>
                <c:pt idx="91">
                  <c:v>-7.1293312929264262E-3</c:v>
                </c:pt>
                <c:pt idx="92">
                  <c:v>-7.4854913067900252E-3</c:v>
                </c:pt>
                <c:pt idx="93">
                  <c:v>-7.6167705626983395E-3</c:v>
                </c:pt>
                <c:pt idx="94">
                  <c:v>-8.0689550395971702E-3</c:v>
                </c:pt>
                <c:pt idx="95">
                  <c:v>-8.3427268620557982E-3</c:v>
                </c:pt>
                <c:pt idx="96">
                  <c:v>-8.4971105018046295E-3</c:v>
                </c:pt>
                <c:pt idx="97">
                  <c:v>-8.8500344931121758E-3</c:v>
                </c:pt>
                <c:pt idx="98">
                  <c:v>-9.1437267252563823E-3</c:v>
                </c:pt>
                <c:pt idx="99">
                  <c:v>-9.4345086729170288E-3</c:v>
                </c:pt>
                <c:pt idx="100">
                  <c:v>-9.7949732212440372E-3</c:v>
                </c:pt>
                <c:pt idx="101">
                  <c:v>-1.0023422241113786E-2</c:v>
                </c:pt>
                <c:pt idx="102">
                  <c:v>-1.0407194023851608E-2</c:v>
                </c:pt>
                <c:pt idx="103">
                  <c:v>-1.0640535618473404E-2</c:v>
                </c:pt>
                <c:pt idx="104">
                  <c:v>-1.0975572692448247E-2</c:v>
                </c:pt>
                <c:pt idx="105">
                  <c:v>-1.1321694576573216E-2</c:v>
                </c:pt>
                <c:pt idx="106">
                  <c:v>-1.1616935203827882E-2</c:v>
                </c:pt>
                <c:pt idx="107">
                  <c:v>-1.191855503017873E-2</c:v>
                </c:pt>
                <c:pt idx="108">
                  <c:v>-1.2191762831664562E-2</c:v>
                </c:pt>
                <c:pt idx="109">
                  <c:v>-1.2496726959053975E-2</c:v>
                </c:pt>
                <c:pt idx="110">
                  <c:v>-1.2785773983154782E-2</c:v>
                </c:pt>
                <c:pt idx="111">
                  <c:v>-1.3140939397828337E-2</c:v>
                </c:pt>
                <c:pt idx="112">
                  <c:v>-1.3397413069166543E-2</c:v>
                </c:pt>
                <c:pt idx="113">
                  <c:v>-1.3718467870587212E-2</c:v>
                </c:pt>
                <c:pt idx="114">
                  <c:v>-1.3985844931458517E-2</c:v>
                </c:pt>
                <c:pt idx="115">
                  <c:v>-1.435310728845802E-2</c:v>
                </c:pt>
                <c:pt idx="116">
                  <c:v>-1.4678073951435916E-2</c:v>
                </c:pt>
                <c:pt idx="117">
                  <c:v>-1.4936712167183371E-2</c:v>
                </c:pt>
                <c:pt idx="118">
                  <c:v>-1.5385993061250738E-2</c:v>
                </c:pt>
                <c:pt idx="119">
                  <c:v>-1.5650807332529142E-2</c:v>
                </c:pt>
                <c:pt idx="120">
                  <c:v>-1.5966029184508845E-2</c:v>
                </c:pt>
                <c:pt idx="121">
                  <c:v>-1.6334336140054306E-2</c:v>
                </c:pt>
                <c:pt idx="122">
                  <c:v>-1.6610154999398455E-2</c:v>
                </c:pt>
                <c:pt idx="123">
                  <c:v>-1.6941748510293748E-2</c:v>
                </c:pt>
                <c:pt idx="124">
                  <c:v>-1.7276498318181864E-2</c:v>
                </c:pt>
                <c:pt idx="125">
                  <c:v>-1.7604035231922357E-2</c:v>
                </c:pt>
                <c:pt idx="126">
                  <c:v>-1.8006912227444088E-2</c:v>
                </c:pt>
                <c:pt idx="127">
                  <c:v>-1.8281556448455305E-2</c:v>
                </c:pt>
                <c:pt idx="128">
                  <c:v>-1.8579456820951946E-2</c:v>
                </c:pt>
                <c:pt idx="129">
                  <c:v>-1.8933885756567202E-2</c:v>
                </c:pt>
                <c:pt idx="130">
                  <c:v>-1.9157940476026768E-2</c:v>
                </c:pt>
                <c:pt idx="131">
                  <c:v>-1.9580330695274054E-2</c:v>
                </c:pt>
                <c:pt idx="132">
                  <c:v>-1.9832290313480209E-2</c:v>
                </c:pt>
                <c:pt idx="133">
                  <c:v>-2.0267507165616348E-2</c:v>
                </c:pt>
                <c:pt idx="134">
                  <c:v>-2.0601613271340673E-2</c:v>
                </c:pt>
                <c:pt idx="135">
                  <c:v>-2.0853600369561957E-2</c:v>
                </c:pt>
                <c:pt idx="136">
                  <c:v>-2.1275991553871266E-2</c:v>
                </c:pt>
                <c:pt idx="137">
                  <c:v>-2.1455244697577213E-2</c:v>
                </c:pt>
                <c:pt idx="138">
                  <c:v>-2.1959046844375784E-2</c:v>
                </c:pt>
                <c:pt idx="139">
                  <c:v>-2.2113504717479488E-2</c:v>
                </c:pt>
                <c:pt idx="140">
                  <c:v>-2.264071514804979E-2</c:v>
                </c:pt>
                <c:pt idx="141">
                  <c:v>-2.2984867436970098E-2</c:v>
                </c:pt>
                <c:pt idx="142">
                  <c:v>-2.3152801327001735E-2</c:v>
                </c:pt>
                <c:pt idx="143">
                  <c:v>-2.3601920858920648E-2</c:v>
                </c:pt>
                <c:pt idx="144">
                  <c:v>-2.3880718179632041E-2</c:v>
                </c:pt>
                <c:pt idx="145">
                  <c:v>-2.4317401912260055E-2</c:v>
                </c:pt>
                <c:pt idx="146">
                  <c:v>-2.4619412476002845E-2</c:v>
                </c:pt>
                <c:pt idx="147">
                  <c:v>-2.4904578826799438E-2</c:v>
                </c:pt>
                <c:pt idx="148">
                  <c:v>-2.5236668951307502E-2</c:v>
                </c:pt>
                <c:pt idx="149">
                  <c:v>-2.5496761985207957E-2</c:v>
                </c:pt>
                <c:pt idx="150">
                  <c:v>-2.5834353271578406E-2</c:v>
                </c:pt>
                <c:pt idx="151">
                  <c:v>-2.6137215924718273E-2</c:v>
                </c:pt>
                <c:pt idx="152">
                  <c:v>-2.6477497211372658E-2</c:v>
                </c:pt>
                <c:pt idx="153">
                  <c:v>-2.6833125466338821E-2</c:v>
                </c:pt>
                <c:pt idx="154">
                  <c:v>-2.7178392496532321E-2</c:v>
                </c:pt>
                <c:pt idx="155">
                  <c:v>-2.7438465514330709E-2</c:v>
                </c:pt>
                <c:pt idx="156">
                  <c:v>-2.7832150442886588E-2</c:v>
                </c:pt>
                <c:pt idx="157">
                  <c:v>-2.8217203407062366E-2</c:v>
                </c:pt>
                <c:pt idx="158">
                  <c:v>-2.8552945380577135E-2</c:v>
                </c:pt>
                <c:pt idx="159">
                  <c:v>-2.8798728446419453E-2</c:v>
                </c:pt>
                <c:pt idx="160">
                  <c:v>-2.9063430244412613E-2</c:v>
                </c:pt>
                <c:pt idx="161">
                  <c:v>-2.9492192707169879E-2</c:v>
                </c:pt>
                <c:pt idx="162">
                  <c:v>-2.9903333879562972E-2</c:v>
                </c:pt>
                <c:pt idx="163">
                  <c:v>-3.0187777119050924E-2</c:v>
                </c:pt>
                <c:pt idx="164">
                  <c:v>-3.0511166592970502E-2</c:v>
                </c:pt>
                <c:pt idx="165">
                  <c:v>-3.0850726037025298E-2</c:v>
                </c:pt>
                <c:pt idx="166">
                  <c:v>-3.1240342039869733E-2</c:v>
                </c:pt>
                <c:pt idx="167">
                  <c:v>-3.1565599967856774E-2</c:v>
                </c:pt>
                <c:pt idx="168">
                  <c:v>-3.1819245136775524E-2</c:v>
                </c:pt>
                <c:pt idx="169">
                  <c:v>-3.2248517078121375E-2</c:v>
                </c:pt>
                <c:pt idx="170">
                  <c:v>-3.2630221450110276E-2</c:v>
                </c:pt>
                <c:pt idx="171">
                  <c:v>-3.2852336587889525E-2</c:v>
                </c:pt>
                <c:pt idx="172">
                  <c:v>-3.3308640733780766E-2</c:v>
                </c:pt>
                <c:pt idx="173">
                  <c:v>-3.3474019013058721E-2</c:v>
                </c:pt>
                <c:pt idx="174">
                  <c:v>-3.4013248804542873E-2</c:v>
                </c:pt>
                <c:pt idx="175">
                  <c:v>-3.4367708628804949E-2</c:v>
                </c:pt>
                <c:pt idx="176">
                  <c:v>-3.4690066868576716E-2</c:v>
                </c:pt>
                <c:pt idx="177">
                  <c:v>-3.5087991823491968E-2</c:v>
                </c:pt>
                <c:pt idx="178">
                  <c:v>-3.5350021211008428E-2</c:v>
                </c:pt>
                <c:pt idx="179">
                  <c:v>-3.5803409609608344E-2</c:v>
                </c:pt>
                <c:pt idx="180">
                  <c:v>-3.6180880400745442E-2</c:v>
                </c:pt>
                <c:pt idx="181">
                  <c:v>-3.6468275801737914E-2</c:v>
                </c:pt>
                <c:pt idx="182">
                  <c:v>-3.6922786385053294E-2</c:v>
                </c:pt>
                <c:pt idx="183">
                  <c:v>-3.7276866650477011E-2</c:v>
                </c:pt>
                <c:pt idx="184">
                  <c:v>-3.7549957315888456E-2</c:v>
                </c:pt>
                <c:pt idx="185">
                  <c:v>-3.7937544081555086E-2</c:v>
                </c:pt>
                <c:pt idx="186">
                  <c:v>-3.8403900456231488E-2</c:v>
                </c:pt>
                <c:pt idx="187">
                  <c:v>-3.8794962124704679E-2</c:v>
                </c:pt>
                <c:pt idx="188">
                  <c:v>-3.9064387387815737E-2</c:v>
                </c:pt>
                <c:pt idx="189">
                  <c:v>-3.958101580179673E-2</c:v>
                </c:pt>
                <c:pt idx="190">
                  <c:v>-3.98068913331006E-2</c:v>
                </c:pt>
                <c:pt idx="191">
                  <c:v>-4.0441721593472542E-2</c:v>
                </c:pt>
                <c:pt idx="192">
                  <c:v>-4.0933922129384577E-2</c:v>
                </c:pt>
                <c:pt idx="193">
                  <c:v>-4.1398899140053319E-2</c:v>
                </c:pt>
                <c:pt idx="194">
                  <c:v>-4.1675236107627814E-2</c:v>
                </c:pt>
                <c:pt idx="195">
                  <c:v>-4.2225887422485696E-2</c:v>
                </c:pt>
                <c:pt idx="196">
                  <c:v>-4.2583876591821633E-2</c:v>
                </c:pt>
                <c:pt idx="197">
                  <c:v>-4.3213368337839508E-2</c:v>
                </c:pt>
                <c:pt idx="198">
                  <c:v>-4.3638671968972025E-2</c:v>
                </c:pt>
                <c:pt idx="199">
                  <c:v>-4.4220550534838671E-2</c:v>
                </c:pt>
                <c:pt idx="200">
                  <c:v>-4.4591371898292459E-2</c:v>
                </c:pt>
                <c:pt idx="201">
                  <c:v>-4.4994867283663594E-2</c:v>
                </c:pt>
                <c:pt idx="202">
                  <c:v>-4.5541063053147479E-2</c:v>
                </c:pt>
                <c:pt idx="203">
                  <c:v>-4.6045570460156136E-2</c:v>
                </c:pt>
                <c:pt idx="204">
                  <c:v>-4.6524191114428529E-2</c:v>
                </c:pt>
                <c:pt idx="205">
                  <c:v>-4.697668734774671E-2</c:v>
                </c:pt>
                <c:pt idx="206">
                  <c:v>-4.7353096109052147E-2</c:v>
                </c:pt>
                <c:pt idx="207">
                  <c:v>-4.8043487329472737E-2</c:v>
                </c:pt>
                <c:pt idx="208">
                  <c:v>-4.8476345004238232E-2</c:v>
                </c:pt>
                <c:pt idx="209">
                  <c:v>-4.8949030061256379E-2</c:v>
                </c:pt>
                <c:pt idx="210">
                  <c:v>-4.9440937704033468E-2</c:v>
                </c:pt>
                <c:pt idx="211">
                  <c:v>-4.99907320748652E-2</c:v>
                </c:pt>
                <c:pt idx="212">
                  <c:v>-5.0632199875136022E-2</c:v>
                </c:pt>
                <c:pt idx="213">
                  <c:v>-5.1178639428386283E-2</c:v>
                </c:pt>
                <c:pt idx="214">
                  <c:v>-5.149223194652245E-2</c:v>
                </c:pt>
                <c:pt idx="215">
                  <c:v>-5.2263037939307797E-2</c:v>
                </c:pt>
                <c:pt idx="216">
                  <c:v>-5.2799934606127544E-2</c:v>
                </c:pt>
                <c:pt idx="217">
                  <c:v>-5.322433281798826E-2</c:v>
                </c:pt>
                <c:pt idx="218">
                  <c:v>-5.3958091260031794E-2</c:v>
                </c:pt>
                <c:pt idx="219">
                  <c:v>-5.453173342780495E-2</c:v>
                </c:pt>
                <c:pt idx="220">
                  <c:v>-5.5084031024211229E-2</c:v>
                </c:pt>
                <c:pt idx="221">
                  <c:v>-5.5717662617495729E-2</c:v>
                </c:pt>
                <c:pt idx="222">
                  <c:v>-5.6342071470492569E-2</c:v>
                </c:pt>
                <c:pt idx="223">
                  <c:v>-5.6957704689528758E-2</c:v>
                </c:pt>
                <c:pt idx="224">
                  <c:v>-5.7644493382919111E-2</c:v>
                </c:pt>
                <c:pt idx="225">
                  <c:v>-5.8215784373651096E-2</c:v>
                </c:pt>
                <c:pt idx="226">
                  <c:v>-5.8865951743497173E-2</c:v>
                </c:pt>
                <c:pt idx="227">
                  <c:v>-5.933181991800536E-2</c:v>
                </c:pt>
                <c:pt idx="228">
                  <c:v>-6.008582227525764E-2</c:v>
                </c:pt>
                <c:pt idx="229">
                  <c:v>-6.0632744755030978E-2</c:v>
                </c:pt>
                <c:pt idx="230">
                  <c:v>-6.1192294025918907E-2</c:v>
                </c:pt>
                <c:pt idx="231">
                  <c:v>-6.1874666081569787E-2</c:v>
                </c:pt>
                <c:pt idx="232">
                  <c:v>-6.2668273053060178E-2</c:v>
                </c:pt>
                <c:pt idx="233">
                  <c:v>-6.3147198226915419E-2</c:v>
                </c:pt>
                <c:pt idx="234">
                  <c:v>-6.3951970623705168E-2</c:v>
                </c:pt>
                <c:pt idx="235">
                  <c:v>-6.4493526359303999E-2</c:v>
                </c:pt>
                <c:pt idx="236">
                  <c:v>-6.5116177855582269E-2</c:v>
                </c:pt>
                <c:pt idx="237">
                  <c:v>-6.5902164476327282E-2</c:v>
                </c:pt>
                <c:pt idx="238">
                  <c:v>-6.6556497165492029E-2</c:v>
                </c:pt>
                <c:pt idx="239">
                  <c:v>-6.7062548978001596E-2</c:v>
                </c:pt>
                <c:pt idx="240">
                  <c:v>-6.7848771208629463E-2</c:v>
                </c:pt>
                <c:pt idx="241">
                  <c:v>-6.8392921761926628E-2</c:v>
                </c:pt>
                <c:pt idx="242">
                  <c:v>-6.9100258093569608E-2</c:v>
                </c:pt>
                <c:pt idx="243">
                  <c:v>-6.9785961610238825E-2</c:v>
                </c:pt>
                <c:pt idx="244">
                  <c:v>-7.0353807123208198E-2</c:v>
                </c:pt>
                <c:pt idx="245">
                  <c:v>-7.1095600790721677E-2</c:v>
                </c:pt>
                <c:pt idx="246">
                  <c:v>-7.173678939994832E-2</c:v>
                </c:pt>
                <c:pt idx="247">
                  <c:v>-7.2460665685855588E-2</c:v>
                </c:pt>
                <c:pt idx="248">
                  <c:v>-7.2961832618101838E-2</c:v>
                </c:pt>
                <c:pt idx="249">
                  <c:v>-7.367360774915073E-2</c:v>
                </c:pt>
                <c:pt idx="250">
                  <c:v>-7.4248330915253805E-2</c:v>
                </c:pt>
                <c:pt idx="251">
                  <c:v>-7.485241797244778E-2</c:v>
                </c:pt>
                <c:pt idx="252">
                  <c:v>-7.5478284131312287E-2</c:v>
                </c:pt>
                <c:pt idx="253">
                  <c:v>-7.599119188700075E-2</c:v>
                </c:pt>
                <c:pt idx="254">
                  <c:v>-7.6764491143674951E-2</c:v>
                </c:pt>
                <c:pt idx="255">
                  <c:v>-7.7454316752117655E-2</c:v>
                </c:pt>
                <c:pt idx="256">
                  <c:v>-7.8025435358182751E-2</c:v>
                </c:pt>
                <c:pt idx="257">
                  <c:v>-7.8611759060017286E-2</c:v>
                </c:pt>
                <c:pt idx="258">
                  <c:v>-7.9255570565691769E-2</c:v>
                </c:pt>
                <c:pt idx="259">
                  <c:v>-7.985339060595871E-2</c:v>
                </c:pt>
                <c:pt idx="260">
                  <c:v>-8.013321926948927E-2</c:v>
                </c:pt>
                <c:pt idx="261">
                  <c:v>-8.0844813917711866E-2</c:v>
                </c:pt>
                <c:pt idx="262">
                  <c:v>-8.1640539554621361E-2</c:v>
                </c:pt>
                <c:pt idx="263">
                  <c:v>-8.2256281983839843E-2</c:v>
                </c:pt>
                <c:pt idx="264">
                  <c:v>-8.2702534821114948E-2</c:v>
                </c:pt>
                <c:pt idx="265">
                  <c:v>-8.3471868079870518E-2</c:v>
                </c:pt>
                <c:pt idx="266">
                  <c:v>-8.4107631008409151E-2</c:v>
                </c:pt>
                <c:pt idx="267">
                  <c:v>-8.4642316993010974E-2</c:v>
                </c:pt>
                <c:pt idx="268">
                  <c:v>-8.5368678847904764E-2</c:v>
                </c:pt>
                <c:pt idx="269">
                  <c:v>-8.5978820629782113E-2</c:v>
                </c:pt>
                <c:pt idx="270">
                  <c:v>-8.6534059881393691E-2</c:v>
                </c:pt>
                <c:pt idx="271">
                  <c:v>-8.7286069800843274E-2</c:v>
                </c:pt>
                <c:pt idx="272">
                  <c:v>-8.7900977211717968E-2</c:v>
                </c:pt>
                <c:pt idx="273">
                  <c:v>-8.8533913651107354E-2</c:v>
                </c:pt>
                <c:pt idx="274">
                  <c:v>-8.9121265513382272E-2</c:v>
                </c:pt>
                <c:pt idx="275">
                  <c:v>-8.9639164645296351E-2</c:v>
                </c:pt>
                <c:pt idx="276">
                  <c:v>-9.04337447997038E-2</c:v>
                </c:pt>
                <c:pt idx="277">
                  <c:v>-9.0753984286820841E-2</c:v>
                </c:pt>
                <c:pt idx="278">
                  <c:v>-9.1639549108535431E-2</c:v>
                </c:pt>
                <c:pt idx="279">
                  <c:v>-9.2127485731393705E-2</c:v>
                </c:pt>
                <c:pt idx="280">
                  <c:v>-9.2632599116431735E-2</c:v>
                </c:pt>
                <c:pt idx="281">
                  <c:v>-9.3282364816259136E-2</c:v>
                </c:pt>
                <c:pt idx="282">
                  <c:v>-9.3764720200355284E-2</c:v>
                </c:pt>
                <c:pt idx="283">
                  <c:v>-9.4208529265071617E-2</c:v>
                </c:pt>
                <c:pt idx="284">
                  <c:v>-9.4917360610237297E-2</c:v>
                </c:pt>
                <c:pt idx="285">
                  <c:v>-9.5363678304316954E-2</c:v>
                </c:pt>
                <c:pt idx="286">
                  <c:v>-9.5943697268937714E-2</c:v>
                </c:pt>
                <c:pt idx="287">
                  <c:v>-9.6512068308430371E-2</c:v>
                </c:pt>
                <c:pt idx="288">
                  <c:v>-9.7059083508154287E-2</c:v>
                </c:pt>
                <c:pt idx="289">
                  <c:v>-9.755371454786968E-2</c:v>
                </c:pt>
                <c:pt idx="290">
                  <c:v>-9.7964324581718637E-2</c:v>
                </c:pt>
                <c:pt idx="291">
                  <c:v>-9.8691965161212286E-2</c:v>
                </c:pt>
                <c:pt idx="292">
                  <c:v>-9.923372836647304E-2</c:v>
                </c:pt>
                <c:pt idx="293">
                  <c:v>-9.9705779186098936E-2</c:v>
                </c:pt>
                <c:pt idx="294">
                  <c:v>-0.10028692717205544</c:v>
                </c:pt>
                <c:pt idx="295">
                  <c:v>-0.10064509196934032</c:v>
                </c:pt>
                <c:pt idx="296">
                  <c:v>-0.10132299898878257</c:v>
                </c:pt>
                <c:pt idx="297">
                  <c:v>-0.10187918968742829</c:v>
                </c:pt>
                <c:pt idx="298">
                  <c:v>-0.10248787848895641</c:v>
                </c:pt>
                <c:pt idx="299">
                  <c:v>-0.10305698937534043</c:v>
                </c:pt>
                <c:pt idx="300">
                  <c:v>-0.10356074857977288</c:v>
                </c:pt>
                <c:pt idx="301">
                  <c:v>-0.10413605719521205</c:v>
                </c:pt>
                <c:pt idx="302">
                  <c:v>-0.10473503457798307</c:v>
                </c:pt>
                <c:pt idx="303">
                  <c:v>-0.10524864633247931</c:v>
                </c:pt>
                <c:pt idx="304">
                  <c:v>-0.10580990222066564</c:v>
                </c:pt>
                <c:pt idx="305">
                  <c:v>-0.10631173573581246</c:v>
                </c:pt>
                <c:pt idx="306">
                  <c:v>-0.10697020760496619</c:v>
                </c:pt>
                <c:pt idx="307">
                  <c:v>-0.10755803129478038</c:v>
                </c:pt>
                <c:pt idx="308">
                  <c:v>-0.10813875932616764</c:v>
                </c:pt>
                <c:pt idx="309">
                  <c:v>-0.10875040546463782</c:v>
                </c:pt>
                <c:pt idx="310">
                  <c:v>-0.10916799126594881</c:v>
                </c:pt>
                <c:pt idx="311">
                  <c:v>-0.10978299369838085</c:v>
                </c:pt>
                <c:pt idx="312">
                  <c:v>-0.11036256025874346</c:v>
                </c:pt>
                <c:pt idx="313">
                  <c:v>-0.11121680622567688</c:v>
                </c:pt>
                <c:pt idx="314">
                  <c:v>-0.11185057735842513</c:v>
                </c:pt>
                <c:pt idx="315">
                  <c:v>-0.11247799639756524</c:v>
                </c:pt>
                <c:pt idx="316">
                  <c:v>-0.11297185798174746</c:v>
                </c:pt>
                <c:pt idx="317">
                  <c:v>-0.11348233207262355</c:v>
                </c:pt>
                <c:pt idx="318">
                  <c:v>-0.11442268577331668</c:v>
                </c:pt>
                <c:pt idx="319">
                  <c:v>-0.11497693555213669</c:v>
                </c:pt>
                <c:pt idx="320">
                  <c:v>-0.11558288808311627</c:v>
                </c:pt>
                <c:pt idx="321">
                  <c:v>-0.11623071078913418</c:v>
                </c:pt>
                <c:pt idx="322">
                  <c:v>-0.11706847929493808</c:v>
                </c:pt>
                <c:pt idx="323">
                  <c:v>-0.11770618653933709</c:v>
                </c:pt>
                <c:pt idx="324">
                  <c:v>-0.11835464914098355</c:v>
                </c:pt>
                <c:pt idx="325">
                  <c:v>-0.11898686479479051</c:v>
                </c:pt>
                <c:pt idx="326">
                  <c:v>-0.11950169506439348</c:v>
                </c:pt>
                <c:pt idx="327">
                  <c:v>-0.12011916572622636</c:v>
                </c:pt>
                <c:pt idx="328">
                  <c:v>-0.12076844311310167</c:v>
                </c:pt>
                <c:pt idx="329">
                  <c:v>-0.12128539965844093</c:v>
                </c:pt>
                <c:pt idx="330">
                  <c:v>-0.12206935051225139</c:v>
                </c:pt>
                <c:pt idx="331">
                  <c:v>-0.12267249207476282</c:v>
                </c:pt>
                <c:pt idx="332">
                  <c:v>-0.12333625640498916</c:v>
                </c:pt>
                <c:pt idx="333">
                  <c:v>-0.12399985027384923</c:v>
                </c:pt>
                <c:pt idx="334">
                  <c:v>-0.12469916724691513</c:v>
                </c:pt>
                <c:pt idx="335">
                  <c:v>-0.12533529503948843</c:v>
                </c:pt>
                <c:pt idx="336">
                  <c:v>-0.12603617063223416</c:v>
                </c:pt>
                <c:pt idx="337">
                  <c:v>-0.12661878112566874</c:v>
                </c:pt>
                <c:pt idx="338">
                  <c:v>-0.12731661929899954</c:v>
                </c:pt>
                <c:pt idx="339">
                  <c:v>-0.12792316242685195</c:v>
                </c:pt>
                <c:pt idx="340">
                  <c:v>-0.12864401698962433</c:v>
                </c:pt>
                <c:pt idx="341">
                  <c:v>-0.12930248283616821</c:v>
                </c:pt>
                <c:pt idx="342">
                  <c:v>-0.12995941419478155</c:v>
                </c:pt>
                <c:pt idx="343">
                  <c:v>-0.13060692765786755</c:v>
                </c:pt>
                <c:pt idx="344">
                  <c:v>-0.1313605981020031</c:v>
                </c:pt>
                <c:pt idx="345">
                  <c:v>-0.13177337369123562</c:v>
                </c:pt>
                <c:pt idx="346">
                  <c:v>-0.13244614412940786</c:v>
                </c:pt>
                <c:pt idx="347">
                  <c:v>-0.13315647088220298</c:v>
                </c:pt>
                <c:pt idx="348">
                  <c:v>-0.13393386176237954</c:v>
                </c:pt>
                <c:pt idx="349">
                  <c:v>-0.13431870534791412</c:v>
                </c:pt>
                <c:pt idx="350">
                  <c:v>-0.13491564806800543</c:v>
                </c:pt>
                <c:pt idx="351">
                  <c:v>-0.13551739388220266</c:v>
                </c:pt>
                <c:pt idx="352">
                  <c:v>-0.1360950169593293</c:v>
                </c:pt>
                <c:pt idx="353">
                  <c:v>-0.13665653931452632</c:v>
                </c:pt>
                <c:pt idx="354">
                  <c:v>-0.13719255368267141</c:v>
                </c:pt>
                <c:pt idx="355">
                  <c:v>-0.13782540696452666</c:v>
                </c:pt>
                <c:pt idx="356">
                  <c:v>-0.13840111788337264</c:v>
                </c:pt>
                <c:pt idx="357">
                  <c:v>-0.13871586331842661</c:v>
                </c:pt>
                <c:pt idx="358">
                  <c:v>-0.1395718571848944</c:v>
                </c:pt>
                <c:pt idx="359">
                  <c:v>-0.14016136043728994</c:v>
                </c:pt>
                <c:pt idx="360">
                  <c:v>-0.1406516825707525</c:v>
                </c:pt>
                <c:pt idx="361">
                  <c:v>-0.14124170887328194</c:v>
                </c:pt>
                <c:pt idx="362">
                  <c:v>-0.14164011857100081</c:v>
                </c:pt>
                <c:pt idx="363">
                  <c:v>-0.14215114513726873</c:v>
                </c:pt>
                <c:pt idx="364">
                  <c:v>-0.14274301612327286</c:v>
                </c:pt>
                <c:pt idx="365">
                  <c:v>-0.14314826421497762</c:v>
                </c:pt>
                <c:pt idx="366">
                  <c:v>-0.14378088189219926</c:v>
                </c:pt>
                <c:pt idx="367">
                  <c:v>-0.14418792815107351</c:v>
                </c:pt>
                <c:pt idx="368">
                  <c:v>-0.14483916760835147</c:v>
                </c:pt>
                <c:pt idx="369">
                  <c:v>-0.14519834139378396</c:v>
                </c:pt>
                <c:pt idx="370">
                  <c:v>-0.14582315022419379</c:v>
                </c:pt>
                <c:pt idx="371">
                  <c:v>-0.14620597925098544</c:v>
                </c:pt>
                <c:pt idx="372">
                  <c:v>-0.14662772443575928</c:v>
                </c:pt>
                <c:pt idx="373">
                  <c:v>-0.14730543003183805</c:v>
                </c:pt>
                <c:pt idx="374">
                  <c:v>-0.14778640515438105</c:v>
                </c:pt>
                <c:pt idx="375">
                  <c:v>-0.14840218240048014</c:v>
                </c:pt>
                <c:pt idx="376">
                  <c:v>-0.14882412270464804</c:v>
                </c:pt>
                <c:pt idx="377">
                  <c:v>-0.14934606363428166</c:v>
                </c:pt>
                <c:pt idx="378">
                  <c:v>-0.1499660943555042</c:v>
                </c:pt>
                <c:pt idx="379">
                  <c:v>-0.15041177924023824</c:v>
                </c:pt>
                <c:pt idx="380">
                  <c:v>-0.15090446370550123</c:v>
                </c:pt>
                <c:pt idx="381">
                  <c:v>-0.15147761317616243</c:v>
                </c:pt>
                <c:pt idx="382">
                  <c:v>-0.1520868410288439</c:v>
                </c:pt>
                <c:pt idx="383">
                  <c:v>-0.1525673577679634</c:v>
                </c:pt>
                <c:pt idx="384">
                  <c:v>-0.153131741092218</c:v>
                </c:pt>
                <c:pt idx="385">
                  <c:v>-0.15371509369856617</c:v>
                </c:pt>
                <c:pt idx="386">
                  <c:v>-0.1543348555348005</c:v>
                </c:pt>
                <c:pt idx="387">
                  <c:v>-0.15489315390309547</c:v>
                </c:pt>
                <c:pt idx="388">
                  <c:v>-0.15549205604068961</c:v>
                </c:pt>
                <c:pt idx="389">
                  <c:v>-0.15601847668965566</c:v>
                </c:pt>
                <c:pt idx="390">
                  <c:v>-0.1566458571774404</c:v>
                </c:pt>
                <c:pt idx="391">
                  <c:v>-0.15712304314014652</c:v>
                </c:pt>
                <c:pt idx="392">
                  <c:v>-0.15761689235714715</c:v>
                </c:pt>
                <c:pt idx="393">
                  <c:v>-0.15842518452600357</c:v>
                </c:pt>
                <c:pt idx="394">
                  <c:v>-0.15896467228556221</c:v>
                </c:pt>
                <c:pt idx="395">
                  <c:v>-0.15956065362301217</c:v>
                </c:pt>
                <c:pt idx="396">
                  <c:v>-0.15998176128921385</c:v>
                </c:pt>
                <c:pt idx="397">
                  <c:v>-0.16072313682842276</c:v>
                </c:pt>
                <c:pt idx="398">
                  <c:v>-0.16135702914692554</c:v>
                </c:pt>
                <c:pt idx="399">
                  <c:v>-0.16194977049230952</c:v>
                </c:pt>
                <c:pt idx="400">
                  <c:v>-0.16251438387635297</c:v>
                </c:pt>
                <c:pt idx="401">
                  <c:v>-0.16312630057887303</c:v>
                </c:pt>
                <c:pt idx="402">
                  <c:v>-0.16367840226083305</c:v>
                </c:pt>
                <c:pt idx="403">
                  <c:v>-0.16419568370686166</c:v>
                </c:pt>
                <c:pt idx="404">
                  <c:v>-0.16493808168619914</c:v>
                </c:pt>
                <c:pt idx="405">
                  <c:v>-0.16556536690221479</c:v>
                </c:pt>
                <c:pt idx="406">
                  <c:v>-0.16620270050218855</c:v>
                </c:pt>
                <c:pt idx="407">
                  <c:v>-0.16685742851585419</c:v>
                </c:pt>
                <c:pt idx="408">
                  <c:v>-0.16738193790352401</c:v>
                </c:pt>
                <c:pt idx="409">
                  <c:v>-0.16804119084723024</c:v>
                </c:pt>
                <c:pt idx="410">
                  <c:v>-0.16859882163411113</c:v>
                </c:pt>
                <c:pt idx="411">
                  <c:v>-0.16942237902148058</c:v>
                </c:pt>
                <c:pt idx="412">
                  <c:v>-0.16999113679543149</c:v>
                </c:pt>
                <c:pt idx="413">
                  <c:v>-0.17071680121370336</c:v>
                </c:pt>
                <c:pt idx="414">
                  <c:v>-0.17123144607191565</c:v>
                </c:pt>
                <c:pt idx="415">
                  <c:v>-0.17186768537147956</c:v>
                </c:pt>
                <c:pt idx="416">
                  <c:v>-0.17261349875306467</c:v>
                </c:pt>
                <c:pt idx="417">
                  <c:v>-0.17323038716693015</c:v>
                </c:pt>
                <c:pt idx="418">
                  <c:v>-0.17392430724098909</c:v>
                </c:pt>
                <c:pt idx="419">
                  <c:v>-0.17463753278403921</c:v>
                </c:pt>
                <c:pt idx="420">
                  <c:v>-0.1753030703097567</c:v>
                </c:pt>
                <c:pt idx="421">
                  <c:v>-0.17606792993476555</c:v>
                </c:pt>
                <c:pt idx="422">
                  <c:v>-0.17665412855325788</c:v>
                </c:pt>
                <c:pt idx="423">
                  <c:v>-0.17728747328726194</c:v>
                </c:pt>
                <c:pt idx="424">
                  <c:v>-0.17807703893319954</c:v>
                </c:pt>
                <c:pt idx="425">
                  <c:v>-0.17872191858762965</c:v>
                </c:pt>
                <c:pt idx="426">
                  <c:v>-0.17944700407971989</c:v>
                </c:pt>
                <c:pt idx="427">
                  <c:v>-0.18024248646526794</c:v>
                </c:pt>
                <c:pt idx="428">
                  <c:v>-0.18093867184727844</c:v>
                </c:pt>
                <c:pt idx="429">
                  <c:v>-0.18171238473750076</c:v>
                </c:pt>
                <c:pt idx="430">
                  <c:v>-0.18242443582840157</c:v>
                </c:pt>
                <c:pt idx="431">
                  <c:v>-0.18295757484723707</c:v>
                </c:pt>
                <c:pt idx="432">
                  <c:v>-0.18394608110374353</c:v>
                </c:pt>
                <c:pt idx="433">
                  <c:v>-0.18461518400460936</c:v>
                </c:pt>
                <c:pt idx="434">
                  <c:v>-0.18539908938082256</c:v>
                </c:pt>
                <c:pt idx="435">
                  <c:v>-0.18613025814753686</c:v>
                </c:pt>
                <c:pt idx="436">
                  <c:v>-0.18690754559605482</c:v>
                </c:pt>
                <c:pt idx="437">
                  <c:v>-0.18769190315283782</c:v>
                </c:pt>
                <c:pt idx="438">
                  <c:v>-0.18848576139102832</c:v>
                </c:pt>
                <c:pt idx="439">
                  <c:v>-0.18919437109727419</c:v>
                </c:pt>
                <c:pt idx="440">
                  <c:v>-0.18999248482737358</c:v>
                </c:pt>
                <c:pt idx="441">
                  <c:v>-0.19073448523873787</c:v>
                </c:pt>
                <c:pt idx="442">
                  <c:v>-0.19150812277126483</c:v>
                </c:pt>
                <c:pt idx="443">
                  <c:v>-0.19228259429614283</c:v>
                </c:pt>
                <c:pt idx="444">
                  <c:v>-0.19309807464515841</c:v>
                </c:pt>
                <c:pt idx="445">
                  <c:v>-0.19390318565102729</c:v>
                </c:pt>
                <c:pt idx="446">
                  <c:v>-0.19461183779661559</c:v>
                </c:pt>
                <c:pt idx="447">
                  <c:v>-0.19543510891568386</c:v>
                </c:pt>
                <c:pt idx="448">
                  <c:v>-0.19602481113607628</c:v>
                </c:pt>
                <c:pt idx="449">
                  <c:v>-0.19682022637367902</c:v>
                </c:pt>
                <c:pt idx="450">
                  <c:v>-0.19776543746272135</c:v>
                </c:pt>
                <c:pt idx="451">
                  <c:v>-0.19840881380919922</c:v>
                </c:pt>
                <c:pt idx="452">
                  <c:v>-0.19946052746696227</c:v>
                </c:pt>
                <c:pt idx="453">
                  <c:v>-0.2001426041693207</c:v>
                </c:pt>
                <c:pt idx="454">
                  <c:v>-0.20093853703251646</c:v>
                </c:pt>
                <c:pt idx="455">
                  <c:v>-0.20161212771472625</c:v>
                </c:pt>
                <c:pt idx="456">
                  <c:v>-0.20253125117120163</c:v>
                </c:pt>
                <c:pt idx="457">
                  <c:v>-0.20323414996608277</c:v>
                </c:pt>
                <c:pt idx="458">
                  <c:v>-0.2040030898034127</c:v>
                </c:pt>
                <c:pt idx="459">
                  <c:v>-0.20478435037408571</c:v>
                </c:pt>
                <c:pt idx="460">
                  <c:v>-0.20570723117380746</c:v>
                </c:pt>
                <c:pt idx="461">
                  <c:v>-0.20593341418470398</c:v>
                </c:pt>
                <c:pt idx="462">
                  <c:v>-0.20729629257653084</c:v>
                </c:pt>
                <c:pt idx="463">
                  <c:v>-0.20820882712671751</c:v>
                </c:pt>
                <c:pt idx="464">
                  <c:v>-0.20881858150689289</c:v>
                </c:pt>
                <c:pt idx="465">
                  <c:v>-0.2096991200453551</c:v>
                </c:pt>
                <c:pt idx="466">
                  <c:v>-0.21046254308541001</c:v>
                </c:pt>
                <c:pt idx="467">
                  <c:v>-0.21129334847591533</c:v>
                </c:pt>
                <c:pt idx="468">
                  <c:v>-0.2122707335995197</c:v>
                </c:pt>
                <c:pt idx="469">
                  <c:v>-0.21299794408952485</c:v>
                </c:pt>
                <c:pt idx="470">
                  <c:v>-0.21386069058324964</c:v>
                </c:pt>
                <c:pt idx="471">
                  <c:v>-0.21473293278815803</c:v>
                </c:pt>
                <c:pt idx="472">
                  <c:v>-0.21543100788567968</c:v>
                </c:pt>
                <c:pt idx="473">
                  <c:v>-0.21634933606104914</c:v>
                </c:pt>
                <c:pt idx="474">
                  <c:v>-0.21714503252003528</c:v>
                </c:pt>
                <c:pt idx="475">
                  <c:v>-0.21800043922848833</c:v>
                </c:pt>
                <c:pt idx="476">
                  <c:v>-0.2187759049470599</c:v>
                </c:pt>
                <c:pt idx="477">
                  <c:v>-0.21969428826278012</c:v>
                </c:pt>
                <c:pt idx="478">
                  <c:v>-0.22041766538310403</c:v>
                </c:pt>
                <c:pt idx="479">
                  <c:v>-0.22128368946813709</c:v>
                </c:pt>
                <c:pt idx="480">
                  <c:v>-0.2219488971332825</c:v>
                </c:pt>
                <c:pt idx="481">
                  <c:v>-0.22286080394361057</c:v>
                </c:pt>
                <c:pt idx="482">
                  <c:v>-0.2237531969592545</c:v>
                </c:pt>
                <c:pt idx="483">
                  <c:v>-0.22447495005314136</c:v>
                </c:pt>
                <c:pt idx="484">
                  <c:v>-0.22543639398943568</c:v>
                </c:pt>
                <c:pt idx="485">
                  <c:v>-0.22631206844414342</c:v>
                </c:pt>
                <c:pt idx="486">
                  <c:v>-0.22743222314804248</c:v>
                </c:pt>
                <c:pt idx="487">
                  <c:v>-0.2281130886107666</c:v>
                </c:pt>
                <c:pt idx="488">
                  <c:v>-0.22897129948918982</c:v>
                </c:pt>
                <c:pt idx="489">
                  <c:v>-0.22988223366483382</c:v>
                </c:pt>
                <c:pt idx="490">
                  <c:v>-0.23053557555861084</c:v>
                </c:pt>
                <c:pt idx="491">
                  <c:v>-0.23161311250236577</c:v>
                </c:pt>
                <c:pt idx="492">
                  <c:v>-0.23202960543501344</c:v>
                </c:pt>
                <c:pt idx="493">
                  <c:v>-0.23315683305022103</c:v>
                </c:pt>
                <c:pt idx="494">
                  <c:v>-0.23397446290393162</c:v>
                </c:pt>
                <c:pt idx="495">
                  <c:v>-0.23479631118064276</c:v>
                </c:pt>
                <c:pt idx="496">
                  <c:v>-0.23583227264419557</c:v>
                </c:pt>
                <c:pt idx="497">
                  <c:v>-0.23645932446647902</c:v>
                </c:pt>
                <c:pt idx="498">
                  <c:v>-0.2374463781130208</c:v>
                </c:pt>
                <c:pt idx="499">
                  <c:v>-0.23802496443945112</c:v>
                </c:pt>
                <c:pt idx="500">
                  <c:v>-0.2389977964475628</c:v>
                </c:pt>
                <c:pt idx="501">
                  <c:v>-0.23964135679891052</c:v>
                </c:pt>
                <c:pt idx="502">
                  <c:v>-0.24044358058081772</c:v>
                </c:pt>
                <c:pt idx="503">
                  <c:v>-0.24116533914618532</c:v>
                </c:pt>
                <c:pt idx="504">
                  <c:v>-0.24198461219014372</c:v>
                </c:pt>
                <c:pt idx="505">
                  <c:v>-0.24261545847366536</c:v>
                </c:pt>
                <c:pt idx="506">
                  <c:v>-0.24346423269074238</c:v>
                </c:pt>
                <c:pt idx="507">
                  <c:v>-0.24419418185841296</c:v>
                </c:pt>
                <c:pt idx="508">
                  <c:v>-0.24482076912887382</c:v>
                </c:pt>
                <c:pt idx="509">
                  <c:v>-0.24553278534703274</c:v>
                </c:pt>
                <c:pt idx="510">
                  <c:v>-0.24634407194572058</c:v>
                </c:pt>
                <c:pt idx="511">
                  <c:v>-0.24702587366207029</c:v>
                </c:pt>
                <c:pt idx="512">
                  <c:v>-0.24775392719922279</c:v>
                </c:pt>
                <c:pt idx="513">
                  <c:v>-0.24840226767504853</c:v>
                </c:pt>
                <c:pt idx="514">
                  <c:v>-0.24927468487113649</c:v>
                </c:pt>
                <c:pt idx="515">
                  <c:v>-0.24998074902460349</c:v>
                </c:pt>
                <c:pt idx="516">
                  <c:v>-0.25066954317532347</c:v>
                </c:pt>
                <c:pt idx="517">
                  <c:v>-0.25134326929793982</c:v>
                </c:pt>
                <c:pt idx="518">
                  <c:v>-0.25204418465953993</c:v>
                </c:pt>
                <c:pt idx="519">
                  <c:v>-0.25278380110615417</c:v>
                </c:pt>
                <c:pt idx="520">
                  <c:v>-0.25336868547639346</c:v>
                </c:pt>
                <c:pt idx="521">
                  <c:v>-0.25435262797794095</c:v>
                </c:pt>
                <c:pt idx="522">
                  <c:v>-0.25510827841970357</c:v>
                </c:pt>
                <c:pt idx="523">
                  <c:v>-0.25586325212740169</c:v>
                </c:pt>
                <c:pt idx="524">
                  <c:v>-0.25631627627904197</c:v>
                </c:pt>
                <c:pt idx="525">
                  <c:v>-0.25756124897747062</c:v>
                </c:pt>
                <c:pt idx="526">
                  <c:v>-0.25835176521206565</c:v>
                </c:pt>
                <c:pt idx="527">
                  <c:v>-0.25916083467494411</c:v>
                </c:pt>
                <c:pt idx="528">
                  <c:v>-0.25985263600062602</c:v>
                </c:pt>
                <c:pt idx="529">
                  <c:v>-0.26073094689609155</c:v>
                </c:pt>
                <c:pt idx="530">
                  <c:v>-0.26156847864185873</c:v>
                </c:pt>
                <c:pt idx="531">
                  <c:v>-0.2621546916003677</c:v>
                </c:pt>
                <c:pt idx="532">
                  <c:v>-0.26312822954220677</c:v>
                </c:pt>
                <c:pt idx="533">
                  <c:v>-0.26391574505319748</c:v>
                </c:pt>
                <c:pt idx="534">
                  <c:v>-0.26468973816772701</c:v>
                </c:pt>
                <c:pt idx="535">
                  <c:v>-0.26546225595776179</c:v>
                </c:pt>
                <c:pt idx="536">
                  <c:v>-0.2660498107762399</c:v>
                </c:pt>
                <c:pt idx="537">
                  <c:v>-0.26700014603459132</c:v>
                </c:pt>
                <c:pt idx="538">
                  <c:v>-0.26776432582254051</c:v>
                </c:pt>
                <c:pt idx="539">
                  <c:v>-0.26833375581797603</c:v>
                </c:pt>
                <c:pt idx="540">
                  <c:v>-0.26907209047381409</c:v>
                </c:pt>
                <c:pt idx="541">
                  <c:v>-0.26982088879203397</c:v>
                </c:pt>
                <c:pt idx="542">
                  <c:v>-0.27056352555161362</c:v>
                </c:pt>
                <c:pt idx="543">
                  <c:v>-0.27105122762738521</c:v>
                </c:pt>
                <c:pt idx="544">
                  <c:v>-0.27172326409397929</c:v>
                </c:pt>
                <c:pt idx="545">
                  <c:v>-0.27241228547948482</c:v>
                </c:pt>
                <c:pt idx="546">
                  <c:v>-0.27307797642930576</c:v>
                </c:pt>
                <c:pt idx="547">
                  <c:v>-0.27363065609957321</c:v>
                </c:pt>
                <c:pt idx="548">
                  <c:v>-0.27421100876892857</c:v>
                </c:pt>
                <c:pt idx="549">
                  <c:v>-0.27495146843041923</c:v>
                </c:pt>
                <c:pt idx="550">
                  <c:v>-0.27541369121609371</c:v>
                </c:pt>
                <c:pt idx="551">
                  <c:v>-0.27620203694512563</c:v>
                </c:pt>
                <c:pt idx="552">
                  <c:v>-0.27681085846032333</c:v>
                </c:pt>
                <c:pt idx="553">
                  <c:v>-0.27745967792315457</c:v>
                </c:pt>
                <c:pt idx="554">
                  <c:v>-0.27808415595235708</c:v>
                </c:pt>
                <c:pt idx="555">
                  <c:v>-0.27880545385801853</c:v>
                </c:pt>
                <c:pt idx="556">
                  <c:v>-0.27946267749142079</c:v>
                </c:pt>
                <c:pt idx="557">
                  <c:v>-0.28015302416083043</c:v>
                </c:pt>
                <c:pt idx="558">
                  <c:v>-0.28069497683018102</c:v>
                </c:pt>
                <c:pt idx="559">
                  <c:v>-0.28139026146344065</c:v>
                </c:pt>
                <c:pt idx="560">
                  <c:v>-0.28199937998659719</c:v>
                </c:pt>
                <c:pt idx="561">
                  <c:v>-0.28258845267147631</c:v>
                </c:pt>
                <c:pt idx="562">
                  <c:v>-0.28320695954781178</c:v>
                </c:pt>
                <c:pt idx="563">
                  <c:v>-0.28383500015185603</c:v>
                </c:pt>
                <c:pt idx="564">
                  <c:v>-0.28443485423436315</c:v>
                </c:pt>
                <c:pt idx="565">
                  <c:v>-0.28511117096393263</c:v>
                </c:pt>
                <c:pt idx="566">
                  <c:v>-0.28581915672785785</c:v>
                </c:pt>
                <c:pt idx="567">
                  <c:v>-0.28646906970494229</c:v>
                </c:pt>
                <c:pt idx="568">
                  <c:v>-0.28710004099408309</c:v>
                </c:pt>
                <c:pt idx="569">
                  <c:v>-0.28782125161705818</c:v>
                </c:pt>
                <c:pt idx="570">
                  <c:v>-0.28843716773240363</c:v>
                </c:pt>
                <c:pt idx="571">
                  <c:v>-0.2890754933378421</c:v>
                </c:pt>
                <c:pt idx="572">
                  <c:v>-0.28958246384934822</c:v>
                </c:pt>
                <c:pt idx="573">
                  <c:v>-0.29038727792896657</c:v>
                </c:pt>
                <c:pt idx="574">
                  <c:v>-0.29098668854293169</c:v>
                </c:pt>
                <c:pt idx="575">
                  <c:v>-0.29175936878992736</c:v>
                </c:pt>
                <c:pt idx="576">
                  <c:v>-0.29239761126836639</c:v>
                </c:pt>
                <c:pt idx="577">
                  <c:v>-0.29291879319484865</c:v>
                </c:pt>
                <c:pt idx="578">
                  <c:v>-0.29374447259506464</c:v>
                </c:pt>
                <c:pt idx="579">
                  <c:v>-0.29442161840216968</c:v>
                </c:pt>
                <c:pt idx="580">
                  <c:v>-0.2948589845053608</c:v>
                </c:pt>
                <c:pt idx="581">
                  <c:v>-0.29591316729687178</c:v>
                </c:pt>
                <c:pt idx="582">
                  <c:v>-0.29655446100288391</c:v>
                </c:pt>
                <c:pt idx="583">
                  <c:v>-0.29731774910805081</c:v>
                </c:pt>
                <c:pt idx="584">
                  <c:v>-0.29825321031134194</c:v>
                </c:pt>
                <c:pt idx="585">
                  <c:v>-0.29880972962595415</c:v>
                </c:pt>
                <c:pt idx="586">
                  <c:v>-0.29971378148541028</c:v>
                </c:pt>
                <c:pt idx="587">
                  <c:v>-0.3005814345199897</c:v>
                </c:pt>
                <c:pt idx="588">
                  <c:v>-0.3011850862117082</c:v>
                </c:pt>
                <c:pt idx="589">
                  <c:v>-0.30184116817944984</c:v>
                </c:pt>
                <c:pt idx="590">
                  <c:v>-0.30245061082815988</c:v>
                </c:pt>
                <c:pt idx="591">
                  <c:v>-0.30299666499021577</c:v>
                </c:pt>
                <c:pt idx="592">
                  <c:v>-0.30367083971225273</c:v>
                </c:pt>
                <c:pt idx="593">
                  <c:v>-0.30424807271435361</c:v>
                </c:pt>
                <c:pt idx="594">
                  <c:v>-0.30465055305979072</c:v>
                </c:pt>
                <c:pt idx="595">
                  <c:v>-0.30526865187009566</c:v>
                </c:pt>
                <c:pt idx="596">
                  <c:v>-0.30563156307895895</c:v>
                </c:pt>
                <c:pt idx="597">
                  <c:v>-0.30588011960512379</c:v>
                </c:pt>
                <c:pt idx="598">
                  <c:v>-0.30588469275090086</c:v>
                </c:pt>
                <c:pt idx="599">
                  <c:v>-0.30555803506142537</c:v>
                </c:pt>
                <c:pt idx="600">
                  <c:v>-0.3049722734538986</c:v>
                </c:pt>
                <c:pt idx="601">
                  <c:v>-0.30387885130010939</c:v>
                </c:pt>
                <c:pt idx="602">
                  <c:v>-0.3023462291454484</c:v>
                </c:pt>
                <c:pt idx="603">
                  <c:v>-0.3010456627283089</c:v>
                </c:pt>
                <c:pt idx="604">
                  <c:v>-0.29820568772983969</c:v>
                </c:pt>
                <c:pt idx="605">
                  <c:v>-0.29484001704901591</c:v>
                </c:pt>
                <c:pt idx="606">
                  <c:v>-0.29078128242265444</c:v>
                </c:pt>
                <c:pt idx="607">
                  <c:v>-0.28843957341852344</c:v>
                </c:pt>
                <c:pt idx="608">
                  <c:v>-0.28307559528337006</c:v>
                </c:pt>
                <c:pt idx="609">
                  <c:v>-0.27826249286801863</c:v>
                </c:pt>
                <c:pt idx="610">
                  <c:v>-0.27278721044989035</c:v>
                </c:pt>
                <c:pt idx="611">
                  <c:v>-0.26685633811391868</c:v>
                </c:pt>
                <c:pt idx="612">
                  <c:v>-0.25986254445076423</c:v>
                </c:pt>
                <c:pt idx="613">
                  <c:v>-0.2549970724019287</c:v>
                </c:pt>
                <c:pt idx="614">
                  <c:v>-0.24585407424201583</c:v>
                </c:pt>
                <c:pt idx="615">
                  <c:v>-0.24215235526633977</c:v>
                </c:pt>
                <c:pt idx="616">
                  <c:v>-0.67602993748330764</c:v>
                </c:pt>
                <c:pt idx="617">
                  <c:v>-0.68497385407492739</c:v>
                </c:pt>
                <c:pt idx="618">
                  <c:v>-0.69275597385094789</c:v>
                </c:pt>
                <c:pt idx="619">
                  <c:v>-0.70144167842039673</c:v>
                </c:pt>
                <c:pt idx="620">
                  <c:v>-0.71230542765001048</c:v>
                </c:pt>
                <c:pt idx="621">
                  <c:v>-0.72271207156216288</c:v>
                </c:pt>
                <c:pt idx="622">
                  <c:v>-0.731130443240674</c:v>
                </c:pt>
                <c:pt idx="623">
                  <c:v>-0.74200011496507368</c:v>
                </c:pt>
                <c:pt idx="624">
                  <c:v>-0.75192244140436881</c:v>
                </c:pt>
                <c:pt idx="625">
                  <c:v>-0.76309055587598673</c:v>
                </c:pt>
                <c:pt idx="626">
                  <c:v>-0.77437356636069243</c:v>
                </c:pt>
                <c:pt idx="627">
                  <c:v>-0.78429683207392864</c:v>
                </c:pt>
                <c:pt idx="628">
                  <c:v>-0.79337420740627507</c:v>
                </c:pt>
                <c:pt idx="629">
                  <c:v>-0.80630283065859454</c:v>
                </c:pt>
                <c:pt idx="630">
                  <c:v>-0.81897165139419359</c:v>
                </c:pt>
                <c:pt idx="631">
                  <c:v>-0.82955351106652375</c:v>
                </c:pt>
                <c:pt idx="632">
                  <c:v>-0.84007608601068551</c:v>
                </c:pt>
                <c:pt idx="633">
                  <c:v>-0.85060556849951019</c:v>
                </c:pt>
                <c:pt idx="634">
                  <c:v>-0.85979588725960798</c:v>
                </c:pt>
                <c:pt idx="635">
                  <c:v>-0.87170512776379927</c:v>
                </c:pt>
                <c:pt idx="636">
                  <c:v>-0.88263837817060464</c:v>
                </c:pt>
                <c:pt idx="637">
                  <c:v>-0.89229652196335485</c:v>
                </c:pt>
                <c:pt idx="638">
                  <c:v>-0.90514098082086702</c:v>
                </c:pt>
                <c:pt idx="639">
                  <c:v>-0.91307651126231459</c:v>
                </c:pt>
                <c:pt idx="640">
                  <c:v>-0.92412039004030422</c:v>
                </c:pt>
                <c:pt idx="641">
                  <c:v>-0.93330145760121319</c:v>
                </c:pt>
                <c:pt idx="642">
                  <c:v>-0.94314369214071148</c:v>
                </c:pt>
                <c:pt idx="643">
                  <c:v>-0.95216671115118667</c:v>
                </c:pt>
                <c:pt idx="644">
                  <c:v>-0.96143589565476262</c:v>
                </c:pt>
                <c:pt idx="645">
                  <c:v>-0.97170039645978223</c:v>
                </c:pt>
                <c:pt idx="646">
                  <c:v>-0.97937268989423709</c:v>
                </c:pt>
                <c:pt idx="647">
                  <c:v>-0.98791839871057863</c:v>
                </c:pt>
                <c:pt idx="648">
                  <c:v>-0.99696562649694886</c:v>
                </c:pt>
                <c:pt idx="649">
                  <c:v>-1.0053942455765552</c:v>
                </c:pt>
                <c:pt idx="650">
                  <c:v>-1.0095179357836377</c:v>
                </c:pt>
                <c:pt idx="651">
                  <c:v>-1.018636752947282</c:v>
                </c:pt>
                <c:pt idx="652">
                  <c:v>-1.0258395414856871</c:v>
                </c:pt>
                <c:pt idx="653">
                  <c:v>-1.0318431108981116</c:v>
                </c:pt>
                <c:pt idx="654">
                  <c:v>-1.0376990526975951</c:v>
                </c:pt>
                <c:pt idx="655">
                  <c:v>-1.0424139454527148</c:v>
                </c:pt>
                <c:pt idx="656">
                  <c:v>-1.0473172951181147</c:v>
                </c:pt>
                <c:pt idx="657">
                  <c:v>-1.0523365363713257</c:v>
                </c:pt>
                <c:pt idx="658">
                  <c:v>-1.057979017446911</c:v>
                </c:pt>
                <c:pt idx="659">
                  <c:v>-1.0620528679162862</c:v>
                </c:pt>
                <c:pt idx="660">
                  <c:v>-1.0650741844485889</c:v>
                </c:pt>
                <c:pt idx="661">
                  <c:v>-1.0682763563520177</c:v>
                </c:pt>
                <c:pt idx="662">
                  <c:v>-1.0722310439082885</c:v>
                </c:pt>
                <c:pt idx="663">
                  <c:v>-1.0756651728001339</c:v>
                </c:pt>
                <c:pt idx="664">
                  <c:v>-1.0790822476506585</c:v>
                </c:pt>
                <c:pt idx="665">
                  <c:v>-1.0823291762735316</c:v>
                </c:pt>
                <c:pt idx="666">
                  <c:v>-1.0854092536839024</c:v>
                </c:pt>
                <c:pt idx="667">
                  <c:v>-1.0891794070458114</c:v>
                </c:pt>
                <c:pt idx="668">
                  <c:v>-1.092645940370327</c:v>
                </c:pt>
                <c:pt idx="669">
                  <c:v>-1.0932055127445146</c:v>
                </c:pt>
                <c:pt idx="670">
                  <c:v>-1.0980364995830147</c:v>
                </c:pt>
                <c:pt idx="671">
                  <c:v>-1.103042020106423</c:v>
                </c:pt>
                <c:pt idx="672">
                  <c:v>-1.1067435440021547</c:v>
                </c:pt>
                <c:pt idx="673">
                  <c:v>-1.11073427298143</c:v>
                </c:pt>
                <c:pt idx="674">
                  <c:v>-1.1134870864288522</c:v>
                </c:pt>
                <c:pt idx="675">
                  <c:v>-1.1174889275995576</c:v>
                </c:pt>
                <c:pt idx="676">
                  <c:v>-1.1205232734112387</c:v>
                </c:pt>
                <c:pt idx="677">
                  <c:v>-1.1240353361963544</c:v>
                </c:pt>
                <c:pt idx="678">
                  <c:v>-1.1261973058117403</c:v>
                </c:pt>
                <c:pt idx="679">
                  <c:v>-1.1289971788336979</c:v>
                </c:pt>
                <c:pt idx="680">
                  <c:v>-1.1311783229835444</c:v>
                </c:pt>
                <c:pt idx="681">
                  <c:v>-1.1334863168909115</c:v>
                </c:pt>
                <c:pt idx="682">
                  <c:v>-1.1357953490219832</c:v>
                </c:pt>
                <c:pt idx="683">
                  <c:v>-1.1381202916011144</c:v>
                </c:pt>
                <c:pt idx="684">
                  <c:v>-1.1403095793686902</c:v>
                </c:pt>
                <c:pt idx="685">
                  <c:v>-1.142673546899909</c:v>
                </c:pt>
                <c:pt idx="686">
                  <c:v>-1.1444662893073465</c:v>
                </c:pt>
                <c:pt idx="687">
                  <c:v>-1.1471283786663691</c:v>
                </c:pt>
                <c:pt idx="688">
                  <c:v>-1.1495337794935974</c:v>
                </c:pt>
                <c:pt idx="689">
                  <c:v>-1.1519524919273514</c:v>
                </c:pt>
                <c:pt idx="690">
                  <c:v>-1.1546466092012608</c:v>
                </c:pt>
                <c:pt idx="691">
                  <c:v>-1.1572798501159116</c:v>
                </c:pt>
                <c:pt idx="692">
                  <c:v>-1.1594793451585663</c:v>
                </c:pt>
                <c:pt idx="693">
                  <c:v>-1.1622390179116162</c:v>
                </c:pt>
                <c:pt idx="694">
                  <c:v>-1.1648049128620062</c:v>
                </c:pt>
                <c:pt idx="695">
                  <c:v>-1.1670526699465622</c:v>
                </c:pt>
                <c:pt idx="696">
                  <c:v>-1.1696915755272126</c:v>
                </c:pt>
                <c:pt idx="697">
                  <c:v>-1.170420386979367</c:v>
                </c:pt>
                <c:pt idx="698">
                  <c:v>-1.1744549721284709</c:v>
                </c:pt>
                <c:pt idx="699">
                  <c:v>-1.1768824089347729</c:v>
                </c:pt>
                <c:pt idx="700">
                  <c:v>-1.1792163005220544</c:v>
                </c:pt>
                <c:pt idx="701">
                  <c:v>-1.1808626822722497</c:v>
                </c:pt>
                <c:pt idx="702">
                  <c:v>-1.182779724059378</c:v>
                </c:pt>
                <c:pt idx="703">
                  <c:v>-1.1839735988692566</c:v>
                </c:pt>
                <c:pt idx="704">
                  <c:v>-1.1870380665031537</c:v>
                </c:pt>
                <c:pt idx="705">
                  <c:v>-1.1888615289949913</c:v>
                </c:pt>
                <c:pt idx="706">
                  <c:v>-1.1905466732367234</c:v>
                </c:pt>
                <c:pt idx="707">
                  <c:v>-1.1922846170726142</c:v>
                </c:pt>
                <c:pt idx="708">
                  <c:v>-1.1934554302698144</c:v>
                </c:pt>
                <c:pt idx="709">
                  <c:v>-1.1950918885535633</c:v>
                </c:pt>
                <c:pt idx="710">
                  <c:v>-1.1962728199610042</c:v>
                </c:pt>
                <c:pt idx="711">
                  <c:v>-1.1973907860073194</c:v>
                </c:pt>
                <c:pt idx="712">
                  <c:v>-1.1990483052142091</c:v>
                </c:pt>
                <c:pt idx="713">
                  <c:v>-1.1997403450268969</c:v>
                </c:pt>
                <c:pt idx="714">
                  <c:v>-1.2011685824929812</c:v>
                </c:pt>
                <c:pt idx="715">
                  <c:v>-1.2024321405098597</c:v>
                </c:pt>
                <c:pt idx="716">
                  <c:v>-1.2026911772989253</c:v>
                </c:pt>
                <c:pt idx="717">
                  <c:v>-1.2035889264678712</c:v>
                </c:pt>
                <c:pt idx="718">
                  <c:v>-1.2039277795870358</c:v>
                </c:pt>
                <c:pt idx="719">
                  <c:v>-1.2040729325871946</c:v>
                </c:pt>
                <c:pt idx="720">
                  <c:v>-1.2039539814920617</c:v>
                </c:pt>
                <c:pt idx="721">
                  <c:v>-1.2036903689247631</c:v>
                </c:pt>
                <c:pt idx="722">
                  <c:v>-1.2032092198106656</c:v>
                </c:pt>
                <c:pt idx="723">
                  <c:v>-1.2026509745401261</c:v>
                </c:pt>
                <c:pt idx="724">
                  <c:v>-1.2016666105215372</c:v>
                </c:pt>
                <c:pt idx="725">
                  <c:v>-1.2002205367096586</c:v>
                </c:pt>
                <c:pt idx="726">
                  <c:v>-1.1989258511344725</c:v>
                </c:pt>
                <c:pt idx="727">
                  <c:v>-1.1974142420292915</c:v>
                </c:pt>
                <c:pt idx="728">
                  <c:v>-1.1957822848670046</c:v>
                </c:pt>
                <c:pt idx="729">
                  <c:v>-1.194750123107678</c:v>
                </c:pt>
                <c:pt idx="730">
                  <c:v>-1.1938163593676936</c:v>
                </c:pt>
                <c:pt idx="731">
                  <c:v>-1.1932279116806725</c:v>
                </c:pt>
                <c:pt idx="732">
                  <c:v>-1.1926571427478545</c:v>
                </c:pt>
                <c:pt idx="733">
                  <c:v>-1.1919065100420183</c:v>
                </c:pt>
                <c:pt idx="734">
                  <c:v>-1.1913391528097745</c:v>
                </c:pt>
                <c:pt idx="735">
                  <c:v>-1.191470476727603</c:v>
                </c:pt>
                <c:pt idx="736">
                  <c:v>-1.1920579356638297</c:v>
                </c:pt>
                <c:pt idx="737">
                  <c:v>-1.1931833607498441</c:v>
                </c:pt>
                <c:pt idx="738">
                  <c:v>-1.1939978994881784</c:v>
                </c:pt>
                <c:pt idx="739">
                  <c:v>-1.1947804446223482</c:v>
                </c:pt>
                <c:pt idx="740">
                  <c:v>-1.1956004522897872</c:v>
                </c:pt>
                <c:pt idx="741">
                  <c:v>-1.1962444578820124</c:v>
                </c:pt>
                <c:pt idx="742">
                  <c:v>-1.1967611838229775</c:v>
                </c:pt>
                <c:pt idx="743">
                  <c:v>-1.1970707349075809</c:v>
                </c:pt>
                <c:pt idx="744">
                  <c:v>-1.1975001239581531</c:v>
                </c:pt>
                <c:pt idx="745">
                  <c:v>-1.1978248471061175</c:v>
                </c:pt>
                <c:pt idx="746">
                  <c:v>-1.1980333669553358</c:v>
                </c:pt>
                <c:pt idx="747">
                  <c:v>-1.1981733320984487</c:v>
                </c:pt>
                <c:pt idx="748">
                  <c:v>-1.1981216721958758</c:v>
                </c:pt>
                <c:pt idx="749">
                  <c:v>-1.1977918962465226</c:v>
                </c:pt>
                <c:pt idx="750">
                  <c:v>-1.1973381153284659</c:v>
                </c:pt>
                <c:pt idx="751">
                  <c:v>-1.1969781207931671</c:v>
                </c:pt>
                <c:pt idx="752">
                  <c:v>-1.1961584766059108</c:v>
                </c:pt>
                <c:pt idx="753">
                  <c:v>-1.195625010675244</c:v>
                </c:pt>
                <c:pt idx="754">
                  <c:v>-1.1948063189612104</c:v>
                </c:pt>
                <c:pt idx="755">
                  <c:v>-1.1940186297354425</c:v>
                </c:pt>
                <c:pt idx="756">
                  <c:v>-1.192666989376302</c:v>
                </c:pt>
                <c:pt idx="757">
                  <c:v>-1.1916828556852053</c:v>
                </c:pt>
                <c:pt idx="758">
                  <c:v>-1.1903167105736989</c:v>
                </c:pt>
                <c:pt idx="759">
                  <c:v>-1.1886506129621024</c:v>
                </c:pt>
                <c:pt idx="760">
                  <c:v>-1.1863833941842814</c:v>
                </c:pt>
                <c:pt idx="761">
                  <c:v>-1.1844747665666566</c:v>
                </c:pt>
                <c:pt idx="762">
                  <c:v>-1.1819688974551239</c:v>
                </c:pt>
                <c:pt idx="763">
                  <c:v>-1.1792712145088871</c:v>
                </c:pt>
                <c:pt idx="764">
                  <c:v>-1.1759831031521677</c:v>
                </c:pt>
                <c:pt idx="765">
                  <c:v>-1.1725239747758078</c:v>
                </c:pt>
                <c:pt idx="766">
                  <c:v>-1.1711342482228861</c:v>
                </c:pt>
                <c:pt idx="767">
                  <c:v>-1.1614768160133011</c:v>
                </c:pt>
                <c:pt idx="768">
                  <c:v>-1.1573841771483029</c:v>
                </c:pt>
                <c:pt idx="769">
                  <c:v>-1.153639100108389</c:v>
                </c:pt>
                <c:pt idx="770">
                  <c:v>-1.150780066373652</c:v>
                </c:pt>
                <c:pt idx="771">
                  <c:v>-1.1458831104006526</c:v>
                </c:pt>
                <c:pt idx="772">
                  <c:v>-1.1414975136049523</c:v>
                </c:pt>
                <c:pt idx="773">
                  <c:v>-1.1370526428121648</c:v>
                </c:pt>
                <c:pt idx="774">
                  <c:v>-1.1330440866147646</c:v>
                </c:pt>
                <c:pt idx="775">
                  <c:v>-1.129805492940928</c:v>
                </c:pt>
                <c:pt idx="776">
                  <c:v>-1.1241931733994543</c:v>
                </c:pt>
                <c:pt idx="777">
                  <c:v>-1.1215196033918255</c:v>
                </c:pt>
                <c:pt idx="778">
                  <c:v>-1.1138987749525391</c:v>
                </c:pt>
                <c:pt idx="779">
                  <c:v>-1.1092644295269221</c:v>
                </c:pt>
                <c:pt idx="780">
                  <c:v>-1.1039035626434559</c:v>
                </c:pt>
                <c:pt idx="781">
                  <c:v>-1.1004356035475755</c:v>
                </c:pt>
                <c:pt idx="782">
                  <c:v>-1.0950327231434063</c:v>
                </c:pt>
                <c:pt idx="783">
                  <c:v>-1.0911613957612047</c:v>
                </c:pt>
                <c:pt idx="784">
                  <c:v>-1.0875692025134411</c:v>
                </c:pt>
                <c:pt idx="785">
                  <c:v>-1.0836105554864135</c:v>
                </c:pt>
                <c:pt idx="786">
                  <c:v>-1.0802775929523485</c:v>
                </c:pt>
                <c:pt idx="787">
                  <c:v>-1.0768236336304933</c:v>
                </c:pt>
                <c:pt idx="788">
                  <c:v>-1.071534975687727</c:v>
                </c:pt>
                <c:pt idx="789">
                  <c:v>-1.0683685342908602</c:v>
                </c:pt>
                <c:pt idx="790">
                  <c:v>-1.0644915479037251</c:v>
                </c:pt>
                <c:pt idx="791">
                  <c:v>-1.0610053947382645</c:v>
                </c:pt>
                <c:pt idx="792">
                  <c:v>-1.0567968620205637</c:v>
                </c:pt>
                <c:pt idx="793">
                  <c:v>-1.0533519653079348</c:v>
                </c:pt>
                <c:pt idx="794">
                  <c:v>-1.0500573578201879</c:v>
                </c:pt>
                <c:pt idx="795">
                  <c:v>-1.0460845944721884</c:v>
                </c:pt>
                <c:pt idx="796">
                  <c:v>-1.0436680834264367</c:v>
                </c:pt>
                <c:pt idx="797">
                  <c:v>-1.0408636898278758</c:v>
                </c:pt>
                <c:pt idx="798">
                  <c:v>-1.0377815760511722</c:v>
                </c:pt>
                <c:pt idx="799">
                  <c:v>-1.0345514274039196</c:v>
                </c:pt>
                <c:pt idx="800">
                  <c:v>-1.031179138750778</c:v>
                </c:pt>
                <c:pt idx="801">
                  <c:v>-1.0282636135574865</c:v>
                </c:pt>
                <c:pt idx="802">
                  <c:v>-1.0257480528912857</c:v>
                </c:pt>
                <c:pt idx="803">
                  <c:v>-1.024478246637335</c:v>
                </c:pt>
                <c:pt idx="804">
                  <c:v>-1.0212857468313083</c:v>
                </c:pt>
                <c:pt idx="805">
                  <c:v>-1.0198696748429279</c:v>
                </c:pt>
                <c:pt idx="806">
                  <c:v>-1.0182340683510023</c:v>
                </c:pt>
                <c:pt idx="807">
                  <c:v>-1.0174295044847705</c:v>
                </c:pt>
                <c:pt idx="808">
                  <c:v>-1.016208807752724</c:v>
                </c:pt>
                <c:pt idx="809">
                  <c:v>-1.0156417441463943</c:v>
                </c:pt>
                <c:pt idx="810">
                  <c:v>-1.015383498577745</c:v>
                </c:pt>
                <c:pt idx="811">
                  <c:v>-1.0153488246707674</c:v>
                </c:pt>
                <c:pt idx="812">
                  <c:v>-1.0156609994201087</c:v>
                </c:pt>
                <c:pt idx="813">
                  <c:v>-1.0161555036614407</c:v>
                </c:pt>
                <c:pt idx="814">
                  <c:v>-1.0168562374219001</c:v>
                </c:pt>
                <c:pt idx="815">
                  <c:v>-1.0177518499357987</c:v>
                </c:pt>
                <c:pt idx="816">
                  <c:v>-1.0186016337039359</c:v>
                </c:pt>
                <c:pt idx="817">
                  <c:v>-1.0196508798357025</c:v>
                </c:pt>
                <c:pt idx="818">
                  <c:v>-1.021161382751731</c:v>
                </c:pt>
                <c:pt idx="819">
                  <c:v>-1.0225221976017806</c:v>
                </c:pt>
                <c:pt idx="820">
                  <c:v>-1.0242393879657323</c:v>
                </c:pt>
                <c:pt idx="821">
                  <c:v>-1.0261707285085402</c:v>
                </c:pt>
                <c:pt idx="822">
                  <c:v>-1.0280443271313673</c:v>
                </c:pt>
                <c:pt idx="823">
                  <c:v>-1.0285722495810241</c:v>
                </c:pt>
                <c:pt idx="824">
                  <c:v>-1.03171027455693</c:v>
                </c:pt>
                <c:pt idx="825">
                  <c:v>-1.0336454910701496</c:v>
                </c:pt>
                <c:pt idx="826">
                  <c:v>-1.0352508097805</c:v>
                </c:pt>
                <c:pt idx="827">
                  <c:v>-1.0368198552614867</c:v>
                </c:pt>
                <c:pt idx="828">
                  <c:v>-1.0392008400485606</c:v>
                </c:pt>
                <c:pt idx="829">
                  <c:v>-1.0418264922900624</c:v>
                </c:pt>
                <c:pt idx="830">
                  <c:v>-1.0436290941897179</c:v>
                </c:pt>
                <c:pt idx="831">
                  <c:v>-1.0455820561569373</c:v>
                </c:pt>
                <c:pt idx="832">
                  <c:v>-1.0486288286316556</c:v>
                </c:pt>
                <c:pt idx="833">
                  <c:v>-1.0499624852500122</c:v>
                </c:pt>
                <c:pt idx="834">
                  <c:v>-1.050268284217643</c:v>
                </c:pt>
                <c:pt idx="835">
                  <c:v>-1.0518891973879265</c:v>
                </c:pt>
                <c:pt idx="836">
                  <c:v>-1.0524573728016564</c:v>
                </c:pt>
                <c:pt idx="837">
                  <c:v>-1.0532823789645269</c:v>
                </c:pt>
                <c:pt idx="838">
                  <c:v>-1.0535757337958265</c:v>
                </c:pt>
                <c:pt idx="839">
                  <c:v>-1.0540087654673898</c:v>
                </c:pt>
                <c:pt idx="840">
                  <c:v>-1.0540651266494157</c:v>
                </c:pt>
                <c:pt idx="841">
                  <c:v>-1.0540191114017232</c:v>
                </c:pt>
                <c:pt idx="842">
                  <c:v>-1.0538962463858035</c:v>
                </c:pt>
                <c:pt idx="843">
                  <c:v>-1.053578317701823</c:v>
                </c:pt>
                <c:pt idx="844">
                  <c:v>-1.0531274773404224</c:v>
                </c:pt>
                <c:pt idx="845">
                  <c:v>-1.0527925110860226</c:v>
                </c:pt>
                <c:pt idx="846">
                  <c:v>-1.0517766203702799</c:v>
                </c:pt>
                <c:pt idx="847">
                  <c:v>-1.0516343874486305</c:v>
                </c:pt>
                <c:pt idx="848">
                  <c:v>-1.0502285965125489</c:v>
                </c:pt>
                <c:pt idx="849">
                  <c:v>-1.0490477314385804</c:v>
                </c:pt>
                <c:pt idx="850">
                  <c:v>-1.048351902533901</c:v>
                </c:pt>
                <c:pt idx="851">
                  <c:v>-1.0453778823262607</c:v>
                </c:pt>
                <c:pt idx="852">
                  <c:v>-1.0409815040967272</c:v>
                </c:pt>
                <c:pt idx="853">
                  <c:v>-1.0400587775764794</c:v>
                </c:pt>
                <c:pt idx="854">
                  <c:v>-1.0283606765378899</c:v>
                </c:pt>
                <c:pt idx="855">
                  <c:v>-1.0230927740580116</c:v>
                </c:pt>
                <c:pt idx="856">
                  <c:v>-1.0207922068297934</c:v>
                </c:pt>
                <c:pt idx="857">
                  <c:v>-1.0192222160350815</c:v>
                </c:pt>
                <c:pt idx="858">
                  <c:v>-1.0166576894095007</c:v>
                </c:pt>
                <c:pt idx="859">
                  <c:v>-1.0161138774382512</c:v>
                </c:pt>
                <c:pt idx="860">
                  <c:v>-1.0111498984794476</c:v>
                </c:pt>
                <c:pt idx="861">
                  <c:v>-1.0079233159273999</c:v>
                </c:pt>
                <c:pt idx="862">
                  <c:v>-1.0075111567893911</c:v>
                </c:pt>
                <c:pt idx="863">
                  <c:v>-1.0057082940395137</c:v>
                </c:pt>
                <c:pt idx="864">
                  <c:v>-1.0045813452989174</c:v>
                </c:pt>
                <c:pt idx="865">
                  <c:v>-1.0028946533552743</c:v>
                </c:pt>
                <c:pt idx="866">
                  <c:v>-1.0017762595278299</c:v>
                </c:pt>
                <c:pt idx="867">
                  <c:v>-1.0004806534472708</c:v>
                </c:pt>
                <c:pt idx="868">
                  <c:v>-0.99947680445110754</c:v>
                </c:pt>
                <c:pt idx="869">
                  <c:v>-0.99868487264325667</c:v>
                </c:pt>
                <c:pt idx="870">
                  <c:v>-0.9961155039414219</c:v>
                </c:pt>
                <c:pt idx="871">
                  <c:v>-0.99592775469405448</c:v>
                </c:pt>
                <c:pt idx="872">
                  <c:v>-0.99353684873064518</c:v>
                </c:pt>
                <c:pt idx="873">
                  <c:v>-0.99305115436469005</c:v>
                </c:pt>
                <c:pt idx="874">
                  <c:v>-0.9923539432238524</c:v>
                </c:pt>
                <c:pt idx="875">
                  <c:v>-0.99167929085638995</c:v>
                </c:pt>
                <c:pt idx="876">
                  <c:v>-0.99131967766888263</c:v>
                </c:pt>
                <c:pt idx="877">
                  <c:v>-0.99037966542788147</c:v>
                </c:pt>
                <c:pt idx="878">
                  <c:v>-0.9891120571886215</c:v>
                </c:pt>
                <c:pt idx="879">
                  <c:v>-0.98858979878260256</c:v>
                </c:pt>
                <c:pt idx="880">
                  <c:v>-0.98783864212941519</c:v>
                </c:pt>
                <c:pt idx="881">
                  <c:v>-0.98742516249518619</c:v>
                </c:pt>
                <c:pt idx="882">
                  <c:v>-0.98685925142020026</c:v>
                </c:pt>
                <c:pt idx="883">
                  <c:v>-0.98432925475593669</c:v>
                </c:pt>
                <c:pt idx="884">
                  <c:v>-0.98342882632235107</c:v>
                </c:pt>
                <c:pt idx="885">
                  <c:v>-0.97919346301732157</c:v>
                </c:pt>
                <c:pt idx="886">
                  <c:v>-0.97861390353948852</c:v>
                </c:pt>
                <c:pt idx="887">
                  <c:v>-0.97372697257244922</c:v>
                </c:pt>
                <c:pt idx="888">
                  <c:v>-0.97209347578596172</c:v>
                </c:pt>
                <c:pt idx="889">
                  <c:v>-0.96872727280359738</c:v>
                </c:pt>
                <c:pt idx="890">
                  <c:v>-0.96847872515144362</c:v>
                </c:pt>
                <c:pt idx="891">
                  <c:v>-0.96559306451388038</c:v>
                </c:pt>
                <c:pt idx="892">
                  <c:v>-0.9654049968322137</c:v>
                </c:pt>
                <c:pt idx="893">
                  <c:v>-0.95899141884599581</c:v>
                </c:pt>
                <c:pt idx="894">
                  <c:v>-0.95497548339218596</c:v>
                </c:pt>
                <c:pt idx="895">
                  <c:v>-0.9543767818229939</c:v>
                </c:pt>
                <c:pt idx="896">
                  <c:v>-0.94965868742718307</c:v>
                </c:pt>
                <c:pt idx="897">
                  <c:v>-0.94494711470235082</c:v>
                </c:pt>
                <c:pt idx="898">
                  <c:v>-0.94092679948988833</c:v>
                </c:pt>
                <c:pt idx="899">
                  <c:v>-0.93806519141227274</c:v>
                </c:pt>
                <c:pt idx="900">
                  <c:v>-0.93777886502212848</c:v>
                </c:pt>
                <c:pt idx="901">
                  <c:v>-0.92421884597413084</c:v>
                </c:pt>
                <c:pt idx="902">
                  <c:v>-0.92295411469809574</c:v>
                </c:pt>
                <c:pt idx="903">
                  <c:v>-0.91670264351891273</c:v>
                </c:pt>
                <c:pt idx="904">
                  <c:v>-0.91389152888532232</c:v>
                </c:pt>
                <c:pt idx="905">
                  <c:v>-0.90489974264891915</c:v>
                </c:pt>
                <c:pt idx="906">
                  <c:v>-0.90321338800985485</c:v>
                </c:pt>
                <c:pt idx="907">
                  <c:v>-0.89366714603052222</c:v>
                </c:pt>
                <c:pt idx="908">
                  <c:v>-0.87971931974080753</c:v>
                </c:pt>
                <c:pt idx="909">
                  <c:v>-0.87884965311622143</c:v>
                </c:pt>
                <c:pt idx="910">
                  <c:v>-0.87237037067896039</c:v>
                </c:pt>
                <c:pt idx="911">
                  <c:v>-0.86825455902064985</c:v>
                </c:pt>
                <c:pt idx="912">
                  <c:v>-0.86737209637438639</c:v>
                </c:pt>
                <c:pt idx="913">
                  <c:v>-0.8647807097670499</c:v>
                </c:pt>
                <c:pt idx="914">
                  <c:v>-0.86222766714964982</c:v>
                </c:pt>
                <c:pt idx="915">
                  <c:v>-0.86003187439188211</c:v>
                </c:pt>
                <c:pt idx="916">
                  <c:v>-0.85895992427475676</c:v>
                </c:pt>
                <c:pt idx="917">
                  <c:v>-0.85217951848272955</c:v>
                </c:pt>
                <c:pt idx="918">
                  <c:v>-0.85136300952107491</c:v>
                </c:pt>
                <c:pt idx="919">
                  <c:v>-0.85223003643796547</c:v>
                </c:pt>
                <c:pt idx="920">
                  <c:v>-0.8523635603086529</c:v>
                </c:pt>
                <c:pt idx="921">
                  <c:v>-0.86018961692686335</c:v>
                </c:pt>
                <c:pt idx="922">
                  <c:v>-0.86197345544749904</c:v>
                </c:pt>
                <c:pt idx="923">
                  <c:v>-0.87823337795849565</c:v>
                </c:pt>
                <c:pt idx="924">
                  <c:v>-0.89643957762934934</c:v>
                </c:pt>
                <c:pt idx="925">
                  <c:v>-0.8988267438671681</c:v>
                </c:pt>
                <c:pt idx="926">
                  <c:v>-0.92605990508058811</c:v>
                </c:pt>
                <c:pt idx="927">
                  <c:v>-0.95585091677431522</c:v>
                </c:pt>
                <c:pt idx="928">
                  <c:v>-0.98496684998191575</c:v>
                </c:pt>
                <c:pt idx="929">
                  <c:v>-1.0152508901520148</c:v>
                </c:pt>
                <c:pt idx="930">
                  <c:v>-1.0169479734216762</c:v>
                </c:pt>
                <c:pt idx="931">
                  <c:v>-1.0498333414527714</c:v>
                </c:pt>
                <c:pt idx="932">
                  <c:v>-1.0989761877991775</c:v>
                </c:pt>
                <c:pt idx="933">
                  <c:v>-1.1243242278430403</c:v>
                </c:pt>
                <c:pt idx="934">
                  <c:v>-1.127962771167857</c:v>
                </c:pt>
                <c:pt idx="935">
                  <c:v>-1.1040839193357939</c:v>
                </c:pt>
                <c:pt idx="936">
                  <c:v>-1.1002058739748481</c:v>
                </c:pt>
                <c:pt idx="937">
                  <c:v>-1.0608406144204034</c:v>
                </c:pt>
                <c:pt idx="938">
                  <c:v>-1.0520054650900894</c:v>
                </c:pt>
                <c:pt idx="939">
                  <c:v>-1.0445247988369253</c:v>
                </c:pt>
                <c:pt idx="940">
                  <c:v>-1.0373638408884174</c:v>
                </c:pt>
                <c:pt idx="941">
                  <c:v>-1.028814485940589</c:v>
                </c:pt>
                <c:pt idx="942">
                  <c:v>-1.0191306413347474</c:v>
                </c:pt>
                <c:pt idx="943">
                  <c:v>-1.011741553278805</c:v>
                </c:pt>
                <c:pt idx="944">
                  <c:v>-0.98772671954317381</c:v>
                </c:pt>
                <c:pt idx="945">
                  <c:v>-0.9795390677069109</c:v>
                </c:pt>
                <c:pt idx="946">
                  <c:v>-0.96972021719836687</c:v>
                </c:pt>
                <c:pt idx="947">
                  <c:v>-0.94388921580961993</c:v>
                </c:pt>
                <c:pt idx="948">
                  <c:v>-0.92176817731753236</c:v>
                </c:pt>
                <c:pt idx="949">
                  <c:v>-0.89284972865435552</c:v>
                </c:pt>
                <c:pt idx="950">
                  <c:v>-0.88435080910768682</c:v>
                </c:pt>
                <c:pt idx="951">
                  <c:v>-0.7454814443206671</c:v>
                </c:pt>
                <c:pt idx="952">
                  <c:v>-0.72286056427720646</c:v>
                </c:pt>
                <c:pt idx="953">
                  <c:v>-0.71309102124424162</c:v>
                </c:pt>
                <c:pt idx="954">
                  <c:v>-0.66453741497965457</c:v>
                </c:pt>
                <c:pt idx="955">
                  <c:v>-0.64731326455652716</c:v>
                </c:pt>
                <c:pt idx="956">
                  <c:v>-0.63582400780462056</c:v>
                </c:pt>
                <c:pt idx="957">
                  <c:v>-0.61707584470014232</c:v>
                </c:pt>
                <c:pt idx="958">
                  <c:v>-0.60464136365646548</c:v>
                </c:pt>
                <c:pt idx="959">
                  <c:v>-0.59758283146706326</c:v>
                </c:pt>
                <c:pt idx="960">
                  <c:v>-0.5898275072488427</c:v>
                </c:pt>
                <c:pt idx="961">
                  <c:v>-0.58048619365299647</c:v>
                </c:pt>
                <c:pt idx="962">
                  <c:v>-0.56104756348076323</c:v>
                </c:pt>
                <c:pt idx="963">
                  <c:v>-0.55274989843482791</c:v>
                </c:pt>
                <c:pt idx="964">
                  <c:v>-0.54554861419469702</c:v>
                </c:pt>
                <c:pt idx="965">
                  <c:v>-0.5335294066917311</c:v>
                </c:pt>
                <c:pt idx="966">
                  <c:v>-0.52500993182832667</c:v>
                </c:pt>
                <c:pt idx="967">
                  <c:v>-0.5108522322200818</c:v>
                </c:pt>
                <c:pt idx="968">
                  <c:v>-0.50741471109245351</c:v>
                </c:pt>
                <c:pt idx="969">
                  <c:v>-0.49829562265129806</c:v>
                </c:pt>
                <c:pt idx="970">
                  <c:v>-0.49118115044513694</c:v>
                </c:pt>
                <c:pt idx="971">
                  <c:v>-0.4838380109984628</c:v>
                </c:pt>
                <c:pt idx="972">
                  <c:v>-0.47656994986907752</c:v>
                </c:pt>
                <c:pt idx="973">
                  <c:v>-0.46476823842010101</c:v>
                </c:pt>
                <c:pt idx="974">
                  <c:v>-0.45646449836032688</c:v>
                </c:pt>
                <c:pt idx="975">
                  <c:v>-0.44508670124905664</c:v>
                </c:pt>
                <c:pt idx="976">
                  <c:v>-0.43290059513103862</c:v>
                </c:pt>
                <c:pt idx="977">
                  <c:v>-0.42545968590072647</c:v>
                </c:pt>
                <c:pt idx="978">
                  <c:v>-0.41791094735924761</c:v>
                </c:pt>
                <c:pt idx="979">
                  <c:v>-0.41081928999001788</c:v>
                </c:pt>
                <c:pt idx="980">
                  <c:v>-0.40146157983150843</c:v>
                </c:pt>
                <c:pt idx="981">
                  <c:v>-0.39102627891411307</c:v>
                </c:pt>
                <c:pt idx="982">
                  <c:v>-0.38236787581109649</c:v>
                </c:pt>
                <c:pt idx="983">
                  <c:v>-0.37573153313496638</c:v>
                </c:pt>
                <c:pt idx="984">
                  <c:v>-0.36887862548992439</c:v>
                </c:pt>
                <c:pt idx="985">
                  <c:v>-0.3611627798990717</c:v>
                </c:pt>
                <c:pt idx="986">
                  <c:v>-0.3571659458856139</c:v>
                </c:pt>
                <c:pt idx="987">
                  <c:v>-0.34341204752565468</c:v>
                </c:pt>
                <c:pt idx="988">
                  <c:v>-0.33834253578381607</c:v>
                </c:pt>
                <c:pt idx="989">
                  <c:v>-0.32732648170704765</c:v>
                </c:pt>
                <c:pt idx="990">
                  <c:v>-0.31843261880049911</c:v>
                </c:pt>
                <c:pt idx="991">
                  <c:v>-0.31106828156478089</c:v>
                </c:pt>
                <c:pt idx="992">
                  <c:v>-0.30493817234423037</c:v>
                </c:pt>
                <c:pt idx="993">
                  <c:v>-0.29649081757304985</c:v>
                </c:pt>
                <c:pt idx="994">
                  <c:v>-0.2883008468967691</c:v>
                </c:pt>
                <c:pt idx="995">
                  <c:v>-0.27939392010122799</c:v>
                </c:pt>
                <c:pt idx="996">
                  <c:v>-0.27135763129271651</c:v>
                </c:pt>
                <c:pt idx="997">
                  <c:v>-0.26359955674103075</c:v>
                </c:pt>
                <c:pt idx="998">
                  <c:v>-0.25520508095385813</c:v>
                </c:pt>
                <c:pt idx="999">
                  <c:v>-0.24906033734965355</c:v>
                </c:pt>
                <c:pt idx="1000">
                  <c:v>-0.24060825884299672</c:v>
                </c:pt>
                <c:pt idx="1001">
                  <c:v>-0.2332615713548325</c:v>
                </c:pt>
                <c:pt idx="1002">
                  <c:v>-0.22457870721139994</c:v>
                </c:pt>
                <c:pt idx="1003">
                  <c:v>-0.21925920584472683</c:v>
                </c:pt>
                <c:pt idx="1004">
                  <c:v>-0.20943334003553221</c:v>
                </c:pt>
                <c:pt idx="1005">
                  <c:v>-0.20121845037835276</c:v>
                </c:pt>
                <c:pt idx="1006">
                  <c:v>-0.19348472974760678</c:v>
                </c:pt>
                <c:pt idx="1007">
                  <c:v>-0.18654471434124592</c:v>
                </c:pt>
                <c:pt idx="1008">
                  <c:v>-0.17850522097637775</c:v>
                </c:pt>
                <c:pt idx="1009">
                  <c:v>-0.17031469365689952</c:v>
                </c:pt>
                <c:pt idx="1010">
                  <c:v>-0.16282527257705379</c:v>
                </c:pt>
                <c:pt idx="1011">
                  <c:v>-0.15519626194602576</c:v>
                </c:pt>
                <c:pt idx="1012">
                  <c:v>-0.14903360058557283</c:v>
                </c:pt>
                <c:pt idx="1013">
                  <c:v>-0.13925536858955911</c:v>
                </c:pt>
                <c:pt idx="1014">
                  <c:v>-0.13147988547686429</c:v>
                </c:pt>
                <c:pt idx="1015">
                  <c:v>-0.12338037400191779</c:v>
                </c:pt>
                <c:pt idx="1016">
                  <c:v>-0.11979201691660514</c:v>
                </c:pt>
                <c:pt idx="1017">
                  <c:v>-0.10794764365404975</c:v>
                </c:pt>
                <c:pt idx="1018">
                  <c:v>-9.9573553431034856E-2</c:v>
                </c:pt>
                <c:pt idx="1019">
                  <c:v>-9.1592122365991208E-2</c:v>
                </c:pt>
                <c:pt idx="1020">
                  <c:v>-8.4115920716955547E-2</c:v>
                </c:pt>
                <c:pt idx="1021">
                  <c:v>-7.6977612340819165E-2</c:v>
                </c:pt>
                <c:pt idx="1022">
                  <c:v>-7.0927980008350378E-2</c:v>
                </c:pt>
                <c:pt idx="1023">
                  <c:v>-6.1214496362114873E-2</c:v>
                </c:pt>
                <c:pt idx="1024">
                  <c:v>-5.3769381432925048E-2</c:v>
                </c:pt>
                <c:pt idx="1025">
                  <c:v>-4.5665194027981054E-2</c:v>
                </c:pt>
                <c:pt idx="1026">
                  <c:v>-3.773224579073052E-2</c:v>
                </c:pt>
                <c:pt idx="1027">
                  <c:v>-2.9644821691768228E-2</c:v>
                </c:pt>
                <c:pt idx="1028">
                  <c:v>-2.1915913075319697E-2</c:v>
                </c:pt>
                <c:pt idx="1029">
                  <c:v>-1.6675309262261784E-2</c:v>
                </c:pt>
                <c:pt idx="1030">
                  <c:v>-8.597899611146079E-3</c:v>
                </c:pt>
                <c:pt idx="1031">
                  <c:v>-6.916784677425368E-4</c:v>
                </c:pt>
                <c:pt idx="1032">
                  <c:v>8.3765372049539547E-3</c:v>
                </c:pt>
                <c:pt idx="1033">
                  <c:v>1.6385841955140049E-2</c:v>
                </c:pt>
                <c:pt idx="1034">
                  <c:v>2.3003424512804457E-2</c:v>
                </c:pt>
                <c:pt idx="1035">
                  <c:v>2.9549265146878424E-2</c:v>
                </c:pt>
                <c:pt idx="1036">
                  <c:v>3.7795322062001535E-2</c:v>
                </c:pt>
                <c:pt idx="1037">
                  <c:v>4.6342450738108325E-2</c:v>
                </c:pt>
                <c:pt idx="1038">
                  <c:v>5.469742558977439E-2</c:v>
                </c:pt>
                <c:pt idx="1039">
                  <c:v>6.1059937974507823E-2</c:v>
                </c:pt>
                <c:pt idx="1040">
                  <c:v>6.8389171226983334E-2</c:v>
                </c:pt>
                <c:pt idx="1041">
                  <c:v>7.7572960623359527E-2</c:v>
                </c:pt>
                <c:pt idx="1042">
                  <c:v>8.4014741127786827E-2</c:v>
                </c:pt>
                <c:pt idx="1043">
                  <c:v>9.2328286343777599E-2</c:v>
                </c:pt>
                <c:pt idx="1044">
                  <c:v>0.10009167686149222</c:v>
                </c:pt>
                <c:pt idx="1045">
                  <c:v>0.10801668187804547</c:v>
                </c:pt>
                <c:pt idx="1046">
                  <c:v>0.112638285136335</c:v>
                </c:pt>
                <c:pt idx="1047">
                  <c:v>0.12243400788137881</c:v>
                </c:pt>
                <c:pt idx="1048">
                  <c:v>0.12854572051222665</c:v>
                </c:pt>
                <c:pt idx="1049">
                  <c:v>0.13570673254672269</c:v>
                </c:pt>
                <c:pt idx="1050">
                  <c:v>0.146687468687793</c:v>
                </c:pt>
                <c:pt idx="1051">
                  <c:v>0.15356674980496227</c:v>
                </c:pt>
                <c:pt idx="1052">
                  <c:v>0.16121243935283736</c:v>
                </c:pt>
                <c:pt idx="1053">
                  <c:v>0.16844116955412095</c:v>
                </c:pt>
                <c:pt idx="1054">
                  <c:v>0.17595891106621192</c:v>
                </c:pt>
                <c:pt idx="1055">
                  <c:v>0.18376356991620885</c:v>
                </c:pt>
                <c:pt idx="1056">
                  <c:v>0.19137901673413951</c:v>
                </c:pt>
                <c:pt idx="1057">
                  <c:v>0.19922497806637865</c:v>
                </c:pt>
                <c:pt idx="1058">
                  <c:v>0.20762662811035887</c:v>
                </c:pt>
                <c:pt idx="1059">
                  <c:v>0.21451357139932689</c:v>
                </c:pt>
                <c:pt idx="1060">
                  <c:v>0.22256638992178268</c:v>
                </c:pt>
                <c:pt idx="1061">
                  <c:v>0.22971580415952908</c:v>
                </c:pt>
                <c:pt idx="1062">
                  <c:v>0.23787041274407519</c:v>
                </c:pt>
                <c:pt idx="1063">
                  <c:v>0.23957161284894721</c:v>
                </c:pt>
                <c:pt idx="1064">
                  <c:v>0.25404193830348359</c:v>
                </c:pt>
                <c:pt idx="1065">
                  <c:v>0.25964580097714696</c:v>
                </c:pt>
                <c:pt idx="1066">
                  <c:v>0.26797822917023734</c:v>
                </c:pt>
                <c:pt idx="1067">
                  <c:v>0.27602983325766706</c:v>
                </c:pt>
                <c:pt idx="1068">
                  <c:v>0.28353853893824682</c:v>
                </c:pt>
                <c:pt idx="1069">
                  <c:v>0.29098561847697341</c:v>
                </c:pt>
                <c:pt idx="1070">
                  <c:v>0.29683770069404786</c:v>
                </c:pt>
                <c:pt idx="1071">
                  <c:v>0.30450865531702798</c:v>
                </c:pt>
                <c:pt idx="1072">
                  <c:v>0.31394803861969689</c:v>
                </c:pt>
                <c:pt idx="1073">
                  <c:v>0.32079986859851733</c:v>
                </c:pt>
                <c:pt idx="1074">
                  <c:v>0.32942793078056942</c:v>
                </c:pt>
                <c:pt idx="1075">
                  <c:v>0.33552199274011502</c:v>
                </c:pt>
                <c:pt idx="1076">
                  <c:v>0.34251289486261643</c:v>
                </c:pt>
                <c:pt idx="1077">
                  <c:v>0.35007893279334684</c:v>
                </c:pt>
                <c:pt idx="1078">
                  <c:v>0.35963898407359701</c:v>
                </c:pt>
                <c:pt idx="1079">
                  <c:v>0.36700898393369175</c:v>
                </c:pt>
                <c:pt idx="1080">
                  <c:v>0.37375244800616986</c:v>
                </c:pt>
                <c:pt idx="1081">
                  <c:v>0.38076516190985632</c:v>
                </c:pt>
                <c:pt idx="1082">
                  <c:v>0.38955916412257957</c:v>
                </c:pt>
                <c:pt idx="1083">
                  <c:v>0.39414249303789345</c:v>
                </c:pt>
                <c:pt idx="1084">
                  <c:v>0.40327996954462619</c:v>
                </c:pt>
                <c:pt idx="1085">
                  <c:v>0.41096190252838349</c:v>
                </c:pt>
                <c:pt idx="1086">
                  <c:v>0.41876449663731707</c:v>
                </c:pt>
                <c:pt idx="1087">
                  <c:v>0.42549802323107033</c:v>
                </c:pt>
                <c:pt idx="1088">
                  <c:v>0.43338133624375413</c:v>
                </c:pt>
                <c:pt idx="1089">
                  <c:v>0.44048766463606509</c:v>
                </c:pt>
                <c:pt idx="1090">
                  <c:v>0.44939365884467997</c:v>
                </c:pt>
                <c:pt idx="1091">
                  <c:v>0.45555304736790619</c:v>
                </c:pt>
                <c:pt idx="1092">
                  <c:v>0.46343882244535173</c:v>
                </c:pt>
                <c:pt idx="1093">
                  <c:v>0.47041805652578517</c:v>
                </c:pt>
                <c:pt idx="1094">
                  <c:v>0.47814142890038008</c:v>
                </c:pt>
                <c:pt idx="1095">
                  <c:v>0.48348484869917763</c:v>
                </c:pt>
                <c:pt idx="1096">
                  <c:v>0.49301399822244685</c:v>
                </c:pt>
                <c:pt idx="1097">
                  <c:v>0.50033496400502153</c:v>
                </c:pt>
                <c:pt idx="1098">
                  <c:v>0.50805556678624153</c:v>
                </c:pt>
                <c:pt idx="1099">
                  <c:v>0.51489971752434582</c:v>
                </c:pt>
                <c:pt idx="1100">
                  <c:v>0.52230012329723197</c:v>
                </c:pt>
                <c:pt idx="1101">
                  <c:v>0.53076350032091091</c:v>
                </c:pt>
                <c:pt idx="1102">
                  <c:v>0.53706537700667156</c:v>
                </c:pt>
                <c:pt idx="1103">
                  <c:v>0.54452213753599266</c:v>
                </c:pt>
                <c:pt idx="1104">
                  <c:v>0.55257151793441173</c:v>
                </c:pt>
                <c:pt idx="1105">
                  <c:v>0.55947280571099622</c:v>
                </c:pt>
                <c:pt idx="1106">
                  <c:v>0.5670639599321029</c:v>
                </c:pt>
                <c:pt idx="1107">
                  <c:v>0.574215280135279</c:v>
                </c:pt>
                <c:pt idx="1108">
                  <c:v>0.58155115367987531</c:v>
                </c:pt>
                <c:pt idx="1109">
                  <c:v>0.58806101187671567</c:v>
                </c:pt>
                <c:pt idx="1110">
                  <c:v>0.5955723306866616</c:v>
                </c:pt>
                <c:pt idx="1111">
                  <c:v>0.59897199523371347</c:v>
                </c:pt>
                <c:pt idx="1112">
                  <c:v>0.61022780700787638</c:v>
                </c:pt>
                <c:pt idx="1113">
                  <c:v>0.61752643690733566</c:v>
                </c:pt>
                <c:pt idx="1114">
                  <c:v>0.62447604691740288</c:v>
                </c:pt>
                <c:pt idx="1115">
                  <c:v>0.63185530913221355</c:v>
                </c:pt>
                <c:pt idx="1116">
                  <c:v>0.63695223540483303</c:v>
                </c:pt>
                <c:pt idx="1117">
                  <c:v>0.64502693057120586</c:v>
                </c:pt>
                <c:pt idx="1118">
                  <c:v>0.65149920979332876</c:v>
                </c:pt>
                <c:pt idx="1119">
                  <c:v>0.65910445334332846</c:v>
                </c:pt>
                <c:pt idx="1120">
                  <c:v>0.66770234320719335</c:v>
                </c:pt>
                <c:pt idx="1121">
                  <c:v>0.67480997730890058</c:v>
                </c:pt>
                <c:pt idx="1122">
                  <c:v>0.68082570882329851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C-4090-B73F-076D065C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319664"/>
        <c:axId val="6407843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v>Data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Calculation!$AD$2:$AD$1771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-7.1705494286078419E-4</c:v>
                      </c:pt>
                      <c:pt idx="1">
                        <c:v>-2.6594349428599173E-3</c:v>
                      </c:pt>
                      <c:pt idx="2">
                        <c:v>-2.6692449428580289E-3</c:v>
                      </c:pt>
                      <c:pt idx="3">
                        <c:v>-2.1689349428601901E-3</c:v>
                      </c:pt>
                      <c:pt idx="4">
                        <c:v>-2.8752549428592289E-3</c:v>
                      </c:pt>
                      <c:pt idx="5">
                        <c:v>-3.2284149428605247E-3</c:v>
                      </c:pt>
                      <c:pt idx="6">
                        <c:v>-3.1205049428599807E-3</c:v>
                      </c:pt>
                      <c:pt idx="7">
                        <c:v>-3.2186049428588603E-3</c:v>
                      </c:pt>
                      <c:pt idx="8">
                        <c:v>-3.1989849428590844E-3</c:v>
                      </c:pt>
                      <c:pt idx="9">
                        <c:v>-3.1989849428590844E-3</c:v>
                      </c:pt>
                      <c:pt idx="10">
                        <c:v>-3.6306249428594839E-3</c:v>
                      </c:pt>
                      <c:pt idx="11">
                        <c:v>-6.4755249428589678E-3</c:v>
                      </c:pt>
                      <c:pt idx="12">
                        <c:v>-5.6122449428599452E-3</c:v>
                      </c:pt>
                      <c:pt idx="13">
                        <c:v>-2.5613349428592613E-3</c:v>
                      </c:pt>
                      <c:pt idx="14">
                        <c:v>-3.2872749428598524E-3</c:v>
                      </c:pt>
                      <c:pt idx="15">
                        <c:v>-3.1401249428597566E-3</c:v>
                      </c:pt>
                      <c:pt idx="16">
                        <c:v>-3.0714549428605409E-3</c:v>
                      </c:pt>
                      <c:pt idx="17">
                        <c:v>-5.6898924942858642E-2</c:v>
                      </c:pt>
                      <c:pt idx="18">
                        <c:v>-2.6300049428602534E-3</c:v>
                      </c:pt>
                      <c:pt idx="19">
                        <c:v>-7.3388049428597668E-3</c:v>
                      </c:pt>
                      <c:pt idx="20">
                        <c:v>1.5646025057140633E-2</c:v>
                      </c:pt>
                      <c:pt idx="21">
                        <c:v>4.3859585057141715E-2</c:v>
                      </c:pt>
                      <c:pt idx="22">
                        <c:v>-1.4254854942858941E-2</c:v>
                      </c:pt>
                      <c:pt idx="23">
                        <c:v>-2.8262049428580127E-3</c:v>
                      </c:pt>
                      <c:pt idx="24">
                        <c:v>-4.1309349428608755E-3</c:v>
                      </c:pt>
                      <c:pt idx="25">
                        <c:v>-6.6422949428606159E-3</c:v>
                      </c:pt>
                      <c:pt idx="26">
                        <c:v>8.0097725057139968E-2</c:v>
                      </c:pt>
                      <c:pt idx="27">
                        <c:v>3.8277695057139738E-2</c:v>
                      </c:pt>
                      <c:pt idx="28">
                        <c:v>6.7483550571392215E-3</c:v>
                      </c:pt>
                      <c:pt idx="29">
                        <c:v>3.3274595057140033E-2</c:v>
                      </c:pt>
                      <c:pt idx="30">
                        <c:v>-1.9934844942859797E-2</c:v>
                      </c:pt>
                      <c:pt idx="31">
                        <c:v>-1.0527054942858882E-2</c:v>
                      </c:pt>
                      <c:pt idx="32">
                        <c:v>1.0977950571415818E-3</c:v>
                      </c:pt>
                      <c:pt idx="33">
                        <c:v>-4.5920049428591625E-3</c:v>
                      </c:pt>
                      <c:pt idx="34">
                        <c:v>-2.845824942859565E-3</c:v>
                      </c:pt>
                      <c:pt idx="35">
                        <c:v>-3.3068949428596284E-3</c:v>
                      </c:pt>
                      <c:pt idx="36">
                        <c:v>-3.2284149428605247E-3</c:v>
                      </c:pt>
                      <c:pt idx="37">
                        <c:v>6.7745057140911058E-5</c:v>
                      </c:pt>
                      <c:pt idx="38">
                        <c:v>-4.9974942861297222E-5</c:v>
                      </c:pt>
                      <c:pt idx="39">
                        <c:v>-1.0007124942859491E-2</c:v>
                      </c:pt>
                      <c:pt idx="40">
                        <c:v>4.9433150571402962E-3</c:v>
                      </c:pt>
                      <c:pt idx="41">
                        <c:v>-4.6508649428584903E-3</c:v>
                      </c:pt>
                      <c:pt idx="42">
                        <c:v>-2.6692449428580289E-3</c:v>
                      </c:pt>
                      <c:pt idx="43">
                        <c:v>-3.3755649428588441E-3</c:v>
                      </c:pt>
                      <c:pt idx="44">
                        <c:v>-3.2284149428605247E-3</c:v>
                      </c:pt>
                      <c:pt idx="45">
                        <c:v>-3.3167049428595163E-3</c:v>
                      </c:pt>
                      <c:pt idx="46">
                        <c:v>-7.2300624942860381E-2</c:v>
                      </c:pt>
                      <c:pt idx="47">
                        <c:v>-5.3179449428597536E-3</c:v>
                      </c:pt>
                      <c:pt idx="48">
                        <c:v>1.2742265057141822E-2</c:v>
                      </c:pt>
                      <c:pt idx="49">
                        <c:v>8.7888350571407869E-3</c:v>
                      </c:pt>
                      <c:pt idx="50">
                        <c:v>-7.1426049428584548E-3</c:v>
                      </c:pt>
                      <c:pt idx="51">
                        <c:v>-5.5141449428592892E-3</c:v>
                      </c:pt>
                      <c:pt idx="52">
                        <c:v>-3.8848524942860507E-2</c:v>
                      </c:pt>
                      <c:pt idx="53">
                        <c:v>9.7404050571405776E-3</c:v>
                      </c:pt>
                      <c:pt idx="54">
                        <c:v>-9.0344494286043187E-4</c:v>
                      </c:pt>
                      <c:pt idx="55">
                        <c:v>-6.0536949428584563E-3</c:v>
                      </c:pt>
                      <c:pt idx="56">
                        <c:v>1.4674835057141067E-2</c:v>
                      </c:pt>
                      <c:pt idx="57">
                        <c:v>3.701220505713998E-2</c:v>
                      </c:pt>
                      <c:pt idx="58">
                        <c:v>1.1408105057139295E-2</c:v>
                      </c:pt>
                      <c:pt idx="59">
                        <c:v>-3.60119494285982E-3</c:v>
                      </c:pt>
                      <c:pt idx="60">
                        <c:v>-7.9461924942858531E-2</c:v>
                      </c:pt>
                      <c:pt idx="61">
                        <c:v>-2.1828174942859491E-2</c:v>
                      </c:pt>
                      <c:pt idx="62">
                        <c:v>4.6097750571387763E-3</c:v>
                      </c:pt>
                      <c:pt idx="63">
                        <c:v>-1.3165944942858943E-2</c:v>
                      </c:pt>
                      <c:pt idx="64">
                        <c:v>-6.0242649428587924E-3</c:v>
                      </c:pt>
                      <c:pt idx="65">
                        <c:v>-3.1695549428594205E-3</c:v>
                      </c:pt>
                      <c:pt idx="66">
                        <c:v>-3.3068949428596284E-3</c:v>
                      </c:pt>
                      <c:pt idx="67">
                        <c:v>1.5603505713990273E-4</c:v>
                      </c:pt>
                      <c:pt idx="68">
                        <c:v>-4.0313494285904028E-4</c:v>
                      </c:pt>
                      <c:pt idx="69">
                        <c:v>-6.9328194942858801E-2</c:v>
                      </c:pt>
                      <c:pt idx="70">
                        <c:v>-3.4316304942860754E-2</c:v>
                      </c:pt>
                      <c:pt idx="71">
                        <c:v>-5.9752149428593526E-3</c:v>
                      </c:pt>
                      <c:pt idx="72">
                        <c:v>-6.5049549428586317E-3</c:v>
                      </c:pt>
                      <c:pt idx="73">
                        <c:v>-1.1388849428595194E-3</c:v>
                      </c:pt>
                      <c:pt idx="74">
                        <c:v>-4.0818849428596593E-3</c:v>
                      </c:pt>
                      <c:pt idx="75">
                        <c:v>-2.8850649428608932E-3</c:v>
                      </c:pt>
                      <c:pt idx="76">
                        <c:v>-3.1695549428594205E-3</c:v>
                      </c:pt>
                      <c:pt idx="77">
                        <c:v>-2.2073424942858466E-2</c:v>
                      </c:pt>
                      <c:pt idx="78">
                        <c:v>-6.5355144942859766E-2</c:v>
                      </c:pt>
                      <c:pt idx="79">
                        <c:v>-8.2777704942859742E-2</c:v>
                      </c:pt>
                      <c:pt idx="80">
                        <c:v>-8.5563744942859898E-2</c:v>
                      </c:pt>
                      <c:pt idx="81">
                        <c:v>1.0270145057139857E-2</c:v>
                      </c:pt>
                      <c:pt idx="82">
                        <c:v>-4.2584649428576427E-3</c:v>
                      </c:pt>
                      <c:pt idx="83">
                        <c:v>-3.4442349428598362E-3</c:v>
                      </c:pt>
                      <c:pt idx="84">
                        <c:v>-2.5711449428591493E-3</c:v>
                      </c:pt>
                      <c:pt idx="85">
                        <c:v>-2.9929749428596608E-3</c:v>
                      </c:pt>
                      <c:pt idx="86">
                        <c:v>-3.3461349428591802E-3</c:v>
                      </c:pt>
                      <c:pt idx="87">
                        <c:v>-3.1303149428598687E-3</c:v>
                      </c:pt>
                      <c:pt idx="88">
                        <c:v>-3.1695549428594205E-3</c:v>
                      </c:pt>
                      <c:pt idx="89">
                        <c:v>-3.0616449428588766E-3</c:v>
                      </c:pt>
                      <c:pt idx="90">
                        <c:v>-3.7229874942859453E-2</c:v>
                      </c:pt>
                      <c:pt idx="91">
                        <c:v>-2.515376494286059E-2</c:v>
                      </c:pt>
                      <c:pt idx="92">
                        <c:v>-9.369474942859668E-3</c:v>
                      </c:pt>
                      <c:pt idx="93">
                        <c:v>2.8930250571406191E-3</c:v>
                      </c:pt>
                      <c:pt idx="94">
                        <c:v>-5.0040249428597861E-3</c:v>
                      </c:pt>
                      <c:pt idx="95">
                        <c:v>-2.5417149428594854E-3</c:v>
                      </c:pt>
                      <c:pt idx="96">
                        <c:v>-3.2970849428597404E-3</c:v>
                      </c:pt>
                      <c:pt idx="97">
                        <c:v>-3.2087949428589724E-3</c:v>
                      </c:pt>
                      <c:pt idx="98">
                        <c:v>-3.1989849428590844E-3</c:v>
                      </c:pt>
                      <c:pt idx="99">
                        <c:v>-3.1695549428594205E-3</c:v>
                      </c:pt>
                      <c:pt idx="100">
                        <c:v>-3.1891749428591964E-3</c:v>
                      </c:pt>
                      <c:pt idx="101">
                        <c:v>-2.6201949428603655E-3</c:v>
                      </c:pt>
                      <c:pt idx="102">
                        <c:v>-1.2271749428602874E-3</c:v>
                      </c:pt>
                      <c:pt idx="103">
                        <c:v>-3.7946004942860156E-2</c:v>
                      </c:pt>
                      <c:pt idx="104">
                        <c:v>1.0122995057141537E-2</c:v>
                      </c:pt>
                      <c:pt idx="105">
                        <c:v>-5.0825049428606661E-3</c:v>
                      </c:pt>
                      <c:pt idx="106">
                        <c:v>8.8850571415832746E-6</c:v>
                      </c:pt>
                      <c:pt idx="107">
                        <c:v>-5.1904149428594337E-3</c:v>
                      </c:pt>
                      <c:pt idx="108">
                        <c:v>-1.6769494285995279E-4</c:v>
                      </c:pt>
                      <c:pt idx="109">
                        <c:v>-4.4350449428591787E-3</c:v>
                      </c:pt>
                      <c:pt idx="110">
                        <c:v>-2.7575349428605733E-3</c:v>
                      </c:pt>
                      <c:pt idx="111">
                        <c:v>-3.3167049428595163E-3</c:v>
                      </c:pt>
                      <c:pt idx="112">
                        <c:v>-3.1106949428583164E-3</c:v>
                      </c:pt>
                      <c:pt idx="113">
                        <c:v>-3.2087949428589724E-3</c:v>
                      </c:pt>
                      <c:pt idx="114">
                        <c:v>-3.1597449428595326E-3</c:v>
                      </c:pt>
                      <c:pt idx="115">
                        <c:v>-5.9163549428600248E-3</c:v>
                      </c:pt>
                      <c:pt idx="116">
                        <c:v>-3.1695549428594205E-3</c:v>
                      </c:pt>
                      <c:pt idx="117">
                        <c:v>-3.1008849428602048E-3</c:v>
                      </c:pt>
                      <c:pt idx="118">
                        <c:v>-2.9243049428586687E-3</c:v>
                      </c:pt>
                      <c:pt idx="119">
                        <c:v>-7.2995649428584386E-3</c:v>
                      </c:pt>
                      <c:pt idx="120">
                        <c:v>3.718550571392143E-4</c:v>
                      </c:pt>
                      <c:pt idx="121">
                        <c:v>-1.6980549428602387E-3</c:v>
                      </c:pt>
                      <c:pt idx="122">
                        <c:v>2.7375505714211101E-4</c:v>
                      </c:pt>
                      <c:pt idx="123">
                        <c:v>4.8125057139358773E-5</c:v>
                      </c:pt>
                      <c:pt idx="124">
                        <c:v>-1.8255849428605586E-3</c:v>
                      </c:pt>
                      <c:pt idx="125">
                        <c:v>-3.2578449428601886E-3</c:v>
                      </c:pt>
                      <c:pt idx="126">
                        <c:v>-2.5907649428607016E-3</c:v>
                      </c:pt>
                      <c:pt idx="127">
                        <c:v>-5.7971494286057634E-4</c:v>
                      </c:pt>
                      <c:pt idx="128">
                        <c:v>-1.5705249428599188E-3</c:v>
                      </c:pt>
                      <c:pt idx="129">
                        <c:v>-3.2774649428581881E-3</c:v>
                      </c:pt>
                      <c:pt idx="130">
                        <c:v>-3.0125949428576604E-3</c:v>
                      </c:pt>
                      <c:pt idx="131">
                        <c:v>-3.1008849428602048E-3</c:v>
                      </c:pt>
                      <c:pt idx="132">
                        <c:v>-3.1499349428596446E-3</c:v>
                      </c:pt>
                      <c:pt idx="133">
                        <c:v>-3.1695549428594205E-3</c:v>
                      </c:pt>
                      <c:pt idx="134">
                        <c:v>-3.1989849428590844E-3</c:v>
                      </c:pt>
                      <c:pt idx="135">
                        <c:v>-3.1695549428594205E-3</c:v>
                      </c:pt>
                      <c:pt idx="136">
                        <c:v>-3.1793649428593085E-3</c:v>
                      </c:pt>
                      <c:pt idx="137">
                        <c:v>-3.1891749428591964E-3</c:v>
                      </c:pt>
                      <c:pt idx="138">
                        <c:v>-3.1793649428593085E-3</c:v>
                      </c:pt>
                      <c:pt idx="139">
                        <c:v>-1.8942549428597744E-3</c:v>
                      </c:pt>
                      <c:pt idx="140">
                        <c:v>-3.4932849428610524E-3</c:v>
                      </c:pt>
                      <c:pt idx="141">
                        <c:v>-3.1793649428593085E-3</c:v>
                      </c:pt>
                      <c:pt idx="142">
                        <c:v>-3.4246149428600603E-3</c:v>
                      </c:pt>
                      <c:pt idx="143">
                        <c:v>-3.2480349428585242E-3</c:v>
                      </c:pt>
                      <c:pt idx="144">
                        <c:v>-3.1989849428590844E-3</c:v>
                      </c:pt>
                      <c:pt idx="145">
                        <c:v>-3.1989849428590844E-3</c:v>
                      </c:pt>
                      <c:pt idx="146">
                        <c:v>8.2403075057140285E-2</c:v>
                      </c:pt>
                      <c:pt idx="147">
                        <c:v>7.4329445057141896E-2</c:v>
                      </c:pt>
                      <c:pt idx="148">
                        <c:v>-1.1115654942859265E-2</c:v>
                      </c:pt>
                      <c:pt idx="149">
                        <c:v>-1.4233749428580467E-3</c:v>
                      </c:pt>
                      <c:pt idx="150">
                        <c:v>-3.5807424942859711E-2</c:v>
                      </c:pt>
                      <c:pt idx="151">
                        <c:v>-5.3906874942859062E-2</c:v>
                      </c:pt>
                      <c:pt idx="152">
                        <c:v>-2.1739884942860499E-2</c:v>
                      </c:pt>
                      <c:pt idx="153">
                        <c:v>-2.9046849428588928E-3</c:v>
                      </c:pt>
                      <c:pt idx="154">
                        <c:v>-2.7084849428593571E-3</c:v>
                      </c:pt>
                      <c:pt idx="155">
                        <c:v>-6.2891349428593202E-3</c:v>
                      </c:pt>
                      <c:pt idx="156">
                        <c:v>3.5560325057140574E-2</c:v>
                      </c:pt>
                      <c:pt idx="157">
                        <c:v>1.0319195057141073E-2</c:v>
                      </c:pt>
                      <c:pt idx="158">
                        <c:v>-2.1296949428588619E-3</c:v>
                      </c:pt>
                      <c:pt idx="159">
                        <c:v>-6.5049549428586317E-3</c:v>
                      </c:pt>
                      <c:pt idx="160">
                        <c:v>-5.4779964942859749E-2</c:v>
                      </c:pt>
                      <c:pt idx="161">
                        <c:v>4.4135750571410171E-3</c:v>
                      </c:pt>
                      <c:pt idx="162">
                        <c:v>-1.8746349428582221E-3</c:v>
                      </c:pt>
                      <c:pt idx="163">
                        <c:v>-4.9844049428600101E-3</c:v>
                      </c:pt>
                      <c:pt idx="164">
                        <c:v>-6.6800494285956802E-4</c:v>
                      </c:pt>
                      <c:pt idx="165">
                        <c:v>-3.6306249428594839E-3</c:v>
                      </c:pt>
                      <c:pt idx="166">
                        <c:v>-3.1303149428598687E-3</c:v>
                      </c:pt>
                      <c:pt idx="167">
                        <c:v>-3.0322149428592127E-3</c:v>
                      </c:pt>
                      <c:pt idx="168">
                        <c:v>-3.1597449428595326E-3</c:v>
                      </c:pt>
                      <c:pt idx="169">
                        <c:v>-3.1989849428590844E-3</c:v>
                      </c:pt>
                      <c:pt idx="170">
                        <c:v>-3.1891749428591964E-3</c:v>
                      </c:pt>
                      <c:pt idx="171">
                        <c:v>-3.1793649428593085E-3</c:v>
                      </c:pt>
                      <c:pt idx="172">
                        <c:v>-3.1793649428593085E-3</c:v>
                      </c:pt>
                      <c:pt idx="173">
                        <c:v>-3.1989849428590844E-3</c:v>
                      </c:pt>
                      <c:pt idx="174">
                        <c:v>-3.1793649428593085E-3</c:v>
                      </c:pt>
                      <c:pt idx="175">
                        <c:v>-3.1989849428590844E-3</c:v>
                      </c:pt>
                      <c:pt idx="176">
                        <c:v>-3.1695549428594205E-3</c:v>
                      </c:pt>
                      <c:pt idx="177">
                        <c:v>-3.1793649428593085E-3</c:v>
                      </c:pt>
                      <c:pt idx="178">
                        <c:v>-3.1793649428593085E-3</c:v>
                      </c:pt>
                      <c:pt idx="179">
                        <c:v>-3.1793649428593085E-3</c:v>
                      </c:pt>
                      <c:pt idx="180">
                        <c:v>-3.1597449428595326E-3</c:v>
                      </c:pt>
                      <c:pt idx="181">
                        <c:v>-3.1989849428590844E-3</c:v>
                      </c:pt>
                      <c:pt idx="182">
                        <c:v>-5.9654049428594647E-3</c:v>
                      </c:pt>
                      <c:pt idx="183">
                        <c:v>-6.5638149428597359E-3</c:v>
                      </c:pt>
                      <c:pt idx="184">
                        <c:v>-4.3369449428585227E-3</c:v>
                      </c:pt>
                      <c:pt idx="185">
                        <c:v>-2.6594349428599173E-3</c:v>
                      </c:pt>
                      <c:pt idx="186">
                        <c:v>-3.0322149428592127E-3</c:v>
                      </c:pt>
                      <c:pt idx="187">
                        <c:v>-3.1008849428602048E-3</c:v>
                      </c:pt>
                      <c:pt idx="188">
                        <c:v>-1.9022514942859559E-2</c:v>
                      </c:pt>
                      <c:pt idx="189">
                        <c:v>-9.0635514942858819E-2</c:v>
                      </c:pt>
                      <c:pt idx="190">
                        <c:v>-4.9423704942860525E-2</c:v>
                      </c:pt>
                      <c:pt idx="191">
                        <c:v>-1.1674824942859985E-2</c:v>
                      </c:pt>
                      <c:pt idx="192">
                        <c:v>-5.8223274942859504E-2</c:v>
                      </c:pt>
                      <c:pt idx="193">
                        <c:v>3.569915057139994E-3</c:v>
                      </c:pt>
                      <c:pt idx="194">
                        <c:v>-9.1928949428599083E-3</c:v>
                      </c:pt>
                      <c:pt idx="195">
                        <c:v>-4.0230249428603315E-3</c:v>
                      </c:pt>
                      <c:pt idx="196">
                        <c:v>-2.9929749428596608E-3</c:v>
                      </c:pt>
                      <c:pt idx="197">
                        <c:v>-3.1989849428590844E-3</c:v>
                      </c:pt>
                      <c:pt idx="198">
                        <c:v>-3.0616449428588766E-3</c:v>
                      </c:pt>
                      <c:pt idx="199">
                        <c:v>-3.0714549428605409E-3</c:v>
                      </c:pt>
                      <c:pt idx="200">
                        <c:v>-3.1695549428594205E-3</c:v>
                      </c:pt>
                      <c:pt idx="201">
                        <c:v>-3.2087949428589724E-3</c:v>
                      </c:pt>
                      <c:pt idx="202">
                        <c:v>-3.1989849428590844E-3</c:v>
                      </c:pt>
                      <c:pt idx="203">
                        <c:v>-3.1695549428594205E-3</c:v>
                      </c:pt>
                      <c:pt idx="204">
                        <c:v>-3.1891749428591964E-3</c:v>
                      </c:pt>
                      <c:pt idx="205">
                        <c:v>-3.1891749428591964E-3</c:v>
                      </c:pt>
                      <c:pt idx="206">
                        <c:v>-3.1989849428590844E-3</c:v>
                      </c:pt>
                      <c:pt idx="207">
                        <c:v>-5.2100349428592097E-3</c:v>
                      </c:pt>
                      <c:pt idx="208">
                        <c:v>-2.4436149428588294E-3</c:v>
                      </c:pt>
                      <c:pt idx="209">
                        <c:v>-3.3559449428590682E-3</c:v>
                      </c:pt>
                      <c:pt idx="210">
                        <c:v>-7.2281004942858829E-2</c:v>
                      </c:pt>
                      <c:pt idx="211">
                        <c:v>-7.5616404942859816E-2</c:v>
                      </c:pt>
                      <c:pt idx="212">
                        <c:v>-1.3676064942858446E-2</c:v>
                      </c:pt>
                      <c:pt idx="213">
                        <c:v>-1.1890644942859296E-2</c:v>
                      </c:pt>
                      <c:pt idx="214">
                        <c:v>-6.4755249428589678E-3</c:v>
                      </c:pt>
                      <c:pt idx="215">
                        <c:v>-2.1591249428585257E-3</c:v>
                      </c:pt>
                      <c:pt idx="216">
                        <c:v>-3.7385349428600279E-3</c:v>
                      </c:pt>
                      <c:pt idx="217">
                        <c:v>-3.8758749428602357E-3</c:v>
                      </c:pt>
                      <c:pt idx="218">
                        <c:v>-5.1021249428586657E-3</c:v>
                      </c:pt>
                      <c:pt idx="219">
                        <c:v>-4.4546649428589546E-3</c:v>
                      </c:pt>
                      <c:pt idx="220">
                        <c:v>-7.2791124942860108E-2</c:v>
                      </c:pt>
                      <c:pt idx="221">
                        <c:v>-6.0960264942860221E-2</c:v>
                      </c:pt>
                      <c:pt idx="222">
                        <c:v>6.7875950571405497E-3</c:v>
                      </c:pt>
                      <c:pt idx="223">
                        <c:v>-9.7913049428584031E-3</c:v>
                      </c:pt>
                      <c:pt idx="224">
                        <c:v>-5.013834942859674E-3</c:v>
                      </c:pt>
                      <c:pt idx="225">
                        <c:v>-3.1891749428591964E-3</c:v>
                      </c:pt>
                      <c:pt idx="226">
                        <c:v>-6.1812249428587762E-3</c:v>
                      </c:pt>
                      <c:pt idx="227">
                        <c:v>-5.779014942859817E-3</c:v>
                      </c:pt>
                      <c:pt idx="228">
                        <c:v>-5.877114942860473E-3</c:v>
                      </c:pt>
                      <c:pt idx="229">
                        <c:v>-4.8176349428601384E-3</c:v>
                      </c:pt>
                      <c:pt idx="230">
                        <c:v>-2.9635449428599969E-3</c:v>
                      </c:pt>
                      <c:pt idx="231">
                        <c:v>-1.8326004942860408E-2</c:v>
                      </c:pt>
                      <c:pt idx="232">
                        <c:v>-1.8316194942858743E-2</c:v>
                      </c:pt>
                      <c:pt idx="233">
                        <c:v>5.8850750571419752E-3</c:v>
                      </c:pt>
                      <c:pt idx="234">
                        <c:v>-5.4047494285924813E-4</c:v>
                      </c:pt>
                      <c:pt idx="235">
                        <c:v>-4.4252349428592908E-3</c:v>
                      </c:pt>
                      <c:pt idx="236">
                        <c:v>-1.7176749428600147E-3</c:v>
                      </c:pt>
                      <c:pt idx="237">
                        <c:v>-2.7869649428602372E-3</c:v>
                      </c:pt>
                      <c:pt idx="238">
                        <c:v>-3.3461349428591802E-3</c:v>
                      </c:pt>
                      <c:pt idx="239">
                        <c:v>-3.0616449428588766E-3</c:v>
                      </c:pt>
                      <c:pt idx="240">
                        <c:v>-1.9334949428593262E-3</c:v>
                      </c:pt>
                      <c:pt idx="241">
                        <c:v>-1.2664149428580629E-3</c:v>
                      </c:pt>
                      <c:pt idx="242">
                        <c:v>-3.1008849428602048E-3</c:v>
                      </c:pt>
                      <c:pt idx="243">
                        <c:v>-3.4442349428598362E-3</c:v>
                      </c:pt>
                      <c:pt idx="244">
                        <c:v>-2.5515249428593734E-3</c:v>
                      </c:pt>
                      <c:pt idx="245">
                        <c:v>-1.8600684942859047E-2</c:v>
                      </c:pt>
                      <c:pt idx="246">
                        <c:v>6.4442450571409182E-3</c:v>
                      </c:pt>
                      <c:pt idx="247">
                        <c:v>5.9163185057141021E-2</c:v>
                      </c:pt>
                      <c:pt idx="248">
                        <c:v>5.7250235057141552E-2</c:v>
                      </c:pt>
                      <c:pt idx="249">
                        <c:v>-1.4078274942859181E-2</c:v>
                      </c:pt>
                      <c:pt idx="250">
                        <c:v>-1.9629249428607665E-3</c:v>
                      </c:pt>
                      <c:pt idx="251">
                        <c:v>-8.7401494286076797E-4</c:v>
                      </c:pt>
                      <c:pt idx="252">
                        <c:v>-1.8731494285972872E-4</c:v>
                      </c:pt>
                      <c:pt idx="253">
                        <c:v>-2.276844942860734E-3</c:v>
                      </c:pt>
                      <c:pt idx="254">
                        <c:v>-3.6796749428607001E-3</c:v>
                      </c:pt>
                      <c:pt idx="255">
                        <c:v>-3.2087949428589724E-3</c:v>
                      </c:pt>
                      <c:pt idx="256">
                        <c:v>1.3399535057139644E-2</c:v>
                      </c:pt>
                      <c:pt idx="257">
                        <c:v>8.8671665057139748E-2</c:v>
                      </c:pt>
                      <c:pt idx="258">
                        <c:v>-1.3597584942859342E-2</c:v>
                      </c:pt>
                      <c:pt idx="259">
                        <c:v>-3.8268249428590195E-3</c:v>
                      </c:pt>
                      <c:pt idx="260">
                        <c:v>-9.0359349428599245E-3</c:v>
                      </c:pt>
                      <c:pt idx="261">
                        <c:v>-4.6802949428581542E-3</c:v>
                      </c:pt>
                      <c:pt idx="262">
                        <c:v>-4.1505549428588751E-3</c:v>
                      </c:pt>
                      <c:pt idx="263">
                        <c:v>-4.122254494286004E-2</c:v>
                      </c:pt>
                      <c:pt idx="264">
                        <c:v>2.0984150571408122E-3</c:v>
                      </c:pt>
                      <c:pt idx="265">
                        <c:v>3.0318505714177491E-4</c:v>
                      </c:pt>
                      <c:pt idx="266">
                        <c:v>-5.7299649428586008E-3</c:v>
                      </c:pt>
                      <c:pt idx="267">
                        <c:v>-4.9255449428606823E-3</c:v>
                      </c:pt>
                      <c:pt idx="268">
                        <c:v>-4.837254942858138E-3</c:v>
                      </c:pt>
                      <c:pt idx="269">
                        <c:v>-4.248654942859531E-3</c:v>
                      </c:pt>
                      <c:pt idx="270">
                        <c:v>-2.2495254942858978E-2</c:v>
                      </c:pt>
                      <c:pt idx="271">
                        <c:v>7.072085057139077E-3</c:v>
                      </c:pt>
                      <c:pt idx="272">
                        <c:v>-2.747724942858909E-3</c:v>
                      </c:pt>
                      <c:pt idx="273">
                        <c:v>-7.4369049428604228E-3</c:v>
                      </c:pt>
                      <c:pt idx="274">
                        <c:v>1.0790075057141024E-2</c:v>
                      </c:pt>
                      <c:pt idx="275">
                        <c:v>1.5832415057140281E-2</c:v>
                      </c:pt>
                      <c:pt idx="276">
                        <c:v>2.6673950571396432E-3</c:v>
                      </c:pt>
                      <c:pt idx="277">
                        <c:v>-9.9482649428583869E-3</c:v>
                      </c:pt>
                      <c:pt idx="278">
                        <c:v>6.289098505714108E-2</c:v>
                      </c:pt>
                      <c:pt idx="279">
                        <c:v>7.8763565057140994E-2</c:v>
                      </c:pt>
                      <c:pt idx="280">
                        <c:v>-8.0647449428585816E-3</c:v>
                      </c:pt>
                      <c:pt idx="281">
                        <c:v>-6.240084942858104E-3</c:v>
                      </c:pt>
                      <c:pt idx="282">
                        <c:v>4.9245275057140603E-2</c:v>
                      </c:pt>
                      <c:pt idx="283">
                        <c:v>4.4752295057142177E-2</c:v>
                      </c:pt>
                      <c:pt idx="284">
                        <c:v>2.5300550571412117E-3</c:v>
                      </c:pt>
                      <c:pt idx="285">
                        <c:v>-4.9745949428601222E-3</c:v>
                      </c:pt>
                      <c:pt idx="286">
                        <c:v>-6.7109649428598317E-3</c:v>
                      </c:pt>
                      <c:pt idx="287">
                        <c:v>-5.9555949428595767E-3</c:v>
                      </c:pt>
                      <c:pt idx="288">
                        <c:v>-5.7005349428589369E-3</c:v>
                      </c:pt>
                      <c:pt idx="289">
                        <c:v>-5.2394649428606499E-3</c:v>
                      </c:pt>
                      <c:pt idx="290">
                        <c:v>9.5147750571413781E-3</c:v>
                      </c:pt>
                      <c:pt idx="291">
                        <c:v>1.246758505713963E-2</c:v>
                      </c:pt>
                      <c:pt idx="292">
                        <c:v>-6.4657149428590799E-3</c:v>
                      </c:pt>
                      <c:pt idx="293">
                        <c:v>2.1278450571404761E-3</c:v>
                      </c:pt>
                      <c:pt idx="294">
                        <c:v>-7.9077849428585978E-3</c:v>
                      </c:pt>
                      <c:pt idx="295">
                        <c:v>-5.5926249428601693E-3</c:v>
                      </c:pt>
                      <c:pt idx="296">
                        <c:v>-4.248654942859531E-3</c:v>
                      </c:pt>
                      <c:pt idx="297">
                        <c:v>-2.507528494285971E-2</c:v>
                      </c:pt>
                      <c:pt idx="298">
                        <c:v>3.108845057141707E-3</c:v>
                      </c:pt>
                      <c:pt idx="299">
                        <c:v>-1.1821974942858304E-2</c:v>
                      </c:pt>
                      <c:pt idx="300">
                        <c:v>-1.5410949428602549E-3</c:v>
                      </c:pt>
                      <c:pt idx="301">
                        <c:v>-3.6796749428607001E-3</c:v>
                      </c:pt>
                      <c:pt idx="302">
                        <c:v>-4.3075149428588588E-3</c:v>
                      </c:pt>
                      <c:pt idx="303">
                        <c:v>-6.2695149428577679E-3</c:v>
                      </c:pt>
                      <c:pt idx="304">
                        <c:v>-5.8574949428589207E-3</c:v>
                      </c:pt>
                      <c:pt idx="305">
                        <c:v>-4.8764949428594662E-3</c:v>
                      </c:pt>
                      <c:pt idx="306">
                        <c:v>-3.3461349428591802E-3</c:v>
                      </c:pt>
                      <c:pt idx="307">
                        <c:v>-6.7011549428599437E-3</c:v>
                      </c:pt>
                      <c:pt idx="308">
                        <c:v>-6.0046449428590165E-3</c:v>
                      </c:pt>
                      <c:pt idx="309">
                        <c:v>-6.0438849428603447E-3</c:v>
                      </c:pt>
                      <c:pt idx="310">
                        <c:v>-6.1616049428590003E-3</c:v>
                      </c:pt>
                      <c:pt idx="311">
                        <c:v>-2.1455394942860195E-2</c:v>
                      </c:pt>
                      <c:pt idx="312">
                        <c:v>-9.6707904942858747E-2</c:v>
                      </c:pt>
                      <c:pt idx="313">
                        <c:v>-5.2553094942860312E-2</c:v>
                      </c:pt>
                      <c:pt idx="314">
                        <c:v>3.9623150571408416E-3</c:v>
                      </c:pt>
                      <c:pt idx="315">
                        <c:v>4.8125057139358773E-5</c:v>
                      </c:pt>
                      <c:pt idx="316">
                        <c:v>-2.9929749428596608E-3</c:v>
                      </c:pt>
                      <c:pt idx="317">
                        <c:v>1.6283675057140456E-2</c:v>
                      </c:pt>
                      <c:pt idx="318">
                        <c:v>2.8930250571406191E-3</c:v>
                      </c:pt>
                      <c:pt idx="319">
                        <c:v>-2.6291724942860029E-2</c:v>
                      </c:pt>
                      <c:pt idx="320">
                        <c:v>2.8832150571407311E-3</c:v>
                      </c:pt>
                      <c:pt idx="321">
                        <c:v>1.4622505714001477E-4</c:v>
                      </c:pt>
                      <c:pt idx="322">
                        <c:v>-7.1720349428598951E-3</c:v>
                      </c:pt>
                      <c:pt idx="323">
                        <c:v>-2.5024749428599335E-3</c:v>
                      </c:pt>
                      <c:pt idx="324">
                        <c:v>6.2351435057140137E-2</c:v>
                      </c:pt>
                      <c:pt idx="325">
                        <c:v>-1.3841349428602712E-3</c:v>
                      </c:pt>
                      <c:pt idx="326">
                        <c:v>-3.0518349428589886E-3</c:v>
                      </c:pt>
                      <c:pt idx="327">
                        <c:v>-9.369474942859668E-3</c:v>
                      </c:pt>
                      <c:pt idx="328">
                        <c:v>-5.2688949428603138E-3</c:v>
                      </c:pt>
                      <c:pt idx="329">
                        <c:v>-7.4467149428603108E-3</c:v>
                      </c:pt>
                      <c:pt idx="330">
                        <c:v>-5.573004942858617E-3</c:v>
                      </c:pt>
                      <c:pt idx="331">
                        <c:v>1.1829935057139807E-2</c:v>
                      </c:pt>
                      <c:pt idx="332">
                        <c:v>5.1900505714108647E-4</c:v>
                      </c:pt>
                      <c:pt idx="333">
                        <c:v>-2.2534494942860306E-2</c:v>
                      </c:pt>
                      <c:pt idx="334">
                        <c:v>-1.1154894942858817E-2</c:v>
                      </c:pt>
                      <c:pt idx="335">
                        <c:v>-3.3167049428595163E-3</c:v>
                      </c:pt>
                      <c:pt idx="336">
                        <c:v>-5.5337649428608415E-3</c:v>
                      </c:pt>
                      <c:pt idx="337">
                        <c:v>-5.6514849428594971E-3</c:v>
                      </c:pt>
                      <c:pt idx="338">
                        <c:v>-2.5417149428594854E-3</c:v>
                      </c:pt>
                      <c:pt idx="339">
                        <c:v>-3.1597449428595326E-3</c:v>
                      </c:pt>
                      <c:pt idx="340">
                        <c:v>-3.1989849428590844E-3</c:v>
                      </c:pt>
                      <c:pt idx="341">
                        <c:v>-3.1793649428593085E-3</c:v>
                      </c:pt>
                      <c:pt idx="342">
                        <c:v>-3.7875849428594677E-3</c:v>
                      </c:pt>
                      <c:pt idx="343">
                        <c:v>-3.9935949428588913E-3</c:v>
                      </c:pt>
                      <c:pt idx="344">
                        <c:v>-3.3559449428590682E-3</c:v>
                      </c:pt>
                      <c:pt idx="345">
                        <c:v>-2.9537349428583326E-3</c:v>
                      </c:pt>
                      <c:pt idx="346">
                        <c:v>3.1626515057141091E-2</c:v>
                      </c:pt>
                      <c:pt idx="347">
                        <c:v>6.9267485057139311E-2</c:v>
                      </c:pt>
                      <c:pt idx="348">
                        <c:v>7.8459455057140914E-2</c:v>
                      </c:pt>
                      <c:pt idx="349">
                        <c:v>7.2063335057141131E-2</c:v>
                      </c:pt>
                      <c:pt idx="350">
                        <c:v>-1.309727494285795E-2</c:v>
                      </c:pt>
                      <c:pt idx="351">
                        <c:v>-2.4239949428590535E-3</c:v>
                      </c:pt>
                      <c:pt idx="352">
                        <c:v>-5.9163549428600248E-3</c:v>
                      </c:pt>
                      <c:pt idx="353">
                        <c:v>-5.7888249428597049E-3</c:v>
                      </c:pt>
                      <c:pt idx="354">
                        <c:v>-6.426474942859528E-3</c:v>
                      </c:pt>
                      <c:pt idx="355">
                        <c:v>-6.2106549428584401E-3</c:v>
                      </c:pt>
                      <c:pt idx="356">
                        <c:v>-6.0635049428601207E-3</c:v>
                      </c:pt>
                      <c:pt idx="357">
                        <c:v>-6.1419849428610007E-3</c:v>
                      </c:pt>
                      <c:pt idx="358">
                        <c:v>-2.9537349428583326E-3</c:v>
                      </c:pt>
                      <c:pt idx="359">
                        <c:v>1.2124235057139998E-2</c:v>
                      </c:pt>
                      <c:pt idx="360">
                        <c:v>8.1745805057140686E-2</c:v>
                      </c:pt>
                      <c:pt idx="361">
                        <c:v>7.0778225057139821E-2</c:v>
                      </c:pt>
                      <c:pt idx="362">
                        <c:v>5.8164050571409831E-3</c:v>
                      </c:pt>
                      <c:pt idx="363">
                        <c:v>4.7863550571403124E-3</c:v>
                      </c:pt>
                      <c:pt idx="364">
                        <c:v>1.1300195057140527E-2</c:v>
                      </c:pt>
                      <c:pt idx="365">
                        <c:v>1.7588405057141543E-2</c:v>
                      </c:pt>
                      <c:pt idx="366">
                        <c:v>2.7164450571408594E-3</c:v>
                      </c:pt>
                      <c:pt idx="367">
                        <c:v>-6.985644942858471E-3</c:v>
                      </c:pt>
                      <c:pt idx="368">
                        <c:v>-7.387854942860983E-3</c:v>
                      </c:pt>
                      <c:pt idx="369">
                        <c:v>-8.790684942860949E-3</c:v>
                      </c:pt>
                      <c:pt idx="370">
                        <c:v>-5.8476849428608091E-3</c:v>
                      </c:pt>
                      <c:pt idx="371">
                        <c:v>-6.426474942859528E-3</c:v>
                      </c:pt>
                      <c:pt idx="372">
                        <c:v>-3.4246149428600603E-3</c:v>
                      </c:pt>
                      <c:pt idx="373">
                        <c:v>-2.9733549428598849E-3</c:v>
                      </c:pt>
                      <c:pt idx="374">
                        <c:v>-4.5135249428600588E-3</c:v>
                      </c:pt>
                      <c:pt idx="375">
                        <c:v>-6.3185649428589841E-3</c:v>
                      </c:pt>
                      <c:pt idx="376">
                        <c:v>-6.3087549428590961E-3</c:v>
                      </c:pt>
                      <c:pt idx="377">
                        <c:v>2.8193015057139448E-2</c:v>
                      </c:pt>
                      <c:pt idx="378">
                        <c:v>-6.6619149428586155E-3</c:v>
                      </c:pt>
                      <c:pt idx="379">
                        <c:v>-1.3587774942859454E-2</c:v>
                      </c:pt>
                      <c:pt idx="380">
                        <c:v>-2.9146434942857624E-2</c:v>
                      </c:pt>
                      <c:pt idx="381">
                        <c:v>-1.0556484942858546E-2</c:v>
                      </c:pt>
                      <c:pt idx="382">
                        <c:v>-2.0680404942860164E-2</c:v>
                      </c:pt>
                      <c:pt idx="383">
                        <c:v>-6.2137464942859211E-2</c:v>
                      </c:pt>
                      <c:pt idx="384">
                        <c:v>2.5104350571396594E-3</c:v>
                      </c:pt>
                      <c:pt idx="385">
                        <c:v>-1.5607149428600309E-3</c:v>
                      </c:pt>
                      <c:pt idx="386">
                        <c:v>-7.289754942860327E-3</c:v>
                      </c:pt>
                      <c:pt idx="387">
                        <c:v>-6.0144549428606808E-3</c:v>
                      </c:pt>
                      <c:pt idx="388">
                        <c:v>-6.2793249428594322E-3</c:v>
                      </c:pt>
                      <c:pt idx="389">
                        <c:v>-6.0536949428584563E-3</c:v>
                      </c:pt>
                      <c:pt idx="390">
                        <c:v>-6.1027449428596725E-3</c:v>
                      </c:pt>
                      <c:pt idx="391">
                        <c:v>-6.0635049428601207E-3</c:v>
                      </c:pt>
                      <c:pt idx="392">
                        <c:v>-6.1616049428590003E-3</c:v>
                      </c:pt>
                      <c:pt idx="393">
                        <c:v>-4.8666849428578018E-3</c:v>
                      </c:pt>
                      <c:pt idx="394">
                        <c:v>-3.6698649428590358E-3</c:v>
                      </c:pt>
                      <c:pt idx="395">
                        <c:v>-2.7575349428605733E-3</c:v>
                      </c:pt>
                      <c:pt idx="396">
                        <c:v>-3.1008849428602048E-3</c:v>
                      </c:pt>
                      <c:pt idx="397">
                        <c:v>-6.3087549428590961E-3</c:v>
                      </c:pt>
                      <c:pt idx="398">
                        <c:v>-5.4160449428586332E-3</c:v>
                      </c:pt>
                      <c:pt idx="399">
                        <c:v>-2.6201949428603655E-3</c:v>
                      </c:pt>
                      <c:pt idx="400">
                        <c:v>-6.4166649428596401E-3</c:v>
                      </c:pt>
                      <c:pt idx="401">
                        <c:v>-7.2603249428588867E-3</c:v>
                      </c:pt>
                      <c:pt idx="402">
                        <c:v>-6.2989449428609845E-3</c:v>
                      </c:pt>
                      <c:pt idx="403">
                        <c:v>-8.8985949428597166E-3</c:v>
                      </c:pt>
                      <c:pt idx="404">
                        <c:v>-9.0947949428592523E-3</c:v>
                      </c:pt>
                      <c:pt idx="405">
                        <c:v>-7.6232949428600705E-3</c:v>
                      </c:pt>
                      <c:pt idx="406">
                        <c:v>-5.5533849428588411E-3</c:v>
                      </c:pt>
                      <c:pt idx="407">
                        <c:v>-2.3907894942860608E-2</c:v>
                      </c:pt>
                      <c:pt idx="408">
                        <c:v>-6.0126414942859085E-2</c:v>
                      </c:pt>
                      <c:pt idx="409">
                        <c:v>9.6045505714137391E-4</c:v>
                      </c:pt>
                      <c:pt idx="410">
                        <c:v>-9.9024942858960685E-5</c:v>
                      </c:pt>
                      <c:pt idx="411">
                        <c:v>-4.1505549428588751E-3</c:v>
                      </c:pt>
                      <c:pt idx="412">
                        <c:v>-4.9942149428581217E-3</c:v>
                      </c:pt>
                      <c:pt idx="413">
                        <c:v>-3.0027849428595488E-3</c:v>
                      </c:pt>
                      <c:pt idx="414">
                        <c:v>-3.4442349428598362E-3</c:v>
                      </c:pt>
                      <c:pt idx="415">
                        <c:v>-5.0432649428593379E-3</c:v>
                      </c:pt>
                      <c:pt idx="416">
                        <c:v>-4.8274449428600263E-3</c:v>
                      </c:pt>
                      <c:pt idx="417">
                        <c:v>-1.806113494285988E-2</c:v>
                      </c:pt>
                      <c:pt idx="418">
                        <c:v>-7.7627454942859941E-2</c:v>
                      </c:pt>
                      <c:pt idx="419">
                        <c:v>-3.1989849428590844E-3</c:v>
                      </c:pt>
                      <c:pt idx="420">
                        <c:v>7.6425505714006192E-4</c:v>
                      </c:pt>
                      <c:pt idx="421">
                        <c:v>5.4326855057139412E-2</c:v>
                      </c:pt>
                      <c:pt idx="422">
                        <c:v>-1.3479864942860686E-2</c:v>
                      </c:pt>
                      <c:pt idx="423">
                        <c:v>-2.4534249428587174E-3</c:v>
                      </c:pt>
                      <c:pt idx="424">
                        <c:v>-3.5522934942859408E-2</c:v>
                      </c:pt>
                      <c:pt idx="425">
                        <c:v>-1.7943414942859448E-2</c:v>
                      </c:pt>
                      <c:pt idx="426">
                        <c:v>-2.7311964942859035E-2</c:v>
                      </c:pt>
                      <c:pt idx="427">
                        <c:v>-3.6404349428593719E-3</c:v>
                      </c:pt>
                      <c:pt idx="428">
                        <c:v>-2.2671834942860514E-2</c:v>
                      </c:pt>
                      <c:pt idx="429">
                        <c:v>-6.2000124942859003E-2</c:v>
                      </c:pt>
                      <c:pt idx="430">
                        <c:v>4.1388950571406014E-3</c:v>
                      </c:pt>
                      <c:pt idx="431">
                        <c:v>-4.6410549428603787E-3</c:v>
                      </c:pt>
                      <c:pt idx="432">
                        <c:v>-5.3964249428588573E-3</c:v>
                      </c:pt>
                      <c:pt idx="433">
                        <c:v>-4.268274942859307E-3</c:v>
                      </c:pt>
                      <c:pt idx="434">
                        <c:v>-5.7593949428582647E-3</c:v>
                      </c:pt>
                      <c:pt idx="435">
                        <c:v>-5.6024349428582809E-3</c:v>
                      </c:pt>
                      <c:pt idx="436">
                        <c:v>-6.1910349428586642E-3</c:v>
                      </c:pt>
                      <c:pt idx="437">
                        <c:v>-6.1027449428596725E-3</c:v>
                      </c:pt>
                      <c:pt idx="438">
                        <c:v>-6.1419849428610007E-3</c:v>
                      </c:pt>
                      <c:pt idx="439">
                        <c:v>-5.4552849428599615E-3</c:v>
                      </c:pt>
                      <c:pt idx="440">
                        <c:v>-5.11193494286033E-3</c:v>
                      </c:pt>
                      <c:pt idx="441">
                        <c:v>-2.6005749428605895E-3</c:v>
                      </c:pt>
                      <c:pt idx="442">
                        <c:v>-3.611004942859708E-3</c:v>
                      </c:pt>
                      <c:pt idx="443">
                        <c:v>-6.6324849428589516E-3</c:v>
                      </c:pt>
                      <c:pt idx="444">
                        <c:v>-5.9752149428593526E-3</c:v>
                      </c:pt>
                      <c:pt idx="445">
                        <c:v>-6.0929349428597845E-3</c:v>
                      </c:pt>
                      <c:pt idx="446">
                        <c:v>-4.7587749428590342E-3</c:v>
                      </c:pt>
                      <c:pt idx="447">
                        <c:v>-5.5631949428605054E-3</c:v>
                      </c:pt>
                      <c:pt idx="448">
                        <c:v>-6.3774249428600882E-3</c:v>
                      </c:pt>
                      <c:pt idx="449">
                        <c:v>-2.9929749428596608E-3</c:v>
                      </c:pt>
                      <c:pt idx="450">
                        <c:v>-3.2676549428600765E-3</c:v>
                      </c:pt>
                      <c:pt idx="451">
                        <c:v>-3.1205049428599807E-3</c:v>
                      </c:pt>
                      <c:pt idx="452">
                        <c:v>-3.1106949428583164E-3</c:v>
                      </c:pt>
                      <c:pt idx="453">
                        <c:v>-3.7385349428600279E-3</c:v>
                      </c:pt>
                      <c:pt idx="454">
                        <c:v>-5.9555949428595767E-3</c:v>
                      </c:pt>
                      <c:pt idx="455">
                        <c:v>-6.5932449428593998E-3</c:v>
                      </c:pt>
                      <c:pt idx="456">
                        <c:v>-6.1616049428590003E-3</c:v>
                      </c:pt>
                      <c:pt idx="457">
                        <c:v>-5.3277549428596416E-3</c:v>
                      </c:pt>
                      <c:pt idx="458">
                        <c:v>-5.8378749428591448E-3</c:v>
                      </c:pt>
                      <c:pt idx="459">
                        <c:v>-6.2204649428601044E-3</c:v>
                      </c:pt>
                      <c:pt idx="460">
                        <c:v>-6.0733149428600086E-3</c:v>
                      </c:pt>
                      <c:pt idx="461">
                        <c:v>-6.2008449428603285E-3</c:v>
                      </c:pt>
                      <c:pt idx="462">
                        <c:v>-6.1419849428610007E-3</c:v>
                      </c:pt>
                      <c:pt idx="463">
                        <c:v>-6.1223649428594484E-3</c:v>
                      </c:pt>
                      <c:pt idx="464">
                        <c:v>-5.5141449428592892E-3</c:v>
                      </c:pt>
                      <c:pt idx="465">
                        <c:v>-5.8869249428603609E-3</c:v>
                      </c:pt>
                      <c:pt idx="466">
                        <c:v>-5.6514849428594971E-3</c:v>
                      </c:pt>
                      <c:pt idx="467">
                        <c:v>-2.7673449428586849E-3</c:v>
                      </c:pt>
                      <c:pt idx="468">
                        <c:v>-3.2578449428601886E-3</c:v>
                      </c:pt>
                      <c:pt idx="469">
                        <c:v>-6.3970449428580878E-3</c:v>
                      </c:pt>
                      <c:pt idx="470">
                        <c:v>-3.3461349428591802E-3</c:v>
                      </c:pt>
                      <c:pt idx="471">
                        <c:v>-3.9935949428588913E-3</c:v>
                      </c:pt>
                      <c:pt idx="472">
                        <c:v>-6.426474942859528E-3</c:v>
                      </c:pt>
                      <c:pt idx="473">
                        <c:v>1.3664405057140172E-2</c:v>
                      </c:pt>
                      <c:pt idx="474">
                        <c:v>4.0641905057139383E-2</c:v>
                      </c:pt>
                      <c:pt idx="475">
                        <c:v>-9.5362449428595397E-3</c:v>
                      </c:pt>
                      <c:pt idx="476">
                        <c:v>-1.0800249428584152E-3</c:v>
                      </c:pt>
                      <c:pt idx="477">
                        <c:v>-4.3565649428582987E-3</c:v>
                      </c:pt>
                      <c:pt idx="478">
                        <c:v>-6.446094942859304E-3</c:v>
                      </c:pt>
                      <c:pt idx="479">
                        <c:v>-4.0457364942859897E-2</c:v>
                      </c:pt>
                      <c:pt idx="480">
                        <c:v>2.245565057140908E-3</c:v>
                      </c:pt>
                      <c:pt idx="481">
                        <c:v>4.6995505713987029E-4</c:v>
                      </c:pt>
                      <c:pt idx="482">
                        <c:v>-6.1812249428587762E-3</c:v>
                      </c:pt>
                      <c:pt idx="483">
                        <c:v>-4.9353549428587939E-3</c:v>
                      </c:pt>
                      <c:pt idx="484">
                        <c:v>-9.1655754942859602E-2</c:v>
                      </c:pt>
                      <c:pt idx="485">
                        <c:v>4.5803450571391124E-3</c:v>
                      </c:pt>
                      <c:pt idx="486">
                        <c:v>-8.1236049428579094E-3</c:v>
                      </c:pt>
                      <c:pt idx="487">
                        <c:v>-6.3676149428584239E-3</c:v>
                      </c:pt>
                      <c:pt idx="488">
                        <c:v>1.3340675057140317E-2</c:v>
                      </c:pt>
                      <c:pt idx="489">
                        <c:v>5.6103950571397831E-3</c:v>
                      </c:pt>
                      <c:pt idx="490">
                        <c:v>1.0132805057139649E-2</c:v>
                      </c:pt>
                      <c:pt idx="491">
                        <c:v>-1.6195749428593587E-3</c:v>
                      </c:pt>
                      <c:pt idx="492">
                        <c:v>8.8328315057140117E-2</c:v>
                      </c:pt>
                      <c:pt idx="493">
                        <c:v>-2.6841084942859084E-2</c:v>
                      </c:pt>
                      <c:pt idx="494">
                        <c:v>4.3427945057139539E-2</c:v>
                      </c:pt>
                      <c:pt idx="495">
                        <c:v>7.9469885057141809E-2</c:v>
                      </c:pt>
                      <c:pt idx="496">
                        <c:v>2.3768705057140238E-2</c:v>
                      </c:pt>
                      <c:pt idx="497">
                        <c:v>2.5436405057140732E-2</c:v>
                      </c:pt>
                      <c:pt idx="498">
                        <c:v>2.0003150571401562E-3</c:v>
                      </c:pt>
                      <c:pt idx="499">
                        <c:v>-2.8626504942860009E-2</c:v>
                      </c:pt>
                      <c:pt idx="500">
                        <c:v>1.388022505714126E-2</c:v>
                      </c:pt>
                      <c:pt idx="501">
                        <c:v>5.8211615057141231E-2</c:v>
                      </c:pt>
                      <c:pt idx="502">
                        <c:v>5.423856505714042E-2</c:v>
                      </c:pt>
                      <c:pt idx="503">
                        <c:v>4.5429185057139776E-2</c:v>
                      </c:pt>
                      <c:pt idx="504">
                        <c:v>6.6615505713940593E-4</c:v>
                      </c:pt>
                      <c:pt idx="505">
                        <c:v>2.2218725057140176E-2</c:v>
                      </c:pt>
                      <c:pt idx="506">
                        <c:v>1.038935057142254E-3</c:v>
                      </c:pt>
                      <c:pt idx="507">
                        <c:v>4.2260555057140436E-2</c:v>
                      </c:pt>
                      <c:pt idx="508">
                        <c:v>-2.4663264942859087E-2</c:v>
                      </c:pt>
                      <c:pt idx="509">
                        <c:v>-1.1311854942860577E-2</c:v>
                      </c:pt>
                      <c:pt idx="510">
                        <c:v>-3.1785324942859461E-2</c:v>
                      </c:pt>
                      <c:pt idx="511">
                        <c:v>3.522678505714083E-2</c:v>
                      </c:pt>
                      <c:pt idx="512">
                        <c:v>-6.4452624942859416E-2</c:v>
                      </c:pt>
                      <c:pt idx="513">
                        <c:v>3.9749195057140696E-2</c:v>
                      </c:pt>
                      <c:pt idx="514">
                        <c:v>6.4431155057141254E-2</c:v>
                      </c:pt>
                      <c:pt idx="515">
                        <c:v>2.7839855057141705E-2</c:v>
                      </c:pt>
                      <c:pt idx="516">
                        <c:v>2.46810350571387E-2</c:v>
                      </c:pt>
                      <c:pt idx="517">
                        <c:v>-2.4653454942859199E-2</c:v>
                      </c:pt>
                      <c:pt idx="518">
                        <c:v>-0.11062829494285964</c:v>
                      </c:pt>
                      <c:pt idx="519">
                        <c:v>-3.1128054942858085E-2</c:v>
                      </c:pt>
                      <c:pt idx="520">
                        <c:v>-1.4235234942859165E-2</c:v>
                      </c:pt>
                      <c:pt idx="521">
                        <c:v>-3.0941664942858438E-2</c:v>
                      </c:pt>
                      <c:pt idx="522">
                        <c:v>-7.7998749428598302E-3</c:v>
                      </c:pt>
                      <c:pt idx="523">
                        <c:v>4.6125695057138927E-2</c:v>
                      </c:pt>
                      <c:pt idx="524">
                        <c:v>-0.10087715494285909</c:v>
                      </c:pt>
                      <c:pt idx="525">
                        <c:v>-6.4099464942859896E-2</c:v>
                      </c:pt>
                      <c:pt idx="526">
                        <c:v>-4.7873724942858686E-2</c:v>
                      </c:pt>
                      <c:pt idx="527">
                        <c:v>4.6714295057141086E-2</c:v>
                      </c:pt>
                      <c:pt idx="528">
                        <c:v>-3.1235964942858629E-2</c:v>
                      </c:pt>
                      <c:pt idx="529">
                        <c:v>3.545241505714003E-2</c:v>
                      </c:pt>
                      <c:pt idx="530">
                        <c:v>5.1236705057139176E-2</c:v>
                      </c:pt>
                      <c:pt idx="531">
                        <c:v>4.9696535057140778E-2</c:v>
                      </c:pt>
                      <c:pt idx="532">
                        <c:v>1.4871035057140602E-2</c:v>
                      </c:pt>
                      <c:pt idx="533">
                        <c:v>-4.7167404942859648E-2</c:v>
                      </c:pt>
                      <c:pt idx="534">
                        <c:v>3.1979675057140611E-2</c:v>
                      </c:pt>
                      <c:pt idx="535">
                        <c:v>9.9217415057140101E-2</c:v>
                      </c:pt>
                      <c:pt idx="536">
                        <c:v>-7.6587594942859383E-2</c:v>
                      </c:pt>
                      <c:pt idx="537">
                        <c:v>-8.0648934942859185E-2</c:v>
                      </c:pt>
                      <c:pt idx="538">
                        <c:v>8.7425795057139766E-2</c:v>
                      </c:pt>
                      <c:pt idx="539">
                        <c:v>1.6185575057141577E-2</c:v>
                      </c:pt>
                      <c:pt idx="540">
                        <c:v>8.0284115057139616E-2</c:v>
                      </c:pt>
                      <c:pt idx="541">
                        <c:v>4.1524805057141734E-2</c:v>
                      </c:pt>
                      <c:pt idx="542">
                        <c:v>0.11388336505713959</c:v>
                      </c:pt>
                      <c:pt idx="543">
                        <c:v>6.3852365057140759E-2</c:v>
                      </c:pt>
                      <c:pt idx="544">
                        <c:v>-1.9993704942859125E-2</c:v>
                      </c:pt>
                      <c:pt idx="545">
                        <c:v>-4.132064494285892E-2</c:v>
                      </c:pt>
                      <c:pt idx="546">
                        <c:v>7.6114865057141046E-2</c:v>
                      </c:pt>
                      <c:pt idx="547">
                        <c:v>2.1768950571416923E-3</c:v>
                      </c:pt>
                      <c:pt idx="548">
                        <c:v>-1.8708594942859591E-2</c:v>
                      </c:pt>
                      <c:pt idx="549">
                        <c:v>-1.4254854942858941E-2</c:v>
                      </c:pt>
                      <c:pt idx="550">
                        <c:v>9.6215555057140634E-2</c:v>
                      </c:pt>
                      <c:pt idx="551">
                        <c:v>-3.812258494285814E-2</c:v>
                      </c:pt>
                      <c:pt idx="552">
                        <c:v>-4.5175974942859298E-2</c:v>
                      </c:pt>
                      <c:pt idx="553">
                        <c:v>-1.0164084942861251E-2</c:v>
                      </c:pt>
                      <c:pt idx="554">
                        <c:v>1.2035945057141006E-2</c:v>
                      </c:pt>
                      <c:pt idx="555">
                        <c:v>8.2100450571402916E-3</c:v>
                      </c:pt>
                      <c:pt idx="556">
                        <c:v>-4.6559184942859488E-2</c:v>
                      </c:pt>
                      <c:pt idx="557">
                        <c:v>4.7126315057139934E-2</c:v>
                      </c:pt>
                      <c:pt idx="558">
                        <c:v>9.1673525057140992E-2</c:v>
                      </c:pt>
                      <c:pt idx="559">
                        <c:v>-0.16965506494285876</c:v>
                      </c:pt>
                      <c:pt idx="560">
                        <c:v>3.1832525057142291E-2</c:v>
                      </c:pt>
                      <c:pt idx="561">
                        <c:v>0.26589912505714075</c:v>
                      </c:pt>
                      <c:pt idx="562">
                        <c:v>-0.13866527494285918</c:v>
                      </c:pt>
                      <c:pt idx="563">
                        <c:v>-0.15456728494285876</c:v>
                      </c:pt>
                      <c:pt idx="564">
                        <c:v>0.13150212505714087</c:v>
                      </c:pt>
                      <c:pt idx="565">
                        <c:v>-0.11933957494285963</c:v>
                      </c:pt>
                      <c:pt idx="566">
                        <c:v>1.7627645057141095E-2</c:v>
                      </c:pt>
                      <c:pt idx="567">
                        <c:v>-0.10822484494285867</c:v>
                      </c:pt>
                      <c:pt idx="568">
                        <c:v>0.14104725505714022</c:v>
                      </c:pt>
                      <c:pt idx="569">
                        <c:v>-4.3567134942859909E-2</c:v>
                      </c:pt>
                      <c:pt idx="570">
                        <c:v>4.3143455057141011E-2</c:v>
                      </c:pt>
                      <c:pt idx="571">
                        <c:v>-2.7007854942860732E-2</c:v>
                      </c:pt>
                      <c:pt idx="572">
                        <c:v>-0.10535051494285952</c:v>
                      </c:pt>
                      <c:pt idx="573">
                        <c:v>3.1960055057139058E-2</c:v>
                      </c:pt>
                      <c:pt idx="574">
                        <c:v>4.4183315057139794E-2</c:v>
                      </c:pt>
                      <c:pt idx="575">
                        <c:v>-4.4204784942859732E-2</c:v>
                      </c:pt>
                      <c:pt idx="576">
                        <c:v>5.2531625057140374E-2</c:v>
                      </c:pt>
                      <c:pt idx="577">
                        <c:v>9.3831725057141213E-2</c:v>
                      </c:pt>
                      <c:pt idx="578">
                        <c:v>-0.1724509149428588</c:v>
                      </c:pt>
                      <c:pt idx="579">
                        <c:v>0.11380488505714048</c:v>
                      </c:pt>
                      <c:pt idx="580">
                        <c:v>0.25899288505714146</c:v>
                      </c:pt>
                      <c:pt idx="581">
                        <c:v>-0.51741956494285901</c:v>
                      </c:pt>
                      <c:pt idx="582">
                        <c:v>-9.7520649428588513E-3</c:v>
                      </c:pt>
                      <c:pt idx="583">
                        <c:v>0.31760763505713996</c:v>
                      </c:pt>
                      <c:pt idx="584">
                        <c:v>-0.18387956494285973</c:v>
                      </c:pt>
                      <c:pt idx="585">
                        <c:v>0.14233236505714153</c:v>
                      </c:pt>
                      <c:pt idx="586">
                        <c:v>-4.3173249428605232E-3</c:v>
                      </c:pt>
                      <c:pt idx="587">
                        <c:v>-0.22670021494285919</c:v>
                      </c:pt>
                      <c:pt idx="588">
                        <c:v>0.13944822505714072</c:v>
                      </c:pt>
                      <c:pt idx="589">
                        <c:v>0.39577371505714076</c:v>
                      </c:pt>
                      <c:pt idx="590">
                        <c:v>0.13523973505714082</c:v>
                      </c:pt>
                      <c:pt idx="591">
                        <c:v>-2.8822704942859545E-2</c:v>
                      </c:pt>
                      <c:pt idx="592">
                        <c:v>-0.19305191494285978</c:v>
                      </c:pt>
                      <c:pt idx="593">
                        <c:v>0.33049797505714018</c:v>
                      </c:pt>
                      <c:pt idx="594">
                        <c:v>0.22760088505713938</c:v>
                      </c:pt>
                      <c:pt idx="595">
                        <c:v>-0.33405104494286064</c:v>
                      </c:pt>
                      <c:pt idx="596">
                        <c:v>0.5300628050571401</c:v>
                      </c:pt>
                      <c:pt idx="597">
                        <c:v>0.29552532505713991</c:v>
                      </c:pt>
                      <c:pt idx="598">
                        <c:v>0.62403279505713982</c:v>
                      </c:pt>
                      <c:pt idx="599">
                        <c:v>0.84847578505714161</c:v>
                      </c:pt>
                      <c:pt idx="600">
                        <c:v>0.78101241505714114</c:v>
                      </c:pt>
                      <c:pt idx="601">
                        <c:v>0.88421361505714202</c:v>
                      </c:pt>
                      <c:pt idx="602">
                        <c:v>0.91147560505713976</c:v>
                      </c:pt>
                      <c:pt idx="603">
                        <c:v>1.2017927450571406</c:v>
                      </c:pt>
                      <c:pt idx="604">
                        <c:v>1.3290873050571399</c:v>
                      </c:pt>
                      <c:pt idx="605">
                        <c:v>1.3700636750571409</c:v>
                      </c:pt>
                      <c:pt idx="606">
                        <c:v>1.2910735550571424</c:v>
                      </c:pt>
                      <c:pt idx="607">
                        <c:v>1.1946118250571391</c:v>
                      </c:pt>
                      <c:pt idx="608">
                        <c:v>1.2084341150571394</c:v>
                      </c:pt>
                      <c:pt idx="609">
                        <c:v>1.1943273350571406</c:v>
                      </c:pt>
                      <c:pt idx="610">
                        <c:v>1.1051642450571393</c:v>
                      </c:pt>
                      <c:pt idx="611">
                        <c:v>1.47061617505714</c:v>
                      </c:pt>
                      <c:pt idx="612">
                        <c:v>1.553432195057141</c:v>
                      </c:pt>
                      <c:pt idx="613">
                        <c:v>1.3853476550571404</c:v>
                      </c:pt>
                      <c:pt idx="614">
                        <c:v>1.2476643050571408</c:v>
                      </c:pt>
                      <c:pt idx="615">
                        <c:v>1.2538838450571408</c:v>
                      </c:pt>
                      <c:pt idx="616">
                        <c:v>-0.81061103494285902</c:v>
                      </c:pt>
                      <c:pt idx="617">
                        <c:v>-0.84907604494286026</c:v>
                      </c:pt>
                      <c:pt idx="618">
                        <c:v>-0.7073607849428587</c:v>
                      </c:pt>
                      <c:pt idx="619">
                        <c:v>-0.5961938649428582</c:v>
                      </c:pt>
                      <c:pt idx="620">
                        <c:v>-0.64727453494285925</c:v>
                      </c:pt>
                      <c:pt idx="621">
                        <c:v>-0.58531457494285988</c:v>
                      </c:pt>
                      <c:pt idx="622">
                        <c:v>-0.4290805149428607</c:v>
                      </c:pt>
                      <c:pt idx="623">
                        <c:v>-0.51866543494285899</c:v>
                      </c:pt>
                      <c:pt idx="624">
                        <c:v>-0.47018441494285845</c:v>
                      </c:pt>
                      <c:pt idx="625">
                        <c:v>-0.3443221149428588</c:v>
                      </c:pt>
                      <c:pt idx="626">
                        <c:v>-0.29283923494286057</c:v>
                      </c:pt>
                      <c:pt idx="627">
                        <c:v>-0.1973290749428589</c:v>
                      </c:pt>
                      <c:pt idx="628">
                        <c:v>-0.27875207494285981</c:v>
                      </c:pt>
                      <c:pt idx="629">
                        <c:v>-9.7618749428587392E-3</c:v>
                      </c:pt>
                      <c:pt idx="630">
                        <c:v>-7.0780074942859983E-2</c:v>
                      </c:pt>
                      <c:pt idx="631">
                        <c:v>-3.2087949428589724E-3</c:v>
                      </c:pt>
                      <c:pt idx="632">
                        <c:v>0.21105141505714009</c:v>
                      </c:pt>
                      <c:pt idx="633">
                        <c:v>0.20153571505714041</c:v>
                      </c:pt>
                      <c:pt idx="634">
                        <c:v>0.18619287505713977</c:v>
                      </c:pt>
                      <c:pt idx="635">
                        <c:v>0.12952050505714041</c:v>
                      </c:pt>
                      <c:pt idx="636">
                        <c:v>0.20847138505714113</c:v>
                      </c:pt>
                      <c:pt idx="637">
                        <c:v>0.33080208505714026</c:v>
                      </c:pt>
                      <c:pt idx="638">
                        <c:v>0.28338054505714005</c:v>
                      </c:pt>
                      <c:pt idx="639">
                        <c:v>0.3659415050571404</c:v>
                      </c:pt>
                      <c:pt idx="640">
                        <c:v>0.46696488505713951</c:v>
                      </c:pt>
                      <c:pt idx="641">
                        <c:v>0.35540556505713994</c:v>
                      </c:pt>
                      <c:pt idx="642">
                        <c:v>0.43493523505714116</c:v>
                      </c:pt>
                      <c:pt idx="643">
                        <c:v>0.50262423505714082</c:v>
                      </c:pt>
                      <c:pt idx="644">
                        <c:v>0.50884377505714085</c:v>
                      </c:pt>
                      <c:pt idx="645">
                        <c:v>0.58648011505714059</c:v>
                      </c:pt>
                      <c:pt idx="646">
                        <c:v>0.6305760650571397</c:v>
                      </c:pt>
                      <c:pt idx="647">
                        <c:v>0.79628658505714078</c:v>
                      </c:pt>
                      <c:pt idx="648">
                        <c:v>0.80037735505714025</c:v>
                      </c:pt>
                      <c:pt idx="649">
                        <c:v>0.94240653505714</c:v>
                      </c:pt>
                      <c:pt idx="650">
                        <c:v>1.000403255057142</c:v>
                      </c:pt>
                      <c:pt idx="651">
                        <c:v>0.78997875505714177</c:v>
                      </c:pt>
                      <c:pt idx="652">
                        <c:v>0.76078419505714123</c:v>
                      </c:pt>
                      <c:pt idx="653">
                        <c:v>0.97138527505714123</c:v>
                      </c:pt>
                      <c:pt idx="654">
                        <c:v>0.98766987505714177</c:v>
                      </c:pt>
                      <c:pt idx="655">
                        <c:v>0.83670378505713927</c:v>
                      </c:pt>
                      <c:pt idx="656">
                        <c:v>0.92861367505713943</c:v>
                      </c:pt>
                      <c:pt idx="657">
                        <c:v>1.0264586150571411</c:v>
                      </c:pt>
                      <c:pt idx="658">
                        <c:v>0.9307326350571401</c:v>
                      </c:pt>
                      <c:pt idx="659">
                        <c:v>1.1119527650571417</c:v>
                      </c:pt>
                      <c:pt idx="660">
                        <c:v>1.1340841250571394</c:v>
                      </c:pt>
                      <c:pt idx="661">
                        <c:v>0.61253547505713968</c:v>
                      </c:pt>
                      <c:pt idx="662">
                        <c:v>2.3003525057140095E-2</c:v>
                      </c:pt>
                      <c:pt idx="663">
                        <c:v>0.16574883505714055</c:v>
                      </c:pt>
                      <c:pt idx="664">
                        <c:v>6.5922275057140212E-2</c:v>
                      </c:pt>
                      <c:pt idx="665">
                        <c:v>-0.42862925494286053</c:v>
                      </c:pt>
                      <c:pt idx="666">
                        <c:v>-0.17350058494285925</c:v>
                      </c:pt>
                      <c:pt idx="667">
                        <c:v>0.19777848505714068</c:v>
                      </c:pt>
                      <c:pt idx="668">
                        <c:v>-1.6609254942858698E-2</c:v>
                      </c:pt>
                      <c:pt idx="669">
                        <c:v>-5.4995784942859061E-2</c:v>
                      </c:pt>
                      <c:pt idx="670">
                        <c:v>-6.7974414942860051E-2</c:v>
                      </c:pt>
                      <c:pt idx="671">
                        <c:v>-0.22553282494286009</c:v>
                      </c:pt>
                      <c:pt idx="672">
                        <c:v>-0.19864361494285987</c:v>
                      </c:pt>
                      <c:pt idx="673">
                        <c:v>0.13825140505714195</c:v>
                      </c:pt>
                      <c:pt idx="674">
                        <c:v>0.37779198505714007</c:v>
                      </c:pt>
                      <c:pt idx="675">
                        <c:v>0.54146202505714136</c:v>
                      </c:pt>
                      <c:pt idx="676">
                        <c:v>0.40062966505714037</c:v>
                      </c:pt>
                      <c:pt idx="677">
                        <c:v>0.36724623505713971</c:v>
                      </c:pt>
                      <c:pt idx="678">
                        <c:v>0.36478392505713941</c:v>
                      </c:pt>
                      <c:pt idx="679">
                        <c:v>0.50923617505714169</c:v>
                      </c:pt>
                      <c:pt idx="680">
                        <c:v>0.44687400505714159</c:v>
                      </c:pt>
                      <c:pt idx="681">
                        <c:v>0.28274289505714023</c:v>
                      </c:pt>
                      <c:pt idx="682">
                        <c:v>0.11360868505714095</c:v>
                      </c:pt>
                      <c:pt idx="683">
                        <c:v>1.1947655057142015E-2</c:v>
                      </c:pt>
                      <c:pt idx="684">
                        <c:v>7.3995905057140376E-2</c:v>
                      </c:pt>
                      <c:pt idx="685">
                        <c:v>7.9255550571417643E-3</c:v>
                      </c:pt>
                      <c:pt idx="686">
                        <c:v>-0.13108214494286052</c:v>
                      </c:pt>
                      <c:pt idx="687">
                        <c:v>-2.2799364942860834E-2</c:v>
                      </c:pt>
                      <c:pt idx="688">
                        <c:v>-0.16275863494285936</c:v>
                      </c:pt>
                      <c:pt idx="689">
                        <c:v>-0.20117459494285939</c:v>
                      </c:pt>
                      <c:pt idx="690">
                        <c:v>-9.2656374942858832E-2</c:v>
                      </c:pt>
                      <c:pt idx="691">
                        <c:v>-0.13431944494285908</c:v>
                      </c:pt>
                      <c:pt idx="692">
                        <c:v>-6.7935174942860499E-2</c:v>
                      </c:pt>
                      <c:pt idx="693">
                        <c:v>1.8775415057140421E-2</c:v>
                      </c:pt>
                      <c:pt idx="694">
                        <c:v>0.15202464505714097</c:v>
                      </c:pt>
                      <c:pt idx="695">
                        <c:v>3.8053550571408579E-3</c:v>
                      </c:pt>
                      <c:pt idx="696">
                        <c:v>-4.6882914942859344E-2</c:v>
                      </c:pt>
                      <c:pt idx="697">
                        <c:v>-2.2063614942860355E-2</c:v>
                      </c:pt>
                      <c:pt idx="698">
                        <c:v>2.838921505714076E-2</c:v>
                      </c:pt>
                      <c:pt idx="699">
                        <c:v>0.26139633505714066</c:v>
                      </c:pt>
                      <c:pt idx="700">
                        <c:v>0.44202786505714009</c:v>
                      </c:pt>
                      <c:pt idx="701">
                        <c:v>0.2370675350571414</c:v>
                      </c:pt>
                      <c:pt idx="702">
                        <c:v>0.1032002750571408</c:v>
                      </c:pt>
                      <c:pt idx="703">
                        <c:v>7.2073145057139243E-2</c:v>
                      </c:pt>
                      <c:pt idx="704">
                        <c:v>0.14834589505714035</c:v>
                      </c:pt>
                      <c:pt idx="705">
                        <c:v>0.32646606505714004</c:v>
                      </c:pt>
                      <c:pt idx="706">
                        <c:v>0.35370843505714156</c:v>
                      </c:pt>
                      <c:pt idx="707">
                        <c:v>0.33685485505714041</c:v>
                      </c:pt>
                      <c:pt idx="708">
                        <c:v>0.14477505505714028</c:v>
                      </c:pt>
                      <c:pt idx="709">
                        <c:v>0.1434408950571413</c:v>
                      </c:pt>
                      <c:pt idx="710">
                        <c:v>0.14748261505713955</c:v>
                      </c:pt>
                      <c:pt idx="711">
                        <c:v>3.2852765057139521E-2</c:v>
                      </c:pt>
                      <c:pt idx="712">
                        <c:v>0.11774850505713985</c:v>
                      </c:pt>
                      <c:pt idx="713">
                        <c:v>0.11416785505713989</c:v>
                      </c:pt>
                      <c:pt idx="714">
                        <c:v>0.29478957505714121</c:v>
                      </c:pt>
                      <c:pt idx="715">
                        <c:v>0.32821224505714142</c:v>
                      </c:pt>
                      <c:pt idx="716">
                        <c:v>0.40476948505713928</c:v>
                      </c:pt>
                      <c:pt idx="717">
                        <c:v>0.53625291505714046</c:v>
                      </c:pt>
                      <c:pt idx="718">
                        <c:v>0.48724215505714064</c:v>
                      </c:pt>
                      <c:pt idx="719">
                        <c:v>0.6262106150571416</c:v>
                      </c:pt>
                      <c:pt idx="720">
                        <c:v>0.53078874505714069</c:v>
                      </c:pt>
                      <c:pt idx="721">
                        <c:v>0.41502093505714122</c:v>
                      </c:pt>
                      <c:pt idx="722">
                        <c:v>0.40193439505713968</c:v>
                      </c:pt>
                      <c:pt idx="723">
                        <c:v>0.54489552505714123</c:v>
                      </c:pt>
                      <c:pt idx="724">
                        <c:v>0.71743380505714072</c:v>
                      </c:pt>
                      <c:pt idx="725">
                        <c:v>0.84929001505714119</c:v>
                      </c:pt>
                      <c:pt idx="726">
                        <c:v>0.4687797350571401</c:v>
                      </c:pt>
                      <c:pt idx="727">
                        <c:v>0.12333039505714005</c:v>
                      </c:pt>
                      <c:pt idx="728">
                        <c:v>3.5128685057140174E-2</c:v>
                      </c:pt>
                      <c:pt idx="729">
                        <c:v>-0.69400937494286019</c:v>
                      </c:pt>
                      <c:pt idx="730">
                        <c:v>-1.1693234949428586</c:v>
                      </c:pt>
                      <c:pt idx="731">
                        <c:v>-0.20780615494286003</c:v>
                      </c:pt>
                      <c:pt idx="732">
                        <c:v>0.36933576505714072</c:v>
                      </c:pt>
                      <c:pt idx="733">
                        <c:v>0.15499707505714078</c:v>
                      </c:pt>
                      <c:pt idx="734">
                        <c:v>-0.6908211249428593</c:v>
                      </c:pt>
                      <c:pt idx="735">
                        <c:v>-1.5059340249428601</c:v>
                      </c:pt>
                      <c:pt idx="736">
                        <c:v>-1.6916863749428597</c:v>
                      </c:pt>
                      <c:pt idx="737">
                        <c:v>-0.53473421494286022</c:v>
                      </c:pt>
                      <c:pt idx="738">
                        <c:v>0.32591670505713921</c:v>
                      </c:pt>
                      <c:pt idx="739">
                        <c:v>9.2605475057141007E-2</c:v>
                      </c:pt>
                      <c:pt idx="740">
                        <c:v>0.10512303505714193</c:v>
                      </c:pt>
                      <c:pt idx="741">
                        <c:v>0.1465016150571401</c:v>
                      </c:pt>
                      <c:pt idx="742">
                        <c:v>0.44557908505714217</c:v>
                      </c:pt>
                      <c:pt idx="743">
                        <c:v>0.27668031505714019</c:v>
                      </c:pt>
                      <c:pt idx="744">
                        <c:v>0.17756007505714066</c:v>
                      </c:pt>
                      <c:pt idx="745">
                        <c:v>9.3774350571393938E-3</c:v>
                      </c:pt>
                      <c:pt idx="746">
                        <c:v>0.18998934505714082</c:v>
                      </c:pt>
                      <c:pt idx="747">
                        <c:v>0.33465741505713886</c:v>
                      </c:pt>
                      <c:pt idx="748">
                        <c:v>0.47660811505713951</c:v>
                      </c:pt>
                      <c:pt idx="749">
                        <c:v>0.47663754505714095</c:v>
                      </c:pt>
                      <c:pt idx="750">
                        <c:v>0.38576751505714135</c:v>
                      </c:pt>
                      <c:pt idx="751">
                        <c:v>0.22494237505714132</c:v>
                      </c:pt>
                      <c:pt idx="752">
                        <c:v>0.18680109505713993</c:v>
                      </c:pt>
                      <c:pt idx="753">
                        <c:v>0.32327781505714093</c:v>
                      </c:pt>
                      <c:pt idx="754">
                        <c:v>0.39837336505714127</c:v>
                      </c:pt>
                      <c:pt idx="755">
                        <c:v>0.43018719505714031</c:v>
                      </c:pt>
                      <c:pt idx="756">
                        <c:v>2.7388595057141529E-2</c:v>
                      </c:pt>
                      <c:pt idx="757">
                        <c:v>0.29271966505714175</c:v>
                      </c:pt>
                      <c:pt idx="758">
                        <c:v>0.73876074505714051</c:v>
                      </c:pt>
                      <c:pt idx="759">
                        <c:v>0.72714570505714171</c:v>
                      </c:pt>
                      <c:pt idx="760">
                        <c:v>0.58005456505713937</c:v>
                      </c:pt>
                      <c:pt idx="761">
                        <c:v>0.57344262505714205</c:v>
                      </c:pt>
                      <c:pt idx="762">
                        <c:v>0.79535463505714077</c:v>
                      </c:pt>
                      <c:pt idx="763">
                        <c:v>0.94782165505714033</c:v>
                      </c:pt>
                      <c:pt idx="764">
                        <c:v>0.80448774505714127</c:v>
                      </c:pt>
                      <c:pt idx="765">
                        <c:v>0.67165053505714134</c:v>
                      </c:pt>
                      <c:pt idx="766">
                        <c:v>0.61752876505714127</c:v>
                      </c:pt>
                      <c:pt idx="767">
                        <c:v>0.19909302505714166</c:v>
                      </c:pt>
                      <c:pt idx="768">
                        <c:v>8.6866625057140823E-2</c:v>
                      </c:pt>
                      <c:pt idx="769">
                        <c:v>3.8719145057141802E-2</c:v>
                      </c:pt>
                      <c:pt idx="770">
                        <c:v>-3.3590364942858386E-2</c:v>
                      </c:pt>
                      <c:pt idx="771">
                        <c:v>0.2098938350571391</c:v>
                      </c:pt>
                      <c:pt idx="772">
                        <c:v>0.32094303505713917</c:v>
                      </c:pt>
                      <c:pt idx="773">
                        <c:v>0.43862379505713989</c:v>
                      </c:pt>
                      <c:pt idx="774">
                        <c:v>0.49483509505714096</c:v>
                      </c:pt>
                      <c:pt idx="775">
                        <c:v>0.49389333505713928</c:v>
                      </c:pt>
                      <c:pt idx="776">
                        <c:v>0.36233142505714078</c:v>
                      </c:pt>
                      <c:pt idx="777">
                        <c:v>0.1583815250571412</c:v>
                      </c:pt>
                      <c:pt idx="778">
                        <c:v>-2.0945274942860692E-2</c:v>
                      </c:pt>
                      <c:pt idx="779">
                        <c:v>0.35553309505714026</c:v>
                      </c:pt>
                      <c:pt idx="780">
                        <c:v>0.48302385505714085</c:v>
                      </c:pt>
                      <c:pt idx="781">
                        <c:v>4.735194505714091E-2</c:v>
                      </c:pt>
                      <c:pt idx="782">
                        <c:v>-1.43688143494286</c:v>
                      </c:pt>
                      <c:pt idx="783">
                        <c:v>-1.4794470249428588</c:v>
                      </c:pt>
                      <c:pt idx="784">
                        <c:v>-0.19909487494286005</c:v>
                      </c:pt>
                      <c:pt idx="785">
                        <c:v>0.3629690750571406</c:v>
                      </c:pt>
                      <c:pt idx="786">
                        <c:v>7.7507885057141124E-2</c:v>
                      </c:pt>
                      <c:pt idx="787">
                        <c:v>-0.10087715494285909</c:v>
                      </c:pt>
                      <c:pt idx="788">
                        <c:v>-0.20249894494286025</c:v>
                      </c:pt>
                      <c:pt idx="789">
                        <c:v>0.11028309505713985</c:v>
                      </c:pt>
                      <c:pt idx="790">
                        <c:v>0.18748779505713919</c:v>
                      </c:pt>
                      <c:pt idx="791">
                        <c:v>0.24489591505713904</c:v>
                      </c:pt>
                      <c:pt idx="792">
                        <c:v>-5.1503424942859866E-2</c:v>
                      </c:pt>
                      <c:pt idx="793">
                        <c:v>-0.50933612494285896</c:v>
                      </c:pt>
                      <c:pt idx="794">
                        <c:v>-0.47016479494286045</c:v>
                      </c:pt>
                      <c:pt idx="795">
                        <c:v>-0.1714306749428598</c:v>
                      </c:pt>
                      <c:pt idx="796">
                        <c:v>-6.2539674942859946E-2</c:v>
                      </c:pt>
                      <c:pt idx="797">
                        <c:v>-0.22385531494285971</c:v>
                      </c:pt>
                      <c:pt idx="798">
                        <c:v>-0.60749498494285881</c:v>
                      </c:pt>
                      <c:pt idx="799">
                        <c:v>-0.69218471494285971</c:v>
                      </c:pt>
                      <c:pt idx="800">
                        <c:v>-0.10975520494286073</c:v>
                      </c:pt>
                      <c:pt idx="801">
                        <c:v>-0.25115654494285877</c:v>
                      </c:pt>
                      <c:pt idx="802">
                        <c:v>-0.15700997494285929</c:v>
                      </c:pt>
                      <c:pt idx="803">
                        <c:v>-0.16339628494285918</c:v>
                      </c:pt>
                      <c:pt idx="804">
                        <c:v>-0.74228438494285953</c:v>
                      </c:pt>
                      <c:pt idx="805">
                        <c:v>-1.118733324942859</c:v>
                      </c:pt>
                      <c:pt idx="806">
                        <c:v>-0.64414514494285946</c:v>
                      </c:pt>
                      <c:pt idx="807">
                        <c:v>-0.34161455494285953</c:v>
                      </c:pt>
                      <c:pt idx="808">
                        <c:v>-0.72646085494285906</c:v>
                      </c:pt>
                      <c:pt idx="809">
                        <c:v>-1.0163267349428597</c:v>
                      </c:pt>
                      <c:pt idx="810">
                        <c:v>-0.74424638494285844</c:v>
                      </c:pt>
                      <c:pt idx="811">
                        <c:v>-0.65465165494286026</c:v>
                      </c:pt>
                      <c:pt idx="812">
                        <c:v>-0.6051013449428595</c:v>
                      </c:pt>
                      <c:pt idx="813">
                        <c:v>-0.60990824494285967</c:v>
                      </c:pt>
                      <c:pt idx="814">
                        <c:v>-0.47674730494285988</c:v>
                      </c:pt>
                      <c:pt idx="815">
                        <c:v>-0.36486425494285868</c:v>
                      </c:pt>
                      <c:pt idx="816">
                        <c:v>-0.42486221494285914</c:v>
                      </c:pt>
                      <c:pt idx="817">
                        <c:v>-0.46289558494285998</c:v>
                      </c:pt>
                      <c:pt idx="818">
                        <c:v>-0.36770915494285994</c:v>
                      </c:pt>
                      <c:pt idx="819">
                        <c:v>-0.26568515494285982</c:v>
                      </c:pt>
                      <c:pt idx="820">
                        <c:v>-0.37813718494285986</c:v>
                      </c:pt>
                      <c:pt idx="821">
                        <c:v>-0.3995131749428591</c:v>
                      </c:pt>
                      <c:pt idx="822">
                        <c:v>-0.2344501149428595</c:v>
                      </c:pt>
                      <c:pt idx="823">
                        <c:v>3.0794150571420431E-3</c:v>
                      </c:pt>
                      <c:pt idx="824">
                        <c:v>-0.1182114249428583</c:v>
                      </c:pt>
                      <c:pt idx="825">
                        <c:v>-0.12987551494285832</c:v>
                      </c:pt>
                      <c:pt idx="826">
                        <c:v>4.5860825057140175E-2</c:v>
                      </c:pt>
                      <c:pt idx="827">
                        <c:v>4.5605765057141312E-2</c:v>
                      </c:pt>
                      <c:pt idx="828">
                        <c:v>-4.11734949428606E-2</c:v>
                      </c:pt>
                      <c:pt idx="829">
                        <c:v>-5.5437234942859348E-2</c:v>
                      </c:pt>
                      <c:pt idx="830">
                        <c:v>0.16371816505714243</c:v>
                      </c:pt>
                      <c:pt idx="831">
                        <c:v>0.21823233505713979</c:v>
                      </c:pt>
                      <c:pt idx="832">
                        <c:v>0.41323551505714029</c:v>
                      </c:pt>
                      <c:pt idx="833">
                        <c:v>0.47503851505713968</c:v>
                      </c:pt>
                      <c:pt idx="834">
                        <c:v>0.49770942505714011</c:v>
                      </c:pt>
                      <c:pt idx="835">
                        <c:v>0.52898370505714176</c:v>
                      </c:pt>
                      <c:pt idx="836">
                        <c:v>0.3836976050571419</c:v>
                      </c:pt>
                      <c:pt idx="837">
                        <c:v>0.32780022505713902</c:v>
                      </c:pt>
                      <c:pt idx="838">
                        <c:v>0.28854060505714152</c:v>
                      </c:pt>
                      <c:pt idx="839">
                        <c:v>0.44304810505714087</c:v>
                      </c:pt>
                      <c:pt idx="840">
                        <c:v>0.46762215505714089</c:v>
                      </c:pt>
                      <c:pt idx="841">
                        <c:v>0.42267273505713909</c:v>
                      </c:pt>
                      <c:pt idx="842">
                        <c:v>0.38720958505714087</c:v>
                      </c:pt>
                      <c:pt idx="843">
                        <c:v>0.40488720505714149</c:v>
                      </c:pt>
                      <c:pt idx="844">
                        <c:v>0.29476995505714143</c:v>
                      </c:pt>
                      <c:pt idx="845">
                        <c:v>0.3540419750571413</c:v>
                      </c:pt>
                      <c:pt idx="846">
                        <c:v>0.31215327505714008</c:v>
                      </c:pt>
                      <c:pt idx="847">
                        <c:v>0.1834853150571405</c:v>
                      </c:pt>
                      <c:pt idx="848">
                        <c:v>0.21338619505714007</c:v>
                      </c:pt>
                      <c:pt idx="849">
                        <c:v>0.41078301505713988</c:v>
                      </c:pt>
                      <c:pt idx="850">
                        <c:v>0.34081809505713956</c:v>
                      </c:pt>
                      <c:pt idx="851">
                        <c:v>0.24579843505713939</c:v>
                      </c:pt>
                      <c:pt idx="852">
                        <c:v>7.4741465057140744E-2</c:v>
                      </c:pt>
                      <c:pt idx="853">
                        <c:v>3.7826435057141339E-2</c:v>
                      </c:pt>
                      <c:pt idx="854">
                        <c:v>7.7596175057140115E-2</c:v>
                      </c:pt>
                      <c:pt idx="855">
                        <c:v>9.8285465057140087E-2</c:v>
                      </c:pt>
                      <c:pt idx="856">
                        <c:v>5.2129415057139639E-2</c:v>
                      </c:pt>
                      <c:pt idx="857">
                        <c:v>9.5607335057140475E-2</c:v>
                      </c:pt>
                      <c:pt idx="858">
                        <c:v>-6.1882404942860347E-2</c:v>
                      </c:pt>
                      <c:pt idx="859">
                        <c:v>-0.11405198494285962</c:v>
                      </c:pt>
                      <c:pt idx="860">
                        <c:v>-0.30977129494285904</c:v>
                      </c:pt>
                      <c:pt idx="861">
                        <c:v>-0.21810665494285963</c:v>
                      </c:pt>
                      <c:pt idx="862">
                        <c:v>-0.21180863494285873</c:v>
                      </c:pt>
                      <c:pt idx="863">
                        <c:v>-0.23298842494286021</c:v>
                      </c:pt>
                      <c:pt idx="864">
                        <c:v>0.10420089505714181</c:v>
                      </c:pt>
                      <c:pt idx="865">
                        <c:v>6.4882415057141429E-2</c:v>
                      </c:pt>
                      <c:pt idx="866">
                        <c:v>0.22436358505714082</c:v>
                      </c:pt>
                      <c:pt idx="867">
                        <c:v>7.281870505713961E-2</c:v>
                      </c:pt>
                      <c:pt idx="868">
                        <c:v>-8.6731134942860777E-2</c:v>
                      </c:pt>
                      <c:pt idx="869">
                        <c:v>-0.27078635494286019</c:v>
                      </c:pt>
                      <c:pt idx="870">
                        <c:v>-7.2398724942859261E-2</c:v>
                      </c:pt>
                      <c:pt idx="871">
                        <c:v>1.1270765057140864E-2</c:v>
                      </c:pt>
                      <c:pt idx="872">
                        <c:v>-0.15349799494286032</c:v>
                      </c:pt>
                      <c:pt idx="873">
                        <c:v>-0.16438709494285852</c:v>
                      </c:pt>
                      <c:pt idx="874">
                        <c:v>0.3020587850571399</c:v>
                      </c:pt>
                      <c:pt idx="875">
                        <c:v>-4.1457984942859127E-2</c:v>
                      </c:pt>
                      <c:pt idx="876">
                        <c:v>-2.5928754942858845E-2</c:v>
                      </c:pt>
                      <c:pt idx="877">
                        <c:v>-9.5754849428590916E-3</c:v>
                      </c:pt>
                      <c:pt idx="878">
                        <c:v>-3.1275204942859958E-2</c:v>
                      </c:pt>
                      <c:pt idx="879">
                        <c:v>4.1328605057140422E-2</c:v>
                      </c:pt>
                      <c:pt idx="880">
                        <c:v>0.12886323505714081</c:v>
                      </c:pt>
                      <c:pt idx="881">
                        <c:v>8.9436845057139891E-2</c:v>
                      </c:pt>
                      <c:pt idx="882">
                        <c:v>0.16059858505714075</c:v>
                      </c:pt>
                      <c:pt idx="883">
                        <c:v>0.12027948505714114</c:v>
                      </c:pt>
                      <c:pt idx="884">
                        <c:v>0.35014740505713959</c:v>
                      </c:pt>
                      <c:pt idx="885">
                        <c:v>0.32909514505714021</c:v>
                      </c:pt>
                      <c:pt idx="886">
                        <c:v>0.29093424505714083</c:v>
                      </c:pt>
                      <c:pt idx="887">
                        <c:v>0.36992436505713933</c:v>
                      </c:pt>
                      <c:pt idx="888">
                        <c:v>0.28513653505713954</c:v>
                      </c:pt>
                      <c:pt idx="889">
                        <c:v>-0.700179864942859</c:v>
                      </c:pt>
                      <c:pt idx="890">
                        <c:v>0.3019803050571408</c:v>
                      </c:pt>
                      <c:pt idx="891">
                        <c:v>1.513590505714113E-2</c:v>
                      </c:pt>
                      <c:pt idx="892">
                        <c:v>5.4611345057141492E-2</c:v>
                      </c:pt>
                      <c:pt idx="893">
                        <c:v>0.24733860505714134</c:v>
                      </c:pt>
                      <c:pt idx="894">
                        <c:v>8.5081205057141673E-2</c:v>
                      </c:pt>
                      <c:pt idx="895">
                        <c:v>0.1156785950571404</c:v>
                      </c:pt>
                      <c:pt idx="896">
                        <c:v>-0.12725624494285981</c:v>
                      </c:pt>
                      <c:pt idx="897">
                        <c:v>-0.10683182494286037</c:v>
                      </c:pt>
                      <c:pt idx="898">
                        <c:v>-0.14811230494285965</c:v>
                      </c:pt>
                      <c:pt idx="899">
                        <c:v>-9.755156494285977E-2</c:v>
                      </c:pt>
                      <c:pt idx="900">
                        <c:v>0.29293548505714107</c:v>
                      </c:pt>
                      <c:pt idx="901">
                        <c:v>0.42333000505714047</c:v>
                      </c:pt>
                      <c:pt idx="902">
                        <c:v>0.39735312505714049</c:v>
                      </c:pt>
                      <c:pt idx="903">
                        <c:v>0.45605616505713975</c:v>
                      </c:pt>
                      <c:pt idx="904">
                        <c:v>0.37660497505714119</c:v>
                      </c:pt>
                      <c:pt idx="905">
                        <c:v>0.23868618505714068</c:v>
                      </c:pt>
                      <c:pt idx="906">
                        <c:v>0.18459384505714027</c:v>
                      </c:pt>
                      <c:pt idx="907">
                        <c:v>-0.21637028494285993</c:v>
                      </c:pt>
                      <c:pt idx="908">
                        <c:v>-0.24048326494285988</c:v>
                      </c:pt>
                      <c:pt idx="909">
                        <c:v>1.5695075057140073E-2</c:v>
                      </c:pt>
                      <c:pt idx="910">
                        <c:v>-0.11742662494286016</c:v>
                      </c:pt>
                      <c:pt idx="911">
                        <c:v>-0.57906560494286019</c:v>
                      </c:pt>
                      <c:pt idx="912">
                        <c:v>0.2444740850571403</c:v>
                      </c:pt>
                      <c:pt idx="913">
                        <c:v>8.740617505713999E-2</c:v>
                      </c:pt>
                      <c:pt idx="914">
                        <c:v>0.50378181505714181</c:v>
                      </c:pt>
                      <c:pt idx="915">
                        <c:v>0.77737290505714185</c:v>
                      </c:pt>
                      <c:pt idx="916">
                        <c:v>0.56671296505713897</c:v>
                      </c:pt>
                      <c:pt idx="917">
                        <c:v>0.36036942505714009</c:v>
                      </c:pt>
                      <c:pt idx="918">
                        <c:v>-4.6329598149428595</c:v>
                      </c:pt>
                      <c:pt idx="919">
                        <c:v>-4.1489442249428592</c:v>
                      </c:pt>
                      <c:pt idx="920">
                        <c:v>-3.8453933949428603</c:v>
                      </c:pt>
                      <c:pt idx="921">
                        <c:v>-1.5394646049428591</c:v>
                      </c:pt>
                      <c:pt idx="922">
                        <c:v>-1.1721389649428602</c:v>
                      </c:pt>
                      <c:pt idx="923">
                        <c:v>-1.1485066749428601</c:v>
                      </c:pt>
                      <c:pt idx="924">
                        <c:v>-1.3907155749428597</c:v>
                      </c:pt>
                      <c:pt idx="925">
                        <c:v>-1.2220326249428606</c:v>
                      </c:pt>
                      <c:pt idx="926">
                        <c:v>-0.72325298494286017</c:v>
                      </c:pt>
                      <c:pt idx="927">
                        <c:v>-0.82082324494285963</c:v>
                      </c:pt>
                      <c:pt idx="928">
                        <c:v>-0.31729556494286015</c:v>
                      </c:pt>
                      <c:pt idx="929">
                        <c:v>-0.13134701494285927</c:v>
                      </c:pt>
                      <c:pt idx="930">
                        <c:v>-0.1077441549428606</c:v>
                      </c:pt>
                      <c:pt idx="931">
                        <c:v>0.26028780505714089</c:v>
                      </c:pt>
                      <c:pt idx="932">
                        <c:v>0.45756690505714026</c:v>
                      </c:pt>
                      <c:pt idx="933">
                        <c:v>0.85800129505714118</c:v>
                      </c:pt>
                      <c:pt idx="934">
                        <c:v>1.5127010750571408</c:v>
                      </c:pt>
                      <c:pt idx="935">
                        <c:v>1.5543543350571412</c:v>
                      </c:pt>
                      <c:pt idx="936">
                        <c:v>1.6147937450571419</c:v>
                      </c:pt>
                      <c:pt idx="937">
                        <c:v>1.3397017250571412</c:v>
                      </c:pt>
                      <c:pt idx="938">
                        <c:v>2.4397755050571419</c:v>
                      </c:pt>
                      <c:pt idx="939">
                        <c:v>-0.72754976494285906</c:v>
                      </c:pt>
                      <c:pt idx="940">
                        <c:v>-1.0284813249428595</c:v>
                      </c:pt>
                      <c:pt idx="941">
                        <c:v>1.546035455057142</c:v>
                      </c:pt>
                      <c:pt idx="942">
                        <c:v>-2.4064854942860592E-2</c:v>
                      </c:pt>
                      <c:pt idx="943">
                        <c:v>-5.3768049428608578E-3</c:v>
                      </c:pt>
                      <c:pt idx="944">
                        <c:v>-2.0160474942858997E-2</c:v>
                      </c:pt>
                      <c:pt idx="945">
                        <c:v>7.0524650571410774E-3</c:v>
                      </c:pt>
                      <c:pt idx="946">
                        <c:v>3.1067345057142148E-2</c:v>
                      </c:pt>
                      <c:pt idx="947">
                        <c:v>5.4375905057140628E-2</c:v>
                      </c:pt>
                      <c:pt idx="948">
                        <c:v>1.1761265057142367E-2</c:v>
                      </c:pt>
                      <c:pt idx="949">
                        <c:v>-7.1229849428604552E-3</c:v>
                      </c:pt>
                      <c:pt idx="950">
                        <c:v>-6.8188749428585993E-3</c:v>
                      </c:pt>
                      <c:pt idx="951">
                        <c:v>-5.8084449428594809E-3</c:v>
                      </c:pt>
                      <c:pt idx="952">
                        <c:v>-9.6049149428587555E-3</c:v>
                      </c:pt>
                      <c:pt idx="953">
                        <c:v>-8.2413249428601176E-3</c:v>
                      </c:pt>
                      <c:pt idx="954">
                        <c:v>-6.2106549428584401E-3</c:v>
                      </c:pt>
                      <c:pt idx="955">
                        <c:v>-6.0242649428587924E-3</c:v>
                      </c:pt>
                      <c:pt idx="956">
                        <c:v>-5.9850249428592406E-3</c:v>
                      </c:pt>
                      <c:pt idx="957">
                        <c:v>-8.4141294942860156E-2</c:v>
                      </c:pt>
                      <c:pt idx="958">
                        <c:v>-2.2014564942859138E-2</c:v>
                      </c:pt>
                      <c:pt idx="959">
                        <c:v>-2.4967374942860943E-2</c:v>
                      </c:pt>
                      <c:pt idx="960">
                        <c:v>-7.3682349428594307E-3</c:v>
                      </c:pt>
                      <c:pt idx="961">
                        <c:v>-6.3970449428580878E-3</c:v>
                      </c:pt>
                      <c:pt idx="962">
                        <c:v>-6.1125549428613368E-3</c:v>
                      </c:pt>
                      <c:pt idx="963">
                        <c:v>-6.2695149428577679E-3</c:v>
                      </c:pt>
                      <c:pt idx="964">
                        <c:v>-6.0536949428584563E-3</c:v>
                      </c:pt>
                      <c:pt idx="965">
                        <c:v>-5.9457849428596887E-3</c:v>
                      </c:pt>
                      <c:pt idx="966">
                        <c:v>1.2810935057141037E-2</c:v>
                      </c:pt>
                      <c:pt idx="967">
                        <c:v>2.8869905057140599E-2</c:v>
                      </c:pt>
                      <c:pt idx="968">
                        <c:v>2.132601505714149E-2</c:v>
                      </c:pt>
                      <c:pt idx="969">
                        <c:v>-2.200475494285925E-2</c:v>
                      </c:pt>
                      <c:pt idx="970">
                        <c:v>-2.5222434942859806E-2</c:v>
                      </c:pt>
                      <c:pt idx="971">
                        <c:v>-5.0432649428593379E-3</c:v>
                      </c:pt>
                      <c:pt idx="972">
                        <c:v>-6.0340749428604568E-3</c:v>
                      </c:pt>
                      <c:pt idx="973">
                        <c:v>-8.0941749428582455E-3</c:v>
                      </c:pt>
                      <c:pt idx="974">
                        <c:v>-9.2517549428592361E-3</c:v>
                      </c:pt>
                      <c:pt idx="975">
                        <c:v>-8.5552449428600852E-3</c:v>
                      </c:pt>
                      <c:pt idx="976">
                        <c:v>-5.4650949428598494E-3</c:v>
                      </c:pt>
                      <c:pt idx="977">
                        <c:v>-5.8378749428591448E-3</c:v>
                      </c:pt>
                      <c:pt idx="978">
                        <c:v>-9.1528224942859282E-2</c:v>
                      </c:pt>
                      <c:pt idx="979">
                        <c:v>-1.5647874942860795E-2</c:v>
                      </c:pt>
                      <c:pt idx="980">
                        <c:v>-2.461749428590565E-4</c:v>
                      </c:pt>
                      <c:pt idx="981">
                        <c:v>-1.1459004942858897E-2</c:v>
                      </c:pt>
                      <c:pt idx="982">
                        <c:v>-6.0438849428603447E-3</c:v>
                      </c:pt>
                      <c:pt idx="983">
                        <c:v>-1.2547914942860672E-2</c:v>
                      </c:pt>
                      <c:pt idx="984">
                        <c:v>1.7774795057141191E-2</c:v>
                      </c:pt>
                      <c:pt idx="985">
                        <c:v>-3.1989849428590844E-3</c:v>
                      </c:pt>
                      <c:pt idx="986">
                        <c:v>-1.0860594942860402E-2</c:v>
                      </c:pt>
                      <c:pt idx="987">
                        <c:v>-8.2707549428597815E-3</c:v>
                      </c:pt>
                      <c:pt idx="988">
                        <c:v>-5.7005349428589369E-3</c:v>
                      </c:pt>
                      <c:pt idx="989">
                        <c:v>-7.5155334942859753E-2</c:v>
                      </c:pt>
                      <c:pt idx="990">
                        <c:v>-8.1374874942859776E-2</c:v>
                      </c:pt>
                      <c:pt idx="991">
                        <c:v>-9.9384549428602753E-3</c:v>
                      </c:pt>
                      <c:pt idx="992">
                        <c:v>3.6876350571422023E-3</c:v>
                      </c:pt>
                      <c:pt idx="993">
                        <c:v>-4.3459224942859365E-2</c:v>
                      </c:pt>
                      <c:pt idx="994">
                        <c:v>-9.555864942861092E-3</c:v>
                      </c:pt>
                      <c:pt idx="995">
                        <c:v>-1.4402004942860813E-2</c:v>
                      </c:pt>
                      <c:pt idx="996">
                        <c:v>-6.0635049428601207E-3</c:v>
                      </c:pt>
                      <c:pt idx="997">
                        <c:v>-4.3565649428582987E-3</c:v>
                      </c:pt>
                      <c:pt idx="998">
                        <c:v>-5.5435749428589531E-3</c:v>
                      </c:pt>
                      <c:pt idx="999">
                        <c:v>-7.7470494942859958E-2</c:v>
                      </c:pt>
                      <c:pt idx="1000">
                        <c:v>-7.9922994942858594E-2</c:v>
                      </c:pt>
                      <c:pt idx="1001">
                        <c:v>-5.4848634942858965E-2</c:v>
                      </c:pt>
                      <c:pt idx="1002">
                        <c:v>-2.8163949428599011E-3</c:v>
                      </c:pt>
                      <c:pt idx="1003">
                        <c:v>-9.8207349428598434E-3</c:v>
                      </c:pt>
                      <c:pt idx="1004">
                        <c:v>-7.6134849428584062E-3</c:v>
                      </c:pt>
                      <c:pt idx="1005">
                        <c:v>-5.7986349428595929E-3</c:v>
                      </c:pt>
                      <c:pt idx="1006">
                        <c:v>1.0485965057139168E-2</c:v>
                      </c:pt>
                      <c:pt idx="1007">
                        <c:v>-1.6769494285995279E-4</c:v>
                      </c:pt>
                      <c:pt idx="1008">
                        <c:v>-1.1743494942859201E-2</c:v>
                      </c:pt>
                      <c:pt idx="1009">
                        <c:v>-8.3688549428604375E-3</c:v>
                      </c:pt>
                      <c:pt idx="1010">
                        <c:v>-4.8961149428610184E-3</c:v>
                      </c:pt>
                      <c:pt idx="1011">
                        <c:v>-6.7011549428599437E-3</c:v>
                      </c:pt>
                      <c:pt idx="1012">
                        <c:v>-7.9274049428601501E-3</c:v>
                      </c:pt>
                      <c:pt idx="1013">
                        <c:v>9.2989550571420665E-3</c:v>
                      </c:pt>
                      <c:pt idx="1014">
                        <c:v>-3.3446494285804818E-4</c:v>
                      </c:pt>
                      <c:pt idx="1015">
                        <c:v>-8.0941749428582455E-3</c:v>
                      </c:pt>
                      <c:pt idx="1016">
                        <c:v>-2.8548024942859129E-2</c:v>
                      </c:pt>
                      <c:pt idx="1017">
                        <c:v>-1.2822594942859311E-2</c:v>
                      </c:pt>
                      <c:pt idx="1018">
                        <c:v>-3.7287249428583635E-3</c:v>
                      </c:pt>
                      <c:pt idx="1019">
                        <c:v>-2.3486064942860096E-2</c:v>
                      </c:pt>
                      <c:pt idx="1020">
                        <c:v>-3.428687494286109E-2</c:v>
                      </c:pt>
                      <c:pt idx="1021">
                        <c:v>-5.4701484942858869E-2</c:v>
                      </c:pt>
                      <c:pt idx="1022">
                        <c:v>1.1829935057139807E-2</c:v>
                      </c:pt>
                      <c:pt idx="1023">
                        <c:v>-3.6239064942858334E-2</c:v>
                      </c:pt>
                      <c:pt idx="1024">
                        <c:v>7.6312550571415727E-3</c:v>
                      </c:pt>
                      <c:pt idx="1025">
                        <c:v>-3.2774649428581881E-3</c:v>
                      </c:pt>
                      <c:pt idx="1026">
                        <c:v>-8.1236049428579094E-3</c:v>
                      </c:pt>
                      <c:pt idx="1027">
                        <c:v>-7.3289949428581025E-3</c:v>
                      </c:pt>
                      <c:pt idx="1028">
                        <c:v>-5.9163549428600248E-3</c:v>
                      </c:pt>
                      <c:pt idx="1029">
                        <c:v>-6.1419849428610007E-3</c:v>
                      </c:pt>
                      <c:pt idx="1030">
                        <c:v>-6.1125549428613368E-3</c:v>
                      </c:pt>
                      <c:pt idx="1031">
                        <c:v>-5.9654049428594647E-3</c:v>
                      </c:pt>
                      <c:pt idx="1032">
                        <c:v>-5.9850249428592406E-3</c:v>
                      </c:pt>
                      <c:pt idx="1033">
                        <c:v>-5.8673049428588087E-3</c:v>
                      </c:pt>
                      <c:pt idx="1034">
                        <c:v>-5.9457849428596887E-3</c:v>
                      </c:pt>
                      <c:pt idx="1035">
                        <c:v>-6.0144549428606808E-3</c:v>
                      </c:pt>
                      <c:pt idx="1036">
                        <c:v>-6.0046449428590165E-3</c:v>
                      </c:pt>
                      <c:pt idx="1037">
                        <c:v>-6.0046449428590165E-3</c:v>
                      </c:pt>
                      <c:pt idx="1038">
                        <c:v>-6.5638149428597359E-3</c:v>
                      </c:pt>
                      <c:pt idx="1039">
                        <c:v>-6.0635049428601207E-3</c:v>
                      </c:pt>
                      <c:pt idx="1040">
                        <c:v>-5.7986349428595929E-3</c:v>
                      </c:pt>
                      <c:pt idx="1041">
                        <c:v>-6.0635049428601207E-3</c:v>
                      </c:pt>
                      <c:pt idx="1042">
                        <c:v>-5.9752149428593526E-3</c:v>
                      </c:pt>
                      <c:pt idx="1043">
                        <c:v>-6.6128649428591757E-3</c:v>
                      </c:pt>
                      <c:pt idx="1044">
                        <c:v>-6.1321749428593364E-3</c:v>
                      </c:pt>
                      <c:pt idx="1045">
                        <c:v>-5.779014942859817E-3</c:v>
                      </c:pt>
                      <c:pt idx="1046">
                        <c:v>-5.9752149428593526E-3</c:v>
                      </c:pt>
                      <c:pt idx="1047">
                        <c:v>-5.9163549428600248E-3</c:v>
                      </c:pt>
                      <c:pt idx="1048">
                        <c:v>-5.9555949428595767E-3</c:v>
                      </c:pt>
                      <c:pt idx="1049">
                        <c:v>-6.436284942859416E-3</c:v>
                      </c:pt>
                      <c:pt idx="1050">
                        <c:v>-5.6318649428579448E-3</c:v>
                      </c:pt>
                      <c:pt idx="1051">
                        <c:v>-6.3283749428606484E-3</c:v>
                      </c:pt>
                      <c:pt idx="1052">
                        <c:v>-7.2210849428593349E-3</c:v>
                      </c:pt>
                      <c:pt idx="1053">
                        <c:v>-7.8881649428605982E-3</c:v>
                      </c:pt>
                      <c:pt idx="1054">
                        <c:v>-5.8476849428608091E-3</c:v>
                      </c:pt>
                      <c:pt idx="1055">
                        <c:v>-5.6514849428594971E-3</c:v>
                      </c:pt>
                      <c:pt idx="1056">
                        <c:v>-7.9666449428597019E-3</c:v>
                      </c:pt>
                      <c:pt idx="1057">
                        <c:v>-5.7299649428586008E-3</c:v>
                      </c:pt>
                      <c:pt idx="1058">
                        <c:v>-5.779014942859817E-3</c:v>
                      </c:pt>
                      <c:pt idx="1059">
                        <c:v>-6.0831249428581202E-3</c:v>
                      </c:pt>
                      <c:pt idx="1060">
                        <c:v>-6.0046449428590165E-3</c:v>
                      </c:pt>
                      <c:pt idx="1061">
                        <c:v>-2.2505064942860642E-2</c:v>
                      </c:pt>
                      <c:pt idx="1062">
                        <c:v>7.1603750571416214E-3</c:v>
                      </c:pt>
                      <c:pt idx="1063">
                        <c:v>-3.7385349428600279E-3</c:v>
                      </c:pt>
                      <c:pt idx="1064">
                        <c:v>-7.2407049428591108E-3</c:v>
                      </c:pt>
                      <c:pt idx="1065">
                        <c:v>-6.4559049428591919E-3</c:v>
                      </c:pt>
                      <c:pt idx="1066">
                        <c:v>-5.7201549428604892E-3</c:v>
                      </c:pt>
                      <c:pt idx="1067">
                        <c:v>-8.3688549428604375E-3</c:v>
                      </c:pt>
                      <c:pt idx="1068">
                        <c:v>-2.4447444942859775E-2</c:v>
                      </c:pt>
                      <c:pt idx="1069">
                        <c:v>-7.0878174942858863E-2</c:v>
                      </c:pt>
                      <c:pt idx="1070">
                        <c:v>1.0279955057141521E-2</c:v>
                      </c:pt>
                      <c:pt idx="1071">
                        <c:v>-1.0222944942860579E-2</c:v>
                      </c:pt>
                      <c:pt idx="1072">
                        <c:v>-7.741014942858726E-3</c:v>
                      </c:pt>
                      <c:pt idx="1073">
                        <c:v>-5.671104942859273E-3</c:v>
                      </c:pt>
                      <c:pt idx="1074">
                        <c:v>-5.4062349428605216E-3</c:v>
                      </c:pt>
                      <c:pt idx="1075">
                        <c:v>-6.347994942858648E-3</c:v>
                      </c:pt>
                      <c:pt idx="1076">
                        <c:v>-9.0947949428592523E-3</c:v>
                      </c:pt>
                      <c:pt idx="1077">
                        <c:v>-6.2989449428609845E-3</c:v>
                      </c:pt>
                      <c:pt idx="1078">
                        <c:v>-6.0929349428597845E-3</c:v>
                      </c:pt>
                      <c:pt idx="1079">
                        <c:v>-6.0242649428587924E-3</c:v>
                      </c:pt>
                      <c:pt idx="1080">
                        <c:v>-6.0340749428604568E-3</c:v>
                      </c:pt>
                      <c:pt idx="1081">
                        <c:v>-5.8673049428588087E-3</c:v>
                      </c:pt>
                      <c:pt idx="1082">
                        <c:v>-5.877114942860473E-3</c:v>
                      </c:pt>
                      <c:pt idx="1083">
                        <c:v>-2.1229764942859219E-2</c:v>
                      </c:pt>
                      <c:pt idx="1084">
                        <c:v>-9.0203874942860196E-2</c:v>
                      </c:pt>
                      <c:pt idx="1085">
                        <c:v>-8.9654514942859365E-2</c:v>
                      </c:pt>
                      <c:pt idx="1086">
                        <c:v>2.3044250571402358E-3</c:v>
                      </c:pt>
                      <c:pt idx="1087">
                        <c:v>-7.6625349428596223E-3</c:v>
                      </c:pt>
                      <c:pt idx="1088">
                        <c:v>-7.1720349428598951E-3</c:v>
                      </c:pt>
                      <c:pt idx="1089">
                        <c:v>-6.9954549428601354E-3</c:v>
                      </c:pt>
                      <c:pt idx="1090">
                        <c:v>-5.2100349428592097E-3</c:v>
                      </c:pt>
                      <c:pt idx="1091">
                        <c:v>-6.0635049428601207E-3</c:v>
                      </c:pt>
                      <c:pt idx="1092">
                        <c:v>-6.6226749428590637E-3</c:v>
                      </c:pt>
                      <c:pt idx="1093">
                        <c:v>-9.3989049428611082E-3</c:v>
                      </c:pt>
                      <c:pt idx="1094">
                        <c:v>-9.4402554942860206E-2</c:v>
                      </c:pt>
                      <c:pt idx="1095">
                        <c:v>-8.4571449428594292E-3</c:v>
                      </c:pt>
                      <c:pt idx="1096">
                        <c:v>-1.50690849428603E-2</c:v>
                      </c:pt>
                      <c:pt idx="1097">
                        <c:v>-8.0941749428582455E-3</c:v>
                      </c:pt>
                      <c:pt idx="1098">
                        <c:v>-2.4849654942858734E-2</c:v>
                      </c:pt>
                      <c:pt idx="1099">
                        <c:v>-8.417072494285982E-2</c:v>
                      </c:pt>
                      <c:pt idx="1100">
                        <c:v>-5.8085934942859296E-2</c:v>
                      </c:pt>
                      <c:pt idx="1101">
                        <c:v>-1.6442484942860602E-2</c:v>
                      </c:pt>
                      <c:pt idx="1102">
                        <c:v>4.7373050571390962E-3</c:v>
                      </c:pt>
                      <c:pt idx="1103">
                        <c:v>-1.6079514942859419E-2</c:v>
                      </c:pt>
                      <c:pt idx="1104">
                        <c:v>-7.2849984942859436E-2</c:v>
                      </c:pt>
                      <c:pt idx="1105">
                        <c:v>-7.7990424942859349E-2</c:v>
                      </c:pt>
                      <c:pt idx="1106">
                        <c:v>-1.918928494285943E-2</c:v>
                      </c:pt>
                      <c:pt idx="1107">
                        <c:v>-1.5441864942859596E-2</c:v>
                      </c:pt>
                      <c:pt idx="1108">
                        <c:v>-3.9151149428597876E-3</c:v>
                      </c:pt>
                      <c:pt idx="1109">
                        <c:v>-6.1714149428606646E-3</c:v>
                      </c:pt>
                      <c:pt idx="1110">
                        <c:v>-2.5134144942859038E-2</c:v>
                      </c:pt>
                      <c:pt idx="1111">
                        <c:v>-4.3586754942859685E-2</c:v>
                      </c:pt>
                      <c:pt idx="1112">
                        <c:v>-4.1897949428602033E-3</c:v>
                      </c:pt>
                      <c:pt idx="1113">
                        <c:v>-7.0935549428607914E-3</c:v>
                      </c:pt>
                      <c:pt idx="1114">
                        <c:v>-7.0150749428599113E-3</c:v>
                      </c:pt>
                      <c:pt idx="1115">
                        <c:v>-4.3773144942859332E-2</c:v>
                      </c:pt>
                      <c:pt idx="1116">
                        <c:v>-1.519661494286062E-2</c:v>
                      </c:pt>
                      <c:pt idx="1117">
                        <c:v>-7.136867494285859E-2</c:v>
                      </c:pt>
                      <c:pt idx="1118">
                        <c:v>-3.0098004942859191E-2</c:v>
                      </c:pt>
                      <c:pt idx="1119">
                        <c:v>1.1339435057141856E-2</c:v>
                      </c:pt>
                      <c:pt idx="1120">
                        <c:v>-2.9831649428579965E-3</c:v>
                      </c:pt>
                      <c:pt idx="1121">
                        <c:v>-5.5435749428589531E-3</c:v>
                      </c:pt>
                      <c:pt idx="1122">
                        <c:v>-4.7685849428606986E-3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8DC-4090-B73F-076D065C5A88}"/>
                  </c:ext>
                </c:extLst>
              </c15:ser>
            </c15:filteredScatterSeries>
          </c:ext>
        </c:extLst>
      </c:scatterChart>
      <c:valAx>
        <c:axId val="65831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0784368"/>
        <c:crosses val="autoZero"/>
        <c:crossBetween val="midCat"/>
      </c:valAx>
      <c:valAx>
        <c:axId val="6407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31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Data (processed)</a:t>
            </a:r>
            <a:endParaRPr lang="de-DE"/>
          </a:p>
        </c:rich>
      </c:tx>
      <c:layout>
        <c:manualLayout>
          <c:xMode val="edge"/>
          <c:yMode val="edge"/>
          <c:x val="0.38692267111642481"/>
          <c:y val="2.932137470902592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Data az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  <c:extLst xmlns:c15="http://schemas.microsoft.com/office/drawing/2012/chart"/>
            </c:numRef>
          </c:xVal>
          <c:yVal>
            <c:numRef>
              <c:f>Calculation!$AD$2:$AD$1771</c:f>
              <c:numCache>
                <c:formatCode>General</c:formatCode>
                <c:ptCount val="1770"/>
                <c:pt idx="0">
                  <c:v>-7.1705494286078419E-4</c:v>
                </c:pt>
                <c:pt idx="1">
                  <c:v>-2.6594349428599173E-3</c:v>
                </c:pt>
                <c:pt idx="2">
                  <c:v>-2.6692449428580289E-3</c:v>
                </c:pt>
                <c:pt idx="3">
                  <c:v>-2.1689349428601901E-3</c:v>
                </c:pt>
                <c:pt idx="4">
                  <c:v>-2.8752549428592289E-3</c:v>
                </c:pt>
                <c:pt idx="5">
                  <c:v>-3.2284149428605247E-3</c:v>
                </c:pt>
                <c:pt idx="6">
                  <c:v>-3.1205049428599807E-3</c:v>
                </c:pt>
                <c:pt idx="7">
                  <c:v>-3.2186049428588603E-3</c:v>
                </c:pt>
                <c:pt idx="8">
                  <c:v>-3.1989849428590844E-3</c:v>
                </c:pt>
                <c:pt idx="9">
                  <c:v>-3.1989849428590844E-3</c:v>
                </c:pt>
                <c:pt idx="10">
                  <c:v>-3.6306249428594839E-3</c:v>
                </c:pt>
                <c:pt idx="11">
                  <c:v>-6.4755249428589678E-3</c:v>
                </c:pt>
                <c:pt idx="12">
                  <c:v>-5.6122449428599452E-3</c:v>
                </c:pt>
                <c:pt idx="13">
                  <c:v>-2.5613349428592613E-3</c:v>
                </c:pt>
                <c:pt idx="14">
                  <c:v>-3.2872749428598524E-3</c:v>
                </c:pt>
                <c:pt idx="15">
                  <c:v>-3.1401249428597566E-3</c:v>
                </c:pt>
                <c:pt idx="16">
                  <c:v>-3.0714549428605409E-3</c:v>
                </c:pt>
                <c:pt idx="17">
                  <c:v>-5.6898924942858642E-2</c:v>
                </c:pt>
                <c:pt idx="18">
                  <c:v>-2.6300049428602534E-3</c:v>
                </c:pt>
                <c:pt idx="19">
                  <c:v>-7.3388049428597668E-3</c:v>
                </c:pt>
                <c:pt idx="20">
                  <c:v>1.5646025057140633E-2</c:v>
                </c:pt>
                <c:pt idx="21">
                  <c:v>4.3859585057141715E-2</c:v>
                </c:pt>
                <c:pt idx="22">
                  <c:v>-1.4254854942858941E-2</c:v>
                </c:pt>
                <c:pt idx="23">
                  <c:v>-2.8262049428580127E-3</c:v>
                </c:pt>
                <c:pt idx="24">
                  <c:v>-4.1309349428608755E-3</c:v>
                </c:pt>
                <c:pt idx="25">
                  <c:v>-6.6422949428606159E-3</c:v>
                </c:pt>
                <c:pt idx="26">
                  <c:v>8.0097725057139968E-2</c:v>
                </c:pt>
                <c:pt idx="27">
                  <c:v>3.8277695057139738E-2</c:v>
                </c:pt>
                <c:pt idx="28">
                  <c:v>6.7483550571392215E-3</c:v>
                </c:pt>
                <c:pt idx="29">
                  <c:v>3.3274595057140033E-2</c:v>
                </c:pt>
                <c:pt idx="30">
                  <c:v>-1.9934844942859797E-2</c:v>
                </c:pt>
                <c:pt idx="31">
                  <c:v>-1.0527054942858882E-2</c:v>
                </c:pt>
                <c:pt idx="32">
                  <c:v>1.0977950571415818E-3</c:v>
                </c:pt>
                <c:pt idx="33">
                  <c:v>-4.5920049428591625E-3</c:v>
                </c:pt>
                <c:pt idx="34">
                  <c:v>-2.845824942859565E-3</c:v>
                </c:pt>
                <c:pt idx="35">
                  <c:v>-3.3068949428596284E-3</c:v>
                </c:pt>
                <c:pt idx="36">
                  <c:v>-3.2284149428605247E-3</c:v>
                </c:pt>
                <c:pt idx="37">
                  <c:v>6.7745057140911058E-5</c:v>
                </c:pt>
                <c:pt idx="38">
                  <c:v>-4.9974942861297222E-5</c:v>
                </c:pt>
                <c:pt idx="39">
                  <c:v>-1.0007124942859491E-2</c:v>
                </c:pt>
                <c:pt idx="40">
                  <c:v>4.9433150571402962E-3</c:v>
                </c:pt>
                <c:pt idx="41">
                  <c:v>-4.6508649428584903E-3</c:v>
                </c:pt>
                <c:pt idx="42">
                  <c:v>-2.6692449428580289E-3</c:v>
                </c:pt>
                <c:pt idx="43">
                  <c:v>-3.3755649428588441E-3</c:v>
                </c:pt>
                <c:pt idx="44">
                  <c:v>-3.2284149428605247E-3</c:v>
                </c:pt>
                <c:pt idx="45">
                  <c:v>-3.3167049428595163E-3</c:v>
                </c:pt>
                <c:pt idx="46">
                  <c:v>-7.2300624942860381E-2</c:v>
                </c:pt>
                <c:pt idx="47">
                  <c:v>-5.3179449428597536E-3</c:v>
                </c:pt>
                <c:pt idx="48">
                  <c:v>1.2742265057141822E-2</c:v>
                </c:pt>
                <c:pt idx="49">
                  <c:v>8.7888350571407869E-3</c:v>
                </c:pt>
                <c:pt idx="50">
                  <c:v>-7.1426049428584548E-3</c:v>
                </c:pt>
                <c:pt idx="51">
                  <c:v>-5.5141449428592892E-3</c:v>
                </c:pt>
                <c:pt idx="52">
                  <c:v>-3.8848524942860507E-2</c:v>
                </c:pt>
                <c:pt idx="53">
                  <c:v>9.7404050571405776E-3</c:v>
                </c:pt>
                <c:pt idx="54">
                  <c:v>-9.0344494286043187E-4</c:v>
                </c:pt>
                <c:pt idx="55">
                  <c:v>-6.0536949428584563E-3</c:v>
                </c:pt>
                <c:pt idx="56">
                  <c:v>1.4674835057141067E-2</c:v>
                </c:pt>
                <c:pt idx="57">
                  <c:v>3.701220505713998E-2</c:v>
                </c:pt>
                <c:pt idx="58">
                  <c:v>1.1408105057139295E-2</c:v>
                </c:pt>
                <c:pt idx="59">
                  <c:v>-3.60119494285982E-3</c:v>
                </c:pt>
                <c:pt idx="60">
                  <c:v>-7.9461924942858531E-2</c:v>
                </c:pt>
                <c:pt idx="61">
                  <c:v>-2.1828174942859491E-2</c:v>
                </c:pt>
                <c:pt idx="62">
                  <c:v>4.6097750571387763E-3</c:v>
                </c:pt>
                <c:pt idx="63">
                  <c:v>-1.3165944942858943E-2</c:v>
                </c:pt>
                <c:pt idx="64">
                  <c:v>-6.0242649428587924E-3</c:v>
                </c:pt>
                <c:pt idx="65">
                  <c:v>-3.1695549428594205E-3</c:v>
                </c:pt>
                <c:pt idx="66">
                  <c:v>-3.3068949428596284E-3</c:v>
                </c:pt>
                <c:pt idx="67">
                  <c:v>1.5603505713990273E-4</c:v>
                </c:pt>
                <c:pt idx="68">
                  <c:v>-4.0313494285904028E-4</c:v>
                </c:pt>
                <c:pt idx="69">
                  <c:v>-6.9328194942858801E-2</c:v>
                </c:pt>
                <c:pt idx="70">
                  <c:v>-3.4316304942860754E-2</c:v>
                </c:pt>
                <c:pt idx="71">
                  <c:v>-5.9752149428593526E-3</c:v>
                </c:pt>
                <c:pt idx="72">
                  <c:v>-6.5049549428586317E-3</c:v>
                </c:pt>
                <c:pt idx="73">
                  <c:v>-1.1388849428595194E-3</c:v>
                </c:pt>
                <c:pt idx="74">
                  <c:v>-4.0818849428596593E-3</c:v>
                </c:pt>
                <c:pt idx="75">
                  <c:v>-2.8850649428608932E-3</c:v>
                </c:pt>
                <c:pt idx="76">
                  <c:v>-3.1695549428594205E-3</c:v>
                </c:pt>
                <c:pt idx="77">
                  <c:v>-2.2073424942858466E-2</c:v>
                </c:pt>
                <c:pt idx="78">
                  <c:v>-6.5355144942859766E-2</c:v>
                </c:pt>
                <c:pt idx="79">
                  <c:v>-8.2777704942859742E-2</c:v>
                </c:pt>
                <c:pt idx="80">
                  <c:v>-8.5563744942859898E-2</c:v>
                </c:pt>
                <c:pt idx="81">
                  <c:v>1.0270145057139857E-2</c:v>
                </c:pt>
                <c:pt idx="82">
                  <c:v>-4.2584649428576427E-3</c:v>
                </c:pt>
                <c:pt idx="83">
                  <c:v>-3.4442349428598362E-3</c:v>
                </c:pt>
                <c:pt idx="84">
                  <c:v>-2.5711449428591493E-3</c:v>
                </c:pt>
                <c:pt idx="85">
                  <c:v>-2.9929749428596608E-3</c:v>
                </c:pt>
                <c:pt idx="86">
                  <c:v>-3.3461349428591802E-3</c:v>
                </c:pt>
                <c:pt idx="87">
                  <c:v>-3.1303149428598687E-3</c:v>
                </c:pt>
                <c:pt idx="88">
                  <c:v>-3.1695549428594205E-3</c:v>
                </c:pt>
                <c:pt idx="89">
                  <c:v>-3.0616449428588766E-3</c:v>
                </c:pt>
                <c:pt idx="90">
                  <c:v>-3.7229874942859453E-2</c:v>
                </c:pt>
                <c:pt idx="91">
                  <c:v>-2.515376494286059E-2</c:v>
                </c:pt>
                <c:pt idx="92">
                  <c:v>-9.369474942859668E-3</c:v>
                </c:pt>
                <c:pt idx="93">
                  <c:v>2.8930250571406191E-3</c:v>
                </c:pt>
                <c:pt idx="94">
                  <c:v>-5.0040249428597861E-3</c:v>
                </c:pt>
                <c:pt idx="95">
                  <c:v>-2.5417149428594854E-3</c:v>
                </c:pt>
                <c:pt idx="96">
                  <c:v>-3.2970849428597404E-3</c:v>
                </c:pt>
                <c:pt idx="97">
                  <c:v>-3.2087949428589724E-3</c:v>
                </c:pt>
                <c:pt idx="98">
                  <c:v>-3.1989849428590844E-3</c:v>
                </c:pt>
                <c:pt idx="99">
                  <c:v>-3.1695549428594205E-3</c:v>
                </c:pt>
                <c:pt idx="100">
                  <c:v>-3.1891749428591964E-3</c:v>
                </c:pt>
                <c:pt idx="101">
                  <c:v>-2.6201949428603655E-3</c:v>
                </c:pt>
                <c:pt idx="102">
                  <c:v>-1.2271749428602874E-3</c:v>
                </c:pt>
                <c:pt idx="103">
                  <c:v>-3.7946004942860156E-2</c:v>
                </c:pt>
                <c:pt idx="104">
                  <c:v>1.0122995057141537E-2</c:v>
                </c:pt>
                <c:pt idx="105">
                  <c:v>-5.0825049428606661E-3</c:v>
                </c:pt>
                <c:pt idx="106">
                  <c:v>8.8850571415832746E-6</c:v>
                </c:pt>
                <c:pt idx="107">
                  <c:v>-5.1904149428594337E-3</c:v>
                </c:pt>
                <c:pt idx="108">
                  <c:v>-1.6769494285995279E-4</c:v>
                </c:pt>
                <c:pt idx="109">
                  <c:v>-4.4350449428591787E-3</c:v>
                </c:pt>
                <c:pt idx="110">
                  <c:v>-2.7575349428605733E-3</c:v>
                </c:pt>
                <c:pt idx="111">
                  <c:v>-3.3167049428595163E-3</c:v>
                </c:pt>
                <c:pt idx="112">
                  <c:v>-3.1106949428583164E-3</c:v>
                </c:pt>
                <c:pt idx="113">
                  <c:v>-3.2087949428589724E-3</c:v>
                </c:pt>
                <c:pt idx="114">
                  <c:v>-3.1597449428595326E-3</c:v>
                </c:pt>
                <c:pt idx="115">
                  <c:v>-5.9163549428600248E-3</c:v>
                </c:pt>
                <c:pt idx="116">
                  <c:v>-3.1695549428594205E-3</c:v>
                </c:pt>
                <c:pt idx="117">
                  <c:v>-3.1008849428602048E-3</c:v>
                </c:pt>
                <c:pt idx="118">
                  <c:v>-2.9243049428586687E-3</c:v>
                </c:pt>
                <c:pt idx="119">
                  <c:v>-7.2995649428584386E-3</c:v>
                </c:pt>
                <c:pt idx="120">
                  <c:v>3.718550571392143E-4</c:v>
                </c:pt>
                <c:pt idx="121">
                  <c:v>-1.6980549428602387E-3</c:v>
                </c:pt>
                <c:pt idx="122">
                  <c:v>2.7375505714211101E-4</c:v>
                </c:pt>
                <c:pt idx="123">
                  <c:v>4.8125057139358773E-5</c:v>
                </c:pt>
                <c:pt idx="124">
                  <c:v>-1.8255849428605586E-3</c:v>
                </c:pt>
                <c:pt idx="125">
                  <c:v>-3.2578449428601886E-3</c:v>
                </c:pt>
                <c:pt idx="126">
                  <c:v>-2.5907649428607016E-3</c:v>
                </c:pt>
                <c:pt idx="127">
                  <c:v>-5.7971494286057634E-4</c:v>
                </c:pt>
                <c:pt idx="128">
                  <c:v>-1.5705249428599188E-3</c:v>
                </c:pt>
                <c:pt idx="129">
                  <c:v>-3.2774649428581881E-3</c:v>
                </c:pt>
                <c:pt idx="130">
                  <c:v>-3.0125949428576604E-3</c:v>
                </c:pt>
                <c:pt idx="131">
                  <c:v>-3.1008849428602048E-3</c:v>
                </c:pt>
                <c:pt idx="132">
                  <c:v>-3.1499349428596446E-3</c:v>
                </c:pt>
                <c:pt idx="133">
                  <c:v>-3.1695549428594205E-3</c:v>
                </c:pt>
                <c:pt idx="134">
                  <c:v>-3.1989849428590844E-3</c:v>
                </c:pt>
                <c:pt idx="135">
                  <c:v>-3.1695549428594205E-3</c:v>
                </c:pt>
                <c:pt idx="136">
                  <c:v>-3.1793649428593085E-3</c:v>
                </c:pt>
                <c:pt idx="137">
                  <c:v>-3.1891749428591964E-3</c:v>
                </c:pt>
                <c:pt idx="138">
                  <c:v>-3.1793649428593085E-3</c:v>
                </c:pt>
                <c:pt idx="139">
                  <c:v>-1.8942549428597744E-3</c:v>
                </c:pt>
                <c:pt idx="140">
                  <c:v>-3.4932849428610524E-3</c:v>
                </c:pt>
                <c:pt idx="141">
                  <c:v>-3.1793649428593085E-3</c:v>
                </c:pt>
                <c:pt idx="142">
                  <c:v>-3.4246149428600603E-3</c:v>
                </c:pt>
                <c:pt idx="143">
                  <c:v>-3.2480349428585242E-3</c:v>
                </c:pt>
                <c:pt idx="144">
                  <c:v>-3.1989849428590844E-3</c:v>
                </c:pt>
                <c:pt idx="145">
                  <c:v>-3.1989849428590844E-3</c:v>
                </c:pt>
                <c:pt idx="146">
                  <c:v>8.2403075057140285E-2</c:v>
                </c:pt>
                <c:pt idx="147">
                  <c:v>7.4329445057141896E-2</c:v>
                </c:pt>
                <c:pt idx="148">
                  <c:v>-1.1115654942859265E-2</c:v>
                </c:pt>
                <c:pt idx="149">
                  <c:v>-1.4233749428580467E-3</c:v>
                </c:pt>
                <c:pt idx="150">
                  <c:v>-3.5807424942859711E-2</c:v>
                </c:pt>
                <c:pt idx="151">
                  <c:v>-5.3906874942859062E-2</c:v>
                </c:pt>
                <c:pt idx="152">
                  <c:v>-2.1739884942860499E-2</c:v>
                </c:pt>
                <c:pt idx="153">
                  <c:v>-2.9046849428588928E-3</c:v>
                </c:pt>
                <c:pt idx="154">
                  <c:v>-2.7084849428593571E-3</c:v>
                </c:pt>
                <c:pt idx="155">
                  <c:v>-6.2891349428593202E-3</c:v>
                </c:pt>
                <c:pt idx="156">
                  <c:v>3.5560325057140574E-2</c:v>
                </c:pt>
                <c:pt idx="157">
                  <c:v>1.0319195057141073E-2</c:v>
                </c:pt>
                <c:pt idx="158">
                  <c:v>-2.1296949428588619E-3</c:v>
                </c:pt>
                <c:pt idx="159">
                  <c:v>-6.5049549428586317E-3</c:v>
                </c:pt>
                <c:pt idx="160">
                  <c:v>-5.4779964942859749E-2</c:v>
                </c:pt>
                <c:pt idx="161">
                  <c:v>4.4135750571410171E-3</c:v>
                </c:pt>
                <c:pt idx="162">
                  <c:v>-1.8746349428582221E-3</c:v>
                </c:pt>
                <c:pt idx="163">
                  <c:v>-4.9844049428600101E-3</c:v>
                </c:pt>
                <c:pt idx="164">
                  <c:v>-6.6800494285956802E-4</c:v>
                </c:pt>
                <c:pt idx="165">
                  <c:v>-3.6306249428594839E-3</c:v>
                </c:pt>
                <c:pt idx="166">
                  <c:v>-3.1303149428598687E-3</c:v>
                </c:pt>
                <c:pt idx="167">
                  <c:v>-3.0322149428592127E-3</c:v>
                </c:pt>
                <c:pt idx="168">
                  <c:v>-3.1597449428595326E-3</c:v>
                </c:pt>
                <c:pt idx="169">
                  <c:v>-3.1989849428590844E-3</c:v>
                </c:pt>
                <c:pt idx="170">
                  <c:v>-3.1891749428591964E-3</c:v>
                </c:pt>
                <c:pt idx="171">
                  <c:v>-3.1793649428593085E-3</c:v>
                </c:pt>
                <c:pt idx="172">
                  <c:v>-3.1793649428593085E-3</c:v>
                </c:pt>
                <c:pt idx="173">
                  <c:v>-3.1989849428590844E-3</c:v>
                </c:pt>
                <c:pt idx="174">
                  <c:v>-3.1793649428593085E-3</c:v>
                </c:pt>
                <c:pt idx="175">
                  <c:v>-3.1989849428590844E-3</c:v>
                </c:pt>
                <c:pt idx="176">
                  <c:v>-3.1695549428594205E-3</c:v>
                </c:pt>
                <c:pt idx="177">
                  <c:v>-3.1793649428593085E-3</c:v>
                </c:pt>
                <c:pt idx="178">
                  <c:v>-3.1793649428593085E-3</c:v>
                </c:pt>
                <c:pt idx="179">
                  <c:v>-3.1793649428593085E-3</c:v>
                </c:pt>
                <c:pt idx="180">
                  <c:v>-3.1597449428595326E-3</c:v>
                </c:pt>
                <c:pt idx="181">
                  <c:v>-3.1989849428590844E-3</c:v>
                </c:pt>
                <c:pt idx="182">
                  <c:v>-5.9654049428594647E-3</c:v>
                </c:pt>
                <c:pt idx="183">
                  <c:v>-6.5638149428597359E-3</c:v>
                </c:pt>
                <c:pt idx="184">
                  <c:v>-4.3369449428585227E-3</c:v>
                </c:pt>
                <c:pt idx="185">
                  <c:v>-2.6594349428599173E-3</c:v>
                </c:pt>
                <c:pt idx="186">
                  <c:v>-3.0322149428592127E-3</c:v>
                </c:pt>
                <c:pt idx="187">
                  <c:v>-3.1008849428602048E-3</c:v>
                </c:pt>
                <c:pt idx="188">
                  <c:v>-1.9022514942859559E-2</c:v>
                </c:pt>
                <c:pt idx="189">
                  <c:v>-9.0635514942858819E-2</c:v>
                </c:pt>
                <c:pt idx="190">
                  <c:v>-4.9423704942860525E-2</c:v>
                </c:pt>
                <c:pt idx="191">
                  <c:v>-1.1674824942859985E-2</c:v>
                </c:pt>
                <c:pt idx="192">
                  <c:v>-5.8223274942859504E-2</c:v>
                </c:pt>
                <c:pt idx="193">
                  <c:v>3.569915057139994E-3</c:v>
                </c:pt>
                <c:pt idx="194">
                  <c:v>-9.1928949428599083E-3</c:v>
                </c:pt>
                <c:pt idx="195">
                  <c:v>-4.0230249428603315E-3</c:v>
                </c:pt>
                <c:pt idx="196">
                  <c:v>-2.9929749428596608E-3</c:v>
                </c:pt>
                <c:pt idx="197">
                  <c:v>-3.1989849428590844E-3</c:v>
                </c:pt>
                <c:pt idx="198">
                  <c:v>-3.0616449428588766E-3</c:v>
                </c:pt>
                <c:pt idx="199">
                  <c:v>-3.0714549428605409E-3</c:v>
                </c:pt>
                <c:pt idx="200">
                  <c:v>-3.1695549428594205E-3</c:v>
                </c:pt>
                <c:pt idx="201">
                  <c:v>-3.2087949428589724E-3</c:v>
                </c:pt>
                <c:pt idx="202">
                  <c:v>-3.1989849428590844E-3</c:v>
                </c:pt>
                <c:pt idx="203">
                  <c:v>-3.1695549428594205E-3</c:v>
                </c:pt>
                <c:pt idx="204">
                  <c:v>-3.1891749428591964E-3</c:v>
                </c:pt>
                <c:pt idx="205">
                  <c:v>-3.1891749428591964E-3</c:v>
                </c:pt>
                <c:pt idx="206">
                  <c:v>-3.1989849428590844E-3</c:v>
                </c:pt>
                <c:pt idx="207">
                  <c:v>-5.2100349428592097E-3</c:v>
                </c:pt>
                <c:pt idx="208">
                  <c:v>-2.4436149428588294E-3</c:v>
                </c:pt>
                <c:pt idx="209">
                  <c:v>-3.3559449428590682E-3</c:v>
                </c:pt>
                <c:pt idx="210">
                  <c:v>-7.2281004942858829E-2</c:v>
                </c:pt>
                <c:pt idx="211">
                  <c:v>-7.5616404942859816E-2</c:v>
                </c:pt>
                <c:pt idx="212">
                  <c:v>-1.3676064942858446E-2</c:v>
                </c:pt>
                <c:pt idx="213">
                  <c:v>-1.1890644942859296E-2</c:v>
                </c:pt>
                <c:pt idx="214">
                  <c:v>-6.4755249428589678E-3</c:v>
                </c:pt>
                <c:pt idx="215">
                  <c:v>-2.1591249428585257E-3</c:v>
                </c:pt>
                <c:pt idx="216">
                  <c:v>-3.7385349428600279E-3</c:v>
                </c:pt>
                <c:pt idx="217">
                  <c:v>-3.8758749428602357E-3</c:v>
                </c:pt>
                <c:pt idx="218">
                  <c:v>-5.1021249428586657E-3</c:v>
                </c:pt>
                <c:pt idx="219">
                  <c:v>-4.4546649428589546E-3</c:v>
                </c:pt>
                <c:pt idx="220">
                  <c:v>-7.2791124942860108E-2</c:v>
                </c:pt>
                <c:pt idx="221">
                  <c:v>-6.0960264942860221E-2</c:v>
                </c:pt>
                <c:pt idx="222">
                  <c:v>6.7875950571405497E-3</c:v>
                </c:pt>
                <c:pt idx="223">
                  <c:v>-9.7913049428584031E-3</c:v>
                </c:pt>
                <c:pt idx="224">
                  <c:v>-5.013834942859674E-3</c:v>
                </c:pt>
                <c:pt idx="225">
                  <c:v>-3.1891749428591964E-3</c:v>
                </c:pt>
                <c:pt idx="226">
                  <c:v>-6.1812249428587762E-3</c:v>
                </c:pt>
                <c:pt idx="227">
                  <c:v>-5.779014942859817E-3</c:v>
                </c:pt>
                <c:pt idx="228">
                  <c:v>-5.877114942860473E-3</c:v>
                </c:pt>
                <c:pt idx="229">
                  <c:v>-4.8176349428601384E-3</c:v>
                </c:pt>
                <c:pt idx="230">
                  <c:v>-2.9635449428599969E-3</c:v>
                </c:pt>
                <c:pt idx="231">
                  <c:v>-1.8326004942860408E-2</c:v>
                </c:pt>
                <c:pt idx="232">
                  <c:v>-1.8316194942858743E-2</c:v>
                </c:pt>
                <c:pt idx="233">
                  <c:v>5.8850750571419752E-3</c:v>
                </c:pt>
                <c:pt idx="234">
                  <c:v>-5.4047494285924813E-4</c:v>
                </c:pt>
                <c:pt idx="235">
                  <c:v>-4.4252349428592908E-3</c:v>
                </c:pt>
                <c:pt idx="236">
                  <c:v>-1.7176749428600147E-3</c:v>
                </c:pt>
                <c:pt idx="237">
                  <c:v>-2.7869649428602372E-3</c:v>
                </c:pt>
                <c:pt idx="238">
                  <c:v>-3.3461349428591802E-3</c:v>
                </c:pt>
                <c:pt idx="239">
                  <c:v>-3.0616449428588766E-3</c:v>
                </c:pt>
                <c:pt idx="240">
                  <c:v>-1.9334949428593262E-3</c:v>
                </c:pt>
                <c:pt idx="241">
                  <c:v>-1.2664149428580629E-3</c:v>
                </c:pt>
                <c:pt idx="242">
                  <c:v>-3.1008849428602048E-3</c:v>
                </c:pt>
                <c:pt idx="243">
                  <c:v>-3.4442349428598362E-3</c:v>
                </c:pt>
                <c:pt idx="244">
                  <c:v>-2.5515249428593734E-3</c:v>
                </c:pt>
                <c:pt idx="245">
                  <c:v>-1.8600684942859047E-2</c:v>
                </c:pt>
                <c:pt idx="246">
                  <c:v>6.4442450571409182E-3</c:v>
                </c:pt>
                <c:pt idx="247">
                  <c:v>5.9163185057141021E-2</c:v>
                </c:pt>
                <c:pt idx="248">
                  <c:v>5.7250235057141552E-2</c:v>
                </c:pt>
                <c:pt idx="249">
                  <c:v>-1.4078274942859181E-2</c:v>
                </c:pt>
                <c:pt idx="250">
                  <c:v>-1.9629249428607665E-3</c:v>
                </c:pt>
                <c:pt idx="251">
                  <c:v>-8.7401494286076797E-4</c:v>
                </c:pt>
                <c:pt idx="252">
                  <c:v>-1.8731494285972872E-4</c:v>
                </c:pt>
                <c:pt idx="253">
                  <c:v>-2.276844942860734E-3</c:v>
                </c:pt>
                <c:pt idx="254">
                  <c:v>-3.6796749428607001E-3</c:v>
                </c:pt>
                <c:pt idx="255">
                  <c:v>-3.2087949428589724E-3</c:v>
                </c:pt>
                <c:pt idx="256">
                  <c:v>1.3399535057139644E-2</c:v>
                </c:pt>
                <c:pt idx="257">
                  <c:v>8.8671665057139748E-2</c:v>
                </c:pt>
                <c:pt idx="258">
                  <c:v>-1.3597584942859342E-2</c:v>
                </c:pt>
                <c:pt idx="259">
                  <c:v>-3.8268249428590195E-3</c:v>
                </c:pt>
                <c:pt idx="260">
                  <c:v>-9.0359349428599245E-3</c:v>
                </c:pt>
                <c:pt idx="261">
                  <c:v>-4.6802949428581542E-3</c:v>
                </c:pt>
                <c:pt idx="262">
                  <c:v>-4.1505549428588751E-3</c:v>
                </c:pt>
                <c:pt idx="263">
                  <c:v>-4.122254494286004E-2</c:v>
                </c:pt>
                <c:pt idx="264">
                  <c:v>2.0984150571408122E-3</c:v>
                </c:pt>
                <c:pt idx="265">
                  <c:v>3.0318505714177491E-4</c:v>
                </c:pt>
                <c:pt idx="266">
                  <c:v>-5.7299649428586008E-3</c:v>
                </c:pt>
                <c:pt idx="267">
                  <c:v>-4.9255449428606823E-3</c:v>
                </c:pt>
                <c:pt idx="268">
                  <c:v>-4.837254942858138E-3</c:v>
                </c:pt>
                <c:pt idx="269">
                  <c:v>-4.248654942859531E-3</c:v>
                </c:pt>
                <c:pt idx="270">
                  <c:v>-2.2495254942858978E-2</c:v>
                </c:pt>
                <c:pt idx="271">
                  <c:v>7.072085057139077E-3</c:v>
                </c:pt>
                <c:pt idx="272">
                  <c:v>-2.747724942858909E-3</c:v>
                </c:pt>
                <c:pt idx="273">
                  <c:v>-7.4369049428604228E-3</c:v>
                </c:pt>
                <c:pt idx="274">
                  <c:v>1.0790075057141024E-2</c:v>
                </c:pt>
                <c:pt idx="275">
                  <c:v>1.5832415057140281E-2</c:v>
                </c:pt>
                <c:pt idx="276">
                  <c:v>2.6673950571396432E-3</c:v>
                </c:pt>
                <c:pt idx="277">
                  <c:v>-9.9482649428583869E-3</c:v>
                </c:pt>
                <c:pt idx="278">
                  <c:v>6.289098505714108E-2</c:v>
                </c:pt>
                <c:pt idx="279">
                  <c:v>7.8763565057140994E-2</c:v>
                </c:pt>
                <c:pt idx="280">
                  <c:v>-8.0647449428585816E-3</c:v>
                </c:pt>
                <c:pt idx="281">
                  <c:v>-6.240084942858104E-3</c:v>
                </c:pt>
                <c:pt idx="282">
                  <c:v>4.9245275057140603E-2</c:v>
                </c:pt>
                <c:pt idx="283">
                  <c:v>4.4752295057142177E-2</c:v>
                </c:pt>
                <c:pt idx="284">
                  <c:v>2.5300550571412117E-3</c:v>
                </c:pt>
                <c:pt idx="285">
                  <c:v>-4.9745949428601222E-3</c:v>
                </c:pt>
                <c:pt idx="286">
                  <c:v>-6.7109649428598317E-3</c:v>
                </c:pt>
                <c:pt idx="287">
                  <c:v>-5.9555949428595767E-3</c:v>
                </c:pt>
                <c:pt idx="288">
                  <c:v>-5.7005349428589369E-3</c:v>
                </c:pt>
                <c:pt idx="289">
                  <c:v>-5.2394649428606499E-3</c:v>
                </c:pt>
                <c:pt idx="290">
                  <c:v>9.5147750571413781E-3</c:v>
                </c:pt>
                <c:pt idx="291">
                  <c:v>1.246758505713963E-2</c:v>
                </c:pt>
                <c:pt idx="292">
                  <c:v>-6.4657149428590799E-3</c:v>
                </c:pt>
                <c:pt idx="293">
                  <c:v>2.1278450571404761E-3</c:v>
                </c:pt>
                <c:pt idx="294">
                  <c:v>-7.9077849428585978E-3</c:v>
                </c:pt>
                <c:pt idx="295">
                  <c:v>-5.5926249428601693E-3</c:v>
                </c:pt>
                <c:pt idx="296">
                  <c:v>-4.248654942859531E-3</c:v>
                </c:pt>
                <c:pt idx="297">
                  <c:v>-2.507528494285971E-2</c:v>
                </c:pt>
                <c:pt idx="298">
                  <c:v>3.108845057141707E-3</c:v>
                </c:pt>
                <c:pt idx="299">
                  <c:v>-1.1821974942858304E-2</c:v>
                </c:pt>
                <c:pt idx="300">
                  <c:v>-1.5410949428602549E-3</c:v>
                </c:pt>
                <c:pt idx="301">
                  <c:v>-3.6796749428607001E-3</c:v>
                </c:pt>
                <c:pt idx="302">
                  <c:v>-4.3075149428588588E-3</c:v>
                </c:pt>
                <c:pt idx="303">
                  <c:v>-6.2695149428577679E-3</c:v>
                </c:pt>
                <c:pt idx="304">
                  <c:v>-5.8574949428589207E-3</c:v>
                </c:pt>
                <c:pt idx="305">
                  <c:v>-4.8764949428594662E-3</c:v>
                </c:pt>
                <c:pt idx="306">
                  <c:v>-3.3461349428591802E-3</c:v>
                </c:pt>
                <c:pt idx="307">
                  <c:v>-6.7011549428599437E-3</c:v>
                </c:pt>
                <c:pt idx="308">
                  <c:v>-6.0046449428590165E-3</c:v>
                </c:pt>
                <c:pt idx="309">
                  <c:v>-6.0438849428603447E-3</c:v>
                </c:pt>
                <c:pt idx="310">
                  <c:v>-6.1616049428590003E-3</c:v>
                </c:pt>
                <c:pt idx="311">
                  <c:v>-2.1455394942860195E-2</c:v>
                </c:pt>
                <c:pt idx="312">
                  <c:v>-9.6707904942858747E-2</c:v>
                </c:pt>
                <c:pt idx="313">
                  <c:v>-5.2553094942860312E-2</c:v>
                </c:pt>
                <c:pt idx="314">
                  <c:v>3.9623150571408416E-3</c:v>
                </c:pt>
                <c:pt idx="315">
                  <c:v>4.8125057139358773E-5</c:v>
                </c:pt>
                <c:pt idx="316">
                  <c:v>-2.9929749428596608E-3</c:v>
                </c:pt>
                <c:pt idx="317">
                  <c:v>1.6283675057140456E-2</c:v>
                </c:pt>
                <c:pt idx="318">
                  <c:v>2.8930250571406191E-3</c:v>
                </c:pt>
                <c:pt idx="319">
                  <c:v>-2.6291724942860029E-2</c:v>
                </c:pt>
                <c:pt idx="320">
                  <c:v>2.8832150571407311E-3</c:v>
                </c:pt>
                <c:pt idx="321">
                  <c:v>1.4622505714001477E-4</c:v>
                </c:pt>
                <c:pt idx="322">
                  <c:v>-7.1720349428598951E-3</c:v>
                </c:pt>
                <c:pt idx="323">
                  <c:v>-2.5024749428599335E-3</c:v>
                </c:pt>
                <c:pt idx="324">
                  <c:v>6.2351435057140137E-2</c:v>
                </c:pt>
                <c:pt idx="325">
                  <c:v>-1.3841349428602712E-3</c:v>
                </c:pt>
                <c:pt idx="326">
                  <c:v>-3.0518349428589886E-3</c:v>
                </c:pt>
                <c:pt idx="327">
                  <c:v>-9.369474942859668E-3</c:v>
                </c:pt>
                <c:pt idx="328">
                  <c:v>-5.2688949428603138E-3</c:v>
                </c:pt>
                <c:pt idx="329">
                  <c:v>-7.4467149428603108E-3</c:v>
                </c:pt>
                <c:pt idx="330">
                  <c:v>-5.573004942858617E-3</c:v>
                </c:pt>
                <c:pt idx="331">
                  <c:v>1.1829935057139807E-2</c:v>
                </c:pt>
                <c:pt idx="332">
                  <c:v>5.1900505714108647E-4</c:v>
                </c:pt>
                <c:pt idx="333">
                  <c:v>-2.2534494942860306E-2</c:v>
                </c:pt>
                <c:pt idx="334">
                  <c:v>-1.1154894942858817E-2</c:v>
                </c:pt>
                <c:pt idx="335">
                  <c:v>-3.3167049428595163E-3</c:v>
                </c:pt>
                <c:pt idx="336">
                  <c:v>-5.5337649428608415E-3</c:v>
                </c:pt>
                <c:pt idx="337">
                  <c:v>-5.6514849428594971E-3</c:v>
                </c:pt>
                <c:pt idx="338">
                  <c:v>-2.5417149428594854E-3</c:v>
                </c:pt>
                <c:pt idx="339">
                  <c:v>-3.1597449428595326E-3</c:v>
                </c:pt>
                <c:pt idx="340">
                  <c:v>-3.1989849428590844E-3</c:v>
                </c:pt>
                <c:pt idx="341">
                  <c:v>-3.1793649428593085E-3</c:v>
                </c:pt>
                <c:pt idx="342">
                  <c:v>-3.7875849428594677E-3</c:v>
                </c:pt>
                <c:pt idx="343">
                  <c:v>-3.9935949428588913E-3</c:v>
                </c:pt>
                <c:pt idx="344">
                  <c:v>-3.3559449428590682E-3</c:v>
                </c:pt>
                <c:pt idx="345">
                  <c:v>-2.9537349428583326E-3</c:v>
                </c:pt>
                <c:pt idx="346">
                  <c:v>3.1626515057141091E-2</c:v>
                </c:pt>
                <c:pt idx="347">
                  <c:v>6.9267485057139311E-2</c:v>
                </c:pt>
                <c:pt idx="348">
                  <c:v>7.8459455057140914E-2</c:v>
                </c:pt>
                <c:pt idx="349">
                  <c:v>7.2063335057141131E-2</c:v>
                </c:pt>
                <c:pt idx="350">
                  <c:v>-1.309727494285795E-2</c:v>
                </c:pt>
                <c:pt idx="351">
                  <c:v>-2.4239949428590535E-3</c:v>
                </c:pt>
                <c:pt idx="352">
                  <c:v>-5.9163549428600248E-3</c:v>
                </c:pt>
                <c:pt idx="353">
                  <c:v>-5.7888249428597049E-3</c:v>
                </c:pt>
                <c:pt idx="354">
                  <c:v>-6.426474942859528E-3</c:v>
                </c:pt>
                <c:pt idx="355">
                  <c:v>-6.2106549428584401E-3</c:v>
                </c:pt>
                <c:pt idx="356">
                  <c:v>-6.0635049428601207E-3</c:v>
                </c:pt>
                <c:pt idx="357">
                  <c:v>-6.1419849428610007E-3</c:v>
                </c:pt>
                <c:pt idx="358">
                  <c:v>-2.9537349428583326E-3</c:v>
                </c:pt>
                <c:pt idx="359">
                  <c:v>1.2124235057139998E-2</c:v>
                </c:pt>
                <c:pt idx="360">
                  <c:v>8.1745805057140686E-2</c:v>
                </c:pt>
                <c:pt idx="361">
                  <c:v>7.0778225057139821E-2</c:v>
                </c:pt>
                <c:pt idx="362">
                  <c:v>5.8164050571409831E-3</c:v>
                </c:pt>
                <c:pt idx="363">
                  <c:v>4.7863550571403124E-3</c:v>
                </c:pt>
                <c:pt idx="364">
                  <c:v>1.1300195057140527E-2</c:v>
                </c:pt>
                <c:pt idx="365">
                  <c:v>1.7588405057141543E-2</c:v>
                </c:pt>
                <c:pt idx="366">
                  <c:v>2.7164450571408594E-3</c:v>
                </c:pt>
                <c:pt idx="367">
                  <c:v>-6.985644942858471E-3</c:v>
                </c:pt>
                <c:pt idx="368">
                  <c:v>-7.387854942860983E-3</c:v>
                </c:pt>
                <c:pt idx="369">
                  <c:v>-8.790684942860949E-3</c:v>
                </c:pt>
                <c:pt idx="370">
                  <c:v>-5.8476849428608091E-3</c:v>
                </c:pt>
                <c:pt idx="371">
                  <c:v>-6.426474942859528E-3</c:v>
                </c:pt>
                <c:pt idx="372">
                  <c:v>-3.4246149428600603E-3</c:v>
                </c:pt>
                <c:pt idx="373">
                  <c:v>-2.9733549428598849E-3</c:v>
                </c:pt>
                <c:pt idx="374">
                  <c:v>-4.5135249428600588E-3</c:v>
                </c:pt>
                <c:pt idx="375">
                  <c:v>-6.3185649428589841E-3</c:v>
                </c:pt>
                <c:pt idx="376">
                  <c:v>-6.3087549428590961E-3</c:v>
                </c:pt>
                <c:pt idx="377">
                  <c:v>2.8193015057139448E-2</c:v>
                </c:pt>
                <c:pt idx="378">
                  <c:v>-6.6619149428586155E-3</c:v>
                </c:pt>
                <c:pt idx="379">
                  <c:v>-1.3587774942859454E-2</c:v>
                </c:pt>
                <c:pt idx="380">
                  <c:v>-2.9146434942857624E-2</c:v>
                </c:pt>
                <c:pt idx="381">
                  <c:v>-1.0556484942858546E-2</c:v>
                </c:pt>
                <c:pt idx="382">
                  <c:v>-2.0680404942860164E-2</c:v>
                </c:pt>
                <c:pt idx="383">
                  <c:v>-6.2137464942859211E-2</c:v>
                </c:pt>
                <c:pt idx="384">
                  <c:v>2.5104350571396594E-3</c:v>
                </c:pt>
                <c:pt idx="385">
                  <c:v>-1.5607149428600309E-3</c:v>
                </c:pt>
                <c:pt idx="386">
                  <c:v>-7.289754942860327E-3</c:v>
                </c:pt>
                <c:pt idx="387">
                  <c:v>-6.0144549428606808E-3</c:v>
                </c:pt>
                <c:pt idx="388">
                  <c:v>-6.2793249428594322E-3</c:v>
                </c:pt>
                <c:pt idx="389">
                  <c:v>-6.0536949428584563E-3</c:v>
                </c:pt>
                <c:pt idx="390">
                  <c:v>-6.1027449428596725E-3</c:v>
                </c:pt>
                <c:pt idx="391">
                  <c:v>-6.0635049428601207E-3</c:v>
                </c:pt>
                <c:pt idx="392">
                  <c:v>-6.1616049428590003E-3</c:v>
                </c:pt>
                <c:pt idx="393">
                  <c:v>-4.8666849428578018E-3</c:v>
                </c:pt>
                <c:pt idx="394">
                  <c:v>-3.6698649428590358E-3</c:v>
                </c:pt>
                <c:pt idx="395">
                  <c:v>-2.7575349428605733E-3</c:v>
                </c:pt>
                <c:pt idx="396">
                  <c:v>-3.1008849428602048E-3</c:v>
                </c:pt>
                <c:pt idx="397">
                  <c:v>-6.3087549428590961E-3</c:v>
                </c:pt>
                <c:pt idx="398">
                  <c:v>-5.4160449428586332E-3</c:v>
                </c:pt>
                <c:pt idx="399">
                  <c:v>-2.6201949428603655E-3</c:v>
                </c:pt>
                <c:pt idx="400">
                  <c:v>-6.4166649428596401E-3</c:v>
                </c:pt>
                <c:pt idx="401">
                  <c:v>-7.2603249428588867E-3</c:v>
                </c:pt>
                <c:pt idx="402">
                  <c:v>-6.2989449428609845E-3</c:v>
                </c:pt>
                <c:pt idx="403">
                  <c:v>-8.8985949428597166E-3</c:v>
                </c:pt>
                <c:pt idx="404">
                  <c:v>-9.0947949428592523E-3</c:v>
                </c:pt>
                <c:pt idx="405">
                  <c:v>-7.6232949428600705E-3</c:v>
                </c:pt>
                <c:pt idx="406">
                  <c:v>-5.5533849428588411E-3</c:v>
                </c:pt>
                <c:pt idx="407">
                  <c:v>-2.3907894942860608E-2</c:v>
                </c:pt>
                <c:pt idx="408">
                  <c:v>-6.0126414942859085E-2</c:v>
                </c:pt>
                <c:pt idx="409">
                  <c:v>9.6045505714137391E-4</c:v>
                </c:pt>
                <c:pt idx="410">
                  <c:v>-9.9024942858960685E-5</c:v>
                </c:pt>
                <c:pt idx="411">
                  <c:v>-4.1505549428588751E-3</c:v>
                </c:pt>
                <c:pt idx="412">
                  <c:v>-4.9942149428581217E-3</c:v>
                </c:pt>
                <c:pt idx="413">
                  <c:v>-3.0027849428595488E-3</c:v>
                </c:pt>
                <c:pt idx="414">
                  <c:v>-3.4442349428598362E-3</c:v>
                </c:pt>
                <c:pt idx="415">
                  <c:v>-5.0432649428593379E-3</c:v>
                </c:pt>
                <c:pt idx="416">
                  <c:v>-4.8274449428600263E-3</c:v>
                </c:pt>
                <c:pt idx="417">
                  <c:v>-1.806113494285988E-2</c:v>
                </c:pt>
                <c:pt idx="418">
                  <c:v>-7.7627454942859941E-2</c:v>
                </c:pt>
                <c:pt idx="419">
                  <c:v>-3.1989849428590844E-3</c:v>
                </c:pt>
                <c:pt idx="420">
                  <c:v>7.6425505714006192E-4</c:v>
                </c:pt>
                <c:pt idx="421">
                  <c:v>5.4326855057139412E-2</c:v>
                </c:pt>
                <c:pt idx="422">
                  <c:v>-1.3479864942860686E-2</c:v>
                </c:pt>
                <c:pt idx="423">
                  <c:v>-2.4534249428587174E-3</c:v>
                </c:pt>
                <c:pt idx="424">
                  <c:v>-3.5522934942859408E-2</c:v>
                </c:pt>
                <c:pt idx="425">
                  <c:v>-1.7943414942859448E-2</c:v>
                </c:pt>
                <c:pt idx="426">
                  <c:v>-2.7311964942859035E-2</c:v>
                </c:pt>
                <c:pt idx="427">
                  <c:v>-3.6404349428593719E-3</c:v>
                </c:pt>
                <c:pt idx="428">
                  <c:v>-2.2671834942860514E-2</c:v>
                </c:pt>
                <c:pt idx="429">
                  <c:v>-6.2000124942859003E-2</c:v>
                </c:pt>
                <c:pt idx="430">
                  <c:v>4.1388950571406014E-3</c:v>
                </c:pt>
                <c:pt idx="431">
                  <c:v>-4.6410549428603787E-3</c:v>
                </c:pt>
                <c:pt idx="432">
                  <c:v>-5.3964249428588573E-3</c:v>
                </c:pt>
                <c:pt idx="433">
                  <c:v>-4.268274942859307E-3</c:v>
                </c:pt>
                <c:pt idx="434">
                  <c:v>-5.7593949428582647E-3</c:v>
                </c:pt>
                <c:pt idx="435">
                  <c:v>-5.6024349428582809E-3</c:v>
                </c:pt>
                <c:pt idx="436">
                  <c:v>-6.1910349428586642E-3</c:v>
                </c:pt>
                <c:pt idx="437">
                  <c:v>-6.1027449428596725E-3</c:v>
                </c:pt>
                <c:pt idx="438">
                  <c:v>-6.1419849428610007E-3</c:v>
                </c:pt>
                <c:pt idx="439">
                  <c:v>-5.4552849428599615E-3</c:v>
                </c:pt>
                <c:pt idx="440">
                  <c:v>-5.11193494286033E-3</c:v>
                </c:pt>
                <c:pt idx="441">
                  <c:v>-2.6005749428605895E-3</c:v>
                </c:pt>
                <c:pt idx="442">
                  <c:v>-3.611004942859708E-3</c:v>
                </c:pt>
                <c:pt idx="443">
                  <c:v>-6.6324849428589516E-3</c:v>
                </c:pt>
                <c:pt idx="444">
                  <c:v>-5.9752149428593526E-3</c:v>
                </c:pt>
                <c:pt idx="445">
                  <c:v>-6.0929349428597845E-3</c:v>
                </c:pt>
                <c:pt idx="446">
                  <c:v>-4.7587749428590342E-3</c:v>
                </c:pt>
                <c:pt idx="447">
                  <c:v>-5.5631949428605054E-3</c:v>
                </c:pt>
                <c:pt idx="448">
                  <c:v>-6.3774249428600882E-3</c:v>
                </c:pt>
                <c:pt idx="449">
                  <c:v>-2.9929749428596608E-3</c:v>
                </c:pt>
                <c:pt idx="450">
                  <c:v>-3.2676549428600765E-3</c:v>
                </c:pt>
                <c:pt idx="451">
                  <c:v>-3.1205049428599807E-3</c:v>
                </c:pt>
                <c:pt idx="452">
                  <c:v>-3.1106949428583164E-3</c:v>
                </c:pt>
                <c:pt idx="453">
                  <c:v>-3.7385349428600279E-3</c:v>
                </c:pt>
                <c:pt idx="454">
                  <c:v>-5.9555949428595767E-3</c:v>
                </c:pt>
                <c:pt idx="455">
                  <c:v>-6.5932449428593998E-3</c:v>
                </c:pt>
                <c:pt idx="456">
                  <c:v>-6.1616049428590003E-3</c:v>
                </c:pt>
                <c:pt idx="457">
                  <c:v>-5.3277549428596416E-3</c:v>
                </c:pt>
                <c:pt idx="458">
                  <c:v>-5.8378749428591448E-3</c:v>
                </c:pt>
                <c:pt idx="459">
                  <c:v>-6.2204649428601044E-3</c:v>
                </c:pt>
                <c:pt idx="460">
                  <c:v>-6.0733149428600086E-3</c:v>
                </c:pt>
                <c:pt idx="461">
                  <c:v>-6.2008449428603285E-3</c:v>
                </c:pt>
                <c:pt idx="462">
                  <c:v>-6.1419849428610007E-3</c:v>
                </c:pt>
                <c:pt idx="463">
                  <c:v>-6.1223649428594484E-3</c:v>
                </c:pt>
                <c:pt idx="464">
                  <c:v>-5.5141449428592892E-3</c:v>
                </c:pt>
                <c:pt idx="465">
                  <c:v>-5.8869249428603609E-3</c:v>
                </c:pt>
                <c:pt idx="466">
                  <c:v>-5.6514849428594971E-3</c:v>
                </c:pt>
                <c:pt idx="467">
                  <c:v>-2.7673449428586849E-3</c:v>
                </c:pt>
                <c:pt idx="468">
                  <c:v>-3.2578449428601886E-3</c:v>
                </c:pt>
                <c:pt idx="469">
                  <c:v>-6.3970449428580878E-3</c:v>
                </c:pt>
                <c:pt idx="470">
                  <c:v>-3.3461349428591802E-3</c:v>
                </c:pt>
                <c:pt idx="471">
                  <c:v>-3.9935949428588913E-3</c:v>
                </c:pt>
                <c:pt idx="472">
                  <c:v>-6.426474942859528E-3</c:v>
                </c:pt>
                <c:pt idx="473">
                  <c:v>1.3664405057140172E-2</c:v>
                </c:pt>
                <c:pt idx="474">
                  <c:v>4.0641905057139383E-2</c:v>
                </c:pt>
                <c:pt idx="475">
                  <c:v>-9.5362449428595397E-3</c:v>
                </c:pt>
                <c:pt idx="476">
                  <c:v>-1.0800249428584152E-3</c:v>
                </c:pt>
                <c:pt idx="477">
                  <c:v>-4.3565649428582987E-3</c:v>
                </c:pt>
                <c:pt idx="478">
                  <c:v>-6.446094942859304E-3</c:v>
                </c:pt>
                <c:pt idx="479">
                  <c:v>-4.0457364942859897E-2</c:v>
                </c:pt>
                <c:pt idx="480">
                  <c:v>2.245565057140908E-3</c:v>
                </c:pt>
                <c:pt idx="481">
                  <c:v>4.6995505713987029E-4</c:v>
                </c:pt>
                <c:pt idx="482">
                  <c:v>-6.1812249428587762E-3</c:v>
                </c:pt>
                <c:pt idx="483">
                  <c:v>-4.9353549428587939E-3</c:v>
                </c:pt>
                <c:pt idx="484">
                  <c:v>-9.1655754942859602E-2</c:v>
                </c:pt>
                <c:pt idx="485">
                  <c:v>4.5803450571391124E-3</c:v>
                </c:pt>
                <c:pt idx="486">
                  <c:v>-8.1236049428579094E-3</c:v>
                </c:pt>
                <c:pt idx="487">
                  <c:v>-6.3676149428584239E-3</c:v>
                </c:pt>
                <c:pt idx="488">
                  <c:v>1.3340675057140317E-2</c:v>
                </c:pt>
                <c:pt idx="489">
                  <c:v>5.6103950571397831E-3</c:v>
                </c:pt>
                <c:pt idx="490">
                  <c:v>1.0132805057139649E-2</c:v>
                </c:pt>
                <c:pt idx="491">
                  <c:v>-1.6195749428593587E-3</c:v>
                </c:pt>
                <c:pt idx="492">
                  <c:v>8.8328315057140117E-2</c:v>
                </c:pt>
                <c:pt idx="493">
                  <c:v>-2.6841084942859084E-2</c:v>
                </c:pt>
                <c:pt idx="494">
                  <c:v>4.3427945057139539E-2</c:v>
                </c:pt>
                <c:pt idx="495">
                  <c:v>7.9469885057141809E-2</c:v>
                </c:pt>
                <c:pt idx="496">
                  <c:v>2.3768705057140238E-2</c:v>
                </c:pt>
                <c:pt idx="497">
                  <c:v>2.5436405057140732E-2</c:v>
                </c:pt>
                <c:pt idx="498">
                  <c:v>2.0003150571401562E-3</c:v>
                </c:pt>
                <c:pt idx="499">
                  <c:v>-2.8626504942860009E-2</c:v>
                </c:pt>
                <c:pt idx="500">
                  <c:v>1.388022505714126E-2</c:v>
                </c:pt>
                <c:pt idx="501">
                  <c:v>5.8211615057141231E-2</c:v>
                </c:pt>
                <c:pt idx="502">
                  <c:v>5.423856505714042E-2</c:v>
                </c:pt>
                <c:pt idx="503">
                  <c:v>4.5429185057139776E-2</c:v>
                </c:pt>
                <c:pt idx="504">
                  <c:v>6.6615505713940593E-4</c:v>
                </c:pt>
                <c:pt idx="505">
                  <c:v>2.2218725057140176E-2</c:v>
                </c:pt>
                <c:pt idx="506">
                  <c:v>1.038935057142254E-3</c:v>
                </c:pt>
                <c:pt idx="507">
                  <c:v>4.2260555057140436E-2</c:v>
                </c:pt>
                <c:pt idx="508">
                  <c:v>-2.4663264942859087E-2</c:v>
                </c:pt>
                <c:pt idx="509">
                  <c:v>-1.1311854942860577E-2</c:v>
                </c:pt>
                <c:pt idx="510">
                  <c:v>-3.1785324942859461E-2</c:v>
                </c:pt>
                <c:pt idx="511">
                  <c:v>3.522678505714083E-2</c:v>
                </c:pt>
                <c:pt idx="512">
                  <c:v>-6.4452624942859416E-2</c:v>
                </c:pt>
                <c:pt idx="513">
                  <c:v>3.9749195057140696E-2</c:v>
                </c:pt>
                <c:pt idx="514">
                  <c:v>6.4431155057141254E-2</c:v>
                </c:pt>
                <c:pt idx="515">
                  <c:v>2.7839855057141705E-2</c:v>
                </c:pt>
                <c:pt idx="516">
                  <c:v>2.46810350571387E-2</c:v>
                </c:pt>
                <c:pt idx="517">
                  <c:v>-2.4653454942859199E-2</c:v>
                </c:pt>
                <c:pt idx="518">
                  <c:v>-0.11062829494285964</c:v>
                </c:pt>
                <c:pt idx="519">
                  <c:v>-3.1128054942858085E-2</c:v>
                </c:pt>
                <c:pt idx="520">
                  <c:v>-1.4235234942859165E-2</c:v>
                </c:pt>
                <c:pt idx="521">
                  <c:v>-3.0941664942858438E-2</c:v>
                </c:pt>
                <c:pt idx="522">
                  <c:v>-7.7998749428598302E-3</c:v>
                </c:pt>
                <c:pt idx="523">
                  <c:v>4.6125695057138927E-2</c:v>
                </c:pt>
                <c:pt idx="524">
                  <c:v>-0.10087715494285909</c:v>
                </c:pt>
                <c:pt idx="525">
                  <c:v>-6.4099464942859896E-2</c:v>
                </c:pt>
                <c:pt idx="526">
                  <c:v>-4.7873724942858686E-2</c:v>
                </c:pt>
                <c:pt idx="527">
                  <c:v>4.6714295057141086E-2</c:v>
                </c:pt>
                <c:pt idx="528">
                  <c:v>-3.1235964942858629E-2</c:v>
                </c:pt>
                <c:pt idx="529">
                  <c:v>3.545241505714003E-2</c:v>
                </c:pt>
                <c:pt idx="530">
                  <c:v>5.1236705057139176E-2</c:v>
                </c:pt>
                <c:pt idx="531">
                  <c:v>4.9696535057140778E-2</c:v>
                </c:pt>
                <c:pt idx="532">
                  <c:v>1.4871035057140602E-2</c:v>
                </c:pt>
                <c:pt idx="533">
                  <c:v>-4.7167404942859648E-2</c:v>
                </c:pt>
                <c:pt idx="534">
                  <c:v>3.1979675057140611E-2</c:v>
                </c:pt>
                <c:pt idx="535">
                  <c:v>9.9217415057140101E-2</c:v>
                </c:pt>
                <c:pt idx="536">
                  <c:v>-7.6587594942859383E-2</c:v>
                </c:pt>
                <c:pt idx="537">
                  <c:v>-8.0648934942859185E-2</c:v>
                </c:pt>
                <c:pt idx="538">
                  <c:v>8.7425795057139766E-2</c:v>
                </c:pt>
                <c:pt idx="539">
                  <c:v>1.6185575057141577E-2</c:v>
                </c:pt>
                <c:pt idx="540">
                  <c:v>8.0284115057139616E-2</c:v>
                </c:pt>
                <c:pt idx="541">
                  <c:v>4.1524805057141734E-2</c:v>
                </c:pt>
                <c:pt idx="542">
                  <c:v>0.11388336505713959</c:v>
                </c:pt>
                <c:pt idx="543">
                  <c:v>6.3852365057140759E-2</c:v>
                </c:pt>
                <c:pt idx="544">
                  <c:v>-1.9993704942859125E-2</c:v>
                </c:pt>
                <c:pt idx="545">
                  <c:v>-4.132064494285892E-2</c:v>
                </c:pt>
                <c:pt idx="546">
                  <c:v>7.6114865057141046E-2</c:v>
                </c:pt>
                <c:pt idx="547">
                  <c:v>2.1768950571416923E-3</c:v>
                </c:pt>
                <c:pt idx="548">
                  <c:v>-1.8708594942859591E-2</c:v>
                </c:pt>
                <c:pt idx="549">
                  <c:v>-1.4254854942858941E-2</c:v>
                </c:pt>
                <c:pt idx="550">
                  <c:v>9.6215555057140634E-2</c:v>
                </c:pt>
                <c:pt idx="551">
                  <c:v>-3.812258494285814E-2</c:v>
                </c:pt>
                <c:pt idx="552">
                  <c:v>-4.5175974942859298E-2</c:v>
                </c:pt>
                <c:pt idx="553">
                  <c:v>-1.0164084942861251E-2</c:v>
                </c:pt>
                <c:pt idx="554">
                  <c:v>1.2035945057141006E-2</c:v>
                </c:pt>
                <c:pt idx="555">
                  <c:v>8.2100450571402916E-3</c:v>
                </c:pt>
                <c:pt idx="556">
                  <c:v>-4.6559184942859488E-2</c:v>
                </c:pt>
                <c:pt idx="557">
                  <c:v>4.7126315057139934E-2</c:v>
                </c:pt>
                <c:pt idx="558">
                  <c:v>9.1673525057140992E-2</c:v>
                </c:pt>
                <c:pt idx="559">
                  <c:v>-0.16965506494285876</c:v>
                </c:pt>
                <c:pt idx="560">
                  <c:v>3.1832525057142291E-2</c:v>
                </c:pt>
                <c:pt idx="561">
                  <c:v>0.26589912505714075</c:v>
                </c:pt>
                <c:pt idx="562">
                  <c:v>-0.13866527494285918</c:v>
                </c:pt>
                <c:pt idx="563">
                  <c:v>-0.15456728494285876</c:v>
                </c:pt>
                <c:pt idx="564">
                  <c:v>0.13150212505714087</c:v>
                </c:pt>
                <c:pt idx="565">
                  <c:v>-0.11933957494285963</c:v>
                </c:pt>
                <c:pt idx="566">
                  <c:v>1.7627645057141095E-2</c:v>
                </c:pt>
                <c:pt idx="567">
                  <c:v>-0.10822484494285867</c:v>
                </c:pt>
                <c:pt idx="568">
                  <c:v>0.14104725505714022</c:v>
                </c:pt>
                <c:pt idx="569">
                  <c:v>-4.3567134942859909E-2</c:v>
                </c:pt>
                <c:pt idx="570">
                  <c:v>4.3143455057141011E-2</c:v>
                </c:pt>
                <c:pt idx="571">
                  <c:v>-2.7007854942860732E-2</c:v>
                </c:pt>
                <c:pt idx="572">
                  <c:v>-0.10535051494285952</c:v>
                </c:pt>
                <c:pt idx="573">
                  <c:v>3.1960055057139058E-2</c:v>
                </c:pt>
                <c:pt idx="574">
                  <c:v>4.4183315057139794E-2</c:v>
                </c:pt>
                <c:pt idx="575">
                  <c:v>-4.4204784942859732E-2</c:v>
                </c:pt>
                <c:pt idx="576">
                  <c:v>5.2531625057140374E-2</c:v>
                </c:pt>
                <c:pt idx="577">
                  <c:v>9.3831725057141213E-2</c:v>
                </c:pt>
                <c:pt idx="578">
                  <c:v>-0.1724509149428588</c:v>
                </c:pt>
                <c:pt idx="579">
                  <c:v>0.11380488505714048</c:v>
                </c:pt>
                <c:pt idx="580">
                  <c:v>0.25899288505714146</c:v>
                </c:pt>
                <c:pt idx="581">
                  <c:v>-0.51741956494285901</c:v>
                </c:pt>
                <c:pt idx="582">
                  <c:v>-9.7520649428588513E-3</c:v>
                </c:pt>
                <c:pt idx="583">
                  <c:v>0.31760763505713996</c:v>
                </c:pt>
                <c:pt idx="584">
                  <c:v>-0.18387956494285973</c:v>
                </c:pt>
                <c:pt idx="585">
                  <c:v>0.14233236505714153</c:v>
                </c:pt>
                <c:pt idx="586">
                  <c:v>-4.3173249428605232E-3</c:v>
                </c:pt>
                <c:pt idx="587">
                  <c:v>-0.22670021494285919</c:v>
                </c:pt>
                <c:pt idx="588">
                  <c:v>0.13944822505714072</c:v>
                </c:pt>
                <c:pt idx="589">
                  <c:v>0.39577371505714076</c:v>
                </c:pt>
                <c:pt idx="590">
                  <c:v>0.13523973505714082</c:v>
                </c:pt>
                <c:pt idx="591">
                  <c:v>-2.8822704942859545E-2</c:v>
                </c:pt>
                <c:pt idx="592">
                  <c:v>-0.19305191494285978</c:v>
                </c:pt>
                <c:pt idx="593">
                  <c:v>0.33049797505714018</c:v>
                </c:pt>
                <c:pt idx="594">
                  <c:v>0.22760088505713938</c:v>
                </c:pt>
                <c:pt idx="595">
                  <c:v>-0.33405104494286064</c:v>
                </c:pt>
                <c:pt idx="596">
                  <c:v>0.5300628050571401</c:v>
                </c:pt>
                <c:pt idx="597">
                  <c:v>0.29552532505713991</c:v>
                </c:pt>
                <c:pt idx="598">
                  <c:v>0.62403279505713982</c:v>
                </c:pt>
                <c:pt idx="599">
                  <c:v>0.84847578505714161</c:v>
                </c:pt>
                <c:pt idx="600">
                  <c:v>0.78101241505714114</c:v>
                </c:pt>
                <c:pt idx="601">
                  <c:v>0.88421361505714202</c:v>
                </c:pt>
                <c:pt idx="602">
                  <c:v>0.91147560505713976</c:v>
                </c:pt>
                <c:pt idx="603">
                  <c:v>1.2017927450571406</c:v>
                </c:pt>
                <c:pt idx="604">
                  <c:v>1.3290873050571399</c:v>
                </c:pt>
                <c:pt idx="605">
                  <c:v>1.3700636750571409</c:v>
                </c:pt>
                <c:pt idx="606">
                  <c:v>1.2910735550571424</c:v>
                </c:pt>
                <c:pt idx="607">
                  <c:v>1.1946118250571391</c:v>
                </c:pt>
                <c:pt idx="608">
                  <c:v>1.2084341150571394</c:v>
                </c:pt>
                <c:pt idx="609">
                  <c:v>1.1943273350571406</c:v>
                </c:pt>
                <c:pt idx="610">
                  <c:v>1.1051642450571393</c:v>
                </c:pt>
                <c:pt idx="611">
                  <c:v>1.47061617505714</c:v>
                </c:pt>
                <c:pt idx="612">
                  <c:v>1.553432195057141</c:v>
                </c:pt>
                <c:pt idx="613">
                  <c:v>1.3853476550571404</c:v>
                </c:pt>
                <c:pt idx="614">
                  <c:v>1.2476643050571408</c:v>
                </c:pt>
                <c:pt idx="615">
                  <c:v>1.2538838450571408</c:v>
                </c:pt>
                <c:pt idx="616">
                  <c:v>-0.81061103494285902</c:v>
                </c:pt>
                <c:pt idx="617">
                  <c:v>-0.84907604494286026</c:v>
                </c:pt>
                <c:pt idx="618">
                  <c:v>-0.7073607849428587</c:v>
                </c:pt>
                <c:pt idx="619">
                  <c:v>-0.5961938649428582</c:v>
                </c:pt>
                <c:pt idx="620">
                  <c:v>-0.64727453494285925</c:v>
                </c:pt>
                <c:pt idx="621">
                  <c:v>-0.58531457494285988</c:v>
                </c:pt>
                <c:pt idx="622">
                  <c:v>-0.4290805149428607</c:v>
                </c:pt>
                <c:pt idx="623">
                  <c:v>-0.51866543494285899</c:v>
                </c:pt>
                <c:pt idx="624">
                  <c:v>-0.47018441494285845</c:v>
                </c:pt>
                <c:pt idx="625">
                  <c:v>-0.3443221149428588</c:v>
                </c:pt>
                <c:pt idx="626">
                  <c:v>-0.29283923494286057</c:v>
                </c:pt>
                <c:pt idx="627">
                  <c:v>-0.1973290749428589</c:v>
                </c:pt>
                <c:pt idx="628">
                  <c:v>-0.27875207494285981</c:v>
                </c:pt>
                <c:pt idx="629">
                  <c:v>-9.7618749428587392E-3</c:v>
                </c:pt>
                <c:pt idx="630">
                  <c:v>-7.0780074942859983E-2</c:v>
                </c:pt>
                <c:pt idx="631">
                  <c:v>-3.2087949428589724E-3</c:v>
                </c:pt>
                <c:pt idx="632">
                  <c:v>0.21105141505714009</c:v>
                </c:pt>
                <c:pt idx="633">
                  <c:v>0.20153571505714041</c:v>
                </c:pt>
                <c:pt idx="634">
                  <c:v>0.18619287505713977</c:v>
                </c:pt>
                <c:pt idx="635">
                  <c:v>0.12952050505714041</c:v>
                </c:pt>
                <c:pt idx="636">
                  <c:v>0.20847138505714113</c:v>
                </c:pt>
                <c:pt idx="637">
                  <c:v>0.33080208505714026</c:v>
                </c:pt>
                <c:pt idx="638">
                  <c:v>0.28338054505714005</c:v>
                </c:pt>
                <c:pt idx="639">
                  <c:v>0.3659415050571404</c:v>
                </c:pt>
                <c:pt idx="640">
                  <c:v>0.46696488505713951</c:v>
                </c:pt>
                <c:pt idx="641">
                  <c:v>0.35540556505713994</c:v>
                </c:pt>
                <c:pt idx="642">
                  <c:v>0.43493523505714116</c:v>
                </c:pt>
                <c:pt idx="643">
                  <c:v>0.50262423505714082</c:v>
                </c:pt>
                <c:pt idx="644">
                  <c:v>0.50884377505714085</c:v>
                </c:pt>
                <c:pt idx="645">
                  <c:v>0.58648011505714059</c:v>
                </c:pt>
                <c:pt idx="646">
                  <c:v>0.6305760650571397</c:v>
                </c:pt>
                <c:pt idx="647">
                  <c:v>0.79628658505714078</c:v>
                </c:pt>
                <c:pt idx="648">
                  <c:v>0.80037735505714025</c:v>
                </c:pt>
                <c:pt idx="649">
                  <c:v>0.94240653505714</c:v>
                </c:pt>
                <c:pt idx="650">
                  <c:v>1.000403255057142</c:v>
                </c:pt>
                <c:pt idx="651">
                  <c:v>0.78997875505714177</c:v>
                </c:pt>
                <c:pt idx="652">
                  <c:v>0.76078419505714123</c:v>
                </c:pt>
                <c:pt idx="653">
                  <c:v>0.97138527505714123</c:v>
                </c:pt>
                <c:pt idx="654">
                  <c:v>0.98766987505714177</c:v>
                </c:pt>
                <c:pt idx="655">
                  <c:v>0.83670378505713927</c:v>
                </c:pt>
                <c:pt idx="656">
                  <c:v>0.92861367505713943</c:v>
                </c:pt>
                <c:pt idx="657">
                  <c:v>1.0264586150571411</c:v>
                </c:pt>
                <c:pt idx="658">
                  <c:v>0.9307326350571401</c:v>
                </c:pt>
                <c:pt idx="659">
                  <c:v>1.1119527650571417</c:v>
                </c:pt>
                <c:pt idx="660">
                  <c:v>1.1340841250571394</c:v>
                </c:pt>
                <c:pt idx="661">
                  <c:v>0.61253547505713968</c:v>
                </c:pt>
                <c:pt idx="662">
                  <c:v>2.3003525057140095E-2</c:v>
                </c:pt>
                <c:pt idx="663">
                  <c:v>0.16574883505714055</c:v>
                </c:pt>
                <c:pt idx="664">
                  <c:v>6.5922275057140212E-2</c:v>
                </c:pt>
                <c:pt idx="665">
                  <c:v>-0.42862925494286053</c:v>
                </c:pt>
                <c:pt idx="666">
                  <c:v>-0.17350058494285925</c:v>
                </c:pt>
                <c:pt idx="667">
                  <c:v>0.19777848505714068</c:v>
                </c:pt>
                <c:pt idx="668">
                  <c:v>-1.6609254942858698E-2</c:v>
                </c:pt>
                <c:pt idx="669">
                  <c:v>-5.4995784942859061E-2</c:v>
                </c:pt>
                <c:pt idx="670">
                  <c:v>-6.7974414942860051E-2</c:v>
                </c:pt>
                <c:pt idx="671">
                  <c:v>-0.22553282494286009</c:v>
                </c:pt>
                <c:pt idx="672">
                  <c:v>-0.19864361494285987</c:v>
                </c:pt>
                <c:pt idx="673">
                  <c:v>0.13825140505714195</c:v>
                </c:pt>
                <c:pt idx="674">
                  <c:v>0.37779198505714007</c:v>
                </c:pt>
                <c:pt idx="675">
                  <c:v>0.54146202505714136</c:v>
                </c:pt>
                <c:pt idx="676">
                  <c:v>0.40062966505714037</c:v>
                </c:pt>
                <c:pt idx="677">
                  <c:v>0.36724623505713971</c:v>
                </c:pt>
                <c:pt idx="678">
                  <c:v>0.36478392505713941</c:v>
                </c:pt>
                <c:pt idx="679">
                  <c:v>0.50923617505714169</c:v>
                </c:pt>
                <c:pt idx="680">
                  <c:v>0.44687400505714159</c:v>
                </c:pt>
                <c:pt idx="681">
                  <c:v>0.28274289505714023</c:v>
                </c:pt>
                <c:pt idx="682">
                  <c:v>0.11360868505714095</c:v>
                </c:pt>
                <c:pt idx="683">
                  <c:v>1.1947655057142015E-2</c:v>
                </c:pt>
                <c:pt idx="684">
                  <c:v>7.3995905057140376E-2</c:v>
                </c:pt>
                <c:pt idx="685">
                  <c:v>7.9255550571417643E-3</c:v>
                </c:pt>
                <c:pt idx="686">
                  <c:v>-0.13108214494286052</c:v>
                </c:pt>
                <c:pt idx="687">
                  <c:v>-2.2799364942860834E-2</c:v>
                </c:pt>
                <c:pt idx="688">
                  <c:v>-0.16275863494285936</c:v>
                </c:pt>
                <c:pt idx="689">
                  <c:v>-0.20117459494285939</c:v>
                </c:pt>
                <c:pt idx="690">
                  <c:v>-9.2656374942858832E-2</c:v>
                </c:pt>
                <c:pt idx="691">
                  <c:v>-0.13431944494285908</c:v>
                </c:pt>
                <c:pt idx="692">
                  <c:v>-6.7935174942860499E-2</c:v>
                </c:pt>
                <c:pt idx="693">
                  <c:v>1.8775415057140421E-2</c:v>
                </c:pt>
                <c:pt idx="694">
                  <c:v>0.15202464505714097</c:v>
                </c:pt>
                <c:pt idx="695">
                  <c:v>3.8053550571408579E-3</c:v>
                </c:pt>
                <c:pt idx="696">
                  <c:v>-4.6882914942859344E-2</c:v>
                </c:pt>
                <c:pt idx="697">
                  <c:v>-2.2063614942860355E-2</c:v>
                </c:pt>
                <c:pt idx="698">
                  <c:v>2.838921505714076E-2</c:v>
                </c:pt>
                <c:pt idx="699">
                  <c:v>0.26139633505714066</c:v>
                </c:pt>
                <c:pt idx="700">
                  <c:v>0.44202786505714009</c:v>
                </c:pt>
                <c:pt idx="701">
                  <c:v>0.2370675350571414</c:v>
                </c:pt>
                <c:pt idx="702">
                  <c:v>0.1032002750571408</c:v>
                </c:pt>
                <c:pt idx="703">
                  <c:v>7.2073145057139243E-2</c:v>
                </c:pt>
                <c:pt idx="704">
                  <c:v>0.14834589505714035</c:v>
                </c:pt>
                <c:pt idx="705">
                  <c:v>0.32646606505714004</c:v>
                </c:pt>
                <c:pt idx="706">
                  <c:v>0.35370843505714156</c:v>
                </c:pt>
                <c:pt idx="707">
                  <c:v>0.33685485505714041</c:v>
                </c:pt>
                <c:pt idx="708">
                  <c:v>0.14477505505714028</c:v>
                </c:pt>
                <c:pt idx="709">
                  <c:v>0.1434408950571413</c:v>
                </c:pt>
                <c:pt idx="710">
                  <c:v>0.14748261505713955</c:v>
                </c:pt>
                <c:pt idx="711">
                  <c:v>3.2852765057139521E-2</c:v>
                </c:pt>
                <c:pt idx="712">
                  <c:v>0.11774850505713985</c:v>
                </c:pt>
                <c:pt idx="713">
                  <c:v>0.11416785505713989</c:v>
                </c:pt>
                <c:pt idx="714">
                  <c:v>0.29478957505714121</c:v>
                </c:pt>
                <c:pt idx="715">
                  <c:v>0.32821224505714142</c:v>
                </c:pt>
                <c:pt idx="716">
                  <c:v>0.40476948505713928</c:v>
                </c:pt>
                <c:pt idx="717">
                  <c:v>0.53625291505714046</c:v>
                </c:pt>
                <c:pt idx="718">
                  <c:v>0.48724215505714064</c:v>
                </c:pt>
                <c:pt idx="719">
                  <c:v>0.6262106150571416</c:v>
                </c:pt>
                <c:pt idx="720">
                  <c:v>0.53078874505714069</c:v>
                </c:pt>
                <c:pt idx="721">
                  <c:v>0.41502093505714122</c:v>
                </c:pt>
                <c:pt idx="722">
                  <c:v>0.40193439505713968</c:v>
                </c:pt>
                <c:pt idx="723">
                  <c:v>0.54489552505714123</c:v>
                </c:pt>
                <c:pt idx="724">
                  <c:v>0.71743380505714072</c:v>
                </c:pt>
                <c:pt idx="725">
                  <c:v>0.84929001505714119</c:v>
                </c:pt>
                <c:pt idx="726">
                  <c:v>0.4687797350571401</c:v>
                </c:pt>
                <c:pt idx="727">
                  <c:v>0.12333039505714005</c:v>
                </c:pt>
                <c:pt idx="728">
                  <c:v>3.5128685057140174E-2</c:v>
                </c:pt>
                <c:pt idx="729">
                  <c:v>-0.69400937494286019</c:v>
                </c:pt>
                <c:pt idx="730">
                  <c:v>-1.1693234949428586</c:v>
                </c:pt>
                <c:pt idx="731">
                  <c:v>-0.20780615494286003</c:v>
                </c:pt>
                <c:pt idx="732">
                  <c:v>0.36933576505714072</c:v>
                </c:pt>
                <c:pt idx="733">
                  <c:v>0.15499707505714078</c:v>
                </c:pt>
                <c:pt idx="734">
                  <c:v>-0.6908211249428593</c:v>
                </c:pt>
                <c:pt idx="735">
                  <c:v>-1.5059340249428601</c:v>
                </c:pt>
                <c:pt idx="736">
                  <c:v>-1.6916863749428597</c:v>
                </c:pt>
                <c:pt idx="737">
                  <c:v>-0.53473421494286022</c:v>
                </c:pt>
                <c:pt idx="738">
                  <c:v>0.32591670505713921</c:v>
                </c:pt>
                <c:pt idx="739">
                  <c:v>9.2605475057141007E-2</c:v>
                </c:pt>
                <c:pt idx="740">
                  <c:v>0.10512303505714193</c:v>
                </c:pt>
                <c:pt idx="741">
                  <c:v>0.1465016150571401</c:v>
                </c:pt>
                <c:pt idx="742">
                  <c:v>0.44557908505714217</c:v>
                </c:pt>
                <c:pt idx="743">
                  <c:v>0.27668031505714019</c:v>
                </c:pt>
                <c:pt idx="744">
                  <c:v>0.17756007505714066</c:v>
                </c:pt>
                <c:pt idx="745">
                  <c:v>9.3774350571393938E-3</c:v>
                </c:pt>
                <c:pt idx="746">
                  <c:v>0.18998934505714082</c:v>
                </c:pt>
                <c:pt idx="747">
                  <c:v>0.33465741505713886</c:v>
                </c:pt>
                <c:pt idx="748">
                  <c:v>0.47660811505713951</c:v>
                </c:pt>
                <c:pt idx="749">
                  <c:v>0.47663754505714095</c:v>
                </c:pt>
                <c:pt idx="750">
                  <c:v>0.38576751505714135</c:v>
                </c:pt>
                <c:pt idx="751">
                  <c:v>0.22494237505714132</c:v>
                </c:pt>
                <c:pt idx="752">
                  <c:v>0.18680109505713993</c:v>
                </c:pt>
                <c:pt idx="753">
                  <c:v>0.32327781505714093</c:v>
                </c:pt>
                <c:pt idx="754">
                  <c:v>0.39837336505714127</c:v>
                </c:pt>
                <c:pt idx="755">
                  <c:v>0.43018719505714031</c:v>
                </c:pt>
                <c:pt idx="756">
                  <c:v>2.7388595057141529E-2</c:v>
                </c:pt>
                <c:pt idx="757">
                  <c:v>0.29271966505714175</c:v>
                </c:pt>
                <c:pt idx="758">
                  <c:v>0.73876074505714051</c:v>
                </c:pt>
                <c:pt idx="759">
                  <c:v>0.72714570505714171</c:v>
                </c:pt>
                <c:pt idx="760">
                  <c:v>0.58005456505713937</c:v>
                </c:pt>
                <c:pt idx="761">
                  <c:v>0.57344262505714205</c:v>
                </c:pt>
                <c:pt idx="762">
                  <c:v>0.79535463505714077</c:v>
                </c:pt>
                <c:pt idx="763">
                  <c:v>0.94782165505714033</c:v>
                </c:pt>
                <c:pt idx="764">
                  <c:v>0.80448774505714127</c:v>
                </c:pt>
                <c:pt idx="765">
                  <c:v>0.67165053505714134</c:v>
                </c:pt>
                <c:pt idx="766">
                  <c:v>0.61752876505714127</c:v>
                </c:pt>
                <c:pt idx="767">
                  <c:v>0.19909302505714166</c:v>
                </c:pt>
                <c:pt idx="768">
                  <c:v>8.6866625057140823E-2</c:v>
                </c:pt>
                <c:pt idx="769">
                  <c:v>3.8719145057141802E-2</c:v>
                </c:pt>
                <c:pt idx="770">
                  <c:v>-3.3590364942858386E-2</c:v>
                </c:pt>
                <c:pt idx="771">
                  <c:v>0.2098938350571391</c:v>
                </c:pt>
                <c:pt idx="772">
                  <c:v>0.32094303505713917</c:v>
                </c:pt>
                <c:pt idx="773">
                  <c:v>0.43862379505713989</c:v>
                </c:pt>
                <c:pt idx="774">
                  <c:v>0.49483509505714096</c:v>
                </c:pt>
                <c:pt idx="775">
                  <c:v>0.49389333505713928</c:v>
                </c:pt>
                <c:pt idx="776">
                  <c:v>0.36233142505714078</c:v>
                </c:pt>
                <c:pt idx="777">
                  <c:v>0.1583815250571412</c:v>
                </c:pt>
                <c:pt idx="778">
                  <c:v>-2.0945274942860692E-2</c:v>
                </c:pt>
                <c:pt idx="779">
                  <c:v>0.35553309505714026</c:v>
                </c:pt>
                <c:pt idx="780">
                  <c:v>0.48302385505714085</c:v>
                </c:pt>
                <c:pt idx="781">
                  <c:v>4.735194505714091E-2</c:v>
                </c:pt>
                <c:pt idx="782">
                  <c:v>-1.43688143494286</c:v>
                </c:pt>
                <c:pt idx="783">
                  <c:v>-1.4794470249428588</c:v>
                </c:pt>
                <c:pt idx="784">
                  <c:v>-0.19909487494286005</c:v>
                </c:pt>
                <c:pt idx="785">
                  <c:v>0.3629690750571406</c:v>
                </c:pt>
                <c:pt idx="786">
                  <c:v>7.7507885057141124E-2</c:v>
                </c:pt>
                <c:pt idx="787">
                  <c:v>-0.10087715494285909</c:v>
                </c:pt>
                <c:pt idx="788">
                  <c:v>-0.20249894494286025</c:v>
                </c:pt>
                <c:pt idx="789">
                  <c:v>0.11028309505713985</c:v>
                </c:pt>
                <c:pt idx="790">
                  <c:v>0.18748779505713919</c:v>
                </c:pt>
                <c:pt idx="791">
                  <c:v>0.24489591505713904</c:v>
                </c:pt>
                <c:pt idx="792">
                  <c:v>-5.1503424942859866E-2</c:v>
                </c:pt>
                <c:pt idx="793">
                  <c:v>-0.50933612494285896</c:v>
                </c:pt>
                <c:pt idx="794">
                  <c:v>-0.47016479494286045</c:v>
                </c:pt>
                <c:pt idx="795">
                  <c:v>-0.1714306749428598</c:v>
                </c:pt>
                <c:pt idx="796">
                  <c:v>-6.2539674942859946E-2</c:v>
                </c:pt>
                <c:pt idx="797">
                  <c:v>-0.22385531494285971</c:v>
                </c:pt>
                <c:pt idx="798">
                  <c:v>-0.60749498494285881</c:v>
                </c:pt>
                <c:pt idx="799">
                  <c:v>-0.69218471494285971</c:v>
                </c:pt>
                <c:pt idx="800">
                  <c:v>-0.10975520494286073</c:v>
                </c:pt>
                <c:pt idx="801">
                  <c:v>-0.25115654494285877</c:v>
                </c:pt>
                <c:pt idx="802">
                  <c:v>-0.15700997494285929</c:v>
                </c:pt>
                <c:pt idx="803">
                  <c:v>-0.16339628494285918</c:v>
                </c:pt>
                <c:pt idx="804">
                  <c:v>-0.74228438494285953</c:v>
                </c:pt>
                <c:pt idx="805">
                  <c:v>-1.118733324942859</c:v>
                </c:pt>
                <c:pt idx="806">
                  <c:v>-0.64414514494285946</c:v>
                </c:pt>
                <c:pt idx="807">
                  <c:v>-0.34161455494285953</c:v>
                </c:pt>
                <c:pt idx="808">
                  <c:v>-0.72646085494285906</c:v>
                </c:pt>
                <c:pt idx="809">
                  <c:v>-1.0163267349428597</c:v>
                </c:pt>
                <c:pt idx="810">
                  <c:v>-0.74424638494285844</c:v>
                </c:pt>
                <c:pt idx="811">
                  <c:v>-0.65465165494286026</c:v>
                </c:pt>
                <c:pt idx="812">
                  <c:v>-0.6051013449428595</c:v>
                </c:pt>
                <c:pt idx="813">
                  <c:v>-0.60990824494285967</c:v>
                </c:pt>
                <c:pt idx="814">
                  <c:v>-0.47674730494285988</c:v>
                </c:pt>
                <c:pt idx="815">
                  <c:v>-0.36486425494285868</c:v>
                </c:pt>
                <c:pt idx="816">
                  <c:v>-0.42486221494285914</c:v>
                </c:pt>
                <c:pt idx="817">
                  <c:v>-0.46289558494285998</c:v>
                </c:pt>
                <c:pt idx="818">
                  <c:v>-0.36770915494285994</c:v>
                </c:pt>
                <c:pt idx="819">
                  <c:v>-0.26568515494285982</c:v>
                </c:pt>
                <c:pt idx="820">
                  <c:v>-0.37813718494285986</c:v>
                </c:pt>
                <c:pt idx="821">
                  <c:v>-0.3995131749428591</c:v>
                </c:pt>
                <c:pt idx="822">
                  <c:v>-0.2344501149428595</c:v>
                </c:pt>
                <c:pt idx="823">
                  <c:v>3.0794150571420431E-3</c:v>
                </c:pt>
                <c:pt idx="824">
                  <c:v>-0.1182114249428583</c:v>
                </c:pt>
                <c:pt idx="825">
                  <c:v>-0.12987551494285832</c:v>
                </c:pt>
                <c:pt idx="826">
                  <c:v>4.5860825057140175E-2</c:v>
                </c:pt>
                <c:pt idx="827">
                  <c:v>4.5605765057141312E-2</c:v>
                </c:pt>
                <c:pt idx="828">
                  <c:v>-4.11734949428606E-2</c:v>
                </c:pt>
                <c:pt idx="829">
                  <c:v>-5.5437234942859348E-2</c:v>
                </c:pt>
                <c:pt idx="830">
                  <c:v>0.16371816505714243</c:v>
                </c:pt>
                <c:pt idx="831">
                  <c:v>0.21823233505713979</c:v>
                </c:pt>
                <c:pt idx="832">
                  <c:v>0.41323551505714029</c:v>
                </c:pt>
                <c:pt idx="833">
                  <c:v>0.47503851505713968</c:v>
                </c:pt>
                <c:pt idx="834">
                  <c:v>0.49770942505714011</c:v>
                </c:pt>
                <c:pt idx="835">
                  <c:v>0.52898370505714176</c:v>
                </c:pt>
                <c:pt idx="836">
                  <c:v>0.3836976050571419</c:v>
                </c:pt>
                <c:pt idx="837">
                  <c:v>0.32780022505713902</c:v>
                </c:pt>
                <c:pt idx="838">
                  <c:v>0.28854060505714152</c:v>
                </c:pt>
                <c:pt idx="839">
                  <c:v>0.44304810505714087</c:v>
                </c:pt>
                <c:pt idx="840">
                  <c:v>0.46762215505714089</c:v>
                </c:pt>
                <c:pt idx="841">
                  <c:v>0.42267273505713909</c:v>
                </c:pt>
                <c:pt idx="842">
                  <c:v>0.38720958505714087</c:v>
                </c:pt>
                <c:pt idx="843">
                  <c:v>0.40488720505714149</c:v>
                </c:pt>
                <c:pt idx="844">
                  <c:v>0.29476995505714143</c:v>
                </c:pt>
                <c:pt idx="845">
                  <c:v>0.3540419750571413</c:v>
                </c:pt>
                <c:pt idx="846">
                  <c:v>0.31215327505714008</c:v>
                </c:pt>
                <c:pt idx="847">
                  <c:v>0.1834853150571405</c:v>
                </c:pt>
                <c:pt idx="848">
                  <c:v>0.21338619505714007</c:v>
                </c:pt>
                <c:pt idx="849">
                  <c:v>0.41078301505713988</c:v>
                </c:pt>
                <c:pt idx="850">
                  <c:v>0.34081809505713956</c:v>
                </c:pt>
                <c:pt idx="851">
                  <c:v>0.24579843505713939</c:v>
                </c:pt>
                <c:pt idx="852">
                  <c:v>7.4741465057140744E-2</c:v>
                </c:pt>
                <c:pt idx="853">
                  <c:v>3.7826435057141339E-2</c:v>
                </c:pt>
                <c:pt idx="854">
                  <c:v>7.7596175057140115E-2</c:v>
                </c:pt>
                <c:pt idx="855">
                  <c:v>9.8285465057140087E-2</c:v>
                </c:pt>
                <c:pt idx="856">
                  <c:v>5.2129415057139639E-2</c:v>
                </c:pt>
                <c:pt idx="857">
                  <c:v>9.5607335057140475E-2</c:v>
                </c:pt>
                <c:pt idx="858">
                  <c:v>-6.1882404942860347E-2</c:v>
                </c:pt>
                <c:pt idx="859">
                  <c:v>-0.11405198494285962</c:v>
                </c:pt>
                <c:pt idx="860">
                  <c:v>-0.30977129494285904</c:v>
                </c:pt>
                <c:pt idx="861">
                  <c:v>-0.21810665494285963</c:v>
                </c:pt>
                <c:pt idx="862">
                  <c:v>-0.21180863494285873</c:v>
                </c:pt>
                <c:pt idx="863">
                  <c:v>-0.23298842494286021</c:v>
                </c:pt>
                <c:pt idx="864">
                  <c:v>0.10420089505714181</c:v>
                </c:pt>
                <c:pt idx="865">
                  <c:v>6.4882415057141429E-2</c:v>
                </c:pt>
                <c:pt idx="866">
                  <c:v>0.22436358505714082</c:v>
                </c:pt>
                <c:pt idx="867">
                  <c:v>7.281870505713961E-2</c:v>
                </c:pt>
                <c:pt idx="868">
                  <c:v>-8.6731134942860777E-2</c:v>
                </c:pt>
                <c:pt idx="869">
                  <c:v>-0.27078635494286019</c:v>
                </c:pt>
                <c:pt idx="870">
                  <c:v>-7.2398724942859261E-2</c:v>
                </c:pt>
                <c:pt idx="871">
                  <c:v>1.1270765057140864E-2</c:v>
                </c:pt>
                <c:pt idx="872">
                  <c:v>-0.15349799494286032</c:v>
                </c:pt>
                <c:pt idx="873">
                  <c:v>-0.16438709494285852</c:v>
                </c:pt>
                <c:pt idx="874">
                  <c:v>0.3020587850571399</c:v>
                </c:pt>
                <c:pt idx="875">
                  <c:v>-4.1457984942859127E-2</c:v>
                </c:pt>
                <c:pt idx="876">
                  <c:v>-2.5928754942858845E-2</c:v>
                </c:pt>
                <c:pt idx="877">
                  <c:v>-9.5754849428590916E-3</c:v>
                </c:pt>
                <c:pt idx="878">
                  <c:v>-3.1275204942859958E-2</c:v>
                </c:pt>
                <c:pt idx="879">
                  <c:v>4.1328605057140422E-2</c:v>
                </c:pt>
                <c:pt idx="880">
                  <c:v>0.12886323505714081</c:v>
                </c:pt>
                <c:pt idx="881">
                  <c:v>8.9436845057139891E-2</c:v>
                </c:pt>
                <c:pt idx="882">
                  <c:v>0.16059858505714075</c:v>
                </c:pt>
                <c:pt idx="883">
                  <c:v>0.12027948505714114</c:v>
                </c:pt>
                <c:pt idx="884">
                  <c:v>0.35014740505713959</c:v>
                </c:pt>
                <c:pt idx="885">
                  <c:v>0.32909514505714021</c:v>
                </c:pt>
                <c:pt idx="886">
                  <c:v>0.29093424505714083</c:v>
                </c:pt>
                <c:pt idx="887">
                  <c:v>0.36992436505713933</c:v>
                </c:pt>
                <c:pt idx="888">
                  <c:v>0.28513653505713954</c:v>
                </c:pt>
                <c:pt idx="889">
                  <c:v>-0.700179864942859</c:v>
                </c:pt>
                <c:pt idx="890">
                  <c:v>0.3019803050571408</c:v>
                </c:pt>
                <c:pt idx="891">
                  <c:v>1.513590505714113E-2</c:v>
                </c:pt>
                <c:pt idx="892">
                  <c:v>5.4611345057141492E-2</c:v>
                </c:pt>
                <c:pt idx="893">
                  <c:v>0.24733860505714134</c:v>
                </c:pt>
                <c:pt idx="894">
                  <c:v>8.5081205057141673E-2</c:v>
                </c:pt>
                <c:pt idx="895">
                  <c:v>0.1156785950571404</c:v>
                </c:pt>
                <c:pt idx="896">
                  <c:v>-0.12725624494285981</c:v>
                </c:pt>
                <c:pt idx="897">
                  <c:v>-0.10683182494286037</c:v>
                </c:pt>
                <c:pt idx="898">
                  <c:v>-0.14811230494285965</c:v>
                </c:pt>
                <c:pt idx="899">
                  <c:v>-9.755156494285977E-2</c:v>
                </c:pt>
                <c:pt idx="900">
                  <c:v>0.29293548505714107</c:v>
                </c:pt>
                <c:pt idx="901">
                  <c:v>0.42333000505714047</c:v>
                </c:pt>
                <c:pt idx="902">
                  <c:v>0.39735312505714049</c:v>
                </c:pt>
                <c:pt idx="903">
                  <c:v>0.45605616505713975</c:v>
                </c:pt>
                <c:pt idx="904">
                  <c:v>0.37660497505714119</c:v>
                </c:pt>
                <c:pt idx="905">
                  <c:v>0.23868618505714068</c:v>
                </c:pt>
                <c:pt idx="906">
                  <c:v>0.18459384505714027</c:v>
                </c:pt>
                <c:pt idx="907">
                  <c:v>-0.21637028494285993</c:v>
                </c:pt>
                <c:pt idx="908">
                  <c:v>-0.24048326494285988</c:v>
                </c:pt>
                <c:pt idx="909">
                  <c:v>1.5695075057140073E-2</c:v>
                </c:pt>
                <c:pt idx="910">
                  <c:v>-0.11742662494286016</c:v>
                </c:pt>
                <c:pt idx="911">
                  <c:v>-0.57906560494286019</c:v>
                </c:pt>
                <c:pt idx="912">
                  <c:v>0.2444740850571403</c:v>
                </c:pt>
                <c:pt idx="913">
                  <c:v>8.740617505713999E-2</c:v>
                </c:pt>
                <c:pt idx="914">
                  <c:v>0.50378181505714181</c:v>
                </c:pt>
                <c:pt idx="915">
                  <c:v>0.77737290505714185</c:v>
                </c:pt>
                <c:pt idx="916">
                  <c:v>0.56671296505713897</c:v>
                </c:pt>
                <c:pt idx="917">
                  <c:v>0.36036942505714009</c:v>
                </c:pt>
                <c:pt idx="918">
                  <c:v>-4.6329598149428595</c:v>
                </c:pt>
                <c:pt idx="919">
                  <c:v>-4.1489442249428592</c:v>
                </c:pt>
                <c:pt idx="920">
                  <c:v>-3.8453933949428603</c:v>
                </c:pt>
                <c:pt idx="921">
                  <c:v>-1.5394646049428591</c:v>
                </c:pt>
                <c:pt idx="922">
                  <c:v>-1.1721389649428602</c:v>
                </c:pt>
                <c:pt idx="923">
                  <c:v>-1.1485066749428601</c:v>
                </c:pt>
                <c:pt idx="924">
                  <c:v>-1.3907155749428597</c:v>
                </c:pt>
                <c:pt idx="925">
                  <c:v>-1.2220326249428606</c:v>
                </c:pt>
                <c:pt idx="926">
                  <c:v>-0.72325298494286017</c:v>
                </c:pt>
                <c:pt idx="927">
                  <c:v>-0.82082324494285963</c:v>
                </c:pt>
                <c:pt idx="928">
                  <c:v>-0.31729556494286015</c:v>
                </c:pt>
                <c:pt idx="929">
                  <c:v>-0.13134701494285927</c:v>
                </c:pt>
                <c:pt idx="930">
                  <c:v>-0.1077441549428606</c:v>
                </c:pt>
                <c:pt idx="931">
                  <c:v>0.26028780505714089</c:v>
                </c:pt>
                <c:pt idx="932">
                  <c:v>0.45756690505714026</c:v>
                </c:pt>
                <c:pt idx="933">
                  <c:v>0.85800129505714118</c:v>
                </c:pt>
                <c:pt idx="934">
                  <c:v>1.5127010750571408</c:v>
                </c:pt>
                <c:pt idx="935">
                  <c:v>1.5543543350571412</c:v>
                </c:pt>
                <c:pt idx="936">
                  <c:v>1.6147937450571419</c:v>
                </c:pt>
                <c:pt idx="937">
                  <c:v>1.3397017250571412</c:v>
                </c:pt>
                <c:pt idx="938">
                  <c:v>2.4397755050571419</c:v>
                </c:pt>
                <c:pt idx="939">
                  <c:v>-0.72754976494285906</c:v>
                </c:pt>
                <c:pt idx="940">
                  <c:v>-1.0284813249428595</c:v>
                </c:pt>
                <c:pt idx="941">
                  <c:v>1.546035455057142</c:v>
                </c:pt>
                <c:pt idx="942">
                  <c:v>-2.4064854942860592E-2</c:v>
                </c:pt>
                <c:pt idx="943">
                  <c:v>-5.3768049428608578E-3</c:v>
                </c:pt>
                <c:pt idx="944">
                  <c:v>-2.0160474942858997E-2</c:v>
                </c:pt>
                <c:pt idx="945">
                  <c:v>7.0524650571410774E-3</c:v>
                </c:pt>
                <c:pt idx="946">
                  <c:v>3.1067345057142148E-2</c:v>
                </c:pt>
                <c:pt idx="947">
                  <c:v>5.4375905057140628E-2</c:v>
                </c:pt>
                <c:pt idx="948">
                  <c:v>1.1761265057142367E-2</c:v>
                </c:pt>
                <c:pt idx="949">
                  <c:v>-7.1229849428604552E-3</c:v>
                </c:pt>
                <c:pt idx="950">
                  <c:v>-6.8188749428585993E-3</c:v>
                </c:pt>
                <c:pt idx="951">
                  <c:v>-5.8084449428594809E-3</c:v>
                </c:pt>
                <c:pt idx="952">
                  <c:v>-9.6049149428587555E-3</c:v>
                </c:pt>
                <c:pt idx="953">
                  <c:v>-8.2413249428601176E-3</c:v>
                </c:pt>
                <c:pt idx="954">
                  <c:v>-6.2106549428584401E-3</c:v>
                </c:pt>
                <c:pt idx="955">
                  <c:v>-6.0242649428587924E-3</c:v>
                </c:pt>
                <c:pt idx="956">
                  <c:v>-5.9850249428592406E-3</c:v>
                </c:pt>
                <c:pt idx="957">
                  <c:v>-8.4141294942860156E-2</c:v>
                </c:pt>
                <c:pt idx="958">
                  <c:v>-2.2014564942859138E-2</c:v>
                </c:pt>
                <c:pt idx="959">
                  <c:v>-2.4967374942860943E-2</c:v>
                </c:pt>
                <c:pt idx="960">
                  <c:v>-7.3682349428594307E-3</c:v>
                </c:pt>
                <c:pt idx="961">
                  <c:v>-6.3970449428580878E-3</c:v>
                </c:pt>
                <c:pt idx="962">
                  <c:v>-6.1125549428613368E-3</c:v>
                </c:pt>
                <c:pt idx="963">
                  <c:v>-6.2695149428577679E-3</c:v>
                </c:pt>
                <c:pt idx="964">
                  <c:v>-6.0536949428584563E-3</c:v>
                </c:pt>
                <c:pt idx="965">
                  <c:v>-5.9457849428596887E-3</c:v>
                </c:pt>
                <c:pt idx="966">
                  <c:v>1.2810935057141037E-2</c:v>
                </c:pt>
                <c:pt idx="967">
                  <c:v>2.8869905057140599E-2</c:v>
                </c:pt>
                <c:pt idx="968">
                  <c:v>2.132601505714149E-2</c:v>
                </c:pt>
                <c:pt idx="969">
                  <c:v>-2.200475494285925E-2</c:v>
                </c:pt>
                <c:pt idx="970">
                  <c:v>-2.5222434942859806E-2</c:v>
                </c:pt>
                <c:pt idx="971">
                  <c:v>-5.0432649428593379E-3</c:v>
                </c:pt>
                <c:pt idx="972">
                  <c:v>-6.0340749428604568E-3</c:v>
                </c:pt>
                <c:pt idx="973">
                  <c:v>-8.0941749428582455E-3</c:v>
                </c:pt>
                <c:pt idx="974">
                  <c:v>-9.2517549428592361E-3</c:v>
                </c:pt>
                <c:pt idx="975">
                  <c:v>-8.5552449428600852E-3</c:v>
                </c:pt>
                <c:pt idx="976">
                  <c:v>-5.4650949428598494E-3</c:v>
                </c:pt>
                <c:pt idx="977">
                  <c:v>-5.8378749428591448E-3</c:v>
                </c:pt>
                <c:pt idx="978">
                  <c:v>-9.1528224942859282E-2</c:v>
                </c:pt>
                <c:pt idx="979">
                  <c:v>-1.5647874942860795E-2</c:v>
                </c:pt>
                <c:pt idx="980">
                  <c:v>-2.461749428590565E-4</c:v>
                </c:pt>
                <c:pt idx="981">
                  <c:v>-1.1459004942858897E-2</c:v>
                </c:pt>
                <c:pt idx="982">
                  <c:v>-6.0438849428603447E-3</c:v>
                </c:pt>
                <c:pt idx="983">
                  <c:v>-1.2547914942860672E-2</c:v>
                </c:pt>
                <c:pt idx="984">
                  <c:v>1.7774795057141191E-2</c:v>
                </c:pt>
                <c:pt idx="985">
                  <c:v>-3.1989849428590844E-3</c:v>
                </c:pt>
                <c:pt idx="986">
                  <c:v>-1.0860594942860402E-2</c:v>
                </c:pt>
                <c:pt idx="987">
                  <c:v>-8.2707549428597815E-3</c:v>
                </c:pt>
                <c:pt idx="988">
                  <c:v>-5.7005349428589369E-3</c:v>
                </c:pt>
                <c:pt idx="989">
                  <c:v>-7.5155334942859753E-2</c:v>
                </c:pt>
                <c:pt idx="990">
                  <c:v>-8.1374874942859776E-2</c:v>
                </c:pt>
                <c:pt idx="991">
                  <c:v>-9.9384549428602753E-3</c:v>
                </c:pt>
                <c:pt idx="992">
                  <c:v>3.6876350571422023E-3</c:v>
                </c:pt>
                <c:pt idx="993">
                  <c:v>-4.3459224942859365E-2</c:v>
                </c:pt>
                <c:pt idx="994">
                  <c:v>-9.555864942861092E-3</c:v>
                </c:pt>
                <c:pt idx="995">
                  <c:v>-1.4402004942860813E-2</c:v>
                </c:pt>
                <c:pt idx="996">
                  <c:v>-6.0635049428601207E-3</c:v>
                </c:pt>
                <c:pt idx="997">
                  <c:v>-4.3565649428582987E-3</c:v>
                </c:pt>
                <c:pt idx="998">
                  <c:v>-5.5435749428589531E-3</c:v>
                </c:pt>
                <c:pt idx="999">
                  <c:v>-7.7470494942859958E-2</c:v>
                </c:pt>
                <c:pt idx="1000">
                  <c:v>-7.9922994942858594E-2</c:v>
                </c:pt>
                <c:pt idx="1001">
                  <c:v>-5.4848634942858965E-2</c:v>
                </c:pt>
                <c:pt idx="1002">
                  <c:v>-2.8163949428599011E-3</c:v>
                </c:pt>
                <c:pt idx="1003">
                  <c:v>-9.8207349428598434E-3</c:v>
                </c:pt>
                <c:pt idx="1004">
                  <c:v>-7.6134849428584062E-3</c:v>
                </c:pt>
                <c:pt idx="1005">
                  <c:v>-5.7986349428595929E-3</c:v>
                </c:pt>
                <c:pt idx="1006">
                  <c:v>1.0485965057139168E-2</c:v>
                </c:pt>
                <c:pt idx="1007">
                  <c:v>-1.6769494285995279E-4</c:v>
                </c:pt>
                <c:pt idx="1008">
                  <c:v>-1.1743494942859201E-2</c:v>
                </c:pt>
                <c:pt idx="1009">
                  <c:v>-8.3688549428604375E-3</c:v>
                </c:pt>
                <c:pt idx="1010">
                  <c:v>-4.8961149428610184E-3</c:v>
                </c:pt>
                <c:pt idx="1011">
                  <c:v>-6.7011549428599437E-3</c:v>
                </c:pt>
                <c:pt idx="1012">
                  <c:v>-7.9274049428601501E-3</c:v>
                </c:pt>
                <c:pt idx="1013">
                  <c:v>9.2989550571420665E-3</c:v>
                </c:pt>
                <c:pt idx="1014">
                  <c:v>-3.3446494285804818E-4</c:v>
                </c:pt>
                <c:pt idx="1015">
                  <c:v>-8.0941749428582455E-3</c:v>
                </c:pt>
                <c:pt idx="1016">
                  <c:v>-2.8548024942859129E-2</c:v>
                </c:pt>
                <c:pt idx="1017">
                  <c:v>-1.2822594942859311E-2</c:v>
                </c:pt>
                <c:pt idx="1018">
                  <c:v>-3.7287249428583635E-3</c:v>
                </c:pt>
                <c:pt idx="1019">
                  <c:v>-2.3486064942860096E-2</c:v>
                </c:pt>
                <c:pt idx="1020">
                  <c:v>-3.428687494286109E-2</c:v>
                </c:pt>
                <c:pt idx="1021">
                  <c:v>-5.4701484942858869E-2</c:v>
                </c:pt>
                <c:pt idx="1022">
                  <c:v>1.1829935057139807E-2</c:v>
                </c:pt>
                <c:pt idx="1023">
                  <c:v>-3.6239064942858334E-2</c:v>
                </c:pt>
                <c:pt idx="1024">
                  <c:v>7.6312550571415727E-3</c:v>
                </c:pt>
                <c:pt idx="1025">
                  <c:v>-3.2774649428581881E-3</c:v>
                </c:pt>
                <c:pt idx="1026">
                  <c:v>-8.1236049428579094E-3</c:v>
                </c:pt>
                <c:pt idx="1027">
                  <c:v>-7.3289949428581025E-3</c:v>
                </c:pt>
                <c:pt idx="1028">
                  <c:v>-5.9163549428600248E-3</c:v>
                </c:pt>
                <c:pt idx="1029">
                  <c:v>-6.1419849428610007E-3</c:v>
                </c:pt>
                <c:pt idx="1030">
                  <c:v>-6.1125549428613368E-3</c:v>
                </c:pt>
                <c:pt idx="1031">
                  <c:v>-5.9654049428594647E-3</c:v>
                </c:pt>
                <c:pt idx="1032">
                  <c:v>-5.9850249428592406E-3</c:v>
                </c:pt>
                <c:pt idx="1033">
                  <c:v>-5.8673049428588087E-3</c:v>
                </c:pt>
                <c:pt idx="1034">
                  <c:v>-5.9457849428596887E-3</c:v>
                </c:pt>
                <c:pt idx="1035">
                  <c:v>-6.0144549428606808E-3</c:v>
                </c:pt>
                <c:pt idx="1036">
                  <c:v>-6.0046449428590165E-3</c:v>
                </c:pt>
                <c:pt idx="1037">
                  <c:v>-6.0046449428590165E-3</c:v>
                </c:pt>
                <c:pt idx="1038">
                  <c:v>-6.5638149428597359E-3</c:v>
                </c:pt>
                <c:pt idx="1039">
                  <c:v>-6.0635049428601207E-3</c:v>
                </c:pt>
                <c:pt idx="1040">
                  <c:v>-5.7986349428595929E-3</c:v>
                </c:pt>
                <c:pt idx="1041">
                  <c:v>-6.0635049428601207E-3</c:v>
                </c:pt>
                <c:pt idx="1042">
                  <c:v>-5.9752149428593526E-3</c:v>
                </c:pt>
                <c:pt idx="1043">
                  <c:v>-6.6128649428591757E-3</c:v>
                </c:pt>
                <c:pt idx="1044">
                  <c:v>-6.1321749428593364E-3</c:v>
                </c:pt>
                <c:pt idx="1045">
                  <c:v>-5.779014942859817E-3</c:v>
                </c:pt>
                <c:pt idx="1046">
                  <c:v>-5.9752149428593526E-3</c:v>
                </c:pt>
                <c:pt idx="1047">
                  <c:v>-5.9163549428600248E-3</c:v>
                </c:pt>
                <c:pt idx="1048">
                  <c:v>-5.9555949428595767E-3</c:v>
                </c:pt>
                <c:pt idx="1049">
                  <c:v>-6.436284942859416E-3</c:v>
                </c:pt>
                <c:pt idx="1050">
                  <c:v>-5.6318649428579448E-3</c:v>
                </c:pt>
                <c:pt idx="1051">
                  <c:v>-6.3283749428606484E-3</c:v>
                </c:pt>
                <c:pt idx="1052">
                  <c:v>-7.2210849428593349E-3</c:v>
                </c:pt>
                <c:pt idx="1053">
                  <c:v>-7.8881649428605982E-3</c:v>
                </c:pt>
                <c:pt idx="1054">
                  <c:v>-5.8476849428608091E-3</c:v>
                </c:pt>
                <c:pt idx="1055">
                  <c:v>-5.6514849428594971E-3</c:v>
                </c:pt>
                <c:pt idx="1056">
                  <c:v>-7.9666449428597019E-3</c:v>
                </c:pt>
                <c:pt idx="1057">
                  <c:v>-5.7299649428586008E-3</c:v>
                </c:pt>
                <c:pt idx="1058">
                  <c:v>-5.779014942859817E-3</c:v>
                </c:pt>
                <c:pt idx="1059">
                  <c:v>-6.0831249428581202E-3</c:v>
                </c:pt>
                <c:pt idx="1060">
                  <c:v>-6.0046449428590165E-3</c:v>
                </c:pt>
                <c:pt idx="1061">
                  <c:v>-2.2505064942860642E-2</c:v>
                </c:pt>
                <c:pt idx="1062">
                  <c:v>7.1603750571416214E-3</c:v>
                </c:pt>
                <c:pt idx="1063">
                  <c:v>-3.7385349428600279E-3</c:v>
                </c:pt>
                <c:pt idx="1064">
                  <c:v>-7.2407049428591108E-3</c:v>
                </c:pt>
                <c:pt idx="1065">
                  <c:v>-6.4559049428591919E-3</c:v>
                </c:pt>
                <c:pt idx="1066">
                  <c:v>-5.7201549428604892E-3</c:v>
                </c:pt>
                <c:pt idx="1067">
                  <c:v>-8.3688549428604375E-3</c:v>
                </c:pt>
                <c:pt idx="1068">
                  <c:v>-2.4447444942859775E-2</c:v>
                </c:pt>
                <c:pt idx="1069">
                  <c:v>-7.0878174942858863E-2</c:v>
                </c:pt>
                <c:pt idx="1070">
                  <c:v>1.0279955057141521E-2</c:v>
                </c:pt>
                <c:pt idx="1071">
                  <c:v>-1.0222944942860579E-2</c:v>
                </c:pt>
                <c:pt idx="1072">
                  <c:v>-7.741014942858726E-3</c:v>
                </c:pt>
                <c:pt idx="1073">
                  <c:v>-5.671104942859273E-3</c:v>
                </c:pt>
                <c:pt idx="1074">
                  <c:v>-5.4062349428605216E-3</c:v>
                </c:pt>
                <c:pt idx="1075">
                  <c:v>-6.347994942858648E-3</c:v>
                </c:pt>
                <c:pt idx="1076">
                  <c:v>-9.0947949428592523E-3</c:v>
                </c:pt>
                <c:pt idx="1077">
                  <c:v>-6.2989449428609845E-3</c:v>
                </c:pt>
                <c:pt idx="1078">
                  <c:v>-6.0929349428597845E-3</c:v>
                </c:pt>
                <c:pt idx="1079">
                  <c:v>-6.0242649428587924E-3</c:v>
                </c:pt>
                <c:pt idx="1080">
                  <c:v>-6.0340749428604568E-3</c:v>
                </c:pt>
                <c:pt idx="1081">
                  <c:v>-5.8673049428588087E-3</c:v>
                </c:pt>
                <c:pt idx="1082">
                  <c:v>-5.877114942860473E-3</c:v>
                </c:pt>
                <c:pt idx="1083">
                  <c:v>-2.1229764942859219E-2</c:v>
                </c:pt>
                <c:pt idx="1084">
                  <c:v>-9.0203874942860196E-2</c:v>
                </c:pt>
                <c:pt idx="1085">
                  <c:v>-8.9654514942859365E-2</c:v>
                </c:pt>
                <c:pt idx="1086">
                  <c:v>2.3044250571402358E-3</c:v>
                </c:pt>
                <c:pt idx="1087">
                  <c:v>-7.6625349428596223E-3</c:v>
                </c:pt>
                <c:pt idx="1088">
                  <c:v>-7.1720349428598951E-3</c:v>
                </c:pt>
                <c:pt idx="1089">
                  <c:v>-6.9954549428601354E-3</c:v>
                </c:pt>
                <c:pt idx="1090">
                  <c:v>-5.2100349428592097E-3</c:v>
                </c:pt>
                <c:pt idx="1091">
                  <c:v>-6.0635049428601207E-3</c:v>
                </c:pt>
                <c:pt idx="1092">
                  <c:v>-6.6226749428590637E-3</c:v>
                </c:pt>
                <c:pt idx="1093">
                  <c:v>-9.3989049428611082E-3</c:v>
                </c:pt>
                <c:pt idx="1094">
                  <c:v>-9.4402554942860206E-2</c:v>
                </c:pt>
                <c:pt idx="1095">
                  <c:v>-8.4571449428594292E-3</c:v>
                </c:pt>
                <c:pt idx="1096">
                  <c:v>-1.50690849428603E-2</c:v>
                </c:pt>
                <c:pt idx="1097">
                  <c:v>-8.0941749428582455E-3</c:v>
                </c:pt>
                <c:pt idx="1098">
                  <c:v>-2.4849654942858734E-2</c:v>
                </c:pt>
                <c:pt idx="1099">
                  <c:v>-8.417072494285982E-2</c:v>
                </c:pt>
                <c:pt idx="1100">
                  <c:v>-5.8085934942859296E-2</c:v>
                </c:pt>
                <c:pt idx="1101">
                  <c:v>-1.6442484942860602E-2</c:v>
                </c:pt>
                <c:pt idx="1102">
                  <c:v>4.7373050571390962E-3</c:v>
                </c:pt>
                <c:pt idx="1103">
                  <c:v>-1.6079514942859419E-2</c:v>
                </c:pt>
                <c:pt idx="1104">
                  <c:v>-7.2849984942859436E-2</c:v>
                </c:pt>
                <c:pt idx="1105">
                  <c:v>-7.7990424942859349E-2</c:v>
                </c:pt>
                <c:pt idx="1106">
                  <c:v>-1.918928494285943E-2</c:v>
                </c:pt>
                <c:pt idx="1107">
                  <c:v>-1.5441864942859596E-2</c:v>
                </c:pt>
                <c:pt idx="1108">
                  <c:v>-3.9151149428597876E-3</c:v>
                </c:pt>
                <c:pt idx="1109">
                  <c:v>-6.1714149428606646E-3</c:v>
                </c:pt>
                <c:pt idx="1110">
                  <c:v>-2.5134144942859038E-2</c:v>
                </c:pt>
                <c:pt idx="1111">
                  <c:v>-4.3586754942859685E-2</c:v>
                </c:pt>
                <c:pt idx="1112">
                  <c:v>-4.1897949428602033E-3</c:v>
                </c:pt>
                <c:pt idx="1113">
                  <c:v>-7.0935549428607914E-3</c:v>
                </c:pt>
                <c:pt idx="1114">
                  <c:v>-7.0150749428599113E-3</c:v>
                </c:pt>
                <c:pt idx="1115">
                  <c:v>-4.3773144942859332E-2</c:v>
                </c:pt>
                <c:pt idx="1116">
                  <c:v>-1.519661494286062E-2</c:v>
                </c:pt>
                <c:pt idx="1117">
                  <c:v>-7.136867494285859E-2</c:v>
                </c:pt>
                <c:pt idx="1118">
                  <c:v>-3.0098004942859191E-2</c:v>
                </c:pt>
                <c:pt idx="1119">
                  <c:v>1.1339435057141856E-2</c:v>
                </c:pt>
                <c:pt idx="1120">
                  <c:v>-2.9831649428579965E-3</c:v>
                </c:pt>
                <c:pt idx="1121">
                  <c:v>-5.5435749428589531E-3</c:v>
                </c:pt>
                <c:pt idx="1122">
                  <c:v>-4.7685849428606986E-3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01D-4CCD-A4C2-019A7266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Integral 1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>
                      <a:solidFill>
                        <a:schemeClr val="accent1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Calculation!$AJ$2:$AJ$1771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3.585804097192911E-4</c:v>
                      </c:pt>
                      <c:pt idx="563">
                        <c:v>-2.1674340426945755E-3</c:v>
                      </c:pt>
                      <c:pt idx="564">
                        <c:v>-6.453518931359494E-3</c:v>
                      </c:pt>
                      <c:pt idx="565">
                        <c:v>-3.1335960477460647E-3</c:v>
                      </c:pt>
                      <c:pt idx="566">
                        <c:v>-5.7210652878766817E-3</c:v>
                      </c:pt>
                      <c:pt idx="567">
                        <c:v>-4.5898473752087757E-3</c:v>
                      </c:pt>
                      <c:pt idx="568">
                        <c:v>-7.7271147161388021E-3</c:v>
                      </c:pt>
                      <c:pt idx="569">
                        <c:v>-4.7300849417852989E-3</c:v>
                      </c:pt>
                      <c:pt idx="570">
                        <c:v>-6.0205848584443328E-3</c:v>
                      </c:pt>
                      <c:pt idx="571">
                        <c:v>-4.8680476014066896E-3</c:v>
                      </c:pt>
                      <c:pt idx="572">
                        <c:v>-3.9536196634702208E-3</c:v>
                      </c:pt>
                      <c:pt idx="573">
                        <c:v>-5.8569546294879107E-3</c:v>
                      </c:pt>
                      <c:pt idx="574">
                        <c:v>-5.35621428738521E-3</c:v>
                      </c:pt>
                      <c:pt idx="575">
                        <c:v>-4.5691043887630487E-3</c:v>
                      </c:pt>
                      <c:pt idx="576">
                        <c:v>-5.8562970850443213E-3</c:v>
                      </c:pt>
                      <c:pt idx="577">
                        <c:v>-5.4314234152373787E-3</c:v>
                      </c:pt>
                      <c:pt idx="578">
                        <c:v>-4.1880132126831723E-3</c:v>
                      </c:pt>
                      <c:pt idx="579">
                        <c:v>-8.3175240263873036E-3</c:v>
                      </c:pt>
                      <c:pt idx="580">
                        <c:v>-8.8606461240071273E-3</c:v>
                      </c:pt>
                      <c:pt idx="581">
                        <c:v>-7.4595363966012754E-3</c:v>
                      </c:pt>
                      <c:pt idx="582">
                        <c:v>-2.3189740706073426E-2</c:v>
                      </c:pt>
                      <c:pt idx="583">
                        <c:v>-2.3323375996197201E-2</c:v>
                      </c:pt>
                      <c:pt idx="584">
                        <c:v>-1.7777845067364684E-2</c:v>
                      </c:pt>
                      <c:pt idx="585">
                        <c:v>-2.5905177463382358E-2</c:v>
                      </c:pt>
                      <c:pt idx="586">
                        <c:v>-2.3164636473442673E-2</c:v>
                      </c:pt>
                      <c:pt idx="587">
                        <c:v>-2.2783004378206607E-2</c:v>
                      </c:pt>
                      <c:pt idx="588">
                        <c:v>-3.2045299539782739E-2</c:v>
                      </c:pt>
                      <c:pt idx="589">
                        <c:v>-2.9705726828511868E-2</c:v>
                      </c:pt>
                      <c:pt idx="590">
                        <c:v>-2.1054299578437116E-2</c:v>
                      </c:pt>
                      <c:pt idx="591">
                        <c:v>-1.7433383095021893E-2</c:v>
                      </c:pt>
                      <c:pt idx="592">
                        <c:v>-1.7518077933263224E-2</c:v>
                      </c:pt>
                      <c:pt idx="593">
                        <c:v>-2.128558937597955E-2</c:v>
                      </c:pt>
                      <c:pt idx="594">
                        <c:v>-1.447514583100396E-2</c:v>
                      </c:pt>
                      <c:pt idx="595">
                        <c:v>-9.2381706991680329E-3</c:v>
                      </c:pt>
                      <c:pt idx="596">
                        <c:v>-1.9870851552189477E-2</c:v>
                      </c:pt>
                      <c:pt idx="597">
                        <c:v>-8.4658445103016813E-3</c:v>
                      </c:pt>
                      <c:pt idx="598">
                        <c:v>-3.0110398965529817E-3</c:v>
                      </c:pt>
                      <c:pt idx="599">
                        <c:v>8.4187827250773901E-3</c:v>
                      </c:pt>
                      <c:pt idx="600">
                        <c:v>2.4766836346553453E-2</c:v>
                      </c:pt>
                      <c:pt idx="601">
                        <c:v>4.1723794256810165E-2</c:v>
                      </c:pt>
                      <c:pt idx="602">
                        <c:v>6.101777652262165E-2</c:v>
                      </c:pt>
                      <c:pt idx="603">
                        <c:v>6.9558782844279299E-2</c:v>
                      </c:pt>
                      <c:pt idx="604">
                        <c:v>9.8608003899776642E-2</c:v>
                      </c:pt>
                      <c:pt idx="605">
                        <c:v>0.12843526235536962</c:v>
                      </c:pt>
                      <c:pt idx="606">
                        <c:v>0.15927102330472404</c:v>
                      </c:pt>
                      <c:pt idx="607">
                        <c:v>0.17744435936503763</c:v>
                      </c:pt>
                      <c:pt idx="608">
                        <c:v>0.2062461882827471</c:v>
                      </c:pt>
                      <c:pt idx="609">
                        <c:v>0.22992311300935081</c:v>
                      </c:pt>
                      <c:pt idx="610">
                        <c:v>0.25448619581745829</c:v>
                      </c:pt>
                      <c:pt idx="611">
                        <c:v>0.27513283491833579</c:v>
                      </c:pt>
                      <c:pt idx="612">
                        <c:v>0.30612688065200411</c:v>
                      </c:pt>
                      <c:pt idx="613">
                        <c:v>0.33104966877395359</c:v>
                      </c:pt>
                      <c:pt idx="614">
                        <c:v>0.36374096374928439</c:v>
                      </c:pt>
                      <c:pt idx="615">
                        <c:v>0.37527248661839285</c:v>
                      </c:pt>
                      <c:pt idx="616">
                        <c:v>-0.44437286960032224</c:v>
                      </c:pt>
                      <c:pt idx="617">
                        <c:v>-0.46051496734131436</c:v>
                      </c:pt>
                      <c:pt idx="618">
                        <c:v>-0.47645168435634105</c:v>
                      </c:pt>
                      <c:pt idx="619">
                        <c:v>-0.4903132699769015</c:v>
                      </c:pt>
                      <c:pt idx="620">
                        <c:v>-0.50379830604929654</c:v>
                      </c:pt>
                      <c:pt idx="621">
                        <c:v>-0.51747368455964982</c:v>
                      </c:pt>
                      <c:pt idx="622">
                        <c:v>-0.52903449768934185</c:v>
                      </c:pt>
                      <c:pt idx="623">
                        <c:v>-0.53802324430427328</c:v>
                      </c:pt>
                      <c:pt idx="624">
                        <c:v>-0.5481473566432602</c:v>
                      </c:pt>
                      <c:pt idx="625">
                        <c:v>-0.55820507805175656</c:v>
                      </c:pt>
                      <c:pt idx="626">
                        <c:v>-0.56551592050254862</c:v>
                      </c:pt>
                      <c:pt idx="627">
                        <c:v>-0.57158040235256447</c:v>
                      </c:pt>
                      <c:pt idx="628">
                        <c:v>-0.57393891111208317</c:v>
                      </c:pt>
                      <c:pt idx="629">
                        <c:v>-0.57948453004086187</c:v>
                      </c:pt>
                      <c:pt idx="630">
                        <c:v>-0.57989236953111589</c:v>
                      </c:pt>
                      <c:pt idx="631">
                        <c:v>-0.58159052577208725</c:v>
                      </c:pt>
                      <c:pt idx="632">
                        <c:v>-0.58267210059272856</c:v>
                      </c:pt>
                      <c:pt idx="633">
                        <c:v>-0.57850132964089118</c:v>
                      </c:pt>
                      <c:pt idx="634">
                        <c:v>-0.57488417444650197</c:v>
                      </c:pt>
                      <c:pt idx="635">
                        <c:v>-0.5707978674045322</c:v>
                      </c:pt>
                      <c:pt idx="636">
                        <c:v>-0.56826717261219006</c:v>
                      </c:pt>
                      <c:pt idx="637">
                        <c:v>-0.56524210444148337</c:v>
                      </c:pt>
                      <c:pt idx="638">
                        <c:v>-0.55727811993973275</c:v>
                      </c:pt>
                      <c:pt idx="639">
                        <c:v>-0.55405522949861064</c:v>
                      </c:pt>
                      <c:pt idx="640">
                        <c:v>-0.54585044411294947</c:v>
                      </c:pt>
                      <c:pt idx="641">
                        <c:v>-0.53641403145197342</c:v>
                      </c:pt>
                      <c:pt idx="642">
                        <c:v>-0.52938339697139747</c:v>
                      </c:pt>
                      <c:pt idx="643">
                        <c:v>-0.52147132893458026</c:v>
                      </c:pt>
                      <c:pt idx="644">
                        <c:v>-0.51143720484680499</c:v>
                      </c:pt>
                      <c:pt idx="645">
                        <c:v>-0.49965391706672574</c:v>
                      </c:pt>
                      <c:pt idx="646">
                        <c:v>-0.48981457105429388</c:v>
                      </c:pt>
                      <c:pt idx="647">
                        <c:v>-0.4775661661957703</c:v>
                      </c:pt>
                      <c:pt idx="648">
                        <c:v>-0.45977000817805108</c:v>
                      </c:pt>
                      <c:pt idx="649">
                        <c:v>-0.44213617787615622</c:v>
                      </c:pt>
                      <c:pt idx="650">
                        <c:v>-0.4335445253314863</c:v>
                      </c:pt>
                      <c:pt idx="651">
                        <c:v>-0.40930774154579086</c:v>
                      </c:pt>
                      <c:pt idx="652">
                        <c:v>-0.39238421150364661</c:v>
                      </c:pt>
                      <c:pt idx="653">
                        <c:v>-0.37929100424086482</c:v>
                      </c:pt>
                      <c:pt idx="654">
                        <c:v>-0.36032637212542451</c:v>
                      </c:pt>
                      <c:pt idx="655">
                        <c:v>-0.34220426045778152</c:v>
                      </c:pt>
                      <c:pt idx="656">
                        <c:v>-0.32757036445727178</c:v>
                      </c:pt>
                      <c:pt idx="657">
                        <c:v>-0.30898470791384453</c:v>
                      </c:pt>
                      <c:pt idx="658">
                        <c:v>-0.2837263158311622</c:v>
                      </c:pt>
                      <c:pt idx="659">
                        <c:v>-0.26540378165973882</c:v>
                      </c:pt>
                      <c:pt idx="660">
                        <c:v>-0.24724193303978087</c:v>
                      </c:pt>
                      <c:pt idx="661">
                        <c:v>-0.22271021850141043</c:v>
                      </c:pt>
                      <c:pt idx="662">
                        <c:v>-0.2102657087457904</c:v>
                      </c:pt>
                      <c:pt idx="663">
                        <c:v>-0.21011087603679152</c:v>
                      </c:pt>
                      <c:pt idx="664">
                        <c:v>-0.20648171851421554</c:v>
                      </c:pt>
                      <c:pt idx="665">
                        <c:v>-0.20209690284475854</c:v>
                      </c:pt>
                      <c:pt idx="666">
                        <c:v>-0.2119841646292433</c:v>
                      </c:pt>
                      <c:pt idx="667">
                        <c:v>-0.21561461408545138</c:v>
                      </c:pt>
                      <c:pt idx="668">
                        <c:v>-0.21094076487445337</c:v>
                      </c:pt>
                      <c:pt idx="669">
                        <c:v>-0.20555884044087824</c:v>
                      </c:pt>
                      <c:pt idx="670">
                        <c:v>-0.20721849290295394</c:v>
                      </c:pt>
                      <c:pt idx="671">
                        <c:v>-0.21078679780457449</c:v>
                      </c:pt>
                      <c:pt idx="672">
                        <c:v>-0.21539323067577862</c:v>
                      </c:pt>
                      <c:pt idx="673">
                        <c:v>-0.21956069201804507</c:v>
                      </c:pt>
                      <c:pt idx="674">
                        <c:v>-0.22083183177163562</c:v>
                      </c:pt>
                      <c:pt idx="675">
                        <c:v>-0.21062890051795014</c:v>
                      </c:pt>
                      <c:pt idx="676">
                        <c:v>-0.19940595573102265</c:v>
                      </c:pt>
                      <c:pt idx="677">
                        <c:v>-0.18991824970123261</c:v>
                      </c:pt>
                      <c:pt idx="678">
                        <c:v>-0.18422342922279453</c:v>
                      </c:pt>
                      <c:pt idx="679">
                        <c:v>-0.17632574750552796</c:v>
                      </c:pt>
                      <c:pt idx="680">
                        <c:v>-0.16666212588850662</c:v>
                      </c:pt>
                      <c:pt idx="681">
                        <c:v>-0.15716190046166428</c:v>
                      </c:pt>
                      <c:pt idx="682">
                        <c:v>-0.15095415609555465</c:v>
                      </c:pt>
                      <c:pt idx="683">
                        <c:v>-0.14838979616146381</c:v>
                      </c:pt>
                      <c:pt idx="684">
                        <c:v>-0.14842195706316302</c:v>
                      </c:pt>
                      <c:pt idx="685">
                        <c:v>-0.14679301640276174</c:v>
                      </c:pt>
                      <c:pt idx="686">
                        <c:v>-0.1447351266039795</c:v>
                      </c:pt>
                      <c:pt idx="687">
                        <c:v>-0.14744298515030366</c:v>
                      </c:pt>
                      <c:pt idx="688">
                        <c:v>-0.14757499004308855</c:v>
                      </c:pt>
                      <c:pt idx="689">
                        <c:v>-0.15067914866602097</c:v>
                      </c:pt>
                      <c:pt idx="690">
                        <c:v>-0.15503326404546094</c:v>
                      </c:pt>
                      <c:pt idx="691">
                        <c:v>-0.15689898529060653</c:v>
                      </c:pt>
                      <c:pt idx="692">
                        <c:v>-0.15987516395010365</c:v>
                      </c:pt>
                      <c:pt idx="693">
                        <c:v>-0.16133833980777038</c:v>
                      </c:pt>
                      <c:pt idx="694">
                        <c:v>-0.16120420590883994</c:v>
                      </c:pt>
                      <c:pt idx="695">
                        <c:v>-0.15730760450379294</c:v>
                      </c:pt>
                      <c:pt idx="696">
                        <c:v>-0.15717546882285738</c:v>
                      </c:pt>
                      <c:pt idx="697">
                        <c:v>-0.15929879200191879</c:v>
                      </c:pt>
                      <c:pt idx="698">
                        <c:v>-0.15910177925463601</c:v>
                      </c:pt>
                      <c:pt idx="699">
                        <c:v>-0.15909164604689233</c:v>
                      </c:pt>
                      <c:pt idx="700">
                        <c:v>-0.15360286647597773</c:v>
                      </c:pt>
                      <c:pt idx="701">
                        <c:v>-0.14374455605339931</c:v>
                      </c:pt>
                      <c:pt idx="702">
                        <c:v>-0.13844275649337476</c:v>
                      </c:pt>
                      <c:pt idx="703">
                        <c:v>-0.13634907461040599</c:v>
                      </c:pt>
                      <c:pt idx="704">
                        <c:v>-0.13285852176028554</c:v>
                      </c:pt>
                      <c:pt idx="705">
                        <c:v>-0.13055276997149778</c:v>
                      </c:pt>
                      <c:pt idx="706">
                        <c:v>-0.12414135131310869</c:v>
                      </c:pt>
                      <c:pt idx="707">
                        <c:v>-0.11617932527417148</c:v>
                      </c:pt>
                      <c:pt idx="708">
                        <c:v>-0.10816555866562957</c:v>
                      </c:pt>
                      <c:pt idx="709">
                        <c:v>-0.10484817486943503</c:v>
                      </c:pt>
                      <c:pt idx="710">
                        <c:v>-0.10242768353484157</c:v>
                      </c:pt>
                      <c:pt idx="711">
                        <c:v>-9.8606412940411156E-2</c:v>
                      </c:pt>
                      <c:pt idx="712">
                        <c:v>-9.7185317899250376E-2</c:v>
                      </c:pt>
                      <c:pt idx="713">
                        <c:v>-9.5796412919740212E-2</c:v>
                      </c:pt>
                      <c:pt idx="714">
                        <c:v>-9.1718157287502211E-2</c:v>
                      </c:pt>
                      <c:pt idx="715">
                        <c:v>-8.3668508880288942E-2</c:v>
                      </c:pt>
                      <c:pt idx="716">
                        <c:v>-8.7704456939300332E-2</c:v>
                      </c:pt>
                      <c:pt idx="717">
                        <c:v>-7.320924359236608E-2</c:v>
                      </c:pt>
                      <c:pt idx="718">
                        <c:v>-6.4071012327423738E-2</c:v>
                      </c:pt>
                      <c:pt idx="719">
                        <c:v>-5.0954895394551461E-2</c:v>
                      </c:pt>
                      <c:pt idx="720">
                        <c:v>-3.7513420755487914E-2</c:v>
                      </c:pt>
                      <c:pt idx="721">
                        <c:v>-2.6669791852534208E-2</c:v>
                      </c:pt>
                      <c:pt idx="722">
                        <c:v>-1.7706971561166497E-2</c:v>
                      </c:pt>
                      <c:pt idx="723">
                        <c:v>-1.1976702362155275E-2</c:v>
                      </c:pt>
                      <c:pt idx="724">
                        <c:v>-7.7295751503028622E-4</c:v>
                      </c:pt>
                      <c:pt idx="725">
                        <c:v>1.513858467386392E-2</c:v>
                      </c:pt>
                      <c:pt idx="726">
                        <c:v>3.3535958191285312E-2</c:v>
                      </c:pt>
                      <c:pt idx="727">
                        <c:v>4.4155590333337241E-2</c:v>
                      </c:pt>
                      <c:pt idx="728">
                        <c:v>4.6852256832634137E-2</c:v>
                      </c:pt>
                      <c:pt idx="729">
                        <c:v>5.7965492043461089E-2</c:v>
                      </c:pt>
                      <c:pt idx="730">
                        <c:v>3.5187119588664828E-2</c:v>
                      </c:pt>
                      <c:pt idx="731">
                        <c:v>7.4049799522288252E-3</c:v>
                      </c:pt>
                      <c:pt idx="732">
                        <c:v>-4.3484803419813504E-3</c:v>
                      </c:pt>
                      <c:pt idx="733">
                        <c:v>3.9031634764125573E-3</c:v>
                      </c:pt>
                      <c:pt idx="734">
                        <c:v>1.1122979427440833E-3</c:v>
                      </c:pt>
                      <c:pt idx="735">
                        <c:v>-7.4671724989604019E-3</c:v>
                      </c:pt>
                      <c:pt idx="736">
                        <c:v>-3.0515724615350449E-2</c:v>
                      </c:pt>
                      <c:pt idx="737">
                        <c:v>-6.6143743274386754E-2</c:v>
                      </c:pt>
                      <c:pt idx="738">
                        <c:v>-8.0208694864360761E-2</c:v>
                      </c:pt>
                      <c:pt idx="739">
                        <c:v>-7.285018514056335E-2</c:v>
                      </c:pt>
                      <c:pt idx="740">
                        <c:v>-7.079846873188822E-2</c:v>
                      </c:pt>
                      <c:pt idx="741">
                        <c:v>-6.9097884263324902E-2</c:v>
                      </c:pt>
                      <c:pt idx="742">
                        <c:v>-6.691368447249943E-2</c:v>
                      </c:pt>
                      <c:pt idx="743">
                        <c:v>-5.7437412113522199E-2</c:v>
                      </c:pt>
                      <c:pt idx="744">
                        <c:v>-5.1087125470233384E-2</c:v>
                      </c:pt>
                      <c:pt idx="745">
                        <c:v>-4.6857672225059703E-2</c:v>
                      </c:pt>
                      <c:pt idx="746">
                        <c:v>-4.958398500903393E-2</c:v>
                      </c:pt>
                      <c:pt idx="747">
                        <c:v>-4.4817402411845772E-2</c:v>
                      </c:pt>
                      <c:pt idx="748">
                        <c:v>-3.9545840483888421E-2</c:v>
                      </c:pt>
                      <c:pt idx="749">
                        <c:v>-2.8322565724542951E-2</c:v>
                      </c:pt>
                      <c:pt idx="750">
                        <c:v>-1.8291781222338953E-2</c:v>
                      </c:pt>
                      <c:pt idx="751">
                        <c:v>-9.7994818804405318E-3</c:v>
                      </c:pt>
                      <c:pt idx="752">
                        <c:v>-4.0775761188902157E-3</c:v>
                      </c:pt>
                      <c:pt idx="753">
                        <c:v>-3.3897978284288637E-3</c:v>
                      </c:pt>
                      <c:pt idx="754">
                        <c:v>2.3939637148639018E-3</c:v>
                      </c:pt>
                      <c:pt idx="755">
                        <c:v>8.2847678269615879E-3</c:v>
                      </c:pt>
                      <c:pt idx="756">
                        <c:v>1.6056469865856727E-2</c:v>
                      </c:pt>
                      <c:pt idx="757">
                        <c:v>1.422225159691318E-2</c:v>
                      </c:pt>
                      <c:pt idx="758">
                        <c:v>1.7936293611134194E-2</c:v>
                      </c:pt>
                      <c:pt idx="759">
                        <c:v>3.2578947222445177E-2</c:v>
                      </c:pt>
                      <c:pt idx="760">
                        <c:v>4.9004314775398621E-2</c:v>
                      </c:pt>
                      <c:pt idx="761">
                        <c:v>5.9321557462200143E-2</c:v>
                      </c:pt>
                      <c:pt idx="762">
                        <c:v>7.0245910527902203E-2</c:v>
                      </c:pt>
                      <c:pt idx="763">
                        <c:v>8.4488702107618954E-2</c:v>
                      </c:pt>
                      <c:pt idx="764">
                        <c:v>0.10440401438847652</c:v>
                      </c:pt>
                      <c:pt idx="765">
                        <c:v>0.12099958597893866</c:v>
                      </c:pt>
                      <c:pt idx="766">
                        <c:v>0.12908090966430286</c:v>
                      </c:pt>
                      <c:pt idx="767">
                        <c:v>0.14315319760963333</c:v>
                      </c:pt>
                      <c:pt idx="768">
                        <c:v>0.14746535705400188</c:v>
                      </c:pt>
                      <c:pt idx="769">
                        <c:v>0.14937400760694466</c:v>
                      </c:pt>
                      <c:pt idx="770">
                        <c:v>0.15111379205363673</c:v>
                      </c:pt>
                      <c:pt idx="771">
                        <c:v>0.15185288236537628</c:v>
                      </c:pt>
                      <c:pt idx="772">
                        <c:v>0.15643709099017722</c:v>
                      </c:pt>
                      <c:pt idx="773">
                        <c:v>0.16306167397798094</c:v>
                      </c:pt>
                      <c:pt idx="774">
                        <c:v>0.17063408282417236</c:v>
                      </c:pt>
                      <c:pt idx="775">
                        <c:v>0.17771190929496689</c:v>
                      </c:pt>
                      <c:pt idx="776">
                        <c:v>0.18893301058218948</c:v>
                      </c:pt>
                      <c:pt idx="777">
                        <c:v>0.19921008842660703</c:v>
                      </c:pt>
                      <c:pt idx="778">
                        <c:v>0.20114829895097333</c:v>
                      </c:pt>
                      <c:pt idx="779">
                        <c:v>0.19863820160925835</c:v>
                      </c:pt>
                      <c:pt idx="780">
                        <c:v>0.20601533662797369</c:v>
                      </c:pt>
                      <c:pt idx="781">
                        <c:v>0.22164668818342326</c:v>
                      </c:pt>
                      <c:pt idx="782">
                        <c:v>0.21437680228640371</c:v>
                      </c:pt>
                      <c:pt idx="783">
                        <c:v>0.18496240836752997</c:v>
                      </c:pt>
                      <c:pt idx="784">
                        <c:v>0.15022784065890318</c:v>
                      </c:pt>
                      <c:pt idx="785">
                        <c:v>0.14491637044387232</c:v>
                      </c:pt>
                      <c:pt idx="786">
                        <c:v>0.15402170151491371</c:v>
                      </c:pt>
                      <c:pt idx="787">
                        <c:v>0.15684450725745144</c:v>
                      </c:pt>
                      <c:pt idx="788">
                        <c:v>0.15275682415751901</c:v>
                      </c:pt>
                      <c:pt idx="789">
                        <c:v>0.14592107392722498</c:v>
                      </c:pt>
                      <c:pt idx="790">
                        <c:v>0.14792822374734321</c:v>
                      </c:pt>
                      <c:pt idx="791">
                        <c:v>0.1507744339479607</c:v>
                      </c:pt>
                      <c:pt idx="792">
                        <c:v>0.1560941747123214</c:v>
                      </c:pt>
                      <c:pt idx="793">
                        <c:v>0.15817271054138013</c:v>
                      </c:pt>
                      <c:pt idx="794">
                        <c:v>0.1484123996607043</c:v>
                      </c:pt>
                      <c:pt idx="795">
                        <c:v>0.1383800583645067</c:v>
                      </c:pt>
                      <c:pt idx="796">
                        <c:v>0.13387159708803009</c:v>
                      </c:pt>
                      <c:pt idx="797">
                        <c:v>0.13466406986610005</c:v>
                      </c:pt>
                      <c:pt idx="798">
                        <c:v>0.13175917764546044</c:v>
                      </c:pt>
                      <c:pt idx="799">
                        <c:v>0.11750450257827176</c:v>
                      </c:pt>
                      <c:pt idx="800">
                        <c:v>0.10368987410985947</c:v>
                      </c:pt>
                      <c:pt idx="801">
                        <c:v>0.10112539923133503</c:v>
                      </c:pt>
                      <c:pt idx="802">
                        <c:v>9.5797009008115358E-2</c:v>
                      </c:pt>
                      <c:pt idx="803">
                        <c:v>9.4462757448432619E-2</c:v>
                      </c:pt>
                      <c:pt idx="804">
                        <c:v>8.0601746835741048E-2</c:v>
                      </c:pt>
                      <c:pt idx="805">
                        <c:v>7.2835854595514379E-2</c:v>
                      </c:pt>
                      <c:pt idx="806">
                        <c:v>4.8331378841946875E-2</c:v>
                      </c:pt>
                      <c:pt idx="807">
                        <c:v>3.2431805529840325E-2</c:v>
                      </c:pt>
                      <c:pt idx="808">
                        <c:v>2.1366311409552523E-2</c:v>
                      </c:pt>
                      <c:pt idx="809">
                        <c:v>7.5247470993330965E-3</c:v>
                      </c:pt>
                      <c:pt idx="810">
                        <c:v>-1.4453468734802809E-2</c:v>
                      </c:pt>
                      <c:pt idx="811">
                        <c:v>-2.6916500858602185E-2</c:v>
                      </c:pt>
                      <c:pt idx="812">
                        <c:v>-4.2832846827432762E-2</c:v>
                      </c:pt>
                      <c:pt idx="813">
                        <c:v>-5.4889974286077912E-2</c:v>
                      </c:pt>
                      <c:pt idx="814">
                        <c:v>-6.7653207209743951E-2</c:v>
                      </c:pt>
                      <c:pt idx="815">
                        <c:v>-7.7867449222891572E-2</c:v>
                      </c:pt>
                      <c:pt idx="816">
                        <c:v>-8.3520882415759251E-2</c:v>
                      </c:pt>
                      <c:pt idx="817">
                        <c:v>-9.092568425896376E-2</c:v>
                      </c:pt>
                      <c:pt idx="818">
                        <c:v>-0.10126491837311552</c:v>
                      </c:pt>
                      <c:pt idx="819">
                        <c:v>-0.10884120853103763</c:v>
                      </c:pt>
                      <c:pt idx="820">
                        <c:v>-0.11456583138377657</c:v>
                      </c:pt>
                      <c:pt idx="821">
                        <c:v>-0.12285066495996752</c:v>
                      </c:pt>
                      <c:pt idx="822">
                        <c:v>-0.13141679296911005</c:v>
                      </c:pt>
                      <c:pt idx="823">
                        <c:v>-0.15101567223277906</c:v>
                      </c:pt>
                      <c:pt idx="824">
                        <c:v>-0.15309344739616912</c:v>
                      </c:pt>
                      <c:pt idx="825">
                        <c:v>-0.15534317523876362</c:v>
                      </c:pt>
                      <c:pt idx="826">
                        <c:v>-0.15965745196246003</c:v>
                      </c:pt>
                      <c:pt idx="827">
                        <c:v>-0.15891865825260976</c:v>
                      </c:pt>
                      <c:pt idx="828">
                        <c:v>-0.15822105190837221</c:v>
                      </c:pt>
                      <c:pt idx="829">
                        <c:v>-0.15941693702297241</c:v>
                      </c:pt>
                      <c:pt idx="830">
                        <c:v>-0.16192781508844392</c:v>
                      </c:pt>
                      <c:pt idx="831">
                        <c:v>-0.15854089171662888</c:v>
                      </c:pt>
                      <c:pt idx="832">
                        <c:v>-0.14428377280855531</c:v>
                      </c:pt>
                      <c:pt idx="833">
                        <c:v>-0.13621859755289206</c:v>
                      </c:pt>
                      <c:pt idx="834">
                        <c:v>-0.13608228522606597</c:v>
                      </c:pt>
                      <c:pt idx="835">
                        <c:v>-0.11756572825762979</c:v>
                      </c:pt>
                      <c:pt idx="836">
                        <c:v>-0.10731561308913631</c:v>
                      </c:pt>
                      <c:pt idx="837">
                        <c:v>-9.7643404821412857E-2</c:v>
                      </c:pt>
                      <c:pt idx="838">
                        <c:v>-9.2869156852494042E-2</c:v>
                      </c:pt>
                      <c:pt idx="839">
                        <c:v>-8.403807256863853E-2</c:v>
                      </c:pt>
                      <c:pt idx="840">
                        <c:v>-8.5268831710978127E-2</c:v>
                      </c:pt>
                      <c:pt idx="841">
                        <c:v>-6.8738991525704729E-2</c:v>
                      </c:pt>
                      <c:pt idx="842">
                        <c:v>-6.1403847380637713E-2</c:v>
                      </c:pt>
                      <c:pt idx="843">
                        <c:v>-5.3625782467233839E-2</c:v>
                      </c:pt>
                      <c:pt idx="844">
                        <c:v>-4.5034687107691811E-2</c:v>
                      </c:pt>
                      <c:pt idx="845">
                        <c:v>-4.2713015628425999E-2</c:v>
                      </c:pt>
                      <c:pt idx="846">
                        <c:v>-3.3047489783833719E-2</c:v>
                      </c:pt>
                      <c:pt idx="847">
                        <c:v>-1.7038066134716482E-2</c:v>
                      </c:pt>
                      <c:pt idx="848">
                        <c:v>-1.0491229697622336E-2</c:v>
                      </c:pt>
                      <c:pt idx="849">
                        <c:v>-5.3116521748768309E-3</c:v>
                      </c:pt>
                      <c:pt idx="850">
                        <c:v>1.5506640509788778E-3</c:v>
                      </c:pt>
                      <c:pt idx="851">
                        <c:v>1.3415837136878597E-2</c:v>
                      </c:pt>
                      <c:pt idx="852">
                        <c:v>1.9297747786346409E-2</c:v>
                      </c:pt>
                      <c:pt idx="853">
                        <c:v>2.113813497835576E-2</c:v>
                      </c:pt>
                      <c:pt idx="854">
                        <c:v>3.1904187249677328E-2</c:v>
                      </c:pt>
                      <c:pt idx="855">
                        <c:v>3.7551200749423592E-2</c:v>
                      </c:pt>
                      <c:pt idx="856">
                        <c:v>3.9728321893347296E-2</c:v>
                      </c:pt>
                      <c:pt idx="857">
                        <c:v>4.0163294059354961E-2</c:v>
                      </c:pt>
                      <c:pt idx="858">
                        <c:v>4.1006479179464012E-2</c:v>
                      </c:pt>
                      <c:pt idx="859">
                        <c:v>4.434585691379378E-2</c:v>
                      </c:pt>
                      <c:pt idx="860">
                        <c:v>2.2441931498011186E-2</c:v>
                      </c:pt>
                      <c:pt idx="861">
                        <c:v>8.5185528007718971E-3</c:v>
                      </c:pt>
                      <c:pt idx="862">
                        <c:v>6.4560216064139661E-3</c:v>
                      </c:pt>
                      <c:pt idx="863">
                        <c:v>-3.4556256026173084E-3</c:v>
                      </c:pt>
                      <c:pt idx="864">
                        <c:v>-6.9789855049047674E-3</c:v>
                      </c:pt>
                      <c:pt idx="865">
                        <c:v>-4.1149404376373466E-3</c:v>
                      </c:pt>
                      <c:pt idx="866">
                        <c:v>-2.6598181173721641E-3</c:v>
                      </c:pt>
                      <c:pt idx="867">
                        <c:v>2.0300825597680122E-3</c:v>
                      </c:pt>
                      <c:pt idx="868">
                        <c:v>4.1694049620393117E-3</c:v>
                      </c:pt>
                      <c:pt idx="869">
                        <c:v>4.6963371441464275E-3</c:v>
                      </c:pt>
                      <c:pt idx="870">
                        <c:v>-1.2225454910644556E-3</c:v>
                      </c:pt>
                      <c:pt idx="871">
                        <c:v>-1.0056844653701422E-2</c:v>
                      </c:pt>
                      <c:pt idx="872">
                        <c:v>-2.1122686775935866E-2</c:v>
                      </c:pt>
                      <c:pt idx="873">
                        <c:v>-2.3730070317384729E-2</c:v>
                      </c:pt>
                      <c:pt idx="874">
                        <c:v>-2.8100275498549994E-2</c:v>
                      </c:pt>
                      <c:pt idx="875">
                        <c:v>-2.1082666807515082E-2</c:v>
                      </c:pt>
                      <c:pt idx="876">
                        <c:v>-2.2029582639528325E-2</c:v>
                      </c:pt>
                      <c:pt idx="877">
                        <c:v>-2.257175845836187E-2</c:v>
                      </c:pt>
                      <c:pt idx="878">
                        <c:v>-2.3596626202568177E-2</c:v>
                      </c:pt>
                      <c:pt idx="879">
                        <c:v>-2.4989763037922212E-2</c:v>
                      </c:pt>
                      <c:pt idx="880">
                        <c:v>-2.4080773117812131E-2</c:v>
                      </c:pt>
                      <c:pt idx="881">
                        <c:v>-2.1449639073799535E-2</c:v>
                      </c:pt>
                      <c:pt idx="882">
                        <c:v>-2.1300375982409876E-2</c:v>
                      </c:pt>
                      <c:pt idx="883">
                        <c:v>-1.4173445796920592E-2</c:v>
                      </c:pt>
                      <c:pt idx="884">
                        <c:v>-1.4094488971754741E-2</c:v>
                      </c:pt>
                      <c:pt idx="885">
                        <c:v>5.7847751566602063E-3</c:v>
                      </c:pt>
                      <c:pt idx="886">
                        <c:v>1.0348867543096928E-2</c:v>
                      </c:pt>
                      <c:pt idx="887">
                        <c:v>2.9181537564247188E-2</c:v>
                      </c:pt>
                      <c:pt idx="888">
                        <c:v>3.6336375217708508E-2</c:v>
                      </c:pt>
                      <c:pt idx="889">
                        <c:v>-1.8155650224974259E-3</c:v>
                      </c:pt>
                      <c:pt idx="890">
                        <c:v>-0.10146741211346604</c:v>
                      </c:pt>
                      <c:pt idx="891">
                        <c:v>-9.8133324922790435E-2</c:v>
                      </c:pt>
                      <c:pt idx="892">
                        <c:v>-0.10330324804252669</c:v>
                      </c:pt>
                      <c:pt idx="893">
                        <c:v>-8.3343647161394432E-2</c:v>
                      </c:pt>
                      <c:pt idx="894">
                        <c:v>-7.7547752990549695E-2</c:v>
                      </c:pt>
                      <c:pt idx="895">
                        <c:v>-7.8620395444882057E-2</c:v>
                      </c:pt>
                      <c:pt idx="896">
                        <c:v>-8.5179407232078119E-2</c:v>
                      </c:pt>
                      <c:pt idx="897">
                        <c:v>-9.3115442427869011E-2</c:v>
                      </c:pt>
                      <c:pt idx="898">
                        <c:v>-0.10402542995687437</c:v>
                      </c:pt>
                      <c:pt idx="899">
                        <c:v>-0.11030295120041037</c:v>
                      </c:pt>
                      <c:pt idx="900">
                        <c:v>-0.14003098571937186</c:v>
                      </c:pt>
                      <c:pt idx="901">
                        <c:v>-8.5423679072117092E-2</c:v>
                      </c:pt>
                      <c:pt idx="902">
                        <c:v>-7.9757971323753701E-2</c:v>
                      </c:pt>
                      <c:pt idx="903">
                        <c:v>-5.851339990083701E-2</c:v>
                      </c:pt>
                      <c:pt idx="904">
                        <c:v>-4.902585153053575E-2</c:v>
                      </c:pt>
                      <c:pt idx="905">
                        <c:v>-3.384658890355717E-2</c:v>
                      </c:pt>
                      <c:pt idx="906">
                        <c:v>-2.9507655595539372E-2</c:v>
                      </c:pt>
                      <c:pt idx="907">
                        <c:v>-4.1551154572906042E-2</c:v>
                      </c:pt>
                      <c:pt idx="908">
                        <c:v>-7.2295789564672905E-2</c:v>
                      </c:pt>
                      <c:pt idx="909">
                        <c:v>-8.7217132095126507E-2</c:v>
                      </c:pt>
                      <c:pt idx="910">
                        <c:v>-9.3742572565204435E-2</c:v>
                      </c:pt>
                      <c:pt idx="911">
                        <c:v>-0.12736041494807968</c:v>
                      </c:pt>
                      <c:pt idx="912">
                        <c:v>-0.15375441392615058</c:v>
                      </c:pt>
                      <c:pt idx="913">
                        <c:v>-0.14854251742342703</c:v>
                      </c:pt>
                      <c:pt idx="914">
                        <c:v>-0.14011180445705998</c:v>
                      </c:pt>
                      <c:pt idx="915">
                        <c:v>-0.12943713070728963</c:v>
                      </c:pt>
                      <c:pt idx="916">
                        <c:v>-0.11385527250082272</c:v>
                      </c:pt>
                      <c:pt idx="917">
                        <c:v>-9.2839744786696557E-2</c:v>
                      </c:pt>
                      <c:pt idx="918">
                        <c:v>-3.7110131292762666E-2</c:v>
                      </c:pt>
                      <c:pt idx="919">
                        <c:v>-0.13592489066931729</c:v>
                      </c:pt>
                      <c:pt idx="920">
                        <c:v>-0.20028712558760417</c:v>
                      </c:pt>
                      <c:pt idx="921">
                        <c:v>-0.30659798230652863</c:v>
                      </c:pt>
                      <c:pt idx="922">
                        <c:v>-0.33503283683714646</c:v>
                      </c:pt>
                      <c:pt idx="923">
                        <c:v>-0.41558549418073015</c:v>
                      </c:pt>
                      <c:pt idx="924">
                        <c:v>-0.49448786257513505</c:v>
                      </c:pt>
                      <c:pt idx="925">
                        <c:v>-0.51421976752880805</c:v>
                      </c:pt>
                      <c:pt idx="926">
                        <c:v>-0.56999692318722994</c:v>
                      </c:pt>
                      <c:pt idx="927">
                        <c:v>-0.62601288394247956</c:v>
                      </c:pt>
                      <c:pt idx="928">
                        <c:v>-0.65012230604941157</c:v>
                      </c:pt>
                      <c:pt idx="929">
                        <c:v>-0.6523852220626446</c:v>
                      </c:pt>
                      <c:pt idx="930">
                        <c:v>-0.6523852220626446</c:v>
                      </c:pt>
                      <c:pt idx="931">
                        <c:v>-0.6523852220626446</c:v>
                      </c:pt>
                      <c:pt idx="932">
                        <c:v>-0.6523852220626446</c:v>
                      </c:pt>
                      <c:pt idx="933">
                        <c:v>-0.6523852220626446</c:v>
                      </c:pt>
                      <c:pt idx="934">
                        <c:v>-0.6523852220626446</c:v>
                      </c:pt>
                      <c:pt idx="935">
                        <c:v>-0.6523852220626446</c:v>
                      </c:pt>
                      <c:pt idx="936">
                        <c:v>-0.6523852220626446</c:v>
                      </c:pt>
                      <c:pt idx="937">
                        <c:v>-0.6523852220626446</c:v>
                      </c:pt>
                      <c:pt idx="938">
                        <c:v>-0.6523852220626446</c:v>
                      </c:pt>
                      <c:pt idx="939">
                        <c:v>-0.6523852220626446</c:v>
                      </c:pt>
                      <c:pt idx="940">
                        <c:v>-0.6523852220626446</c:v>
                      </c:pt>
                      <c:pt idx="941">
                        <c:v>-0.6523852220626446</c:v>
                      </c:pt>
                      <c:pt idx="942">
                        <c:v>-0.6523852220626446</c:v>
                      </c:pt>
                      <c:pt idx="943">
                        <c:v>-0.6523852220626446</c:v>
                      </c:pt>
                      <c:pt idx="944">
                        <c:v>-0.6523852220626446</c:v>
                      </c:pt>
                      <c:pt idx="945">
                        <c:v>-0.6523852220626446</c:v>
                      </c:pt>
                      <c:pt idx="946">
                        <c:v>-0.6523852220626446</c:v>
                      </c:pt>
                      <c:pt idx="947">
                        <c:v>-0.6523852220626446</c:v>
                      </c:pt>
                      <c:pt idx="948">
                        <c:v>-0.6523852220626446</c:v>
                      </c:pt>
                      <c:pt idx="949">
                        <c:v>-0.6523852220626446</c:v>
                      </c:pt>
                      <c:pt idx="950">
                        <c:v>-0.6523852220626446</c:v>
                      </c:pt>
                      <c:pt idx="951">
                        <c:v>-0.6523852220626446</c:v>
                      </c:pt>
                      <c:pt idx="952">
                        <c:v>-0.6523852220626446</c:v>
                      </c:pt>
                      <c:pt idx="953">
                        <c:v>-0.6523852220626446</c:v>
                      </c:pt>
                      <c:pt idx="954">
                        <c:v>-0.6523852220626446</c:v>
                      </c:pt>
                      <c:pt idx="955">
                        <c:v>-0.6523852220626446</c:v>
                      </c:pt>
                      <c:pt idx="956">
                        <c:v>-0.6523852220626446</c:v>
                      </c:pt>
                      <c:pt idx="957">
                        <c:v>-0.6523852220626446</c:v>
                      </c:pt>
                      <c:pt idx="958">
                        <c:v>-0.6523852220626446</c:v>
                      </c:pt>
                      <c:pt idx="959">
                        <c:v>-0.6523852220626446</c:v>
                      </c:pt>
                      <c:pt idx="960">
                        <c:v>-0.6523852220626446</c:v>
                      </c:pt>
                      <c:pt idx="961">
                        <c:v>-0.6523852220626446</c:v>
                      </c:pt>
                      <c:pt idx="962">
                        <c:v>-0.6523852220626446</c:v>
                      </c:pt>
                      <c:pt idx="963">
                        <c:v>-0.6523852220626446</c:v>
                      </c:pt>
                      <c:pt idx="964">
                        <c:v>-0.6523852220626446</c:v>
                      </c:pt>
                      <c:pt idx="965">
                        <c:v>-0.6523852220626446</c:v>
                      </c:pt>
                      <c:pt idx="966">
                        <c:v>-0.6523852220626446</c:v>
                      </c:pt>
                      <c:pt idx="967">
                        <c:v>-0.6523852220626446</c:v>
                      </c:pt>
                      <c:pt idx="968">
                        <c:v>-0.6523852220626446</c:v>
                      </c:pt>
                      <c:pt idx="969">
                        <c:v>-0.6523852220626446</c:v>
                      </c:pt>
                      <c:pt idx="970">
                        <c:v>-0.6523852220626446</c:v>
                      </c:pt>
                      <c:pt idx="971">
                        <c:v>-0.6523852220626446</c:v>
                      </c:pt>
                      <c:pt idx="972">
                        <c:v>-0.6523852220626446</c:v>
                      </c:pt>
                      <c:pt idx="973">
                        <c:v>-0.6523852220626446</c:v>
                      </c:pt>
                      <c:pt idx="974">
                        <c:v>-0.6523852220626446</c:v>
                      </c:pt>
                      <c:pt idx="975">
                        <c:v>-0.6523852220626446</c:v>
                      </c:pt>
                      <c:pt idx="976">
                        <c:v>-0.6523852220626446</c:v>
                      </c:pt>
                      <c:pt idx="977">
                        <c:v>-0.6523852220626446</c:v>
                      </c:pt>
                      <c:pt idx="978">
                        <c:v>-0.6523852220626446</c:v>
                      </c:pt>
                      <c:pt idx="979">
                        <c:v>-0.6523852220626446</c:v>
                      </c:pt>
                      <c:pt idx="980">
                        <c:v>-0.6523852220626446</c:v>
                      </c:pt>
                      <c:pt idx="981">
                        <c:v>-0.6523852220626446</c:v>
                      </c:pt>
                      <c:pt idx="982">
                        <c:v>-0.6523852220626446</c:v>
                      </c:pt>
                      <c:pt idx="983">
                        <c:v>-0.6523852220626446</c:v>
                      </c:pt>
                      <c:pt idx="984">
                        <c:v>-0.6523852220626446</c:v>
                      </c:pt>
                      <c:pt idx="985">
                        <c:v>-0.6523852220626446</c:v>
                      </c:pt>
                      <c:pt idx="986">
                        <c:v>-0.6523852220626446</c:v>
                      </c:pt>
                      <c:pt idx="987">
                        <c:v>-0.6523852220626446</c:v>
                      </c:pt>
                      <c:pt idx="988">
                        <c:v>-0.6523852220626446</c:v>
                      </c:pt>
                      <c:pt idx="989">
                        <c:v>-0.6523852220626446</c:v>
                      </c:pt>
                      <c:pt idx="990">
                        <c:v>-0.6523852220626446</c:v>
                      </c:pt>
                      <c:pt idx="991">
                        <c:v>-0.6523852220626446</c:v>
                      </c:pt>
                      <c:pt idx="992">
                        <c:v>-0.6523852220626446</c:v>
                      </c:pt>
                      <c:pt idx="993">
                        <c:v>-0.6523852220626446</c:v>
                      </c:pt>
                      <c:pt idx="994">
                        <c:v>-0.6523852220626446</c:v>
                      </c:pt>
                      <c:pt idx="995">
                        <c:v>-0.6523852220626446</c:v>
                      </c:pt>
                      <c:pt idx="996">
                        <c:v>-0.6523852220626446</c:v>
                      </c:pt>
                      <c:pt idx="997">
                        <c:v>-0.6523852220626446</c:v>
                      </c:pt>
                      <c:pt idx="998">
                        <c:v>-0.6523852220626446</c:v>
                      </c:pt>
                      <c:pt idx="999">
                        <c:v>-0.6523852220626446</c:v>
                      </c:pt>
                      <c:pt idx="1000">
                        <c:v>-0.6523852220626446</c:v>
                      </c:pt>
                      <c:pt idx="1001">
                        <c:v>-0.6523852220626446</c:v>
                      </c:pt>
                      <c:pt idx="1002">
                        <c:v>-0.6523852220626446</c:v>
                      </c:pt>
                      <c:pt idx="1003">
                        <c:v>-0.6523852220626446</c:v>
                      </c:pt>
                      <c:pt idx="1004">
                        <c:v>-0.6523852220626446</c:v>
                      </c:pt>
                      <c:pt idx="1005">
                        <c:v>-0.6523852220626446</c:v>
                      </c:pt>
                      <c:pt idx="1006">
                        <c:v>-0.6523852220626446</c:v>
                      </c:pt>
                      <c:pt idx="1007">
                        <c:v>-0.6523852220626446</c:v>
                      </c:pt>
                      <c:pt idx="1008">
                        <c:v>-0.6523852220626446</c:v>
                      </c:pt>
                      <c:pt idx="1009">
                        <c:v>-0.6523852220626446</c:v>
                      </c:pt>
                      <c:pt idx="1010">
                        <c:v>-0.6523852220626446</c:v>
                      </c:pt>
                      <c:pt idx="1011">
                        <c:v>-0.6523852220626446</c:v>
                      </c:pt>
                      <c:pt idx="1012">
                        <c:v>-0.6523852220626446</c:v>
                      </c:pt>
                      <c:pt idx="1013">
                        <c:v>-0.6523852220626446</c:v>
                      </c:pt>
                      <c:pt idx="1014">
                        <c:v>-0.6523852220626446</c:v>
                      </c:pt>
                      <c:pt idx="1015">
                        <c:v>-0.6523852220626446</c:v>
                      </c:pt>
                      <c:pt idx="1016">
                        <c:v>-0.6523852220626446</c:v>
                      </c:pt>
                      <c:pt idx="1017">
                        <c:v>-0.6523852220626446</c:v>
                      </c:pt>
                      <c:pt idx="1018">
                        <c:v>-0.6523852220626446</c:v>
                      </c:pt>
                      <c:pt idx="1019">
                        <c:v>-0.6523852220626446</c:v>
                      </c:pt>
                      <c:pt idx="1020">
                        <c:v>-0.6523852220626446</c:v>
                      </c:pt>
                      <c:pt idx="1021">
                        <c:v>-0.6523852220626446</c:v>
                      </c:pt>
                      <c:pt idx="1022">
                        <c:v>-0.6523852220626446</c:v>
                      </c:pt>
                      <c:pt idx="1023">
                        <c:v>-0.6523852220626446</c:v>
                      </c:pt>
                      <c:pt idx="1024">
                        <c:v>-0.6523852220626446</c:v>
                      </c:pt>
                      <c:pt idx="1025">
                        <c:v>-0.6523852220626446</c:v>
                      </c:pt>
                      <c:pt idx="1026">
                        <c:v>-0.6523852220626446</c:v>
                      </c:pt>
                      <c:pt idx="1027">
                        <c:v>-0.6523852220626446</c:v>
                      </c:pt>
                      <c:pt idx="1028">
                        <c:v>-0.6523852220626446</c:v>
                      </c:pt>
                      <c:pt idx="1029">
                        <c:v>-0.6523852220626446</c:v>
                      </c:pt>
                      <c:pt idx="1030">
                        <c:v>-0.6523852220626446</c:v>
                      </c:pt>
                      <c:pt idx="1031">
                        <c:v>-0.6523852220626446</c:v>
                      </c:pt>
                      <c:pt idx="1032">
                        <c:v>-0.6523852220626446</c:v>
                      </c:pt>
                      <c:pt idx="1033">
                        <c:v>-0.6523852220626446</c:v>
                      </c:pt>
                      <c:pt idx="1034">
                        <c:v>-0.6523852220626446</c:v>
                      </c:pt>
                      <c:pt idx="1035">
                        <c:v>-0.6523852220626446</c:v>
                      </c:pt>
                      <c:pt idx="1036">
                        <c:v>-0.6523852220626446</c:v>
                      </c:pt>
                      <c:pt idx="1037">
                        <c:v>-0.6523852220626446</c:v>
                      </c:pt>
                      <c:pt idx="1038">
                        <c:v>-0.6523852220626446</c:v>
                      </c:pt>
                      <c:pt idx="1039">
                        <c:v>-0.6523852220626446</c:v>
                      </c:pt>
                      <c:pt idx="1040">
                        <c:v>-0.6523852220626446</c:v>
                      </c:pt>
                      <c:pt idx="1041">
                        <c:v>-0.6523852220626446</c:v>
                      </c:pt>
                      <c:pt idx="1042">
                        <c:v>-0.6523852220626446</c:v>
                      </c:pt>
                      <c:pt idx="1043">
                        <c:v>-0.6523852220626446</c:v>
                      </c:pt>
                      <c:pt idx="1044">
                        <c:v>-0.6523852220626446</c:v>
                      </c:pt>
                      <c:pt idx="1045">
                        <c:v>-0.6523852220626446</c:v>
                      </c:pt>
                      <c:pt idx="1046">
                        <c:v>-0.6523852220626446</c:v>
                      </c:pt>
                      <c:pt idx="1047">
                        <c:v>-0.6523852220626446</c:v>
                      </c:pt>
                      <c:pt idx="1048">
                        <c:v>-0.6523852220626446</c:v>
                      </c:pt>
                      <c:pt idx="1049">
                        <c:v>-0.6523852220626446</c:v>
                      </c:pt>
                      <c:pt idx="1050">
                        <c:v>-0.6523852220626446</c:v>
                      </c:pt>
                      <c:pt idx="1051">
                        <c:v>-0.6523852220626446</c:v>
                      </c:pt>
                      <c:pt idx="1052">
                        <c:v>-0.6523852220626446</c:v>
                      </c:pt>
                      <c:pt idx="1053">
                        <c:v>-0.6523852220626446</c:v>
                      </c:pt>
                      <c:pt idx="1054">
                        <c:v>-0.6523852220626446</c:v>
                      </c:pt>
                      <c:pt idx="1055">
                        <c:v>-0.6523852220626446</c:v>
                      </c:pt>
                      <c:pt idx="1056">
                        <c:v>-0.6523852220626446</c:v>
                      </c:pt>
                      <c:pt idx="1057">
                        <c:v>-0.6523852220626446</c:v>
                      </c:pt>
                      <c:pt idx="1058">
                        <c:v>-0.6523852220626446</c:v>
                      </c:pt>
                      <c:pt idx="1059">
                        <c:v>-0.6523852220626446</c:v>
                      </c:pt>
                      <c:pt idx="1060">
                        <c:v>-0.6523852220626446</c:v>
                      </c:pt>
                      <c:pt idx="1061">
                        <c:v>-0.6523852220626446</c:v>
                      </c:pt>
                      <c:pt idx="1062">
                        <c:v>-0.6523852220626446</c:v>
                      </c:pt>
                      <c:pt idx="1063">
                        <c:v>-0.6523852220626446</c:v>
                      </c:pt>
                      <c:pt idx="1064">
                        <c:v>-0.6523852220626446</c:v>
                      </c:pt>
                      <c:pt idx="1065">
                        <c:v>-0.6523852220626446</c:v>
                      </c:pt>
                      <c:pt idx="1066">
                        <c:v>-0.6523852220626446</c:v>
                      </c:pt>
                      <c:pt idx="1067">
                        <c:v>-0.6523852220626446</c:v>
                      </c:pt>
                      <c:pt idx="1068">
                        <c:v>-0.6523852220626446</c:v>
                      </c:pt>
                      <c:pt idx="1069">
                        <c:v>-0.6523852220626446</c:v>
                      </c:pt>
                      <c:pt idx="1070">
                        <c:v>-0.6523852220626446</c:v>
                      </c:pt>
                      <c:pt idx="1071">
                        <c:v>-0.6523852220626446</c:v>
                      </c:pt>
                      <c:pt idx="1072">
                        <c:v>-0.6523852220626446</c:v>
                      </c:pt>
                      <c:pt idx="1073">
                        <c:v>-0.6523852220626446</c:v>
                      </c:pt>
                      <c:pt idx="1074">
                        <c:v>-0.6523852220626446</c:v>
                      </c:pt>
                      <c:pt idx="1075">
                        <c:v>-0.6523852220626446</c:v>
                      </c:pt>
                      <c:pt idx="1076">
                        <c:v>-0.6523852220626446</c:v>
                      </c:pt>
                      <c:pt idx="1077">
                        <c:v>-0.6523852220626446</c:v>
                      </c:pt>
                      <c:pt idx="1078">
                        <c:v>-0.6523852220626446</c:v>
                      </c:pt>
                      <c:pt idx="1079">
                        <c:v>-0.6523852220626446</c:v>
                      </c:pt>
                      <c:pt idx="1080">
                        <c:v>-0.6523852220626446</c:v>
                      </c:pt>
                      <c:pt idx="1081">
                        <c:v>-0.6523852220626446</c:v>
                      </c:pt>
                      <c:pt idx="1082">
                        <c:v>-0.6523852220626446</c:v>
                      </c:pt>
                      <c:pt idx="1083">
                        <c:v>-0.6523852220626446</c:v>
                      </c:pt>
                      <c:pt idx="1084">
                        <c:v>-0.6523852220626446</c:v>
                      </c:pt>
                      <c:pt idx="1085">
                        <c:v>-0.6523852220626446</c:v>
                      </c:pt>
                      <c:pt idx="1086">
                        <c:v>-0.6523852220626446</c:v>
                      </c:pt>
                      <c:pt idx="1087">
                        <c:v>-0.6523852220626446</c:v>
                      </c:pt>
                      <c:pt idx="1088">
                        <c:v>-0.6523852220626446</c:v>
                      </c:pt>
                      <c:pt idx="1089">
                        <c:v>-0.6523852220626446</c:v>
                      </c:pt>
                      <c:pt idx="1090">
                        <c:v>-0.6523852220626446</c:v>
                      </c:pt>
                      <c:pt idx="1091">
                        <c:v>-0.6523852220626446</c:v>
                      </c:pt>
                      <c:pt idx="1092">
                        <c:v>-0.6523852220626446</c:v>
                      </c:pt>
                      <c:pt idx="1093">
                        <c:v>-0.6523852220626446</c:v>
                      </c:pt>
                      <c:pt idx="1094">
                        <c:v>-0.6523852220626446</c:v>
                      </c:pt>
                      <c:pt idx="1095">
                        <c:v>-0.6523852220626446</c:v>
                      </c:pt>
                      <c:pt idx="1096">
                        <c:v>-0.6523852220626446</c:v>
                      </c:pt>
                      <c:pt idx="1097">
                        <c:v>-0.6523852220626446</c:v>
                      </c:pt>
                      <c:pt idx="1098">
                        <c:v>-0.6523852220626446</c:v>
                      </c:pt>
                      <c:pt idx="1099">
                        <c:v>-0.6523852220626446</c:v>
                      </c:pt>
                      <c:pt idx="1100">
                        <c:v>-0.6523852220626446</c:v>
                      </c:pt>
                      <c:pt idx="1101">
                        <c:v>-0.6523852220626446</c:v>
                      </c:pt>
                      <c:pt idx="1102">
                        <c:v>-0.6523852220626446</c:v>
                      </c:pt>
                      <c:pt idx="1103">
                        <c:v>-0.6523852220626446</c:v>
                      </c:pt>
                      <c:pt idx="1104">
                        <c:v>-0.6523852220626446</c:v>
                      </c:pt>
                      <c:pt idx="1105">
                        <c:v>-0.6523852220626446</c:v>
                      </c:pt>
                      <c:pt idx="1106">
                        <c:v>-0.6523852220626446</c:v>
                      </c:pt>
                      <c:pt idx="1107">
                        <c:v>-0.6523852220626446</c:v>
                      </c:pt>
                      <c:pt idx="1108">
                        <c:v>-0.6523852220626446</c:v>
                      </c:pt>
                      <c:pt idx="1109">
                        <c:v>-0.6523852220626446</c:v>
                      </c:pt>
                      <c:pt idx="1110">
                        <c:v>-0.6523852220626446</c:v>
                      </c:pt>
                      <c:pt idx="1111">
                        <c:v>-0.6523852220626446</c:v>
                      </c:pt>
                      <c:pt idx="1112">
                        <c:v>-0.6523852220626446</c:v>
                      </c:pt>
                      <c:pt idx="1113">
                        <c:v>-0.6523852220626446</c:v>
                      </c:pt>
                      <c:pt idx="1114">
                        <c:v>-0.6523852220626446</c:v>
                      </c:pt>
                      <c:pt idx="1115">
                        <c:v>-0.6523852220626446</c:v>
                      </c:pt>
                      <c:pt idx="1116">
                        <c:v>-0.6523852220626446</c:v>
                      </c:pt>
                      <c:pt idx="1117">
                        <c:v>-0.6523852220626446</c:v>
                      </c:pt>
                      <c:pt idx="1118">
                        <c:v>-0.6523852220626446</c:v>
                      </c:pt>
                      <c:pt idx="1119">
                        <c:v>-0.6523852220626446</c:v>
                      </c:pt>
                      <c:pt idx="1120">
                        <c:v>-0.6523852220626446</c:v>
                      </c:pt>
                      <c:pt idx="1121">
                        <c:v>-0.6523852220626446</c:v>
                      </c:pt>
                      <c:pt idx="1122">
                        <c:v>-0.6523852220626446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E01D-4CCD-A4C2-019A7266AA8F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Integral 2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Calculation!$AK$2:$AK$1771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-5.0545032357521115E-7</c:v>
                      </c:pt>
                      <c:pt idx="563">
                        <c:v>1.8026249369990487E-5</c:v>
                      </c:pt>
                      <c:pt idx="564">
                        <c:v>-1.0716834905164834E-5</c:v>
                      </c:pt>
                      <c:pt idx="565">
                        <c:v>-1.4704933934098644E-4</c:v>
                      </c:pt>
                      <c:pt idx="566">
                        <c:v>-2.1762052718568307E-4</c:v>
                      </c:pt>
                      <c:pt idx="567">
                        <c:v>-3.3038578330339506E-4</c:v>
                      </c:pt>
                      <c:pt idx="568">
                        <c:v>-4.1221804165806589E-4</c:v>
                      </c:pt>
                      <c:pt idx="569">
                        <c:v>-5.7672691007712548E-4</c:v>
                      </c:pt>
                      <c:pt idx="570">
                        <c:v>-6.6237422123297603E-4</c:v>
                      </c:pt>
                      <c:pt idx="571">
                        <c:v>-7.8385285509183006E-4</c:v>
                      </c:pt>
                      <c:pt idx="572">
                        <c:v>-8.6993035019790744E-4</c:v>
                      </c:pt>
                      <c:pt idx="573">
                        <c:v>-9.7586523150037683E-4</c:v>
                      </c:pt>
                      <c:pt idx="574">
                        <c:v>-1.0864781965507033E-3</c:v>
                      </c:pt>
                      <c:pt idx="575">
                        <c:v>-1.2067495833003221E-3</c:v>
                      </c:pt>
                      <c:pt idx="576">
                        <c:v>-1.2922202989867116E-3</c:v>
                      </c:pt>
                      <c:pt idx="577">
                        <c:v>-1.3947651636902101E-3</c:v>
                      </c:pt>
                      <c:pt idx="578">
                        <c:v>-1.5168755511443771E-3</c:v>
                      </c:pt>
                      <c:pt idx="579">
                        <c:v>-1.6002863966163342E-3</c:v>
                      </c:pt>
                      <c:pt idx="580">
                        <c:v>-1.7190676036032636E-3</c:v>
                      </c:pt>
                      <c:pt idx="581">
                        <c:v>-1.9318480420115836E-3</c:v>
                      </c:pt>
                      <c:pt idx="582">
                        <c:v>-1.8281291322796427E-3</c:v>
                      </c:pt>
                      <c:pt idx="583">
                        <c:v>-2.3333115339803931E-3</c:v>
                      </c:pt>
                      <c:pt idx="584">
                        <c:v>-2.8592266930855485E-3</c:v>
                      </c:pt>
                      <c:pt idx="585">
                        <c:v>-3.0034968511181369E-3</c:v>
                      </c:pt>
                      <c:pt idx="586">
                        <c:v>-3.613969375179596E-3</c:v>
                      </c:pt>
                      <c:pt idx="587">
                        <c:v>-4.0920804585488644E-3</c:v>
                      </c:pt>
                      <c:pt idx="588">
                        <c:v>-4.3032533841666056E-3</c:v>
                      </c:pt>
                      <c:pt idx="589">
                        <c:v>-4.9666301274978227E-3</c:v>
                      </c:pt>
                      <c:pt idx="590">
                        <c:v>-5.5927279049514979E-3</c:v>
                      </c:pt>
                      <c:pt idx="591">
                        <c:v>-6.0025978226468145E-3</c:v>
                      </c:pt>
                      <c:pt idx="592">
                        <c:v>-6.3545091425140409E-3</c:v>
                      </c:pt>
                      <c:pt idx="593">
                        <c:v>-6.7502204269400548E-3</c:v>
                      </c:pt>
                      <c:pt idx="594">
                        <c:v>-7.1812611616526665E-3</c:v>
                      </c:pt>
                      <c:pt idx="595">
                        <c:v>-7.4875108661075123E-3</c:v>
                      </c:pt>
                      <c:pt idx="596">
                        <c:v>-7.6285921688529889E-3</c:v>
                      </c:pt>
                      <c:pt idx="597">
                        <c:v>-8.056921475110005E-3</c:v>
                      </c:pt>
                      <c:pt idx="598">
                        <c:v>-8.2365683127160957E-3</c:v>
                      </c:pt>
                      <c:pt idx="599">
                        <c:v>-8.3277871520960663E-3</c:v>
                      </c:pt>
                      <c:pt idx="600">
                        <c:v>-8.2503123754400463E-3</c:v>
                      </c:pt>
                      <c:pt idx="601">
                        <c:v>-7.6926408905258177E-3</c:v>
                      </c:pt>
                      <c:pt idx="602">
                        <c:v>-6.7554285888035233E-3</c:v>
                      </c:pt>
                      <c:pt idx="603">
                        <c:v>-5.9849393880233243E-3</c:v>
                      </c:pt>
                      <c:pt idx="604">
                        <c:v>-4.1875330176355929E-3</c:v>
                      </c:pt>
                      <c:pt idx="605">
                        <c:v>-1.9035982647527044E-3</c:v>
                      </c:pt>
                      <c:pt idx="606">
                        <c:v>1.0915543272493416E-3</c:v>
                      </c:pt>
                      <c:pt idx="607">
                        <c:v>2.5649187739919029E-3</c:v>
                      </c:pt>
                      <c:pt idx="608">
                        <c:v>6.9938147402572488E-3</c:v>
                      </c:pt>
                      <c:pt idx="609">
                        <c:v>1.0947556400580578E-2</c:v>
                      </c:pt>
                      <c:pt idx="610">
                        <c:v>1.5594277080331597E-2</c:v>
                      </c:pt>
                      <c:pt idx="611">
                        <c:v>2.0606829284431704E-2</c:v>
                      </c:pt>
                      <c:pt idx="612">
                        <c:v>2.6424237498810014E-2</c:v>
                      </c:pt>
                      <c:pt idx="613">
                        <c:v>3.0225997710573212E-2</c:v>
                      </c:pt>
                      <c:pt idx="614">
                        <c:v>3.8369076980960461E-2</c:v>
                      </c:pt>
                      <c:pt idx="615">
                        <c:v>4.1369353737148076E-2</c:v>
                      </c:pt>
                      <c:pt idx="616">
                        <c:v>-0.40812011001455367</c:v>
                      </c:pt>
                      <c:pt idx="617">
                        <c:v>-0.41700473641519614</c:v>
                      </c:pt>
                      <c:pt idx="618">
                        <c:v>-0.42468925198257212</c:v>
                      </c:pt>
                      <c:pt idx="619">
                        <c:v>-0.4334423776446038</c:v>
                      </c:pt>
                      <c:pt idx="620">
                        <c:v>-0.44450082223645676</c:v>
                      </c:pt>
                      <c:pt idx="621">
                        <c:v>-0.45507798182596465</c:v>
                      </c:pt>
                      <c:pt idx="622">
                        <c:v>-0.46362943475938828</c:v>
                      </c:pt>
                      <c:pt idx="623">
                        <c:v>-0.47482442410721981</c:v>
                      </c:pt>
                      <c:pt idx="624">
                        <c:v>-0.48499369695253036</c:v>
                      </c:pt>
                      <c:pt idx="625">
                        <c:v>-0.49654606781275551</c:v>
                      </c:pt>
                      <c:pt idx="626">
                        <c:v>-0.50829447996763466</c:v>
                      </c:pt>
                      <c:pt idx="627">
                        <c:v>-0.51865735695514759</c:v>
                      </c:pt>
                      <c:pt idx="628">
                        <c:v>-0.52816542529724309</c:v>
                      </c:pt>
                      <c:pt idx="629">
                        <c:v>-0.54181902074673227</c:v>
                      </c:pt>
                      <c:pt idx="630">
                        <c:v>-0.5552612195635952</c:v>
                      </c:pt>
                      <c:pt idx="631">
                        <c:v>-0.56648819877140877</c:v>
                      </c:pt>
                      <c:pt idx="632">
                        <c:v>-0.57777189980261978</c:v>
                      </c:pt>
                      <c:pt idx="633">
                        <c:v>-0.58918399393994181</c:v>
                      </c:pt>
                      <c:pt idx="634">
                        <c:v>-0.59915248808079169</c:v>
                      </c:pt>
                      <c:pt idx="635">
                        <c:v>-0.61200819577213572</c:v>
                      </c:pt>
                      <c:pt idx="636">
                        <c:v>-0.62383364903998018</c:v>
                      </c:pt>
                      <c:pt idx="637">
                        <c:v>-0.63437069017795922</c:v>
                      </c:pt>
                      <c:pt idx="638">
                        <c:v>-0.64842178656537619</c:v>
                      </c:pt>
                      <c:pt idx="639">
                        <c:v>-0.65715314604020902</c:v>
                      </c:pt>
                      <c:pt idx="640">
                        <c:v>-0.66940910833097955</c:v>
                      </c:pt>
                      <c:pt idx="641">
                        <c:v>-0.67964520493939906</c:v>
                      </c:pt>
                      <c:pt idx="642">
                        <c:v>-0.69058442231351125</c:v>
                      </c:pt>
                      <c:pt idx="643">
                        <c:v>-0.70070634435323986</c:v>
                      </c:pt>
                      <c:pt idx="644">
                        <c:v>-0.71116134937244158</c:v>
                      </c:pt>
                      <c:pt idx="645">
                        <c:v>-0.72278980396542236</c:v>
                      </c:pt>
                      <c:pt idx="646">
                        <c:v>-0.73160224944855967</c:v>
                      </c:pt>
                      <c:pt idx="647">
                        <c:v>-0.74152402110262716</c:v>
                      </c:pt>
                      <c:pt idx="648">
                        <c:v>-0.75215066016199261</c:v>
                      </c:pt>
                      <c:pt idx="649">
                        <c:v>-0.76220623265046594</c:v>
                      </c:pt>
                      <c:pt idx="650">
                        <c:v>-0.76734249610610694</c:v>
                      </c:pt>
                      <c:pt idx="651">
                        <c:v>-0.77833915069402348</c:v>
                      </c:pt>
                      <c:pt idx="652">
                        <c:v>-0.78708959111718768</c:v>
                      </c:pt>
                      <c:pt idx="653">
                        <c:v>-0.79455485584299912</c:v>
                      </c:pt>
                      <c:pt idx="654">
                        <c:v>-0.80204647387656192</c:v>
                      </c:pt>
                      <c:pt idx="655">
                        <c:v>-0.80819534915982483</c:v>
                      </c:pt>
                      <c:pt idx="656">
                        <c:v>-0.81454450591897665</c:v>
                      </c:pt>
                      <c:pt idx="657">
                        <c:v>-0.82122662643339617</c:v>
                      </c:pt>
                      <c:pt idx="658">
                        <c:v>-0.82882947789336747</c:v>
                      </c:pt>
                      <c:pt idx="659">
                        <c:v>-0.83460703885668042</c:v>
                      </c:pt>
                      <c:pt idx="660">
                        <c:v>-0.83919093459425942</c:v>
                      </c:pt>
                      <c:pt idx="661">
                        <c:v>-0.84394667088850306</c:v>
                      </c:pt>
                      <c:pt idx="662">
                        <c:v>-0.84906633366684703</c:v>
                      </c:pt>
                      <c:pt idx="663">
                        <c:v>-0.85339166395068788</c:v>
                      </c:pt>
                      <c:pt idx="664">
                        <c:v>-0.8577308807783709</c:v>
                      </c:pt>
                      <c:pt idx="665">
                        <c:v>-0.86161502695807579</c:v>
                      </c:pt>
                      <c:pt idx="666">
                        <c:v>-0.86505929397220782</c:v>
                      </c:pt>
                      <c:pt idx="667">
                        <c:v>-0.86970332387835658</c:v>
                      </c:pt>
                      <c:pt idx="668">
                        <c:v>-0.87404259326708444</c:v>
                      </c:pt>
                      <c:pt idx="669">
                        <c:v>-0.8754478334263377</c:v>
                      </c:pt>
                      <c:pt idx="670">
                        <c:v>-0.88115154698986664</c:v>
                      </c:pt>
                      <c:pt idx="671">
                        <c:v>-0.88692556647396492</c:v>
                      </c:pt>
                      <c:pt idx="672">
                        <c:v>-0.89113490719415511</c:v>
                      </c:pt>
                      <c:pt idx="673">
                        <c:v>-0.89586798869940909</c:v>
                      </c:pt>
                      <c:pt idx="674">
                        <c:v>-0.89928652378351381</c:v>
                      </c:pt>
                      <c:pt idx="675">
                        <c:v>-0.90465357559469406</c:v>
                      </c:pt>
                      <c:pt idx="676">
                        <c:v>-0.90881729820591672</c:v>
                      </c:pt>
                      <c:pt idx="677">
                        <c:v>-0.91356275835382583</c:v>
                      </c:pt>
                      <c:pt idx="678">
                        <c:v>-0.91656539854108476</c:v>
                      </c:pt>
                      <c:pt idx="679">
                        <c:v>-0.92054568856387131</c:v>
                      </c:pt>
                      <c:pt idx="680">
                        <c:v>-0.92378236572047934</c:v>
                      </c:pt>
                      <c:pt idx="681">
                        <c:v>-0.92713126742744412</c:v>
                      </c:pt>
                      <c:pt idx="682">
                        <c:v>-0.93034297144442824</c:v>
                      </c:pt>
                      <c:pt idx="683">
                        <c:v>-0.93344980565173141</c:v>
                      </c:pt>
                      <c:pt idx="684">
                        <c:v>-0.93636037271595329</c:v>
                      </c:pt>
                      <c:pt idx="685">
                        <c:v>-0.93950831922205313</c:v>
                      </c:pt>
                      <c:pt idx="686">
                        <c:v>-0.94185210632044614</c:v>
                      </c:pt>
                      <c:pt idx="687">
                        <c:v>-0.94524209692350225</c:v>
                      </c:pt>
                      <c:pt idx="688">
                        <c:v>-0.94826333702814358</c:v>
                      </c:pt>
                      <c:pt idx="689">
                        <c:v>-0.95119629155787955</c:v>
                      </c:pt>
                      <c:pt idx="690">
                        <c:v>-0.95449190997948008</c:v>
                      </c:pt>
                      <c:pt idx="691">
                        <c:v>-0.95772549837174659</c:v>
                      </c:pt>
                      <c:pt idx="692">
                        <c:v>-0.96040919731618091</c:v>
                      </c:pt>
                      <c:pt idx="693">
                        <c:v>-0.9638856037970216</c:v>
                      </c:pt>
                      <c:pt idx="694">
                        <c:v>-0.96722879677906315</c:v>
                      </c:pt>
                      <c:pt idx="695">
                        <c:v>-0.97018129087859195</c:v>
                      </c:pt>
                      <c:pt idx="696">
                        <c:v>-0.97350880333511958</c:v>
                      </c:pt>
                      <c:pt idx="697">
                        <c:v>-0.97427656587305012</c:v>
                      </c:pt>
                      <c:pt idx="698">
                        <c:v>-0.97945770416562827</c:v>
                      </c:pt>
                      <c:pt idx="699">
                        <c:v>-0.98271389412408328</c:v>
                      </c:pt>
                      <c:pt idx="700">
                        <c:v>-0.98611231427448542</c:v>
                      </c:pt>
                      <c:pt idx="701">
                        <c:v>-0.98863745275551596</c:v>
                      </c:pt>
                      <c:pt idx="702">
                        <c:v>-0.99132801528584025</c:v>
                      </c:pt>
                      <c:pt idx="703">
                        <c:v>-0.99299308906668338</c:v>
                      </c:pt>
                      <c:pt idx="704">
                        <c:v>-0.9971942295417181</c:v>
                      </c:pt>
                      <c:pt idx="705">
                        <c:v>-0.99984545396997992</c:v>
                      </c:pt>
                      <c:pt idx="706">
                        <c:v>-1.002463681900104</c:v>
                      </c:pt>
                      <c:pt idx="707">
                        <c:v>-1.0052458905737924</c:v>
                      </c:pt>
                      <c:pt idx="708">
                        <c:v>-1.0071700137206454</c:v>
                      </c:pt>
                      <c:pt idx="709">
                        <c:v>-1.009639276764221</c:v>
                      </c:pt>
                      <c:pt idx="710">
                        <c:v>-1.0114598037350586</c:v>
                      </c:pt>
                      <c:pt idx="711">
                        <c:v>-1.0131782366986777</c:v>
                      </c:pt>
                      <c:pt idx="712">
                        <c:v>-1.0156704864544999</c:v>
                      </c:pt>
                      <c:pt idx="713">
                        <c:v>-1.0167626777416674</c:v>
                      </c:pt>
                      <c:pt idx="714">
                        <c:v>-1.0191483025664649</c:v>
                      </c:pt>
                      <c:pt idx="715">
                        <c:v>-1.0214880470250651</c:v>
                      </c:pt>
                      <c:pt idx="716">
                        <c:v>-1.021668720553355</c:v>
                      </c:pt>
                      <c:pt idx="717">
                        <c:v>-1.0241308679698113</c:v>
                      </c:pt>
                      <c:pt idx="718">
                        <c:v>-1.0253987499945438</c:v>
                      </c:pt>
                      <c:pt idx="719">
                        <c:v>-1.0269099627882796</c:v>
                      </c:pt>
                      <c:pt idx="720">
                        <c:v>-1.0279917684896869</c:v>
                      </c:pt>
                      <c:pt idx="721">
                        <c:v>-1.0287575631933426</c:v>
                      </c:pt>
                      <c:pt idx="722">
                        <c:v>-1.0293246112335031</c:v>
                      </c:pt>
                      <c:pt idx="723">
                        <c:v>-1.0296800407426148</c:v>
                      </c:pt>
                      <c:pt idx="724">
                        <c:v>-1.0299337909167565</c:v>
                      </c:pt>
                      <c:pt idx="725">
                        <c:v>-1.0299214292148993</c:v>
                      </c:pt>
                      <c:pt idx="726">
                        <c:v>-1.0298002613447839</c:v>
                      </c:pt>
                      <c:pt idx="727">
                        <c:v>-1.0291636988154447</c:v>
                      </c:pt>
                      <c:pt idx="728">
                        <c:v>-1.0282276298124307</c:v>
                      </c:pt>
                      <c:pt idx="729">
                        <c:v>-1.0276410849812057</c:v>
                      </c:pt>
                      <c:pt idx="730">
                        <c:v>-1.0263232682384273</c:v>
                      </c:pt>
                      <c:pt idx="731">
                        <c:v>-1.0255293203538214</c:v>
                      </c:pt>
                      <c:pt idx="732">
                        <c:v>-1.0252590224183338</c:v>
                      </c:pt>
                      <c:pt idx="733">
                        <c:v>-1.0253799206962295</c:v>
                      </c:pt>
                      <c:pt idx="734">
                        <c:v>-1.0253032831789499</c:v>
                      </c:pt>
                      <c:pt idx="735">
                        <c:v>-1.0252448320464251</c:v>
                      </c:pt>
                      <c:pt idx="736">
                        <c:v>-1.0251407475800742</c:v>
                      </c:pt>
                      <c:pt idx="737">
                        <c:v>-1.0260264381991651</c:v>
                      </c:pt>
                      <c:pt idx="738">
                        <c:v>-1.0272891276534821</c:v>
                      </c:pt>
                      <c:pt idx="739">
                        <c:v>-1.0288974579758661</c:v>
                      </c:pt>
                      <c:pt idx="740">
                        <c:v>-1.0304999707330018</c:v>
                      </c:pt>
                      <c:pt idx="741">
                        <c:v>-1.0318321680239495</c:v>
                      </c:pt>
                      <c:pt idx="742">
                        <c:v>-1.033242398918667</c:v>
                      </c:pt>
                      <c:pt idx="743">
                        <c:v>-1.0343655418680697</c:v>
                      </c:pt>
                      <c:pt idx="744">
                        <c:v>-1.0357788485927923</c:v>
                      </c:pt>
                      <c:pt idx="745">
                        <c:v>-1.0367887562455897</c:v>
                      </c:pt>
                      <c:pt idx="746">
                        <c:v>-1.0374585567279071</c:v>
                      </c:pt>
                      <c:pt idx="747">
                        <c:v>-1.0385832942251576</c:v>
                      </c:pt>
                      <c:pt idx="748">
                        <c:v>-1.0394442796527057</c:v>
                      </c:pt>
                      <c:pt idx="749">
                        <c:v>-1.0403233120610447</c:v>
                      </c:pt>
                      <c:pt idx="750">
                        <c:v>-1.0409172205827129</c:v>
                      </c:pt>
                      <c:pt idx="751">
                        <c:v>-1.0413216848575855</c:v>
                      </c:pt>
                      <c:pt idx="752">
                        <c:v>-1.0415261428331695</c:v>
                      </c:pt>
                      <c:pt idx="753">
                        <c:v>-1.0415977518019732</c:v>
                      </c:pt>
                      <c:pt idx="754">
                        <c:v>-1.0416864211221082</c:v>
                      </c:pt>
                      <c:pt idx="755">
                        <c:v>-1.0417199724315895</c:v>
                      </c:pt>
                      <c:pt idx="756">
                        <c:v>-1.0414177026687117</c:v>
                      </c:pt>
                      <c:pt idx="757">
                        <c:v>-1.0411195986451001</c:v>
                      </c:pt>
                      <c:pt idx="758">
                        <c:v>-1.0408539735201745</c:v>
                      </c:pt>
                      <c:pt idx="759">
                        <c:v>-1.0405400681762376</c:v>
                      </c:pt>
                      <c:pt idx="760">
                        <c:v>-1.0397189747112516</c:v>
                      </c:pt>
                      <c:pt idx="761">
                        <c:v>-1.0389294072786288</c:v>
                      </c:pt>
                      <c:pt idx="762">
                        <c:v>-1.0377502786000534</c:v>
                      </c:pt>
                      <c:pt idx="763">
                        <c:v>-1.0364787785261715</c:v>
                      </c:pt>
                      <c:pt idx="764">
                        <c:v>-1.0347428700728842</c:v>
                      </c:pt>
                      <c:pt idx="765">
                        <c:v>-1.032679307079263</c:v>
                      </c:pt>
                      <c:pt idx="766">
                        <c:v>-1.0321239477623771</c:v>
                      </c:pt>
                      <c:pt idx="767">
                        <c:v>-1.0248634043320288</c:v>
                      </c:pt>
                      <c:pt idx="768">
                        <c:v>-1.0217615345183395</c:v>
                      </c:pt>
                      <c:pt idx="769">
                        <c:v>-1.0188591011072745</c:v>
                      </c:pt>
                      <c:pt idx="770">
                        <c:v>-1.0166294817039798</c:v>
                      </c:pt>
                      <c:pt idx="771">
                        <c:v>-1.0128231543122643</c:v>
                      </c:pt>
                      <c:pt idx="772">
                        <c:v>-1.0095150824387003</c:v>
                      </c:pt>
                      <c:pt idx="773">
                        <c:v>-1.0062186058601208</c:v>
                      </c:pt>
                      <c:pt idx="774">
                        <c:v>-1.0032935145014457</c:v>
                      </c:pt>
                      <c:pt idx="775">
                        <c:v>-1.0009786690019324</c:v>
                      </c:pt>
                      <c:pt idx="776">
                        <c:v>-0.99668791483523145</c:v>
                      </c:pt>
                      <c:pt idx="777">
                        <c:v>-0.99485049318847041</c:v>
                      </c:pt>
                      <c:pt idx="778">
                        <c:v>-0.98840171765200213</c:v>
                      </c:pt>
                      <c:pt idx="779">
                        <c:v>-0.98456234957124611</c:v>
                      </c:pt>
                      <c:pt idx="780">
                        <c:v>-0.98036439537187381</c:v>
                      </c:pt>
                      <c:pt idx="781">
                        <c:v>-0.97785239689700798</c:v>
                      </c:pt>
                      <c:pt idx="782">
                        <c:v>-0.97242945026795236</c:v>
                      </c:pt>
                      <c:pt idx="783">
                        <c:v>-0.96799321220164702</c:v>
                      </c:pt>
                      <c:pt idx="784">
                        <c:v>-0.96427570727670076</c:v>
                      </c:pt>
                      <c:pt idx="785">
                        <c:v>-0.96117457718675769</c:v>
                      </c:pt>
                      <c:pt idx="786">
                        <c:v>-0.95875577940240808</c:v>
                      </c:pt>
                      <c:pt idx="787">
                        <c:v>-0.95599818568795625</c:v>
                      </c:pt>
                      <c:pt idx="788">
                        <c:v>-0.95158726307337693</c:v>
                      </c:pt>
                      <c:pt idx="789">
                        <c:v>-0.94894539509639253</c:v>
                      </c:pt>
                      <c:pt idx="790">
                        <c:v>-0.94599470683585651</c:v>
                      </c:pt>
                      <c:pt idx="791">
                        <c:v>-0.94338223193969806</c:v>
                      </c:pt>
                      <c:pt idx="792">
                        <c:v>-0.94011858262025783</c:v>
                      </c:pt>
                      <c:pt idx="793">
                        <c:v>-0.93722742454605401</c:v>
                      </c:pt>
                      <c:pt idx="794">
                        <c:v>-0.93422447154350086</c:v>
                      </c:pt>
                      <c:pt idx="795">
                        <c:v>-0.930844637375013</c:v>
                      </c:pt>
                      <c:pt idx="796">
                        <c:v>-0.92881772985085864</c:v>
                      </c:pt>
                      <c:pt idx="797">
                        <c:v>-0.92659009260234271</c:v>
                      </c:pt>
                      <c:pt idx="798">
                        <c:v>-0.92392034167686021</c:v>
                      </c:pt>
                      <c:pt idx="799">
                        <c:v>-0.92093349675204483</c:v>
                      </c:pt>
                      <c:pt idx="800">
                        <c:v>-0.91813572615750738</c:v>
                      </c:pt>
                      <c:pt idx="801">
                        <c:v>-0.91584546308922066</c:v>
                      </c:pt>
                      <c:pt idx="802">
                        <c:v>-0.9138507187876016</c:v>
                      </c:pt>
                      <c:pt idx="803">
                        <c:v>-0.91284680554330522</c:v>
                      </c:pt>
                      <c:pt idx="804">
                        <c:v>-0.91017741221915061</c:v>
                      </c:pt>
                      <c:pt idx="805">
                        <c:v>-0.90876593627647162</c:v>
                      </c:pt>
                      <c:pt idx="806">
                        <c:v>-0.9071787624752139</c:v>
                      </c:pt>
                      <c:pt idx="807">
                        <c:v>-0.90620058402866432</c:v>
                      </c:pt>
                      <c:pt idx="808">
                        <c:v>-0.90546781028344137</c:v>
                      </c:pt>
                      <c:pt idx="809">
                        <c:v>-0.90501111881249741</c:v>
                      </c:pt>
                      <c:pt idx="810">
                        <c:v>-0.90487013209631895</c:v>
                      </c:pt>
                      <c:pt idx="811">
                        <c:v>-0.90488636359081887</c:v>
                      </c:pt>
                      <c:pt idx="812">
                        <c:v>-0.90566041265345809</c:v>
                      </c:pt>
                      <c:pt idx="813">
                        <c:v>-0.90648679766869311</c:v>
                      </c:pt>
                      <c:pt idx="814">
                        <c:v>-0.90758257088944438</c:v>
                      </c:pt>
                      <c:pt idx="815">
                        <c:v>-0.9090203656627267</c:v>
                      </c:pt>
                      <c:pt idx="816">
                        <c:v>-0.91030743721820107</c:v>
                      </c:pt>
                      <c:pt idx="817">
                        <c:v>-0.91177346267906711</c:v>
                      </c:pt>
                      <c:pt idx="818">
                        <c:v>-0.91387951528999434</c:v>
                      </c:pt>
                      <c:pt idx="819">
                        <c:v>-0.91577879622968561</c:v>
                      </c:pt>
                      <c:pt idx="820">
                        <c:v>-0.91813512027551369</c:v>
                      </c:pt>
                      <c:pt idx="821">
                        <c:v>-0.92065511635430908</c:v>
                      </c:pt>
                      <c:pt idx="822">
                        <c:v>-0.92311412802119885</c:v>
                      </c:pt>
                      <c:pt idx="823">
                        <c:v>-0.92243600006753168</c:v>
                      </c:pt>
                      <c:pt idx="824">
                        <c:v>-0.92737076989331813</c:v>
                      </c:pt>
                      <c:pt idx="825">
                        <c:v>-0.93034609421755554</c:v>
                      </c:pt>
                      <c:pt idx="826">
                        <c:v>-0.93282822493372308</c:v>
                      </c:pt>
                      <c:pt idx="827">
                        <c:v>-0.93539714610682834</c:v>
                      </c:pt>
                      <c:pt idx="828">
                        <c:v>-0.93922157770836134</c:v>
                      </c:pt>
                      <c:pt idx="829">
                        <c:v>-0.94337494600579508</c:v>
                      </c:pt>
                      <c:pt idx="830">
                        <c:v>-0.94631599531187038</c:v>
                      </c:pt>
                      <c:pt idx="831">
                        <c:v>-0.94972922515535729</c:v>
                      </c:pt>
                      <c:pt idx="832">
                        <c:v>-0.95566339616057838</c:v>
                      </c:pt>
                      <c:pt idx="833">
                        <c:v>-0.95857039969403723</c:v>
                      </c:pt>
                      <c:pt idx="834">
                        <c:v>-0.95923102826219842</c:v>
                      </c:pt>
                      <c:pt idx="835">
                        <c:v>-0.96366771145134833</c:v>
                      </c:pt>
                      <c:pt idx="836">
                        <c:v>-0.96551832340313515</c:v>
                      </c:pt>
                      <c:pt idx="837">
                        <c:v>-0.96826710408555483</c:v>
                      </c:pt>
                      <c:pt idx="838">
                        <c:v>-0.96943905788473217</c:v>
                      </c:pt>
                      <c:pt idx="839">
                        <c:v>-0.97178928281815635</c:v>
                      </c:pt>
                      <c:pt idx="840">
                        <c:v>-0.97197163598062242</c:v>
                      </c:pt>
                      <c:pt idx="841">
                        <c:v>-0.97476380411396724</c:v>
                      </c:pt>
                      <c:pt idx="842">
                        <c:v>-0.97596543201974084</c:v>
                      </c:pt>
                      <c:pt idx="843">
                        <c:v>-0.97722105980043972</c:v>
                      </c:pt>
                      <c:pt idx="844">
                        <c:v>-0.97833681046203547</c:v>
                      </c:pt>
                      <c:pt idx="845">
                        <c:v>-0.97896159633669544</c:v>
                      </c:pt>
                      <c:pt idx="846">
                        <c:v>-0.98006206911337235</c:v>
                      </c:pt>
                      <c:pt idx="847">
                        <c:v>-0.98193384237105152</c:v>
                      </c:pt>
                      <c:pt idx="848">
                        <c:v>-0.98236592872295125</c:v>
                      </c:pt>
                      <c:pt idx="849">
                        <c:v>-0.98258794896615775</c:v>
                      </c:pt>
                      <c:pt idx="850">
                        <c:v>-0.9828167125384597</c:v>
                      </c:pt>
                      <c:pt idx="851">
                        <c:v>-0.98234372157301886</c:v>
                      </c:pt>
                      <c:pt idx="852">
                        <c:v>-0.98120664804154456</c:v>
                      </c:pt>
                      <c:pt idx="853">
                        <c:v>-0.981001448473794</c:v>
                      </c:pt>
                      <c:pt idx="854">
                        <c:v>-0.97655442351560495</c:v>
                      </c:pt>
                      <c:pt idx="855">
                        <c:v>-0.97437671060652431</c:v>
                      </c:pt>
                      <c:pt idx="856">
                        <c:v>-0.97340402215159838</c:v>
                      </c:pt>
                      <c:pt idx="857">
                        <c:v>-0.97273038648898646</c:v>
                      </c:pt>
                      <c:pt idx="858">
                        <c:v>-0.97157897288861284</c:v>
                      </c:pt>
                      <c:pt idx="859">
                        <c:v>-0.97155469256855609</c:v>
                      </c:pt>
                      <c:pt idx="860">
                        <c:v>-0.96974825033592171</c:v>
                      </c:pt>
                      <c:pt idx="861">
                        <c:v>-0.96912989269876604</c:v>
                      </c:pt>
                      <c:pt idx="862">
                        <c:v>-0.96896346094525532</c:v>
                      </c:pt>
                      <c:pt idx="863">
                        <c:v>-0.96901250714112253</c:v>
                      </c:pt>
                      <c:pt idx="864">
                        <c:v>-0.96912955763827824</c:v>
                      </c:pt>
                      <c:pt idx="865">
                        <c:v>-0.96931409054085182</c:v>
                      </c:pt>
                      <c:pt idx="866">
                        <c:v>-0.96940176090661823</c:v>
                      </c:pt>
                      <c:pt idx="867">
                        <c:v>-0.96943778759806676</c:v>
                      </c:pt>
                      <c:pt idx="868">
                        <c:v>-0.96940514455704963</c:v>
                      </c:pt>
                      <c:pt idx="869">
                        <c:v>-0.96933960716520529</c:v>
                      </c:pt>
                      <c:pt idx="870">
                        <c:v>-0.96937007053909408</c:v>
                      </c:pt>
                      <c:pt idx="871">
                        <c:v>-0.96852446148294891</c:v>
                      </c:pt>
                      <c:pt idx="872">
                        <c:v>-0.9701199501486063</c:v>
                      </c:pt>
                      <c:pt idx="873">
                        <c:v>-0.97047233336113048</c:v>
                      </c:pt>
                      <c:pt idx="874">
                        <c:v>-0.97095787241728704</c:v>
                      </c:pt>
                      <c:pt idx="875">
                        <c:v>-0.97154212765348835</c:v>
                      </c:pt>
                      <c:pt idx="876">
                        <c:v>-0.97174645211198474</c:v>
                      </c:pt>
                      <c:pt idx="877">
                        <c:v>-0.9723934449793431</c:v>
                      </c:pt>
                      <c:pt idx="878">
                        <c:v>-0.97334391117484409</c:v>
                      </c:pt>
                      <c:pt idx="879">
                        <c:v>-0.97371681499756879</c:v>
                      </c:pt>
                      <c:pt idx="880">
                        <c:v>-0.97425849602527448</c:v>
                      </c:pt>
                      <c:pt idx="881">
                        <c:v>-0.97460834961842147</c:v>
                      </c:pt>
                      <c:pt idx="882">
                        <c:v>-0.9749299310666979</c:v>
                      </c:pt>
                      <c:pt idx="883">
                        <c:v>-0.97578645465167246</c:v>
                      </c:pt>
                      <c:pt idx="884">
                        <c:v>-0.97603735289580562</c:v>
                      </c:pt>
                      <c:pt idx="885">
                        <c:v>-0.97583848762915715</c:v>
                      </c:pt>
                      <c:pt idx="886">
                        <c:v>-0.97601219887712731</c:v>
                      </c:pt>
                      <c:pt idx="887">
                        <c:v>-0.97462994288333349</c:v>
                      </c:pt>
                      <c:pt idx="888">
                        <c:v>-0.97420981948771634</c:v>
                      </c:pt>
                      <c:pt idx="889">
                        <c:v>-0.97406482854485332</c:v>
                      </c:pt>
                      <c:pt idx="890">
                        <c:v>-0.96500222932176094</c:v>
                      </c:pt>
                      <c:pt idx="891">
                        <c:v>-0.97025051789180972</c:v>
                      </c:pt>
                      <c:pt idx="892">
                        <c:v>-0.96994155050088449</c:v>
                      </c:pt>
                      <c:pt idx="893">
                        <c:v>-0.97713000854775722</c:v>
                      </c:pt>
                      <c:pt idx="894">
                        <c:v>-0.98108668116177522</c:v>
                      </c:pt>
                      <c:pt idx="895">
                        <c:v>-0.98160641310722574</c:v>
                      </c:pt>
                      <c:pt idx="896">
                        <c:v>-0.98712058198547914</c:v>
                      </c:pt>
                      <c:pt idx="897">
                        <c:v>-0.9938750711831722</c:v>
                      </c:pt>
                      <c:pt idx="898">
                        <c:v>-1.0016535701413809</c:v>
                      </c:pt>
                      <c:pt idx="899">
                        <c:v>-1.0082608439391627</c:v>
                      </c:pt>
                      <c:pt idx="900">
                        <c:v>-1.0068059855507279</c:v>
                      </c:pt>
                      <c:pt idx="901">
                        <c:v>-1.0181068074706718</c:v>
                      </c:pt>
                      <c:pt idx="902">
                        <c:v>-1.0192505692757161</c:v>
                      </c:pt>
                      <c:pt idx="903">
                        <c:v>-1.0222477358358597</c:v>
                      </c:pt>
                      <c:pt idx="904">
                        <c:v>-1.0234518699240573</c:v>
                      </c:pt>
                      <c:pt idx="905">
                        <c:v>-1.0255633701403606</c:v>
                      </c:pt>
                      <c:pt idx="906">
                        <c:v>-1.0260624225624995</c:v>
                      </c:pt>
                      <c:pt idx="907">
                        <c:v>-1.0288250155393026</c:v>
                      </c:pt>
                      <c:pt idx="908">
                        <c:v>-1.0379874944032801</c:v>
                      </c:pt>
                      <c:pt idx="909">
                        <c:v>-1.0378523643499051</c:v>
                      </c:pt>
                      <c:pt idx="910">
                        <c:v>-1.043796315898484</c:v>
                      </c:pt>
                      <c:pt idx="911">
                        <c:v>-1.0517013176913592</c:v>
                      </c:pt>
                      <c:pt idx="912">
                        <c:v>-1.0528089010185322</c:v>
                      </c:pt>
                      <c:pt idx="913">
                        <c:v>-1.0583095130896898</c:v>
                      </c:pt>
                      <c:pt idx="914">
                        <c:v>-1.0626053044773951</c:v>
                      </c:pt>
                      <c:pt idx="915">
                        <c:v>-1.0656011620877233</c:v>
                      </c:pt>
                      <c:pt idx="916">
                        <c:v>-1.0674295475717996</c:v>
                      </c:pt>
                      <c:pt idx="917">
                        <c:v>-1.0725512148259431</c:v>
                      </c:pt>
                      <c:pt idx="918">
                        <c:v>-1.0746286113813133</c:v>
                      </c:pt>
                      <c:pt idx="919">
                        <c:v>-1.0754456178926106</c:v>
                      </c:pt>
                      <c:pt idx="920">
                        <c:v>-1.0650517203107388</c:v>
                      </c:pt>
                      <c:pt idx="921">
                        <c:v>-1.0815879681855407</c:v>
                      </c:pt>
                      <c:pt idx="922">
                        <c:v>-1.0844451491474263</c:v>
                      </c:pt>
                      <c:pt idx="923">
                        <c:v>-1.1130236260884603</c:v>
                      </c:pt>
                      <c:pt idx="924">
                        <c:v>-1.1411692365190322</c:v>
                      </c:pt>
                      <c:pt idx="925">
                        <c:v>-1.1437939513999955</c:v>
                      </c:pt>
                      <c:pt idx="926">
                        <c:v>-1.1848734976654349</c:v>
                      </c:pt>
                      <c:pt idx="927">
                        <c:v>-1.2277393177808409</c:v>
                      </c:pt>
                      <c:pt idx="928">
                        <c:v>-1.2694621390352843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01D-4CCD-A4C2-019A7266AA8F}"/>
                  </c:ext>
                </c:extLst>
              </c15:ser>
            </c15:filteredScatterSeries>
            <c15:filteredScatterSeries>
              <c15:ser>
                <c:idx val="0"/>
                <c:order val="3"/>
                <c:tx>
                  <c:v>height</c:v>
                </c:tx>
                <c:spPr>
                  <a:ln w="19050">
                    <a:noFill/>
                  </a:ln>
                  <a:effectLst/>
                </c:spPr>
                <c:marker>
                  <c:symbol val="diamond"/>
                  <c:size val="3"/>
                  <c:spPr>
                    <a:solidFill>
                      <a:srgbClr val="7030A0"/>
                    </a:solidFill>
                    <a:ln w="9525">
                      <a:solidFill>
                        <a:srgbClr val="7030A0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Calculation!$B$2:$B$1171</c15:sqref>
                        </c15:formulaRef>
                      </c:ext>
                    </c:extLst>
                    <c:numCache>
                      <c:formatCode>General</c:formatCode>
                      <c:ptCount val="1170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Calculation!$AM$2:$AM$1171</c15:sqref>
                        </c15:formulaRef>
                      </c:ext>
                    </c:extLst>
                    <c:numCache>
                      <c:formatCode>General</c:formatCode>
                      <c:ptCount val="117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-0.63347299999999995</c:v>
                      </c:pt>
                      <c:pt idx="617">
                        <c:v>-0.63943399999999995</c:v>
                      </c:pt>
                      <c:pt idx="618">
                        <c:v>-0.64738200000000001</c:v>
                      </c:pt>
                      <c:pt idx="619">
                        <c:v>-0.659304</c:v>
                      </c:pt>
                      <c:pt idx="620">
                        <c:v>-0.66725199999999985</c:v>
                      </c:pt>
                      <c:pt idx="621">
                        <c:v>-0.67718699999999987</c:v>
                      </c:pt>
                      <c:pt idx="622">
                        <c:v>-0.6871219999999999</c:v>
                      </c:pt>
                      <c:pt idx="623">
                        <c:v>-0.69705699999999993</c:v>
                      </c:pt>
                      <c:pt idx="624">
                        <c:v>-0.71096599999999988</c:v>
                      </c:pt>
                      <c:pt idx="625">
                        <c:v>-0.7209009999999999</c:v>
                      </c:pt>
                      <c:pt idx="626">
                        <c:v>-0.73480999999999996</c:v>
                      </c:pt>
                      <c:pt idx="627">
                        <c:v>-0.74474499999999999</c:v>
                      </c:pt>
                      <c:pt idx="628">
                        <c:v>-0.75666699999999998</c:v>
                      </c:pt>
                      <c:pt idx="629">
                        <c:v>-0.77057599999999993</c:v>
                      </c:pt>
                      <c:pt idx="630">
                        <c:v>-0.78448499999999999</c:v>
                      </c:pt>
                      <c:pt idx="631">
                        <c:v>-0.79640699999999987</c:v>
                      </c:pt>
                      <c:pt idx="632">
                        <c:v>-0.81230299999999989</c:v>
                      </c:pt>
                      <c:pt idx="633">
                        <c:v>-0.82422499999999987</c:v>
                      </c:pt>
                      <c:pt idx="634">
                        <c:v>-0.83614699999999997</c:v>
                      </c:pt>
                      <c:pt idx="635">
                        <c:v>-0.85204299999999999</c:v>
                      </c:pt>
                      <c:pt idx="636">
                        <c:v>-0.86595199999999994</c:v>
                      </c:pt>
                      <c:pt idx="637">
                        <c:v>-0.87588699999999997</c:v>
                      </c:pt>
                      <c:pt idx="638">
                        <c:v>-0.89178299999999999</c:v>
                      </c:pt>
                      <c:pt idx="639">
                        <c:v>-0.89973099999999995</c:v>
                      </c:pt>
                      <c:pt idx="640">
                        <c:v>-0.91165299999999994</c:v>
                      </c:pt>
                      <c:pt idx="641">
                        <c:v>-0.91960099999999989</c:v>
                      </c:pt>
                      <c:pt idx="642">
                        <c:v>-0.93152299999999988</c:v>
                      </c:pt>
                      <c:pt idx="643">
                        <c:v>-0.94145799999999991</c:v>
                      </c:pt>
                      <c:pt idx="644">
                        <c:v>-0.94940599999999997</c:v>
                      </c:pt>
                      <c:pt idx="645">
                        <c:v>-0.95735399999999993</c:v>
                      </c:pt>
                      <c:pt idx="646">
                        <c:v>-0.96132799999999996</c:v>
                      </c:pt>
                      <c:pt idx="647">
                        <c:v>-0.97126299999999999</c:v>
                      </c:pt>
                      <c:pt idx="648">
                        <c:v>-0.97523699999999991</c:v>
                      </c:pt>
                      <c:pt idx="649">
                        <c:v>-0.98517199999999994</c:v>
                      </c:pt>
                      <c:pt idx="650">
                        <c:v>-0.98517199999999994</c:v>
                      </c:pt>
                      <c:pt idx="651">
                        <c:v>-0.99510699999999996</c:v>
                      </c:pt>
                      <c:pt idx="652">
                        <c:v>-0.99510699999999996</c:v>
                      </c:pt>
                      <c:pt idx="653">
                        <c:v>-1.0010680000000001</c:v>
                      </c:pt>
                      <c:pt idx="654">
                        <c:v>-1.003055</c:v>
                      </c:pt>
                      <c:pt idx="655">
                        <c:v>-1.005042</c:v>
                      </c:pt>
                      <c:pt idx="656">
                        <c:v>-1.005042</c:v>
                      </c:pt>
                      <c:pt idx="657">
                        <c:v>-1.0110029999999999</c:v>
                      </c:pt>
                      <c:pt idx="658">
                        <c:v>-1.014977</c:v>
                      </c:pt>
                      <c:pt idx="659">
                        <c:v>-1.0189509999999999</c:v>
                      </c:pt>
                      <c:pt idx="660">
                        <c:v>-1.014977</c:v>
                      </c:pt>
                      <c:pt idx="661">
                        <c:v>-1.0189509999999999</c:v>
                      </c:pt>
                      <c:pt idx="662">
                        <c:v>-1.0209379999999999</c:v>
                      </c:pt>
                      <c:pt idx="663">
                        <c:v>-1.024912</c:v>
                      </c:pt>
                      <c:pt idx="664">
                        <c:v>-1.026899</c:v>
                      </c:pt>
                      <c:pt idx="665">
                        <c:v>-1.0308729999999999</c:v>
                      </c:pt>
                      <c:pt idx="666">
                        <c:v>-1.0209379999999999</c:v>
                      </c:pt>
                      <c:pt idx="667">
                        <c:v>-1.0229249999999999</c:v>
                      </c:pt>
                      <c:pt idx="668">
                        <c:v>-1.024912</c:v>
                      </c:pt>
                      <c:pt idx="669">
                        <c:v>-1.026899</c:v>
                      </c:pt>
                      <c:pt idx="670">
                        <c:v>-1.026899</c:v>
                      </c:pt>
                      <c:pt idx="671">
                        <c:v>-1.0209379999999999</c:v>
                      </c:pt>
                      <c:pt idx="672">
                        <c:v>-1.0209379999999999</c:v>
                      </c:pt>
                      <c:pt idx="673">
                        <c:v>-1.0229249999999999</c:v>
                      </c:pt>
                      <c:pt idx="674">
                        <c:v>-1.024912</c:v>
                      </c:pt>
                      <c:pt idx="675">
                        <c:v>-1.026899</c:v>
                      </c:pt>
                      <c:pt idx="676">
                        <c:v>-1.028886</c:v>
                      </c:pt>
                      <c:pt idx="677">
                        <c:v>-1.028886</c:v>
                      </c:pt>
                      <c:pt idx="678">
                        <c:v>-1.016964</c:v>
                      </c:pt>
                      <c:pt idx="679">
                        <c:v>-1.0189509999999999</c:v>
                      </c:pt>
                      <c:pt idx="680">
                        <c:v>-1.0189509999999999</c:v>
                      </c:pt>
                      <c:pt idx="681">
                        <c:v>-1.0209379999999999</c:v>
                      </c:pt>
                      <c:pt idx="682">
                        <c:v>-1.0129899999999998</c:v>
                      </c:pt>
                      <c:pt idx="683">
                        <c:v>-1.0129899999999998</c:v>
                      </c:pt>
                      <c:pt idx="684">
                        <c:v>-1.0090159999999999</c:v>
                      </c:pt>
                      <c:pt idx="685">
                        <c:v>-1.0090159999999999</c:v>
                      </c:pt>
                      <c:pt idx="686">
                        <c:v>-1.007029</c:v>
                      </c:pt>
                      <c:pt idx="687">
                        <c:v>-1.007029</c:v>
                      </c:pt>
                      <c:pt idx="688">
                        <c:v>-1.0090159999999999</c:v>
                      </c:pt>
                      <c:pt idx="689">
                        <c:v>-1.0090159999999999</c:v>
                      </c:pt>
                      <c:pt idx="690">
                        <c:v>-1.005042</c:v>
                      </c:pt>
                      <c:pt idx="691">
                        <c:v>-1.005042</c:v>
                      </c:pt>
                      <c:pt idx="692">
                        <c:v>-1.003055</c:v>
                      </c:pt>
                      <c:pt idx="693">
                        <c:v>-1.005042</c:v>
                      </c:pt>
                      <c:pt idx="694">
                        <c:v>-1.003055</c:v>
                      </c:pt>
                      <c:pt idx="695">
                        <c:v>-1.003055</c:v>
                      </c:pt>
                      <c:pt idx="696">
                        <c:v>-1.0010680000000001</c:v>
                      </c:pt>
                      <c:pt idx="697">
                        <c:v>-1.0010680000000001</c:v>
                      </c:pt>
                      <c:pt idx="698">
                        <c:v>-1.0010680000000001</c:v>
                      </c:pt>
                      <c:pt idx="699">
                        <c:v>-1.003055</c:v>
                      </c:pt>
                      <c:pt idx="700">
                        <c:v>-1.003055</c:v>
                      </c:pt>
                      <c:pt idx="701">
                        <c:v>-1.003055</c:v>
                      </c:pt>
                      <c:pt idx="702">
                        <c:v>-1.003055</c:v>
                      </c:pt>
                      <c:pt idx="703">
                        <c:v>-1.003055</c:v>
                      </c:pt>
                      <c:pt idx="704">
                        <c:v>-1.003055</c:v>
                      </c:pt>
                      <c:pt idx="705">
                        <c:v>-1.003055</c:v>
                      </c:pt>
                      <c:pt idx="706">
                        <c:v>-0.999081</c:v>
                      </c:pt>
                      <c:pt idx="707">
                        <c:v>-0.999081</c:v>
                      </c:pt>
                      <c:pt idx="708">
                        <c:v>-0.99709399999999992</c:v>
                      </c:pt>
                      <c:pt idx="709">
                        <c:v>-0.99709399999999992</c:v>
                      </c:pt>
                      <c:pt idx="710">
                        <c:v>-0.99709399999999992</c:v>
                      </c:pt>
                      <c:pt idx="711">
                        <c:v>-0.99510699999999996</c:v>
                      </c:pt>
                      <c:pt idx="712">
                        <c:v>-0.99510699999999996</c:v>
                      </c:pt>
                      <c:pt idx="713">
                        <c:v>-0.99510699999999996</c:v>
                      </c:pt>
                      <c:pt idx="714">
                        <c:v>-0.99510699999999996</c:v>
                      </c:pt>
                      <c:pt idx="715">
                        <c:v>-0.99312</c:v>
                      </c:pt>
                      <c:pt idx="716">
                        <c:v>-0.99312</c:v>
                      </c:pt>
                      <c:pt idx="717">
                        <c:v>-0.99312</c:v>
                      </c:pt>
                      <c:pt idx="718">
                        <c:v>-0.99312</c:v>
                      </c:pt>
                      <c:pt idx="719">
                        <c:v>-0.99113300000000004</c:v>
                      </c:pt>
                      <c:pt idx="720">
                        <c:v>-0.99113300000000004</c:v>
                      </c:pt>
                      <c:pt idx="721">
                        <c:v>-0.98914599999999997</c:v>
                      </c:pt>
                      <c:pt idx="722">
                        <c:v>-0.98914599999999997</c:v>
                      </c:pt>
                      <c:pt idx="723">
                        <c:v>-0.98914599999999997</c:v>
                      </c:pt>
                      <c:pt idx="724">
                        <c:v>-0.9871589999999999</c:v>
                      </c:pt>
                      <c:pt idx="725">
                        <c:v>-0.98517199999999994</c:v>
                      </c:pt>
                      <c:pt idx="726">
                        <c:v>-0.98517199999999994</c:v>
                      </c:pt>
                      <c:pt idx="727">
                        <c:v>-0.98318499999999998</c:v>
                      </c:pt>
                      <c:pt idx="728">
                        <c:v>-0.9871589999999999</c:v>
                      </c:pt>
                      <c:pt idx="729">
                        <c:v>-0.9871589999999999</c:v>
                      </c:pt>
                      <c:pt idx="730">
                        <c:v>-0.98914599999999997</c:v>
                      </c:pt>
                      <c:pt idx="731">
                        <c:v>-0.9871589999999999</c:v>
                      </c:pt>
                      <c:pt idx="732">
                        <c:v>-0.9871589999999999</c:v>
                      </c:pt>
                      <c:pt idx="733">
                        <c:v>-0.9871589999999999</c:v>
                      </c:pt>
                      <c:pt idx="734">
                        <c:v>-0.9871589999999999</c:v>
                      </c:pt>
                      <c:pt idx="735">
                        <c:v>-0.98517199999999994</c:v>
                      </c:pt>
                      <c:pt idx="736">
                        <c:v>-0.98517199999999994</c:v>
                      </c:pt>
                      <c:pt idx="737">
                        <c:v>-0.98318499999999998</c:v>
                      </c:pt>
                      <c:pt idx="738">
                        <c:v>-0.98517199999999994</c:v>
                      </c:pt>
                      <c:pt idx="739">
                        <c:v>-0.98318499999999998</c:v>
                      </c:pt>
                      <c:pt idx="740">
                        <c:v>-0.98517199999999994</c:v>
                      </c:pt>
                      <c:pt idx="741">
                        <c:v>-0.98318499999999998</c:v>
                      </c:pt>
                      <c:pt idx="742">
                        <c:v>-0.98318499999999998</c:v>
                      </c:pt>
                      <c:pt idx="743">
                        <c:v>-0.98318499999999998</c:v>
                      </c:pt>
                      <c:pt idx="744">
                        <c:v>-0.98119800000000001</c:v>
                      </c:pt>
                      <c:pt idx="745">
                        <c:v>-0.98318499999999998</c:v>
                      </c:pt>
                      <c:pt idx="746">
                        <c:v>-0.98119800000000001</c:v>
                      </c:pt>
                      <c:pt idx="747">
                        <c:v>-0.97921099999999994</c:v>
                      </c:pt>
                      <c:pt idx="748">
                        <c:v>-0.97921099999999994</c:v>
                      </c:pt>
                      <c:pt idx="749">
                        <c:v>-0.97722399999999987</c:v>
                      </c:pt>
                      <c:pt idx="750">
                        <c:v>-0.97921099999999994</c:v>
                      </c:pt>
                      <c:pt idx="751">
                        <c:v>-0.97722399999999987</c:v>
                      </c:pt>
                      <c:pt idx="752">
                        <c:v>-0.97722399999999987</c:v>
                      </c:pt>
                      <c:pt idx="753">
                        <c:v>-0.97523699999999991</c:v>
                      </c:pt>
                      <c:pt idx="754">
                        <c:v>-0.97324999999999995</c:v>
                      </c:pt>
                      <c:pt idx="755">
                        <c:v>-0.97324999999999995</c:v>
                      </c:pt>
                      <c:pt idx="756">
                        <c:v>-0.97722399999999987</c:v>
                      </c:pt>
                      <c:pt idx="757">
                        <c:v>-0.97722399999999987</c:v>
                      </c:pt>
                      <c:pt idx="758">
                        <c:v>-0.97523699999999991</c:v>
                      </c:pt>
                      <c:pt idx="759">
                        <c:v>-0.97324999999999995</c:v>
                      </c:pt>
                      <c:pt idx="760">
                        <c:v>-0.97722399999999987</c:v>
                      </c:pt>
                      <c:pt idx="761">
                        <c:v>-0.97722399999999987</c:v>
                      </c:pt>
                      <c:pt idx="762">
                        <c:v>-0.97523699999999991</c:v>
                      </c:pt>
                      <c:pt idx="763">
                        <c:v>-0.97324999999999995</c:v>
                      </c:pt>
                      <c:pt idx="764">
                        <c:v>-0.97126299999999999</c:v>
                      </c:pt>
                      <c:pt idx="765">
                        <c:v>-0.96927599999999992</c:v>
                      </c:pt>
                      <c:pt idx="766">
                        <c:v>-0.96927599999999992</c:v>
                      </c:pt>
                      <c:pt idx="767">
                        <c:v>-0.96331499999999992</c:v>
                      </c:pt>
                      <c:pt idx="768">
                        <c:v>-0.96927599999999992</c:v>
                      </c:pt>
                      <c:pt idx="769">
                        <c:v>-0.96728899999999995</c:v>
                      </c:pt>
                      <c:pt idx="770">
                        <c:v>-0.96530199999999999</c:v>
                      </c:pt>
                      <c:pt idx="771">
                        <c:v>-0.97126299999999999</c:v>
                      </c:pt>
                      <c:pt idx="772">
                        <c:v>-0.96728899999999995</c:v>
                      </c:pt>
                      <c:pt idx="773">
                        <c:v>-0.97126299999999999</c:v>
                      </c:pt>
                      <c:pt idx="774">
                        <c:v>-0.96728899999999995</c:v>
                      </c:pt>
                      <c:pt idx="775">
                        <c:v>-0.96530199999999999</c:v>
                      </c:pt>
                      <c:pt idx="776">
                        <c:v>-0.96728899999999995</c:v>
                      </c:pt>
                      <c:pt idx="777">
                        <c:v>-0.96530199999999999</c:v>
                      </c:pt>
                      <c:pt idx="778">
                        <c:v>-0.96331499999999992</c:v>
                      </c:pt>
                      <c:pt idx="779">
                        <c:v>-0.96331499999999992</c:v>
                      </c:pt>
                      <c:pt idx="780">
                        <c:v>-0.95934099999999989</c:v>
                      </c:pt>
                      <c:pt idx="781">
                        <c:v>-0.95735399999999993</c:v>
                      </c:pt>
                      <c:pt idx="782">
                        <c:v>-0.95536699999999997</c:v>
                      </c:pt>
                      <c:pt idx="783">
                        <c:v>-0.95139299999999993</c:v>
                      </c:pt>
                      <c:pt idx="784">
                        <c:v>-0.94940599999999997</c:v>
                      </c:pt>
                      <c:pt idx="785">
                        <c:v>-0.9474189999999999</c:v>
                      </c:pt>
                      <c:pt idx="786">
                        <c:v>-0.94344499999999987</c:v>
                      </c:pt>
                      <c:pt idx="787">
                        <c:v>-0.93947099999999995</c:v>
                      </c:pt>
                      <c:pt idx="788">
                        <c:v>-0.93748399999999987</c:v>
                      </c:pt>
                      <c:pt idx="789">
                        <c:v>-0.93549699999999991</c:v>
                      </c:pt>
                      <c:pt idx="790">
                        <c:v>-0.93152299999999988</c:v>
                      </c:pt>
                      <c:pt idx="791">
                        <c:v>-0.92754899999999996</c:v>
                      </c:pt>
                      <c:pt idx="792">
                        <c:v>-0.92357499999999992</c:v>
                      </c:pt>
                      <c:pt idx="793">
                        <c:v>-0.91960099999999989</c:v>
                      </c:pt>
                      <c:pt idx="794">
                        <c:v>-0.91761399999999993</c:v>
                      </c:pt>
                      <c:pt idx="795">
                        <c:v>-0.9136399999999999</c:v>
                      </c:pt>
                      <c:pt idx="796">
                        <c:v>-0.91165299999999994</c:v>
                      </c:pt>
                      <c:pt idx="797">
                        <c:v>-0.90767900000000001</c:v>
                      </c:pt>
                      <c:pt idx="798">
                        <c:v>-0.90569199999999994</c:v>
                      </c:pt>
                      <c:pt idx="799">
                        <c:v>-0.89973099999999995</c:v>
                      </c:pt>
                      <c:pt idx="800">
                        <c:v>-0.89575700000000003</c:v>
                      </c:pt>
                      <c:pt idx="801">
                        <c:v>-0.89178299999999999</c:v>
                      </c:pt>
                      <c:pt idx="802">
                        <c:v>-0.89178299999999999</c:v>
                      </c:pt>
                      <c:pt idx="803">
                        <c:v>-0.88780899999999996</c:v>
                      </c:pt>
                      <c:pt idx="804">
                        <c:v>-0.88780899999999996</c:v>
                      </c:pt>
                      <c:pt idx="805">
                        <c:v>-0.88184799999999997</c:v>
                      </c:pt>
                      <c:pt idx="806">
                        <c:v>-0.88184799999999997</c:v>
                      </c:pt>
                      <c:pt idx="807">
                        <c:v>-0.87787399999999993</c:v>
                      </c:pt>
                      <c:pt idx="808">
                        <c:v>-0.87588699999999997</c:v>
                      </c:pt>
                      <c:pt idx="809">
                        <c:v>-0.87191299999999994</c:v>
                      </c:pt>
                      <c:pt idx="810">
                        <c:v>-0.87390000000000001</c:v>
                      </c:pt>
                      <c:pt idx="811">
                        <c:v>-0.86992599999999998</c:v>
                      </c:pt>
                      <c:pt idx="812">
                        <c:v>-0.86992599999999998</c:v>
                      </c:pt>
                      <c:pt idx="813">
                        <c:v>-0.86595199999999994</c:v>
                      </c:pt>
                      <c:pt idx="814">
                        <c:v>-0.86793899999999991</c:v>
                      </c:pt>
                      <c:pt idx="815">
                        <c:v>-0.86595199999999994</c:v>
                      </c:pt>
                      <c:pt idx="816">
                        <c:v>-0.86793899999999991</c:v>
                      </c:pt>
                      <c:pt idx="817">
                        <c:v>-0.86595199999999994</c:v>
                      </c:pt>
                      <c:pt idx="818">
                        <c:v>-0.86793899999999991</c:v>
                      </c:pt>
                      <c:pt idx="819">
                        <c:v>-0.86595199999999994</c:v>
                      </c:pt>
                      <c:pt idx="820">
                        <c:v>-0.86197799999999991</c:v>
                      </c:pt>
                      <c:pt idx="821">
                        <c:v>-0.85999099999999995</c:v>
                      </c:pt>
                      <c:pt idx="822">
                        <c:v>-0.85800399999999999</c:v>
                      </c:pt>
                      <c:pt idx="823">
                        <c:v>-0.85601699999999992</c:v>
                      </c:pt>
                      <c:pt idx="824">
                        <c:v>-0.86595199999999994</c:v>
                      </c:pt>
                      <c:pt idx="825">
                        <c:v>-0.86595199999999994</c:v>
                      </c:pt>
                      <c:pt idx="826">
                        <c:v>-0.87390000000000001</c:v>
                      </c:pt>
                      <c:pt idx="827">
                        <c:v>-0.87191299999999994</c:v>
                      </c:pt>
                      <c:pt idx="828">
                        <c:v>-0.88184799999999997</c:v>
                      </c:pt>
                      <c:pt idx="829">
                        <c:v>-0.88184799999999997</c:v>
                      </c:pt>
                      <c:pt idx="830">
                        <c:v>-0.88979600000000003</c:v>
                      </c:pt>
                      <c:pt idx="831">
                        <c:v>-0.88780899999999996</c:v>
                      </c:pt>
                      <c:pt idx="832">
                        <c:v>-0.89575700000000003</c:v>
                      </c:pt>
                      <c:pt idx="833">
                        <c:v>-0.90370499999999998</c:v>
                      </c:pt>
                      <c:pt idx="834">
                        <c:v>-0.90370499999999998</c:v>
                      </c:pt>
                      <c:pt idx="835">
                        <c:v>-0.90370499999999998</c:v>
                      </c:pt>
                      <c:pt idx="836">
                        <c:v>-0.90370499999999998</c:v>
                      </c:pt>
                      <c:pt idx="837">
                        <c:v>-0.91165299999999994</c:v>
                      </c:pt>
                      <c:pt idx="838">
                        <c:v>-0.91165299999999994</c:v>
                      </c:pt>
                      <c:pt idx="839">
                        <c:v>-0.91761399999999993</c:v>
                      </c:pt>
                      <c:pt idx="840">
                        <c:v>-0.91761399999999993</c:v>
                      </c:pt>
                      <c:pt idx="841">
                        <c:v>-0.92158799999999985</c:v>
                      </c:pt>
                      <c:pt idx="842">
                        <c:v>-0.92158799999999985</c:v>
                      </c:pt>
                      <c:pt idx="843">
                        <c:v>-0.92158799999999985</c:v>
                      </c:pt>
                      <c:pt idx="844">
                        <c:v>-0.92158799999999985</c:v>
                      </c:pt>
                      <c:pt idx="845">
                        <c:v>-0.92556199999999988</c:v>
                      </c:pt>
                      <c:pt idx="846">
                        <c:v>-0.92556199999999988</c:v>
                      </c:pt>
                      <c:pt idx="847">
                        <c:v>-0.92556199999999988</c:v>
                      </c:pt>
                      <c:pt idx="848">
                        <c:v>-0.92556199999999988</c:v>
                      </c:pt>
                      <c:pt idx="849">
                        <c:v>-0.92754899999999996</c:v>
                      </c:pt>
                      <c:pt idx="850">
                        <c:v>-0.92754899999999996</c:v>
                      </c:pt>
                      <c:pt idx="851">
                        <c:v>-0.92556199999999988</c:v>
                      </c:pt>
                      <c:pt idx="852">
                        <c:v>-0.92754899999999996</c:v>
                      </c:pt>
                      <c:pt idx="853">
                        <c:v>-0.92754899999999996</c:v>
                      </c:pt>
                      <c:pt idx="854">
                        <c:v>-0.92754899999999996</c:v>
                      </c:pt>
                      <c:pt idx="855">
                        <c:v>-0.92754899999999996</c:v>
                      </c:pt>
                      <c:pt idx="856">
                        <c:v>-0.92754899999999996</c:v>
                      </c:pt>
                      <c:pt idx="857">
                        <c:v>-0.92754899999999996</c:v>
                      </c:pt>
                      <c:pt idx="858">
                        <c:v>-0.92754899999999996</c:v>
                      </c:pt>
                      <c:pt idx="859">
                        <c:v>-0.92556199999999988</c:v>
                      </c:pt>
                      <c:pt idx="860">
                        <c:v>-0.92556199999999988</c:v>
                      </c:pt>
                      <c:pt idx="861">
                        <c:v>-0.92357499999999992</c:v>
                      </c:pt>
                      <c:pt idx="862">
                        <c:v>-0.92357499999999992</c:v>
                      </c:pt>
                      <c:pt idx="863">
                        <c:v>-0.92158799999999985</c:v>
                      </c:pt>
                      <c:pt idx="864">
                        <c:v>-0.92556199999999988</c:v>
                      </c:pt>
                      <c:pt idx="865">
                        <c:v>-0.92754899999999996</c:v>
                      </c:pt>
                      <c:pt idx="866">
                        <c:v>-0.92953599999999992</c:v>
                      </c:pt>
                      <c:pt idx="867">
                        <c:v>-0.93350999999999995</c:v>
                      </c:pt>
                      <c:pt idx="868">
                        <c:v>-0.93549699999999991</c:v>
                      </c:pt>
                      <c:pt idx="869">
                        <c:v>-0.93549699999999991</c:v>
                      </c:pt>
                      <c:pt idx="870">
                        <c:v>-0.93549699999999991</c:v>
                      </c:pt>
                      <c:pt idx="871">
                        <c:v>-0.93549699999999991</c:v>
                      </c:pt>
                      <c:pt idx="872">
                        <c:v>-0.93748399999999987</c:v>
                      </c:pt>
                      <c:pt idx="873">
                        <c:v>-0.93748399999999987</c:v>
                      </c:pt>
                      <c:pt idx="874">
                        <c:v>-0.94145799999999991</c:v>
                      </c:pt>
                      <c:pt idx="875">
                        <c:v>-0.94940599999999997</c:v>
                      </c:pt>
                      <c:pt idx="876">
                        <c:v>-0.95139299999999993</c:v>
                      </c:pt>
                      <c:pt idx="877">
                        <c:v>-0.95337999999999989</c:v>
                      </c:pt>
                      <c:pt idx="878">
                        <c:v>-0.95337999999999989</c:v>
                      </c:pt>
                      <c:pt idx="879">
                        <c:v>-0.95536699999999997</c:v>
                      </c:pt>
                      <c:pt idx="880">
                        <c:v>-0.95735399999999993</c:v>
                      </c:pt>
                      <c:pt idx="881">
                        <c:v>-0.95735399999999993</c:v>
                      </c:pt>
                      <c:pt idx="882">
                        <c:v>-0.95735399999999993</c:v>
                      </c:pt>
                      <c:pt idx="883">
                        <c:v>-0.95735399999999993</c:v>
                      </c:pt>
                      <c:pt idx="884">
                        <c:v>-0.95735399999999993</c:v>
                      </c:pt>
                      <c:pt idx="885">
                        <c:v>-0.95735399999999993</c:v>
                      </c:pt>
                      <c:pt idx="886">
                        <c:v>-0.95934099999999989</c:v>
                      </c:pt>
                      <c:pt idx="887">
                        <c:v>-0.95934099999999989</c:v>
                      </c:pt>
                      <c:pt idx="888">
                        <c:v>-0.96132799999999996</c:v>
                      </c:pt>
                      <c:pt idx="889">
                        <c:v>-0.96530199999999999</c:v>
                      </c:pt>
                      <c:pt idx="890">
                        <c:v>-0.96530199999999999</c:v>
                      </c:pt>
                      <c:pt idx="891">
                        <c:v>-0.96530199999999999</c:v>
                      </c:pt>
                      <c:pt idx="892">
                        <c:v>-0.96530199999999999</c:v>
                      </c:pt>
                      <c:pt idx="893">
                        <c:v>-0.96728899999999995</c:v>
                      </c:pt>
                      <c:pt idx="894">
                        <c:v>-0.96728899999999995</c:v>
                      </c:pt>
                      <c:pt idx="895">
                        <c:v>-0.96728899999999995</c:v>
                      </c:pt>
                      <c:pt idx="896">
                        <c:v>-0.96927599999999992</c:v>
                      </c:pt>
                      <c:pt idx="897">
                        <c:v>-0.97126299999999999</c:v>
                      </c:pt>
                      <c:pt idx="898">
                        <c:v>-0.97126299999999999</c:v>
                      </c:pt>
                      <c:pt idx="899">
                        <c:v>-0.97126299999999999</c:v>
                      </c:pt>
                      <c:pt idx="900">
                        <c:v>-0.97523699999999991</c:v>
                      </c:pt>
                      <c:pt idx="901">
                        <c:v>-0.97523699999999991</c:v>
                      </c:pt>
                      <c:pt idx="902">
                        <c:v>-0.96927599999999992</c:v>
                      </c:pt>
                      <c:pt idx="903">
                        <c:v>-0.96927599999999992</c:v>
                      </c:pt>
                      <c:pt idx="904">
                        <c:v>-0.97126299999999999</c:v>
                      </c:pt>
                      <c:pt idx="905">
                        <c:v>-0.96927599999999992</c:v>
                      </c:pt>
                      <c:pt idx="906">
                        <c:v>-0.96331499999999992</c:v>
                      </c:pt>
                      <c:pt idx="907">
                        <c:v>-0.95536699999999997</c:v>
                      </c:pt>
                      <c:pt idx="908">
                        <c:v>-0.95735399999999993</c:v>
                      </c:pt>
                      <c:pt idx="909">
                        <c:v>-0.94940599999999997</c:v>
                      </c:pt>
                      <c:pt idx="910">
                        <c:v>-0.95139299999999993</c:v>
                      </c:pt>
                      <c:pt idx="911">
                        <c:v>-0.94940599999999997</c:v>
                      </c:pt>
                      <c:pt idx="912">
                        <c:v>-0.9474189999999999</c:v>
                      </c:pt>
                      <c:pt idx="913">
                        <c:v>-0.94940599999999997</c:v>
                      </c:pt>
                      <c:pt idx="914">
                        <c:v>-0.95337999999999989</c:v>
                      </c:pt>
                      <c:pt idx="915">
                        <c:v>-0.94344499999999987</c:v>
                      </c:pt>
                      <c:pt idx="916">
                        <c:v>-0.9474189999999999</c:v>
                      </c:pt>
                      <c:pt idx="917">
                        <c:v>-0.9474189999999999</c:v>
                      </c:pt>
                      <c:pt idx="918">
                        <c:v>-0.95934099999999989</c:v>
                      </c:pt>
                      <c:pt idx="919">
                        <c:v>-0.9871589999999999</c:v>
                      </c:pt>
                      <c:pt idx="920">
                        <c:v>-0.99312</c:v>
                      </c:pt>
                      <c:pt idx="921">
                        <c:v>-1.036834</c:v>
                      </c:pt>
                      <c:pt idx="922">
                        <c:v>-1.0427949999999999</c:v>
                      </c:pt>
                      <c:pt idx="923">
                        <c:v>-1.0726</c:v>
                      </c:pt>
                      <c:pt idx="924">
                        <c:v>-1.0567039999999999</c:v>
                      </c:pt>
                      <c:pt idx="925">
                        <c:v>-1.062665</c:v>
                      </c:pt>
                      <c:pt idx="926">
                        <c:v>-1.1481059999999998</c:v>
                      </c:pt>
                      <c:pt idx="927">
                        <c:v>-1.1481059999999998</c:v>
                      </c:pt>
                      <c:pt idx="928">
                        <c:v>-1.2017549999999999</c:v>
                      </c:pt>
                      <c:pt idx="929">
                        <c:v>-1.207716</c:v>
                      </c:pt>
                      <c:pt idx="930">
                        <c:v>-1.2236119999999999</c:v>
                      </c:pt>
                      <c:pt idx="931">
                        <c:v>-1.2911699999999999</c:v>
                      </c:pt>
                      <c:pt idx="932">
                        <c:v>-1.299118</c:v>
                      </c:pt>
                      <c:pt idx="933">
                        <c:v>-1.322962</c:v>
                      </c:pt>
                      <c:pt idx="934">
                        <c:v>-1.4084030000000001</c:v>
                      </c:pt>
                      <c:pt idx="935">
                        <c:v>-1.424299</c:v>
                      </c:pt>
                      <c:pt idx="936">
                        <c:v>-1.4401949999999999</c:v>
                      </c:pt>
                      <c:pt idx="937">
                        <c:v>-1.3130269999999999</c:v>
                      </c:pt>
                      <c:pt idx="938">
                        <c:v>-1.320975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E01D-4CCD-A4C2-019A7266AA8F}"/>
                  </c:ext>
                </c:extLst>
              </c15:ser>
            </c15:filteredScatterSeries>
          </c:ext>
        </c:extLst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Covarianz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Calculation!$A$30:$A$140</c:f>
              <c:numCache>
                <c:formatCode>General</c:formatCode>
                <c:ptCount val="111"/>
                <c:pt idx="0">
                  <c:v>28</c:v>
                </c:pt>
                <c:pt idx="1">
                  <c:v>29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33</c:v>
                </c:pt>
                <c:pt idx="6">
                  <c:v>34</c:v>
                </c:pt>
                <c:pt idx="7">
                  <c:v>35</c:v>
                </c:pt>
                <c:pt idx="8">
                  <c:v>36</c:v>
                </c:pt>
                <c:pt idx="9">
                  <c:v>37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44</c:v>
                </c:pt>
                <c:pt idx="17">
                  <c:v>45</c:v>
                </c:pt>
                <c:pt idx="18">
                  <c:v>46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50</c:v>
                </c:pt>
                <c:pt idx="23">
                  <c:v>51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57</c:v>
                </c:pt>
                <c:pt idx="30">
                  <c:v>58</c:v>
                </c:pt>
                <c:pt idx="31">
                  <c:v>59</c:v>
                </c:pt>
                <c:pt idx="32">
                  <c:v>60</c:v>
                </c:pt>
                <c:pt idx="33">
                  <c:v>61</c:v>
                </c:pt>
                <c:pt idx="34">
                  <c:v>62</c:v>
                </c:pt>
                <c:pt idx="35">
                  <c:v>63</c:v>
                </c:pt>
                <c:pt idx="36">
                  <c:v>64</c:v>
                </c:pt>
                <c:pt idx="37">
                  <c:v>65</c:v>
                </c:pt>
                <c:pt idx="38">
                  <c:v>66</c:v>
                </c:pt>
                <c:pt idx="39">
                  <c:v>67</c:v>
                </c:pt>
                <c:pt idx="40">
                  <c:v>68</c:v>
                </c:pt>
                <c:pt idx="41">
                  <c:v>69</c:v>
                </c:pt>
                <c:pt idx="42">
                  <c:v>70</c:v>
                </c:pt>
                <c:pt idx="43">
                  <c:v>71</c:v>
                </c:pt>
                <c:pt idx="44">
                  <c:v>72</c:v>
                </c:pt>
                <c:pt idx="45">
                  <c:v>73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83</c:v>
                </c:pt>
                <c:pt idx="56">
                  <c:v>84</c:v>
                </c:pt>
                <c:pt idx="57">
                  <c:v>85</c:v>
                </c:pt>
                <c:pt idx="58">
                  <c:v>86</c:v>
                </c:pt>
                <c:pt idx="59">
                  <c:v>87</c:v>
                </c:pt>
                <c:pt idx="60">
                  <c:v>88</c:v>
                </c:pt>
                <c:pt idx="61">
                  <c:v>89</c:v>
                </c:pt>
                <c:pt idx="62">
                  <c:v>90</c:v>
                </c:pt>
                <c:pt idx="63">
                  <c:v>91</c:v>
                </c:pt>
                <c:pt idx="64">
                  <c:v>92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99</c:v>
                </c:pt>
                <c:pt idx="72">
                  <c:v>100</c:v>
                </c:pt>
                <c:pt idx="73">
                  <c:v>101</c:v>
                </c:pt>
                <c:pt idx="74">
                  <c:v>102</c:v>
                </c:pt>
                <c:pt idx="75">
                  <c:v>103</c:v>
                </c:pt>
                <c:pt idx="76">
                  <c:v>104</c:v>
                </c:pt>
                <c:pt idx="77">
                  <c:v>105</c:v>
                </c:pt>
                <c:pt idx="78">
                  <c:v>106</c:v>
                </c:pt>
                <c:pt idx="79">
                  <c:v>107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113</c:v>
                </c:pt>
                <c:pt idx="86">
                  <c:v>114</c:v>
                </c:pt>
                <c:pt idx="87">
                  <c:v>115</c:v>
                </c:pt>
                <c:pt idx="88">
                  <c:v>116</c:v>
                </c:pt>
                <c:pt idx="89">
                  <c:v>117</c:v>
                </c:pt>
                <c:pt idx="90">
                  <c:v>118</c:v>
                </c:pt>
                <c:pt idx="91">
                  <c:v>119</c:v>
                </c:pt>
                <c:pt idx="92">
                  <c:v>120</c:v>
                </c:pt>
                <c:pt idx="93">
                  <c:v>121</c:v>
                </c:pt>
                <c:pt idx="94">
                  <c:v>122</c:v>
                </c:pt>
                <c:pt idx="95">
                  <c:v>123</c:v>
                </c:pt>
                <c:pt idx="96">
                  <c:v>124</c:v>
                </c:pt>
                <c:pt idx="97">
                  <c:v>125</c:v>
                </c:pt>
                <c:pt idx="98">
                  <c:v>126</c:v>
                </c:pt>
                <c:pt idx="99">
                  <c:v>127</c:v>
                </c:pt>
                <c:pt idx="100">
                  <c:v>128</c:v>
                </c:pt>
                <c:pt idx="101">
                  <c:v>129</c:v>
                </c:pt>
                <c:pt idx="102">
                  <c:v>130</c:v>
                </c:pt>
                <c:pt idx="103">
                  <c:v>131</c:v>
                </c:pt>
                <c:pt idx="104">
                  <c:v>132</c:v>
                </c:pt>
                <c:pt idx="105">
                  <c:v>133</c:v>
                </c:pt>
                <c:pt idx="106">
                  <c:v>134</c:v>
                </c:pt>
                <c:pt idx="107">
                  <c:v>135</c:v>
                </c:pt>
                <c:pt idx="108">
                  <c:v>136</c:v>
                </c:pt>
                <c:pt idx="109">
                  <c:v>137</c:v>
                </c:pt>
                <c:pt idx="110">
                  <c:v>138</c:v>
                </c:pt>
              </c:numCache>
            </c:numRef>
          </c:xVal>
          <c:yVal>
            <c:numRef>
              <c:f>Calculation!$AN$30:$AN$140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0.15463449818109798</c:v>
                </c:pt>
                <c:pt idx="26">
                  <c:v>0.15545170946935935</c:v>
                </c:pt>
                <c:pt idx="27">
                  <c:v>0.15626413881777373</c:v>
                </c:pt>
                <c:pt idx="28">
                  <c:v>0.15707224174098194</c:v>
                </c:pt>
                <c:pt idx="29">
                  <c:v>0.15787598060379951</c:v>
                </c:pt>
                <c:pt idx="30">
                  <c:v>0.15867710762446802</c:v>
                </c:pt>
                <c:pt idx="31">
                  <c:v>0.159471993708312</c:v>
                </c:pt>
                <c:pt idx="32">
                  <c:v>0.16026358742704117</c:v>
                </c:pt>
                <c:pt idx="33">
                  <c:v>0.16105459882064888</c:v>
                </c:pt>
                <c:pt idx="34">
                  <c:v>0.16183998732949467</c:v>
                </c:pt>
                <c:pt idx="35">
                  <c:v>0.16261899888258413</c:v>
                </c:pt>
                <c:pt idx="36">
                  <c:v>0.1633915314376132</c:v>
                </c:pt>
                <c:pt idx="37">
                  <c:v>0.16415941945921902</c:v>
                </c:pt>
                <c:pt idx="38">
                  <c:v>0.16491848757502267</c:v>
                </c:pt>
                <c:pt idx="39">
                  <c:v>0.16567246122256235</c:v>
                </c:pt>
                <c:pt idx="40">
                  <c:v>0.16642071694757271</c:v>
                </c:pt>
                <c:pt idx="41">
                  <c:v>0.16716291319693041</c:v>
                </c:pt>
                <c:pt idx="42">
                  <c:v>0.16789684191569595</c:v>
                </c:pt>
                <c:pt idx="43">
                  <c:v>0.16862317259236662</c:v>
                </c:pt>
                <c:pt idx="44">
                  <c:v>0.16934505432387634</c:v>
                </c:pt>
                <c:pt idx="45">
                  <c:v>0.17005815448120035</c:v>
                </c:pt>
                <c:pt idx="46">
                  <c:v>0.17075513995634847</c:v>
                </c:pt>
                <c:pt idx="47">
                  <c:v>0.17144308507331027</c:v>
                </c:pt>
                <c:pt idx="48">
                  <c:v>0.17212497943729299</c:v>
                </c:pt>
                <c:pt idx="49">
                  <c:v>0.17279439410822231</c:v>
                </c:pt>
                <c:pt idx="50">
                  <c:v>0.17344836026207971</c:v>
                </c:pt>
                <c:pt idx="51">
                  <c:v>0.17408153307078572</c:v>
                </c:pt>
                <c:pt idx="52">
                  <c:v>0.17470860539655644</c:v>
                </c:pt>
                <c:pt idx="53">
                  <c:v>0.17531617390863333</c:v>
                </c:pt>
                <c:pt idx="54">
                  <c:v>0.1759158325576789</c:v>
                </c:pt>
                <c:pt idx="55">
                  <c:v>0.1765041050912233</c:v>
                </c:pt>
                <c:pt idx="56">
                  <c:v>0.17708034220655955</c:v>
                </c:pt>
                <c:pt idx="57">
                  <c:v>0.17764916195001557</c:v>
                </c:pt>
                <c:pt idx="58">
                  <c:v>0.17821305993518607</c:v>
                </c:pt>
                <c:pt idx="59">
                  <c:v>0.17875289340687964</c:v>
                </c:pt>
                <c:pt idx="60">
                  <c:v>0.17928571245847466</c:v>
                </c:pt>
                <c:pt idx="61">
                  <c:v>0.17980942244057088</c:v>
                </c:pt>
                <c:pt idx="62">
                  <c:v>0.1803379352768654</c:v>
                </c:pt>
                <c:pt idx="63">
                  <c:v>0.18088922848331504</c:v>
                </c:pt>
                <c:pt idx="64">
                  <c:v>0.18143542788688613</c:v>
                </c:pt>
                <c:pt idx="65">
                  <c:v>0.18202387116389046</c:v>
                </c:pt>
                <c:pt idx="66">
                  <c:v>0.18260547856295831</c:v>
                </c:pt>
                <c:pt idx="67">
                  <c:v>0.18321224399713756</c:v>
                </c:pt>
                <c:pt idx="68">
                  <c:v>0.18378411398480426</c:v>
                </c:pt>
                <c:pt idx="69">
                  <c:v>0.18435050479932744</c:v>
                </c:pt>
                <c:pt idx="70">
                  <c:v>0.1850108158628804</c:v>
                </c:pt>
                <c:pt idx="71">
                  <c:v>0.18565725657984719</c:v>
                </c:pt>
                <c:pt idx="72">
                  <c:v>0.186355895279634</c:v>
                </c:pt>
                <c:pt idx="73">
                  <c:v>0.18687048609639584</c:v>
                </c:pt>
                <c:pt idx="74">
                  <c:v>0.18739859295642056</c:v>
                </c:pt>
                <c:pt idx="75">
                  <c:v>0.1880027405332364</c:v>
                </c:pt>
                <c:pt idx="76">
                  <c:v>0.18860499727825619</c:v>
                </c:pt>
                <c:pt idx="77">
                  <c:v>0.18922809817117142</c:v>
                </c:pt>
                <c:pt idx="78">
                  <c:v>0.18994648673291367</c:v>
                </c:pt>
                <c:pt idx="79">
                  <c:v>0.19067550623764556</c:v>
                </c:pt>
                <c:pt idx="80">
                  <c:v>0.19141149443334679</c:v>
                </c:pt>
                <c:pt idx="81">
                  <c:v>0.19197568014594599</c:v>
                </c:pt>
                <c:pt idx="82">
                  <c:v>0.19254571499450912</c:v>
                </c:pt>
                <c:pt idx="83">
                  <c:v>0.19145211037348489</c:v>
                </c:pt>
                <c:pt idx="84">
                  <c:v>0.19040628286323855</c:v>
                </c:pt>
                <c:pt idx="85">
                  <c:v>0.18940509423483032</c:v>
                </c:pt>
                <c:pt idx="86">
                  <c:v>0.18844785777942363</c:v>
                </c:pt>
                <c:pt idx="87">
                  <c:v>0.18748736626635362</c:v>
                </c:pt>
                <c:pt idx="88">
                  <c:v>0.18655290541541342</c:v>
                </c:pt>
                <c:pt idx="89">
                  <c:v>0.18564592423691484</c:v>
                </c:pt>
                <c:pt idx="90">
                  <c:v>0.18473041107580054</c:v>
                </c:pt>
                <c:pt idx="91">
                  <c:v>0.18382552609173985</c:v>
                </c:pt>
                <c:pt idx="92">
                  <c:v>0.18289523862267726</c:v>
                </c:pt>
                <c:pt idx="93">
                  <c:v>0.18195457486104541</c:v>
                </c:pt>
                <c:pt idx="94">
                  <c:v>0.18100725470049625</c:v>
                </c:pt>
                <c:pt idx="95">
                  <c:v>0.18005508699518513</c:v>
                </c:pt>
                <c:pt idx="96">
                  <c:v>0.17909679845203516</c:v>
                </c:pt>
                <c:pt idx="97">
                  <c:v>0.17813318831207409</c:v>
                </c:pt>
                <c:pt idx="98">
                  <c:v>0.17716649663524567</c:v>
                </c:pt>
                <c:pt idx="99">
                  <c:v>0.17619850198374881</c:v>
                </c:pt>
                <c:pt idx="100">
                  <c:v>0.17522324161381392</c:v>
                </c:pt>
                <c:pt idx="101">
                  <c:v>0.17425079499827634</c:v>
                </c:pt>
                <c:pt idx="102">
                  <c:v>0.17327989272186972</c:v>
                </c:pt>
                <c:pt idx="103">
                  <c:v>0.17230251741442246</c:v>
                </c:pt>
                <c:pt idx="104">
                  <c:v>0.17133035270372998</c:v>
                </c:pt>
                <c:pt idx="105">
                  <c:v>0.17035605872275494</c:v>
                </c:pt>
                <c:pt idx="106">
                  <c:v>0.16937380976756139</c:v>
                </c:pt>
                <c:pt idx="107">
                  <c:v>0.16839168915099442</c:v>
                </c:pt>
                <c:pt idx="108">
                  <c:v>0.16740260315672548</c:v>
                </c:pt>
                <c:pt idx="109">
                  <c:v>0.16641666012003009</c:v>
                </c:pt>
                <c:pt idx="110">
                  <c:v>0.1654257233051061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C-4646-88D2-7B8B9BF1F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75712"/>
        <c:axId val="647175384"/>
      </c:scatterChart>
      <c:valAx>
        <c:axId val="64717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384"/>
        <c:crosses val="autoZero"/>
        <c:crossBetween val="midCat"/>
      </c:valAx>
      <c:valAx>
        <c:axId val="64717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Varince /dt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</c:numCache>
            </c:numRef>
          </c:xVal>
          <c:yVal>
            <c:numRef>
              <c:f>Calculation!$M$2:$M$1122</c:f>
              <c:numCache>
                <c:formatCode>General</c:formatCode>
                <c:ptCount val="1121"/>
                <c:pt idx="1">
                  <c:v>1.0189704704380032E-4</c:v>
                </c:pt>
                <c:pt idx="2">
                  <c:v>-2.9937137031478339E-5</c:v>
                </c:pt>
                <c:pt idx="3">
                  <c:v>-2.6334528359414294E-5</c:v>
                </c:pt>
                <c:pt idx="4">
                  <c:v>-3.2058036741350533E-6</c:v>
                </c:pt>
                <c:pt idx="5">
                  <c:v>8.1147764408846856E-7</c:v>
                </c:pt>
                <c:pt idx="6">
                  <c:v>-3.2677388271275314E-6</c:v>
                </c:pt>
                <c:pt idx="7">
                  <c:v>-1.8551779504735705E-6</c:v>
                </c:pt>
                <c:pt idx="8">
                  <c:v>-1.7991528531848044E-6</c:v>
                </c:pt>
                <c:pt idx="9">
                  <c:v>-3.100594953787012E-6</c:v>
                </c:pt>
                <c:pt idx="10">
                  <c:v>8.0231462298272966E-7</c:v>
                </c:pt>
                <c:pt idx="11">
                  <c:v>5.7594395155503762E-5</c:v>
                </c:pt>
                <c:pt idx="12">
                  <c:v>1.3437564044614958E-5</c:v>
                </c:pt>
                <c:pt idx="13">
                  <c:v>-5.811173275950111E-6</c:v>
                </c:pt>
                <c:pt idx="14">
                  <c:v>-7.3178027718849339E-6</c:v>
                </c:pt>
                <c:pt idx="15">
                  <c:v>-7.7715871201390567E-6</c:v>
                </c:pt>
                <c:pt idx="16">
                  <c:v>-6.7011539211146895E-6</c:v>
                </c:pt>
                <c:pt idx="17">
                  <c:v>5.3086229467980833E-3</c:v>
                </c:pt>
                <c:pt idx="18">
                  <c:v>-5.4925804096628609E-4</c:v>
                </c:pt>
                <c:pt idx="19">
                  <c:v>-3.1910076800988573E-4</c:v>
                </c:pt>
                <c:pt idx="20">
                  <c:v>8.1441405107329778E-4</c:v>
                </c:pt>
                <c:pt idx="21">
                  <c:v>6.2211555458896138E-3</c:v>
                </c:pt>
                <c:pt idx="22">
                  <c:v>-2.8739865428829381E-4</c:v>
                </c:pt>
                <c:pt idx="23">
                  <c:v>-5.5285566376647602E-4</c:v>
                </c:pt>
                <c:pt idx="24">
                  <c:v>-5.2172207059200746E-4</c:v>
                </c:pt>
                <c:pt idx="25">
                  <c:v>-4.575424704634821E-4</c:v>
                </c:pt>
                <c:pt idx="26">
                  <c:v>1.1687003221325765E-2</c:v>
                </c:pt>
                <c:pt idx="27">
                  <c:v>1.9099999013217947E-3</c:v>
                </c:pt>
                <c:pt idx="28">
                  <c:v>-7.4560540127054499E-4</c:v>
                </c:pt>
                <c:pt idx="29">
                  <c:v>9.9375713173860164E-4</c:v>
                </c:pt>
                <c:pt idx="30">
                  <c:v>-5.1914076717548185E-5</c:v>
                </c:pt>
                <c:pt idx="31">
                  <c:v>-5.3967363391876086E-4</c:v>
                </c:pt>
                <c:pt idx="32">
                  <c:v>-9.2825780454661091E-4</c:v>
                </c:pt>
                <c:pt idx="33">
                  <c:v>-6.2127997142488484E-4</c:v>
                </c:pt>
                <c:pt idx="34">
                  <c:v>-6.5268391047975402E-4</c:v>
                </c:pt>
                <c:pt idx="35">
                  <c:v>-7.9439770831529863E-4</c:v>
                </c:pt>
                <c:pt idx="36">
                  <c:v>-5.4340475682058162E-4</c:v>
                </c:pt>
                <c:pt idx="37">
                  <c:v>-5.4966062400654727E-4</c:v>
                </c:pt>
                <c:pt idx="38">
                  <c:v>-1.2169200222924357E-3</c:v>
                </c:pt>
                <c:pt idx="39">
                  <c:v>-2.3344949617344095E-4</c:v>
                </c:pt>
                <c:pt idx="40">
                  <c:v>-5.1731203907720525E-4</c:v>
                </c:pt>
                <c:pt idx="41">
                  <c:v>-4.4250579200529673E-4</c:v>
                </c:pt>
                <c:pt idx="42">
                  <c:v>-4.4058746490161779E-4</c:v>
                </c:pt>
                <c:pt idx="43">
                  <c:v>-4.1725318513182466E-4</c:v>
                </c:pt>
                <c:pt idx="44">
                  <c:v>-3.856875346781865E-4</c:v>
                </c:pt>
                <c:pt idx="45">
                  <c:v>-5.3427818201538595E-4</c:v>
                </c:pt>
                <c:pt idx="46">
                  <c:v>4.1881964416895885E-3</c:v>
                </c:pt>
                <c:pt idx="47">
                  <c:v>-4.5660208202540607E-4</c:v>
                </c:pt>
                <c:pt idx="48">
                  <c:v>-3.3982043655337874E-4</c:v>
                </c:pt>
                <c:pt idx="49">
                  <c:v>-3.3585703033981205E-4</c:v>
                </c:pt>
                <c:pt idx="50">
                  <c:v>-4.118799788499993E-4</c:v>
                </c:pt>
                <c:pt idx="51">
                  <c:v>-3.0523491306824394E-4</c:v>
                </c:pt>
                <c:pt idx="52">
                  <c:v>1.0511723909693291E-3</c:v>
                </c:pt>
                <c:pt idx="53">
                  <c:v>-3.1644144999084346E-4</c:v>
                </c:pt>
                <c:pt idx="54">
                  <c:v>-3.2498580686004668E-4</c:v>
                </c:pt>
                <c:pt idx="55">
                  <c:v>-4.2297604095226706E-4</c:v>
                </c:pt>
                <c:pt idx="56">
                  <c:v>-1.1665512008688824E-4</c:v>
                </c:pt>
                <c:pt idx="57">
                  <c:v>9.4738829846957942E-4</c:v>
                </c:pt>
                <c:pt idx="58">
                  <c:v>-2.328232116151388E-4</c:v>
                </c:pt>
                <c:pt idx="59">
                  <c:v>-3.9744410717202158E-4</c:v>
                </c:pt>
                <c:pt idx="60">
                  <c:v>4.2129200155857664E-3</c:v>
                </c:pt>
                <c:pt idx="61">
                  <c:v>-1.0151481948090047E-4</c:v>
                </c:pt>
                <c:pt idx="62">
                  <c:v>-3.709272328780941E-4</c:v>
                </c:pt>
                <c:pt idx="63">
                  <c:v>-3.7162758987836899E-4</c:v>
                </c:pt>
                <c:pt idx="64">
                  <c:v>-3.2074812349767209E-4</c:v>
                </c:pt>
                <c:pt idx="65">
                  <c:v>-4.3700849955097298E-4</c:v>
                </c:pt>
                <c:pt idx="66">
                  <c:v>-3.6213404232100847E-4</c:v>
                </c:pt>
                <c:pt idx="67">
                  <c:v>-3.851814691930714E-4</c:v>
                </c:pt>
                <c:pt idx="68">
                  <c:v>-4.0912984242179681E-4</c:v>
                </c:pt>
                <c:pt idx="69">
                  <c:v>1.9996731502831253E-3</c:v>
                </c:pt>
                <c:pt idx="70">
                  <c:v>3.934521716802466E-4</c:v>
                </c:pt>
                <c:pt idx="71">
                  <c:v>-3.6800367728536586E-4</c:v>
                </c:pt>
                <c:pt idx="72">
                  <c:v>-3.5419479695160226E-4</c:v>
                </c:pt>
                <c:pt idx="73">
                  <c:v>-3.4301965943885071E-4</c:v>
                </c:pt>
                <c:pt idx="74">
                  <c:v>-3.2233752779385762E-4</c:v>
                </c:pt>
                <c:pt idx="75">
                  <c:v>-2.9166005365433299E-4</c:v>
                </c:pt>
                <c:pt idx="76">
                  <c:v>-3.8438245788146918E-4</c:v>
                </c:pt>
                <c:pt idx="77">
                  <c:v>-8.9541352592341502E-5</c:v>
                </c:pt>
                <c:pt idx="78">
                  <c:v>2.3121367716715095E-3</c:v>
                </c:pt>
                <c:pt idx="79">
                  <c:v>3.4893429404615774E-3</c:v>
                </c:pt>
                <c:pt idx="80">
                  <c:v>4.6718450199600024E-3</c:v>
                </c:pt>
                <c:pt idx="81">
                  <c:v>-1.8129207174814101E-4</c:v>
                </c:pt>
                <c:pt idx="82">
                  <c:v>-3.9642484815734512E-4</c:v>
                </c:pt>
                <c:pt idx="83">
                  <c:v>-3.6956576618350041E-4</c:v>
                </c:pt>
                <c:pt idx="84">
                  <c:v>-4.7653153002472093E-4</c:v>
                </c:pt>
                <c:pt idx="85">
                  <c:v>-2.9596261179609874E-4</c:v>
                </c:pt>
                <c:pt idx="86">
                  <c:v>-5.2778997920115329E-4</c:v>
                </c:pt>
                <c:pt idx="87">
                  <c:v>-3.421742226252437E-4</c:v>
                </c:pt>
                <c:pt idx="88">
                  <c:v>-2.729929894679041E-4</c:v>
                </c:pt>
                <c:pt idx="89">
                  <c:v>-4.4424447421442868E-4</c:v>
                </c:pt>
                <c:pt idx="90">
                  <c:v>1.5035745368332826E-4</c:v>
                </c:pt>
                <c:pt idx="91">
                  <c:v>-1.9449362991642703E-4</c:v>
                </c:pt>
                <c:pt idx="92">
                  <c:v>-2.570472229997924E-4</c:v>
                </c:pt>
                <c:pt idx="93">
                  <c:v>-5.8009985561226121E-4</c:v>
                </c:pt>
                <c:pt idx="94">
                  <c:v>-1.971919043031151E-4</c:v>
                </c:pt>
                <c:pt idx="95">
                  <c:v>-3.1204701089665638E-4</c:v>
                </c:pt>
                <c:pt idx="96">
                  <c:v>-5.489572199112745E-4</c:v>
                </c:pt>
                <c:pt idx="97">
                  <c:v>-2.3631308227003368E-4</c:v>
                </c:pt>
                <c:pt idx="98">
                  <c:v>-2.7950653582394566E-4</c:v>
                </c:pt>
                <c:pt idx="99">
                  <c:v>-2.7781990070736097E-4</c:v>
                </c:pt>
                <c:pt idx="100">
                  <c:v>-2.2095621475514817E-4</c:v>
                </c:pt>
                <c:pt idx="101">
                  <c:v>-3.4024165094614619E-4</c:v>
                </c:pt>
                <c:pt idx="102">
                  <c:v>-1.943901819441519E-4</c:v>
                </c:pt>
                <c:pt idx="103">
                  <c:v>2.8465347266103645E-4</c:v>
                </c:pt>
                <c:pt idx="104">
                  <c:v>-1.1341524389109739E-4</c:v>
                </c:pt>
                <c:pt idx="105">
                  <c:v>-2.2514162196969563E-4</c:v>
                </c:pt>
                <c:pt idx="106">
                  <c:v>-2.3935027927449309E-4</c:v>
                </c:pt>
                <c:pt idx="107">
                  <c:v>-2.5083417148670588E-4</c:v>
                </c:pt>
                <c:pt idx="108">
                  <c:v>-2.5228944773735771E-4</c:v>
                </c:pt>
                <c:pt idx="109">
                  <c:v>-2.3957322535883788E-4</c:v>
                </c:pt>
                <c:pt idx="110">
                  <c:v>-2.4451768132603848E-4</c:v>
                </c:pt>
                <c:pt idx="111">
                  <c:v>-1.9791362235928892E-4</c:v>
                </c:pt>
                <c:pt idx="112">
                  <c:v>-2.6946199813093367E-4</c:v>
                </c:pt>
                <c:pt idx="113">
                  <c:v>-2.126839425304238E-4</c:v>
                </c:pt>
                <c:pt idx="114">
                  <c:v>-2.5169422150018045E-4</c:v>
                </c:pt>
                <c:pt idx="115">
                  <c:v>-1.8519556469717287E-4</c:v>
                </c:pt>
                <c:pt idx="116">
                  <c:v>-2.0261947054027197E-4</c:v>
                </c:pt>
                <c:pt idx="117">
                  <c:v>-2.5088334418230487E-4</c:v>
                </c:pt>
                <c:pt idx="118">
                  <c:v>-1.4241978029536954E-4</c:v>
                </c:pt>
                <c:pt idx="119">
                  <c:v>-2.4411828333521096E-4</c:v>
                </c:pt>
                <c:pt idx="120">
                  <c:v>-1.8396919538683364E-4</c:v>
                </c:pt>
                <c:pt idx="121">
                  <c:v>-1.6361387413619242E-4</c:v>
                </c:pt>
                <c:pt idx="122">
                  <c:v>-2.0487913550410611E-4</c:v>
                </c:pt>
                <c:pt idx="123">
                  <c:v>-1.6899342084023165E-4</c:v>
                </c:pt>
                <c:pt idx="124">
                  <c:v>-1.7271392538421444E-4</c:v>
                </c:pt>
                <c:pt idx="125">
                  <c:v>-1.7835646332978544E-4</c:v>
                </c:pt>
                <c:pt idx="126">
                  <c:v>-1.4201619121667237E-4</c:v>
                </c:pt>
                <c:pt idx="127">
                  <c:v>-1.9716554277631447E-4</c:v>
                </c:pt>
                <c:pt idx="128">
                  <c:v>-1.8347731855783558E-4</c:v>
                </c:pt>
                <c:pt idx="129">
                  <c:v>-1.5672947048812698E-4</c:v>
                </c:pt>
                <c:pt idx="130">
                  <c:v>-2.4398342053886366E-4</c:v>
                </c:pt>
                <c:pt idx="131">
                  <c:v>-1.2823282922556418E-4</c:v>
                </c:pt>
                <c:pt idx="132">
                  <c:v>-2.1250709798541098E-4</c:v>
                </c:pt>
                <c:pt idx="133">
                  <c:v>-1.2183668847845531E-4</c:v>
                </c:pt>
                <c:pt idx="134">
                  <c:v>-1.5702807059264591E-4</c:v>
                </c:pt>
                <c:pt idx="135">
                  <c:v>-2.0567086792328481E-4</c:v>
                </c:pt>
                <c:pt idx="136">
                  <c:v>-1.2150646756881683E-4</c:v>
                </c:pt>
                <c:pt idx="137">
                  <c:v>-2.8279712159676743E-4</c:v>
                </c:pt>
                <c:pt idx="138">
                  <c:v>-9.9721936671318283E-5</c:v>
                </c:pt>
                <c:pt idx="139">
                  <c:v>-3.1470045808250271E-4</c:v>
                </c:pt>
                <c:pt idx="140">
                  <c:v>-9.365131429893684E-5</c:v>
                </c:pt>
                <c:pt idx="141">
                  <c:v>-1.4147739472686647E-4</c:v>
                </c:pt>
                <c:pt idx="142">
                  <c:v>-2.8726462555821397E-4</c:v>
                </c:pt>
                <c:pt idx="143">
                  <c:v>-1.0623455318244308E-4</c:v>
                </c:pt>
                <c:pt idx="144">
                  <c:v>-1.6919162800521864E-4</c:v>
                </c:pt>
                <c:pt idx="145">
                  <c:v>-1.0704010046299876E-4</c:v>
                </c:pt>
                <c:pt idx="146">
                  <c:v>2.6268358822992576E-3</c:v>
                </c:pt>
                <c:pt idx="147">
                  <c:v>1.9951186106051374E-3</c:v>
                </c:pt>
                <c:pt idx="148">
                  <c:v>-1.299617214728127E-4</c:v>
                </c:pt>
                <c:pt idx="149">
                  <c:v>-1.7768544122639233E-4</c:v>
                </c:pt>
                <c:pt idx="150">
                  <c:v>1.545496288478875E-4</c:v>
                </c:pt>
                <c:pt idx="151">
                  <c:v>6.9759828749507203E-4</c:v>
                </c:pt>
                <c:pt idx="152">
                  <c:v>-6.862316585977185E-5</c:v>
                </c:pt>
                <c:pt idx="153">
                  <c:v>-1.5110048191613096E-4</c:v>
                </c:pt>
                <c:pt idx="154">
                  <c:v>-1.5385133391243355E-4</c:v>
                </c:pt>
                <c:pt idx="155">
                  <c:v>-2.0434755052816181E-4</c:v>
                </c:pt>
                <c:pt idx="156">
                  <c:v>3.0648989003166058E-4</c:v>
                </c:pt>
                <c:pt idx="157">
                  <c:v>-6.9076832330384344E-5</c:v>
                </c:pt>
                <c:pt idx="158">
                  <c:v>-1.4497705446939375E-4</c:v>
                </c:pt>
                <c:pt idx="159">
                  <c:v>-1.9800991824044421E-4</c:v>
                </c:pt>
                <c:pt idx="160">
                  <c:v>8.098751461361835E-4</c:v>
                </c:pt>
                <c:pt idx="161">
                  <c:v>-9.8941047323750225E-5</c:v>
                </c:pt>
                <c:pt idx="162">
                  <c:v>-1.2214545349095531E-4</c:v>
                </c:pt>
                <c:pt idx="163">
                  <c:v>-1.7863054404631358E-4</c:v>
                </c:pt>
                <c:pt idx="164">
                  <c:v>-1.4958859716923564E-4</c:v>
                </c:pt>
                <c:pt idx="165">
                  <c:v>-1.4630826561530714E-4</c:v>
                </c:pt>
                <c:pt idx="166">
                  <c:v>-1.2610830571851424E-4</c:v>
                </c:pt>
                <c:pt idx="167">
                  <c:v>-1.4965003368595849E-4</c:v>
                </c:pt>
                <c:pt idx="168">
                  <c:v>-1.9032303816221522E-4</c:v>
                </c:pt>
                <c:pt idx="169">
                  <c:v>-1.1167316398873936E-4</c:v>
                </c:pt>
                <c:pt idx="170">
                  <c:v>-1.246109865851401E-4</c:v>
                </c:pt>
                <c:pt idx="171">
                  <c:v>-2.1212917498204581E-4</c:v>
                </c:pt>
                <c:pt idx="172">
                  <c:v>-1.0254680867405055E-4</c:v>
                </c:pt>
                <c:pt idx="173">
                  <c:v>-2.8020783237426233E-4</c:v>
                </c:pt>
                <c:pt idx="174">
                  <c:v>-8.5411982084341909E-5</c:v>
                </c:pt>
                <c:pt idx="175">
                  <c:v>-1.2894002300559802E-4</c:v>
                </c:pt>
                <c:pt idx="176">
                  <c:v>-1.406019069084095E-4</c:v>
                </c:pt>
                <c:pt idx="177">
                  <c:v>-1.1307698485817441E-4</c:v>
                </c:pt>
                <c:pt idx="178">
                  <c:v>-1.7024443967641567E-4</c:v>
                </c:pt>
                <c:pt idx="179">
                  <c:v>-9.7731650550370264E-5</c:v>
                </c:pt>
                <c:pt idx="180">
                  <c:v>-1.1649973115662358E-4</c:v>
                </c:pt>
                <c:pt idx="181">
                  <c:v>-1.5179875653802786E-4</c:v>
                </c:pt>
                <c:pt idx="182">
                  <c:v>-9.5882455962915415E-5</c:v>
                </c:pt>
                <c:pt idx="183">
                  <c:v>-1.2206040939284919E-4</c:v>
                </c:pt>
                <c:pt idx="184">
                  <c:v>-1.5825766750632604E-4</c:v>
                </c:pt>
                <c:pt idx="185">
                  <c:v>-1.0956811894627399E-4</c:v>
                </c:pt>
                <c:pt idx="186">
                  <c:v>-9.0760937706852588E-5</c:v>
                </c:pt>
                <c:pt idx="187">
                  <c:v>-1.0751790364414838E-4</c:v>
                </c:pt>
                <c:pt idx="188">
                  <c:v>-8.1432385651676869E-5</c:v>
                </c:pt>
                <c:pt idx="189">
                  <c:v>1.4965275253353485E-3</c:v>
                </c:pt>
                <c:pt idx="190">
                  <c:v>7.4956782704525859E-4</c:v>
                </c:pt>
                <c:pt idx="191">
                  <c:v>-7.7392419795092128E-5</c:v>
                </c:pt>
                <c:pt idx="192">
                  <c:v>5.6602606349047868E-4</c:v>
                </c:pt>
                <c:pt idx="193">
                  <c:v>-1.0010469204270128E-4</c:v>
                </c:pt>
                <c:pt idx="194">
                  <c:v>-1.9997022982531714E-4</c:v>
                </c:pt>
                <c:pt idx="195">
                  <c:v>-1.0169431490766896E-4</c:v>
                </c:pt>
                <c:pt idx="196">
                  <c:v>-1.5362019195990469E-4</c:v>
                </c:pt>
                <c:pt idx="197">
                  <c:v>-8.7010821512860229E-5</c:v>
                </c:pt>
                <c:pt idx="198">
                  <c:v>-1.2760481257573979E-4</c:v>
                </c:pt>
                <c:pt idx="199">
                  <c:v>-9.2652153380352561E-5</c:v>
                </c:pt>
                <c:pt idx="200">
                  <c:v>-1.4441598302935166E-4</c:v>
                </c:pt>
                <c:pt idx="201">
                  <c:v>-1.3177857095106527E-4</c:v>
                </c:pt>
                <c:pt idx="202">
                  <c:v>-9.6686591474080084E-5</c:v>
                </c:pt>
                <c:pt idx="203">
                  <c:v>-1.0391657581753622E-4</c:v>
                </c:pt>
                <c:pt idx="204">
                  <c:v>-1.087909781975366E-4</c:v>
                </c:pt>
                <c:pt idx="205">
                  <c:v>-1.1425054251571584E-4</c:v>
                </c:pt>
                <c:pt idx="206">
                  <c:v>-1.3632788455723526E-4</c:v>
                </c:pt>
                <c:pt idx="207">
                  <c:v>-7.5016225288373611E-5</c:v>
                </c:pt>
                <c:pt idx="208">
                  <c:v>-1.1609336144237634E-4</c:v>
                </c:pt>
                <c:pt idx="209">
                  <c:v>-1.0679746482156969E-4</c:v>
                </c:pt>
                <c:pt idx="210">
                  <c:v>9.9269720384381147E-4</c:v>
                </c:pt>
                <c:pt idx="211">
                  <c:v>1.0282917965984922E-3</c:v>
                </c:pt>
                <c:pt idx="212">
                  <c:v>-8.530427597774857E-5</c:v>
                </c:pt>
                <c:pt idx="213">
                  <c:v>-1.0570659583683271E-4</c:v>
                </c:pt>
                <c:pt idx="214">
                  <c:v>-1.9608291689533555E-4</c:v>
                </c:pt>
                <c:pt idx="215">
                  <c:v>-7.6369145095547448E-5</c:v>
                </c:pt>
                <c:pt idx="216">
                  <c:v>-1.1145054644355146E-4</c:v>
                </c:pt>
                <c:pt idx="217">
                  <c:v>-1.4020766184857624E-4</c:v>
                </c:pt>
                <c:pt idx="218">
                  <c:v>-8.1490588429011579E-5</c:v>
                </c:pt>
                <c:pt idx="219">
                  <c:v>-1.0319849397142314E-4</c:v>
                </c:pt>
                <c:pt idx="220">
                  <c:v>9.6296153272110857E-4</c:v>
                </c:pt>
                <c:pt idx="221">
                  <c:v>5.4485363035506663E-4</c:v>
                </c:pt>
                <c:pt idx="222">
                  <c:v>-6.7862073804060514E-5</c:v>
                </c:pt>
                <c:pt idx="223">
                  <c:v>-1.0770100342035816E-4</c:v>
                </c:pt>
                <c:pt idx="224">
                  <c:v>-9.7350824602754888E-5</c:v>
                </c:pt>
                <c:pt idx="225">
                  <c:v>-1.1392319006130769E-4</c:v>
                </c:pt>
                <c:pt idx="226">
                  <c:v>-1.0219642607091356E-4</c:v>
                </c:pt>
                <c:pt idx="227">
                  <c:v>-1.4158996996466175E-4</c:v>
                </c:pt>
                <c:pt idx="228">
                  <c:v>-8.7138004962255465E-5</c:v>
                </c:pt>
                <c:pt idx="229">
                  <c:v>-1.186882909455671E-4</c:v>
                </c:pt>
                <c:pt idx="230">
                  <c:v>-1.1267418857845156E-4</c:v>
                </c:pt>
                <c:pt idx="231">
                  <c:v>-6.8043800196693099E-5</c:v>
                </c:pt>
                <c:pt idx="232">
                  <c:v>-5.9060281072821132E-5</c:v>
                </c:pt>
                <c:pt idx="233">
                  <c:v>-8.9456960369462305E-5</c:v>
                </c:pt>
                <c:pt idx="234">
                  <c:v>-7.3654434821136748E-5</c:v>
                </c:pt>
                <c:pt idx="235">
                  <c:v>-1.171279346929724E-4</c:v>
                </c:pt>
                <c:pt idx="236">
                  <c:v>-9.6833023074094352E-5</c:v>
                </c:pt>
                <c:pt idx="237">
                  <c:v>-7.7892293014647951E-5</c:v>
                </c:pt>
                <c:pt idx="238">
                  <c:v>-9.3827690910840321E-5</c:v>
                </c:pt>
                <c:pt idx="239">
                  <c:v>-1.19982346045693E-4</c:v>
                </c:pt>
                <c:pt idx="240">
                  <c:v>-7.5111130200611895E-5</c:v>
                </c:pt>
                <c:pt idx="241">
                  <c:v>-1.0608627861414475E-4</c:v>
                </c:pt>
                <c:pt idx="242">
                  <c:v>-8.4212380499865054E-5</c:v>
                </c:pt>
                <c:pt idx="243">
                  <c:v>-8.6804516179167122E-5</c:v>
                </c:pt>
                <c:pt idx="244">
                  <c:v>-1.0262566239742646E-4</c:v>
                </c:pt>
                <c:pt idx="245">
                  <c:v>-5.5181326000600083E-5</c:v>
                </c:pt>
                <c:pt idx="246">
                  <c:v>-5.8154928865070932E-5</c:v>
                </c:pt>
                <c:pt idx="247">
                  <c:v>6.858230155361621E-4</c:v>
                </c:pt>
                <c:pt idx="248">
                  <c:v>8.8428888004350693E-4</c:v>
                </c:pt>
                <c:pt idx="249">
                  <c:v>-7.2055132993504339E-5</c:v>
                </c:pt>
                <c:pt idx="250">
                  <c:v>-9.9183380163817637E-5</c:v>
                </c:pt>
                <c:pt idx="251">
                  <c:v>-9.1631298503705712E-5</c:v>
                </c:pt>
                <c:pt idx="252">
                  <c:v>-8.6310224404977163E-5</c:v>
                </c:pt>
                <c:pt idx="253">
                  <c:v>-1.0943535641389799E-4</c:v>
                </c:pt>
                <c:pt idx="254">
                  <c:v>-7.3570389495197666E-5</c:v>
                </c:pt>
                <c:pt idx="255">
                  <c:v>-8.1596200510308778E-5</c:v>
                </c:pt>
                <c:pt idx="256">
                  <c:v>-1.9059424124908223E-5</c:v>
                </c:pt>
                <c:pt idx="257">
                  <c:v>1.6505750860721865E-3</c:v>
                </c:pt>
                <c:pt idx="258">
                  <c:v>-7.6828600744736472E-5</c:v>
                </c:pt>
                <c:pt idx="259">
                  <c:v>-9.4356493580342955E-5</c:v>
                </c:pt>
                <c:pt idx="260">
                  <c:v>-1.9671891190500528E-4</c:v>
                </c:pt>
                <c:pt idx="261">
                  <c:v>-7.8922940057294839E-5</c:v>
                </c:pt>
                <c:pt idx="262">
                  <c:v>-7.0125876269999307E-5</c:v>
                </c:pt>
                <c:pt idx="263">
                  <c:v>1.499671574798278E-4</c:v>
                </c:pt>
                <c:pt idx="264">
                  <c:v>-1.1239421015425173E-4</c:v>
                </c:pt>
                <c:pt idx="265">
                  <c:v>-6.8462007179433449E-5</c:v>
                </c:pt>
                <c:pt idx="266">
                  <c:v>-8.8972642775215786E-5</c:v>
                </c:pt>
                <c:pt idx="267">
                  <c:v>-1.0518726906727945E-4</c:v>
                </c:pt>
                <c:pt idx="268">
                  <c:v>-7.7109886373225234E-5</c:v>
                </c:pt>
                <c:pt idx="269">
                  <c:v>-9.1119995080281106E-5</c:v>
                </c:pt>
                <c:pt idx="270">
                  <c:v>-4.0854252740325595E-5</c:v>
                </c:pt>
                <c:pt idx="271">
                  <c:v>-4.8802679939886605E-5</c:v>
                </c:pt>
                <c:pt idx="272">
                  <c:v>-8.8320525551024569E-5</c:v>
                </c:pt>
                <c:pt idx="273">
                  <c:v>-8.6465704983435053E-5</c:v>
                </c:pt>
                <c:pt idx="274">
                  <c:v>-4.0028541778218293E-5</c:v>
                </c:pt>
                <c:pt idx="275">
                  <c:v>-3.4843748666267634E-6</c:v>
                </c:pt>
                <c:pt idx="276">
                  <c:v>-5.7703855621982512E-5</c:v>
                </c:pt>
                <c:pt idx="277">
                  <c:v>-1.587852638485418E-4</c:v>
                </c:pt>
                <c:pt idx="278">
                  <c:v>5.0045603081465555E-4</c:v>
                </c:pt>
                <c:pt idx="279">
                  <c:v>1.3486856507557139E-3</c:v>
                </c:pt>
                <c:pt idx="280">
                  <c:v>-9.9091945965301619E-5</c:v>
                </c:pt>
                <c:pt idx="281">
                  <c:v>-7.8138739735408931E-5</c:v>
                </c:pt>
                <c:pt idx="282">
                  <c:v>4.8919587131543278E-4</c:v>
                </c:pt>
                <c:pt idx="283">
                  <c:v>4.1064722909545987E-4</c:v>
                </c:pt>
                <c:pt idx="284">
                  <c:v>-6.2067687050722413E-5</c:v>
                </c:pt>
                <c:pt idx="285">
                  <c:v>-1.0870086752243761E-4</c:v>
                </c:pt>
                <c:pt idx="286">
                  <c:v>-8.2778991095460366E-5</c:v>
                </c:pt>
                <c:pt idx="287">
                  <c:v>-8.4727536561227473E-5</c:v>
                </c:pt>
                <c:pt idx="288">
                  <c:v>-8.7909573778563441E-5</c:v>
                </c:pt>
                <c:pt idx="289">
                  <c:v>-9.704666845136344E-5</c:v>
                </c:pt>
                <c:pt idx="290">
                  <c:v>-7.0670200644657125E-5</c:v>
                </c:pt>
                <c:pt idx="291">
                  <c:v>-2.7753055593902159E-5</c:v>
                </c:pt>
                <c:pt idx="292">
                  <c:v>-8.5340467634709079E-5</c:v>
                </c:pt>
                <c:pt idx="293">
                  <c:v>-8.9523588366466865E-5</c:v>
                </c:pt>
                <c:pt idx="294">
                  <c:v>-7.7626445369986216E-5</c:v>
                </c:pt>
                <c:pt idx="295">
                  <c:v>-1.2818383881276055E-4</c:v>
                </c:pt>
                <c:pt idx="296">
                  <c:v>-6.7700278223963622E-5</c:v>
                </c:pt>
                <c:pt idx="297">
                  <c:v>-1.2428457900360453E-5</c:v>
                </c:pt>
                <c:pt idx="298">
                  <c:v>-6.6960176634814057E-5</c:v>
                </c:pt>
                <c:pt idx="299">
                  <c:v>-7.2511094210804127E-5</c:v>
                </c:pt>
                <c:pt idx="300">
                  <c:v>-8.968709771003689E-5</c:v>
                </c:pt>
                <c:pt idx="301">
                  <c:v>-7.9541957726768635E-5</c:v>
                </c:pt>
                <c:pt idx="302">
                  <c:v>-7.6243200326328397E-5</c:v>
                </c:pt>
                <c:pt idx="303">
                  <c:v>-8.8135999221371629E-5</c:v>
                </c:pt>
                <c:pt idx="304">
                  <c:v>-8.0668348542431889E-5</c:v>
                </c:pt>
                <c:pt idx="305">
                  <c:v>-9.021151167279587E-5</c:v>
                </c:pt>
                <c:pt idx="306">
                  <c:v>-6.8312745169188621E-5</c:v>
                </c:pt>
                <c:pt idx="307">
                  <c:v>-7.5856266750667196E-5</c:v>
                </c:pt>
                <c:pt idx="308">
                  <c:v>-7.7021229822326934E-5</c:v>
                </c:pt>
                <c:pt idx="309">
                  <c:v>-7.2963081746675888E-5</c:v>
                </c:pt>
                <c:pt idx="310">
                  <c:v>-1.0642926173085024E-4</c:v>
                </c:pt>
                <c:pt idx="311">
                  <c:v>-2.9495998232413458E-5</c:v>
                </c:pt>
                <c:pt idx="312">
                  <c:v>1.3763182850140632E-3</c:v>
                </c:pt>
                <c:pt idx="313">
                  <c:v>2.1464052955176436E-4</c:v>
                </c:pt>
                <c:pt idx="314">
                  <c:v>-6.971359892982948E-5</c:v>
                </c:pt>
                <c:pt idx="315">
                  <c:v>-7.9051726465585373E-5</c:v>
                </c:pt>
                <c:pt idx="316">
                  <c:v>-1.0441800507345822E-4</c:v>
                </c:pt>
                <c:pt idx="317">
                  <c:v>-1.0435851694313438E-5</c:v>
                </c:pt>
                <c:pt idx="318">
                  <c:v>-4.7611041051115749E-5</c:v>
                </c:pt>
                <c:pt idx="319">
                  <c:v>-8.3981594696371108E-6</c:v>
                </c:pt>
                <c:pt idx="320">
                  <c:v>-7.397703991868545E-5</c:v>
                </c:pt>
                <c:pt idx="321">
                  <c:v>-7.433489814713789E-5</c:v>
                </c:pt>
                <c:pt idx="322">
                  <c:v>-5.9963745116357132E-5</c:v>
                </c:pt>
                <c:pt idx="323">
                  <c:v>-7.8271389374059088E-5</c:v>
                </c:pt>
                <c:pt idx="324">
                  <c:v>6.0259230627110634E-4</c:v>
                </c:pt>
                <c:pt idx="325">
                  <c:v>-7.6337140068675487E-5</c:v>
                </c:pt>
                <c:pt idx="326">
                  <c:v>-9.4884411320029464E-5</c:v>
                </c:pt>
                <c:pt idx="327">
                  <c:v>-7.6088712355415467E-5</c:v>
                </c:pt>
                <c:pt idx="328">
                  <c:v>-7.5371732598037471E-5</c:v>
                </c:pt>
                <c:pt idx="329">
                  <c:v>-9.3101930060517603E-5</c:v>
                </c:pt>
                <c:pt idx="330">
                  <c:v>-6.2115162100855753E-5</c:v>
                </c:pt>
                <c:pt idx="331">
                  <c:v>-3.6100890262066815E-5</c:v>
                </c:pt>
                <c:pt idx="332">
                  <c:v>-6.8276318362938085E-5</c:v>
                </c:pt>
                <c:pt idx="333">
                  <c:v>-2.6148972849649185E-5</c:v>
                </c:pt>
                <c:pt idx="334">
                  <c:v>-6.3544456247027246E-5</c:v>
                </c:pt>
                <c:pt idx="335">
                  <c:v>-7.5610318382999628E-5</c:v>
                </c:pt>
                <c:pt idx="336">
                  <c:v>-6.8653061310923835E-5</c:v>
                </c:pt>
                <c:pt idx="337">
                  <c:v>-8.2316270181274274E-5</c:v>
                </c:pt>
                <c:pt idx="338">
                  <c:v>-6.787675201262345E-5</c:v>
                </c:pt>
                <c:pt idx="339">
                  <c:v>-7.8145504147796607E-5</c:v>
                </c:pt>
                <c:pt idx="340">
                  <c:v>-6.5522892916524642E-5</c:v>
                </c:pt>
                <c:pt idx="341">
                  <c:v>-7.1439723309443243E-5</c:v>
                </c:pt>
                <c:pt idx="342">
                  <c:v>-7.1571641942850639E-5</c:v>
                </c:pt>
                <c:pt idx="343">
                  <c:v>-7.2409386233962135E-5</c:v>
                </c:pt>
                <c:pt idx="344">
                  <c:v>-6.182028630976973E-5</c:v>
                </c:pt>
                <c:pt idx="345">
                  <c:v>-1.1205411102832047E-4</c:v>
                </c:pt>
                <c:pt idx="346">
                  <c:v>1.1772403176244547E-4</c:v>
                </c:pt>
                <c:pt idx="347">
                  <c:v>6.2722915913217866E-4</c:v>
                </c:pt>
                <c:pt idx="348">
                  <c:v>6.8233931308368215E-4</c:v>
                </c:pt>
                <c:pt idx="349">
                  <c:v>1.103863273801915E-3</c:v>
                </c:pt>
                <c:pt idx="350">
                  <c:v>-6.0507680369692126E-5</c:v>
                </c:pt>
                <c:pt idx="351">
                  <c:v>-7.0754222636445664E-5</c:v>
                </c:pt>
                <c:pt idx="352">
                  <c:v>-7.3386630830107408E-5</c:v>
                </c:pt>
                <c:pt idx="353">
                  <c:v>-7.5434355339197679E-5</c:v>
                </c:pt>
                <c:pt idx="354">
                  <c:v>-7.8494987051631047E-5</c:v>
                </c:pt>
                <c:pt idx="355">
                  <c:v>-6.6556045009345295E-5</c:v>
                </c:pt>
                <c:pt idx="356">
                  <c:v>-7.314750325018974E-5</c:v>
                </c:pt>
                <c:pt idx="357">
                  <c:v>-1.3327164206370626E-4</c:v>
                </c:pt>
                <c:pt idx="358">
                  <c:v>-4.9216928310087916E-5</c:v>
                </c:pt>
                <c:pt idx="359">
                  <c:v>-3.5231557418437046E-5</c:v>
                </c:pt>
                <c:pt idx="360">
                  <c:v>1.0594740207774175E-3</c:v>
                </c:pt>
                <c:pt idx="361">
                  <c:v>6.0680750338876156E-4</c:v>
                </c:pt>
                <c:pt idx="362">
                  <c:v>-8.2556324597324199E-5</c:v>
                </c:pt>
                <c:pt idx="363">
                  <c:v>-6.6332305897982943E-5</c:v>
                </c:pt>
                <c:pt idx="364">
                  <c:v>-3.8805618774409199E-5</c:v>
                </c:pt>
                <c:pt idx="365">
                  <c:v>-1.7896608816941857E-5</c:v>
                </c:pt>
                <c:pt idx="366">
                  <c:v>-5.4985010945459325E-5</c:v>
                </c:pt>
                <c:pt idx="367">
                  <c:v>-8.9316903015594277E-5</c:v>
                </c:pt>
                <c:pt idx="368">
                  <c:v>-5.5622225194843822E-5</c:v>
                </c:pt>
                <c:pt idx="369">
                  <c:v>-9.8264156925619979E-5</c:v>
                </c:pt>
                <c:pt idx="370">
                  <c:v>-5.9084909837525428E-5</c:v>
                </c:pt>
                <c:pt idx="371">
                  <c:v>-9.5697977461550314E-5</c:v>
                </c:pt>
                <c:pt idx="372">
                  <c:v>-8.8113720996073786E-5</c:v>
                </c:pt>
                <c:pt idx="373">
                  <c:v>-5.4688089834006725E-5</c:v>
                </c:pt>
                <c:pt idx="374">
                  <c:v>-7.6733171135322952E-5</c:v>
                </c:pt>
                <c:pt idx="375">
                  <c:v>-5.9132990267102872E-5</c:v>
                </c:pt>
                <c:pt idx="376">
                  <c:v>-8.6190527315779597E-5</c:v>
                </c:pt>
                <c:pt idx="377">
                  <c:v>6.0743314610038553E-5</c:v>
                </c:pt>
                <c:pt idx="378">
                  <c:v>-5.7110119848461085E-5</c:v>
                </c:pt>
                <c:pt idx="379">
                  <c:v>-6.5289913777814569E-5</c:v>
                </c:pt>
                <c:pt idx="380">
                  <c:v>1.9246792333573597E-5</c:v>
                </c:pt>
                <c:pt idx="381">
                  <c:v>-5.8549961961792549E-5</c:v>
                </c:pt>
                <c:pt idx="382">
                  <c:v>-2.6980593311556632E-5</c:v>
                </c:pt>
                <c:pt idx="383">
                  <c:v>4.4666413198801664E-4</c:v>
                </c:pt>
                <c:pt idx="384">
                  <c:v>-6.4677558061626266E-5</c:v>
                </c:pt>
                <c:pt idx="385">
                  <c:v>-6.6534454504916244E-5</c:v>
                </c:pt>
                <c:pt idx="386">
                  <c:v>-6.155520568826105E-5</c:v>
                </c:pt>
                <c:pt idx="387">
                  <c:v>-6.9286441131097905E-5</c:v>
                </c:pt>
                <c:pt idx="388">
                  <c:v>-6.4390625121334646E-5</c:v>
                </c:pt>
                <c:pt idx="389">
                  <c:v>-7.33258993188141E-5</c:v>
                </c:pt>
                <c:pt idx="390">
                  <c:v>-6.1467212952652053E-5</c:v>
                </c:pt>
                <c:pt idx="391">
                  <c:v>-8.0712048385028144E-5</c:v>
                </c:pt>
                <c:pt idx="392">
                  <c:v>-7.7802066381422926E-5</c:v>
                </c:pt>
                <c:pt idx="393">
                  <c:v>-4.7954934364517468E-5</c:v>
                </c:pt>
                <c:pt idx="394">
                  <c:v>-7.1848099999000231E-5</c:v>
                </c:pt>
                <c:pt idx="395">
                  <c:v>-6.4728532292759357E-5</c:v>
                </c:pt>
                <c:pt idx="396">
                  <c:v>-9.1372959468003466E-5</c:v>
                </c:pt>
                <c:pt idx="397">
                  <c:v>-5.1246386329909026E-5</c:v>
                </c:pt>
                <c:pt idx="398">
                  <c:v>-6.0331340957160382E-5</c:v>
                </c:pt>
                <c:pt idx="399">
                  <c:v>-6.455233264029358E-5</c:v>
                </c:pt>
                <c:pt idx="400">
                  <c:v>-6.6856233876063818E-5</c:v>
                </c:pt>
                <c:pt idx="401">
                  <c:v>-6.1037809785483005E-5</c:v>
                </c:pt>
                <c:pt idx="402">
                  <c:v>-6.8386868590351573E-5</c:v>
                </c:pt>
                <c:pt idx="403">
                  <c:v>-7.0055346921836466E-5</c:v>
                </c:pt>
                <c:pt idx="404">
                  <c:v>-4.872838526233281E-5</c:v>
                </c:pt>
                <c:pt idx="405">
                  <c:v>-5.9340474645408946E-5</c:v>
                </c:pt>
                <c:pt idx="406">
                  <c:v>-5.9748577134059338E-5</c:v>
                </c:pt>
                <c:pt idx="407">
                  <c:v>-1.1531129627011775E-5</c:v>
                </c:pt>
                <c:pt idx="408">
                  <c:v>4.0153061188716652E-4</c:v>
                </c:pt>
                <c:pt idx="409">
                  <c:v>-5.8209969449965337E-5</c:v>
                </c:pt>
                <c:pt idx="410">
                  <c:v>-6.9796583593063395E-5</c:v>
                </c:pt>
                <c:pt idx="411">
                  <c:v>-4.8562095156026329E-5</c:v>
                </c:pt>
                <c:pt idx="412">
                  <c:v>-7.0009127054691041E-5</c:v>
                </c:pt>
                <c:pt idx="413">
                  <c:v>-5.4760028029348479E-5</c:v>
                </c:pt>
                <c:pt idx="414">
                  <c:v>-7.7060742973353749E-5</c:v>
                </c:pt>
                <c:pt idx="415">
                  <c:v>-6.2084622400663422E-5</c:v>
                </c:pt>
                <c:pt idx="416">
                  <c:v>-5.2933466550894871E-5</c:v>
                </c:pt>
                <c:pt idx="417">
                  <c:v>-3.8721665106824654E-5</c:v>
                </c:pt>
                <c:pt idx="418">
                  <c:v>5.8762741101167908E-4</c:v>
                </c:pt>
                <c:pt idx="419">
                  <c:v>-5.9380780699069855E-5</c:v>
                </c:pt>
                <c:pt idx="420">
                  <c:v>-6.046273926573329E-5</c:v>
                </c:pt>
                <c:pt idx="421">
                  <c:v>3.0109356502229571E-4</c:v>
                </c:pt>
                <c:pt idx="422">
                  <c:v>-5.8039104754251563E-5</c:v>
                </c:pt>
                <c:pt idx="423">
                  <c:v>-6.4627816252424257E-5</c:v>
                </c:pt>
                <c:pt idx="424">
                  <c:v>4.9400758577134885E-5</c:v>
                </c:pt>
                <c:pt idx="425">
                  <c:v>-4.1099898874734378E-5</c:v>
                </c:pt>
                <c:pt idx="426">
                  <c:v>2.7129469096020127E-6</c:v>
                </c:pt>
                <c:pt idx="427">
                  <c:v>-5.3801788402698793E-5</c:v>
                </c:pt>
                <c:pt idx="428">
                  <c:v>-2.06125818221483E-5</c:v>
                </c:pt>
                <c:pt idx="429">
                  <c:v>3.1681133129882904E-4</c:v>
                </c:pt>
                <c:pt idx="430">
                  <c:v>-5.441858098341381E-5</c:v>
                </c:pt>
                <c:pt idx="431">
                  <c:v>-8.4024718110107234E-5</c:v>
                </c:pt>
                <c:pt idx="432">
                  <c:v>-4.5185917183467767E-5</c:v>
                </c:pt>
                <c:pt idx="433">
                  <c:v>-6.6737802595156305E-5</c:v>
                </c:pt>
                <c:pt idx="434">
                  <c:v>-5.6649640169112056E-5</c:v>
                </c:pt>
                <c:pt idx="435">
                  <c:v>-6.0683270249689883E-5</c:v>
                </c:pt>
                <c:pt idx="436">
                  <c:v>-5.6805414945585151E-5</c:v>
                </c:pt>
                <c:pt idx="437">
                  <c:v>-5.6260133050756929E-5</c:v>
                </c:pt>
                <c:pt idx="438">
                  <c:v>-5.5505804473357563E-5</c:v>
                </c:pt>
                <c:pt idx="439">
                  <c:v>-6.2314879189843148E-5</c:v>
                </c:pt>
                <c:pt idx="440">
                  <c:v>-5.5301119281513484E-5</c:v>
                </c:pt>
                <c:pt idx="441">
                  <c:v>-5.9015707217952606E-5</c:v>
                </c:pt>
                <c:pt idx="442">
                  <c:v>-5.6730126362647594E-5</c:v>
                </c:pt>
                <c:pt idx="443">
                  <c:v>-5.6066569170070336E-5</c:v>
                </c:pt>
                <c:pt idx="444">
                  <c:v>-5.3460163904388908E-5</c:v>
                </c:pt>
                <c:pt idx="445">
                  <c:v>-5.403954742735879E-5</c:v>
                </c:pt>
                <c:pt idx="446">
                  <c:v>-6.1615985596120789E-5</c:v>
                </c:pt>
                <c:pt idx="447">
                  <c:v>-5.2819211754863261E-5</c:v>
                </c:pt>
                <c:pt idx="448">
                  <c:v>-7.3199982748963535E-5</c:v>
                </c:pt>
                <c:pt idx="449">
                  <c:v>-5.4367351511188595E-5</c:v>
                </c:pt>
                <c:pt idx="450">
                  <c:v>-4.5701355786206589E-5</c:v>
                </c:pt>
                <c:pt idx="451">
                  <c:v>-6.6886349735823387E-5</c:v>
                </c:pt>
                <c:pt idx="452">
                  <c:v>-4.0820795750098524E-5</c:v>
                </c:pt>
                <c:pt idx="453">
                  <c:v>-6.2913568718520085E-5</c:v>
                </c:pt>
                <c:pt idx="454">
                  <c:v>-5.358916786987181E-5</c:v>
                </c:pt>
                <c:pt idx="455">
                  <c:v>-6.2904307232091608E-5</c:v>
                </c:pt>
                <c:pt idx="456">
                  <c:v>-4.6231547879459491E-5</c:v>
                </c:pt>
                <c:pt idx="457">
                  <c:v>-6.0622253693192671E-5</c:v>
                </c:pt>
                <c:pt idx="458">
                  <c:v>-5.518601098275115E-5</c:v>
                </c:pt>
                <c:pt idx="459">
                  <c:v>-5.4100059528539603E-5</c:v>
                </c:pt>
                <c:pt idx="460">
                  <c:v>-4.5808596442673529E-5</c:v>
                </c:pt>
                <c:pt idx="461">
                  <c:v>-1.8608956070859201E-4</c:v>
                </c:pt>
                <c:pt idx="462">
                  <c:v>-3.0921927450195423E-5</c:v>
                </c:pt>
                <c:pt idx="463">
                  <c:v>-4.6146619403101701E-5</c:v>
                </c:pt>
                <c:pt idx="464">
                  <c:v>-6.9158684672951436E-5</c:v>
                </c:pt>
                <c:pt idx="465">
                  <c:v>-4.7735174176634341E-5</c:v>
                </c:pt>
                <c:pt idx="466">
                  <c:v>-5.5039822698675833E-5</c:v>
                </c:pt>
                <c:pt idx="467">
                  <c:v>-5.0327732255372475E-5</c:v>
                </c:pt>
                <c:pt idx="468">
                  <c:v>-4.2798209171576977E-5</c:v>
                </c:pt>
                <c:pt idx="469">
                  <c:v>-5.708772767189376E-5</c:v>
                </c:pt>
                <c:pt idx="470">
                  <c:v>-4.8306086639292604E-5</c:v>
                </c:pt>
                <c:pt idx="471">
                  <c:v>-4.7766140200851643E-5</c:v>
                </c:pt>
                <c:pt idx="472">
                  <c:v>-5.9073367396565802E-5</c:v>
                </c:pt>
                <c:pt idx="473">
                  <c:v>-1.4003837188199087E-5</c:v>
                </c:pt>
                <c:pt idx="474">
                  <c:v>1.6556306680681233E-4</c:v>
                </c:pt>
                <c:pt idx="475">
                  <c:v>-4.4682927556164861E-5</c:v>
                </c:pt>
                <c:pt idx="476">
                  <c:v>-5.1076851619140391E-5</c:v>
                </c:pt>
                <c:pt idx="477">
                  <c:v>-4.3984119985596102E-5</c:v>
                </c:pt>
                <c:pt idx="478">
                  <c:v>-5.5195825179179526E-5</c:v>
                </c:pt>
                <c:pt idx="479">
                  <c:v>8.3988513507896127E-5</c:v>
                </c:pt>
                <c:pt idx="480">
                  <c:v>-5.6062166578115132E-5</c:v>
                </c:pt>
                <c:pt idx="481">
                  <c:v>-4.26387257085626E-5</c:v>
                </c:pt>
                <c:pt idx="482">
                  <c:v>-4.5402548318465858E-5</c:v>
                </c:pt>
                <c:pt idx="483">
                  <c:v>-5.6393253577912595E-5</c:v>
                </c:pt>
                <c:pt idx="484">
                  <c:v>6.7290134633537493E-4</c:v>
                </c:pt>
                <c:pt idx="485">
                  <c:v>-4.141993323644286E-5</c:v>
                </c:pt>
                <c:pt idx="486">
                  <c:v>-3.7950214296166133E-5</c:v>
                </c:pt>
                <c:pt idx="487">
                  <c:v>-6.3613985112998407E-5</c:v>
                </c:pt>
                <c:pt idx="488">
                  <c:v>-1.7197746992462571E-5</c:v>
                </c:pt>
                <c:pt idx="489">
                  <c:v>-3.7274036933538404E-5</c:v>
                </c:pt>
                <c:pt idx="490">
                  <c:v>-3.6547513808165713E-5</c:v>
                </c:pt>
                <c:pt idx="491">
                  <c:v>-3.8866898501728758E-5</c:v>
                </c:pt>
                <c:pt idx="492">
                  <c:v>1.6875762999598836E-3</c:v>
                </c:pt>
                <c:pt idx="493">
                  <c:v>1.2629559345237881E-6</c:v>
                </c:pt>
                <c:pt idx="494">
                  <c:v>1.8679065006275213E-4</c:v>
                </c:pt>
                <c:pt idx="495">
                  <c:v>6.5236355132556299E-4</c:v>
                </c:pt>
                <c:pt idx="496">
                  <c:v>2.0143432754436835E-5</c:v>
                </c:pt>
                <c:pt idx="497">
                  <c:v>4.4595253015646204E-5</c:v>
                </c:pt>
                <c:pt idx="498">
                  <c:v>-3.8873626039954711E-5</c:v>
                </c:pt>
                <c:pt idx="499">
                  <c:v>1.3969751604261325E-5</c:v>
                </c:pt>
                <c:pt idx="500">
                  <c:v>-1.6173797270330676E-5</c:v>
                </c:pt>
                <c:pt idx="501">
                  <c:v>4.0345103635740882E-4</c:v>
                </c:pt>
                <c:pt idx="502">
                  <c:v>2.6671806591770607E-4</c:v>
                </c:pt>
                <c:pt idx="503">
                  <c:v>1.9124952974496095E-4</c:v>
                </c:pt>
                <c:pt idx="504">
                  <c:v>-4.5702458708260792E-5</c:v>
                </c:pt>
                <c:pt idx="505">
                  <c:v>1.542084264128373E-5</c:v>
                </c:pt>
                <c:pt idx="506">
                  <c:v>-4.315970877795851E-5</c:v>
                </c:pt>
                <c:pt idx="507">
                  <c:v>1.5047995183402042E-4</c:v>
                </c:pt>
                <c:pt idx="508">
                  <c:v>-8.7600887259184182E-6</c:v>
                </c:pt>
                <c:pt idx="509">
                  <c:v>-4.6839914693716382E-5</c:v>
                </c:pt>
                <c:pt idx="510">
                  <c:v>2.4516130093403197E-5</c:v>
                </c:pt>
                <c:pt idx="511">
                  <c:v>1.0096177120973333E-4</c:v>
                </c:pt>
                <c:pt idx="512">
                  <c:v>3.2174698588523129E-4</c:v>
                </c:pt>
                <c:pt idx="513">
                  <c:v>1.4793837950834694E-4</c:v>
                </c:pt>
                <c:pt idx="514">
                  <c:v>3.1983290368481294E-4</c:v>
                </c:pt>
                <c:pt idx="515">
                  <c:v>4.0277063239404254E-5</c:v>
                </c:pt>
                <c:pt idx="516">
                  <c:v>2.2232033513028978E-5</c:v>
                </c:pt>
                <c:pt idx="517">
                  <c:v>-8.9308662840713773E-6</c:v>
                </c:pt>
                <c:pt idx="518">
                  <c:v>1.1126232569977194E-3</c:v>
                </c:pt>
                <c:pt idx="519">
                  <c:v>1.9016517898527892E-5</c:v>
                </c:pt>
                <c:pt idx="520">
                  <c:v>-5.6413699842265692E-5</c:v>
                </c:pt>
                <c:pt idx="521">
                  <c:v>1.3587973491944688E-5</c:v>
                </c:pt>
                <c:pt idx="522">
                  <c:v>-5.4051164788440897E-5</c:v>
                </c:pt>
                <c:pt idx="523">
                  <c:v>1.8124623696796538E-4</c:v>
                </c:pt>
                <c:pt idx="524">
                  <c:v>1.4569568011805597E-3</c:v>
                </c:pt>
                <c:pt idx="525">
                  <c:v>1.908897996365683E-4</c:v>
                </c:pt>
                <c:pt idx="526">
                  <c:v>1.3500653672203605E-4</c:v>
                </c:pt>
                <c:pt idx="527">
                  <c:v>1.8732729642065261E-4</c:v>
                </c:pt>
                <c:pt idx="528">
                  <c:v>1.7120454368847796E-5</c:v>
                </c:pt>
                <c:pt idx="529">
                  <c:v>8.1964697860773634E-5</c:v>
                </c:pt>
                <c:pt idx="530">
                  <c:v>2.1484739417696776E-4</c:v>
                </c:pt>
                <c:pt idx="531">
                  <c:v>2.7785737162879269E-4</c:v>
                </c:pt>
                <c:pt idx="532">
                  <c:v>-2.0247245679347591E-5</c:v>
                </c:pt>
                <c:pt idx="533">
                  <c:v>1.2081584128923327E-4</c:v>
                </c:pt>
                <c:pt idx="534">
                  <c:v>6.0751918354483349E-5</c:v>
                </c:pt>
                <c:pt idx="535">
                  <c:v>8.7795122129459688E-4</c:v>
                </c:pt>
                <c:pt idx="536">
                  <c:v>5.661041395439929E-4</c:v>
                </c:pt>
                <c:pt idx="537">
                  <c:v>4.1236201361009471E-4</c:v>
                </c:pt>
                <c:pt idx="538">
                  <c:v>7.0315032363148732E-4</c:v>
                </c:pt>
                <c:pt idx="539">
                  <c:v>-3.4594192544605667E-5</c:v>
                </c:pt>
                <c:pt idx="540">
                  <c:v>5.7188558330962776E-4</c:v>
                </c:pt>
                <c:pt idx="541">
                  <c:v>1.1491699921851074E-4</c:v>
                </c:pt>
                <c:pt idx="542">
                  <c:v>1.0513853542572973E-3</c:v>
                </c:pt>
                <c:pt idx="543">
                  <c:v>4.472827832035424E-4</c:v>
                </c:pt>
                <c:pt idx="544">
                  <c:v>-3.6528583786150768E-5</c:v>
                </c:pt>
                <c:pt idx="545">
                  <c:v>6.6967069243065272E-5</c:v>
                </c:pt>
                <c:pt idx="546">
                  <c:v>4.749647277056597E-4</c:v>
                </c:pt>
                <c:pt idx="547">
                  <c:v>-7.19531498583731E-5</c:v>
                </c:pt>
                <c:pt idx="548">
                  <c:v>-4.6379043733820613E-5</c:v>
                </c:pt>
                <c:pt idx="549">
                  <c:v>-4.619739177604986E-5</c:v>
                </c:pt>
                <c:pt idx="550">
                  <c:v>1.0855871855087388E-3</c:v>
                </c:pt>
                <c:pt idx="551">
                  <c:v>3.7573029997534039E-5</c:v>
                </c:pt>
                <c:pt idx="552">
                  <c:v>1.0191739879923844E-4</c:v>
                </c:pt>
                <c:pt idx="553">
                  <c:v>-6.1810855068654424E-5</c:v>
                </c:pt>
                <c:pt idx="554">
                  <c:v>-4.8089997580387267E-5</c:v>
                </c:pt>
                <c:pt idx="555">
                  <c:v>-4.9192656214794979E-5</c:v>
                </c:pt>
                <c:pt idx="556">
                  <c:v>1.0632902097725043E-4</c:v>
                </c:pt>
                <c:pt idx="557">
                  <c:v>1.4572520107533174E-4</c:v>
                </c:pt>
                <c:pt idx="558">
                  <c:v>8.1702076901093903E-4</c:v>
                </c:pt>
                <c:pt idx="559">
                  <c:v>2.3553004157642389E-3</c:v>
                </c:pt>
                <c:pt idx="560">
                  <c:v>3.8901534664311515E-5</c:v>
                </c:pt>
                <c:pt idx="561">
                  <c:v>5.9286165502516102E-3</c:v>
                </c:pt>
                <c:pt idx="562">
                  <c:v>1.5366932710020062E-3</c:v>
                </c:pt>
                <c:pt idx="563">
                  <c:v>2.0769102718139667E-3</c:v>
                </c:pt>
                <c:pt idx="564">
                  <c:v>1.5425022940233431E-3</c:v>
                </c:pt>
                <c:pt idx="565">
                  <c:v>1.0887707487743754E-3</c:v>
                </c:pt>
                <c:pt idx="566">
                  <c:v>-5.1971606683769941E-5</c:v>
                </c:pt>
                <c:pt idx="567">
                  <c:v>9.4708918676795573E-4</c:v>
                </c:pt>
                <c:pt idx="568">
                  <c:v>1.7510089399639559E-3</c:v>
                </c:pt>
                <c:pt idx="569">
                  <c:v>4.4949608571780073E-5</c:v>
                </c:pt>
                <c:pt idx="570">
                  <c:v>9.1417683092403045E-5</c:v>
                </c:pt>
                <c:pt idx="571">
                  <c:v>-4.6406973529068919E-5</c:v>
                </c:pt>
                <c:pt idx="572">
                  <c:v>1.1079924523190157E-3</c:v>
                </c:pt>
                <c:pt idx="573">
                  <c:v>6.6633148983304071E-6</c:v>
                </c:pt>
                <c:pt idx="574">
                  <c:v>1.0296081648251509E-4</c:v>
                </c:pt>
                <c:pt idx="575">
                  <c:v>4.4387488590645251E-5</c:v>
                </c:pt>
                <c:pt idx="576">
                  <c:v>1.716487381889113E-4</c:v>
                </c:pt>
                <c:pt idx="577">
                  <c:v>8.4393464516510099E-4</c:v>
                </c:pt>
                <c:pt idx="578">
                  <c:v>2.0320827659223713E-3</c:v>
                </c:pt>
                <c:pt idx="579">
                  <c:v>1.0347909713341551E-3</c:v>
                </c:pt>
                <c:pt idx="580">
                  <c:v>7.6165339432444339E-3</c:v>
                </c:pt>
                <c:pt idx="581">
                  <c:v>1.7999207058908027E-2</c:v>
                </c:pt>
                <c:pt idx="582">
                  <c:v>-1.9553400416768565E-4</c:v>
                </c:pt>
                <c:pt idx="583">
                  <c:v>7.94906991333502E-3</c:v>
                </c:pt>
                <c:pt idx="584">
                  <c:v>2.2262641919993734E-3</c:v>
                </c:pt>
                <c:pt idx="585">
                  <c:v>2.1820050198756141E-3</c:v>
                </c:pt>
                <c:pt idx="586">
                  <c:v>-1.4368230678653296E-4</c:v>
                </c:pt>
                <c:pt idx="587">
                  <c:v>3.9712358103470126E-3</c:v>
                </c:pt>
                <c:pt idx="588">
                  <c:v>2.0435130260918165E-3</c:v>
                </c:pt>
                <c:pt idx="589">
                  <c:v>1.2872536257930469E-2</c:v>
                </c:pt>
                <c:pt idx="590">
                  <c:v>1.3221800995633097E-3</c:v>
                </c:pt>
                <c:pt idx="591">
                  <c:v>-1.5683515187397759E-4</c:v>
                </c:pt>
                <c:pt idx="592">
                  <c:v>2.8462314970673233E-3</c:v>
                </c:pt>
                <c:pt idx="593">
                  <c:v>8.2265338180747064E-3</c:v>
                </c:pt>
                <c:pt idx="594">
                  <c:v>4.5577459979043774E-3</c:v>
                </c:pt>
                <c:pt idx="595">
                  <c:v>8.4973080593126714E-3</c:v>
                </c:pt>
                <c:pt idx="596">
                  <c:v>2.419574166427042E-2</c:v>
                </c:pt>
                <c:pt idx="597">
                  <c:v>7.4616885511314098E-3</c:v>
                </c:pt>
                <c:pt idx="598">
                  <c:v>3.1197589979828924E-2</c:v>
                </c:pt>
                <c:pt idx="599">
                  <c:v>6.0310172153393043E-2</c:v>
                </c:pt>
                <c:pt idx="600">
                  <c:v>5.3309138204047049E-2</c:v>
                </c:pt>
                <c:pt idx="601">
                  <c:v>5.891677578688153E-2</c:v>
                </c:pt>
                <c:pt idx="602">
                  <c:v>6.1929015285437684E-2</c:v>
                </c:pt>
                <c:pt idx="603">
                  <c:v>0.15915431218554399</c:v>
                </c:pt>
                <c:pt idx="604">
                  <c:v>0.12063992927796115</c:v>
                </c:pt>
                <c:pt idx="605">
                  <c:v>0.13515595902614419</c:v>
                </c:pt>
                <c:pt idx="606">
                  <c:v>0.11780036876336304</c:v>
                </c:pt>
                <c:pt idx="607">
                  <c:v>0.18686364390223659</c:v>
                </c:pt>
                <c:pt idx="608">
                  <c:v>9.5423590707408926E-2</c:v>
                </c:pt>
                <c:pt idx="609">
                  <c:v>0.11390048807403823</c:v>
                </c:pt>
                <c:pt idx="610">
                  <c:v>9.2373759813901807E-2</c:v>
                </c:pt>
                <c:pt idx="611">
                  <c:v>0.16989713095171019</c:v>
                </c:pt>
                <c:pt idx="612">
                  <c:v>0.17790871575234105</c:v>
                </c:pt>
                <c:pt idx="613">
                  <c:v>0.21200676783031211</c:v>
                </c:pt>
                <c:pt idx="614">
                  <c:v>9.7721155043252697E-2</c:v>
                </c:pt>
                <c:pt idx="615">
                  <c:v>0.24985192001694728</c:v>
                </c:pt>
                <c:pt idx="616">
                  <c:v>1.0708960784757324E-3</c:v>
                </c:pt>
                <c:pt idx="617">
                  <c:v>5.9000380016822555E-2</c:v>
                </c:pt>
                <c:pt idx="618">
                  <c:v>4.7395255599355542E-2</c:v>
                </c:pt>
                <c:pt idx="619">
                  <c:v>3.0014435264644274E-2</c:v>
                </c:pt>
                <c:pt idx="620">
                  <c:v>2.9329502200688109E-2</c:v>
                </c:pt>
                <c:pt idx="621">
                  <c:v>2.5077139688268659E-2</c:v>
                </c:pt>
                <c:pt idx="622">
                  <c:v>1.5252505126211364E-2</c:v>
                </c:pt>
                <c:pt idx="623">
                  <c:v>1.8759396881026937E-2</c:v>
                </c:pt>
                <c:pt idx="624">
                  <c:v>1.6518380970943502E-2</c:v>
                </c:pt>
                <c:pt idx="625">
                  <c:v>6.5459725227118345E-3</c:v>
                </c:pt>
                <c:pt idx="626">
                  <c:v>3.833244646963579E-3</c:v>
                </c:pt>
                <c:pt idx="627">
                  <c:v>-8.5715365548668634E-5</c:v>
                </c:pt>
                <c:pt idx="628">
                  <c:v>3.9357868032011481E-3</c:v>
                </c:pt>
                <c:pt idx="629">
                  <c:v>-3.2438022328218508E-3</c:v>
                </c:pt>
                <c:pt idx="630">
                  <c:v>-2.7911071068981996E-3</c:v>
                </c:pt>
                <c:pt idx="631">
                  <c:v>-3.9827011564902764E-3</c:v>
                </c:pt>
                <c:pt idx="632">
                  <c:v>-1.0971569907517954E-3</c:v>
                </c:pt>
                <c:pt idx="633">
                  <c:v>-1.3768175510049418E-3</c:v>
                </c:pt>
                <c:pt idx="634">
                  <c:v>-2.0549364564361986E-3</c:v>
                </c:pt>
                <c:pt idx="635">
                  <c:v>-2.6551517994673076E-3</c:v>
                </c:pt>
                <c:pt idx="636">
                  <c:v>-1.1126114486476001E-3</c:v>
                </c:pt>
                <c:pt idx="637">
                  <c:v>3.8573189518129728E-3</c:v>
                </c:pt>
                <c:pt idx="638">
                  <c:v>1.1474273006450769E-3</c:v>
                </c:pt>
                <c:pt idx="639">
                  <c:v>6.7852019357290258E-3</c:v>
                </c:pt>
                <c:pt idx="640">
                  <c:v>1.0313304051044084E-2</c:v>
                </c:pt>
                <c:pt idx="641">
                  <c:v>4.963674481369024E-3</c:v>
                </c:pt>
                <c:pt idx="642">
                  <c:v>8.9927291279635908E-3</c:v>
                </c:pt>
                <c:pt idx="643">
                  <c:v>1.4423220696458456E-2</c:v>
                </c:pt>
                <c:pt idx="644">
                  <c:v>1.4102565318423408E-2</c:v>
                </c:pt>
                <c:pt idx="645">
                  <c:v>1.7757333519902541E-2</c:v>
                </c:pt>
                <c:pt idx="646">
                  <c:v>2.7539507728268395E-2</c:v>
                </c:pt>
                <c:pt idx="647">
                  <c:v>4.0963653730059349E-2</c:v>
                </c:pt>
                <c:pt idx="648">
                  <c:v>3.72502882849991E-2</c:v>
                </c:pt>
                <c:pt idx="649">
                  <c:v>5.4422804177199392E-2</c:v>
                </c:pt>
                <c:pt idx="650">
                  <c:v>0.12247797975915438</c:v>
                </c:pt>
                <c:pt idx="651">
                  <c:v>3.054077639845644E-2</c:v>
                </c:pt>
                <c:pt idx="652">
                  <c:v>3.3553592394428955E-2</c:v>
                </c:pt>
                <c:pt idx="653">
                  <c:v>6.6111942125051448E-2</c:v>
                </c:pt>
                <c:pt idx="654">
                  <c:v>6.564119859027949E-2</c:v>
                </c:pt>
                <c:pt idx="655">
                  <c:v>5.2995835626406536E-2</c:v>
                </c:pt>
                <c:pt idx="656">
                  <c:v>6.0481506142495096E-2</c:v>
                </c:pt>
                <c:pt idx="657">
                  <c:v>6.7836336857046126E-2</c:v>
                </c:pt>
                <c:pt idx="658">
                  <c:v>4.3505882387670142E-2</c:v>
                </c:pt>
                <c:pt idx="659">
                  <c:v>8.0311482919331989E-2</c:v>
                </c:pt>
                <c:pt idx="660">
                  <c:v>0.10191246696866954</c:v>
                </c:pt>
                <c:pt idx="661">
                  <c:v>2.0201537325310239E-2</c:v>
                </c:pt>
                <c:pt idx="662">
                  <c:v>-4.3541919422979422E-3</c:v>
                </c:pt>
                <c:pt idx="663">
                  <c:v>-3.9610589842912396E-3</c:v>
                </c:pt>
                <c:pt idx="664">
                  <c:v>-4.9021116325646411E-3</c:v>
                </c:pt>
                <c:pt idx="665">
                  <c:v>1.2954051669768306E-2</c:v>
                </c:pt>
                <c:pt idx="666">
                  <c:v>-1.5631497248683576E-3</c:v>
                </c:pt>
                <c:pt idx="667">
                  <c:v>-3.1065744158810067E-3</c:v>
                </c:pt>
                <c:pt idx="668">
                  <c:v>-4.7116522346547654E-3</c:v>
                </c:pt>
                <c:pt idx="669">
                  <c:v>-2.6144447331267341E-2</c:v>
                </c:pt>
                <c:pt idx="670">
                  <c:v>-2.8998264651675732E-3</c:v>
                </c:pt>
                <c:pt idx="671">
                  <c:v>4.1630617151398912E-4</c:v>
                </c:pt>
                <c:pt idx="672">
                  <c:v>-4.812820775093373E-4</c:v>
                </c:pt>
                <c:pt idx="673">
                  <c:v>-3.9973279377389266E-3</c:v>
                </c:pt>
                <c:pt idx="674">
                  <c:v>3.9453374878544809E-3</c:v>
                </c:pt>
                <c:pt idx="675">
                  <c:v>1.0576907607050972E-2</c:v>
                </c:pt>
                <c:pt idx="676">
                  <c:v>4.2253243750418629E-3</c:v>
                </c:pt>
                <c:pt idx="677">
                  <c:v>2.0411347749351581E-3</c:v>
                </c:pt>
                <c:pt idx="678">
                  <c:v>3.0015007197048034E-3</c:v>
                </c:pt>
                <c:pt idx="679">
                  <c:v>9.6939122836119853E-3</c:v>
                </c:pt>
                <c:pt idx="680">
                  <c:v>7.238342470327716E-3</c:v>
                </c:pt>
                <c:pt idx="681">
                  <c:v>-1.0801845258278241E-3</c:v>
                </c:pt>
                <c:pt idx="682">
                  <c:v>-4.6173468044388424E-3</c:v>
                </c:pt>
                <c:pt idx="683">
                  <c:v>-4.7167899423400652E-3</c:v>
                </c:pt>
                <c:pt idx="684">
                  <c:v>-5.0149008229492592E-3</c:v>
                </c:pt>
                <c:pt idx="685">
                  <c:v>-4.5225050186961388E-3</c:v>
                </c:pt>
                <c:pt idx="686">
                  <c:v>-3.1451967372847166E-3</c:v>
                </c:pt>
                <c:pt idx="687">
                  <c:v>-3.8639411574303718E-3</c:v>
                </c:pt>
                <c:pt idx="688">
                  <c:v>-1.5255513839400148E-3</c:v>
                </c:pt>
                <c:pt idx="689">
                  <c:v>-2.7007537898751356E-4</c:v>
                </c:pt>
                <c:pt idx="690">
                  <c:v>-3.1057777224814901E-3</c:v>
                </c:pt>
                <c:pt idx="691">
                  <c:v>-2.296238723587119E-3</c:v>
                </c:pt>
                <c:pt idx="692">
                  <c:v>-4.4577061325891199E-3</c:v>
                </c:pt>
                <c:pt idx="693">
                  <c:v>-4.3956258099343438E-3</c:v>
                </c:pt>
                <c:pt idx="694">
                  <c:v>-3.9480023089686371E-3</c:v>
                </c:pt>
                <c:pt idx="695">
                  <c:v>-5.1374161588130726E-3</c:v>
                </c:pt>
                <c:pt idx="696">
                  <c:v>-3.9041163447566438E-3</c:v>
                </c:pt>
                <c:pt idx="697">
                  <c:v>-1.5149298362516944E-2</c:v>
                </c:pt>
                <c:pt idx="698">
                  <c:v>-2.9176249798621638E-3</c:v>
                </c:pt>
                <c:pt idx="699">
                  <c:v>-1.5440857173628329E-3</c:v>
                </c:pt>
                <c:pt idx="700">
                  <c:v>5.7797651444554399E-3</c:v>
                </c:pt>
                <c:pt idx="701">
                  <c:v>-2.9400530491201496E-3</c:v>
                </c:pt>
                <c:pt idx="702">
                  <c:v>-4.9252795307793374E-3</c:v>
                </c:pt>
                <c:pt idx="703">
                  <c:v>-8.0995684035928828E-3</c:v>
                </c:pt>
                <c:pt idx="704">
                  <c:v>-2.5969897508866481E-3</c:v>
                </c:pt>
                <c:pt idx="705">
                  <c:v>6.4561323224262949E-4</c:v>
                </c:pt>
                <c:pt idx="706">
                  <c:v>1.7417922758198685E-3</c:v>
                </c:pt>
                <c:pt idx="707">
                  <c:v>8.9909857570772246E-4</c:v>
                </c:pt>
                <c:pt idx="708">
                  <c:v>-5.226277923328468E-3</c:v>
                </c:pt>
                <c:pt idx="709">
                  <c:v>-3.5806773800588841E-3</c:v>
                </c:pt>
                <c:pt idx="710">
                  <c:v>-4.712983750654539E-3</c:v>
                </c:pt>
                <c:pt idx="711">
                  <c:v>-5.6567452673776768E-3</c:v>
                </c:pt>
                <c:pt idx="712">
                  <c:v>-3.4296079789335448E-3</c:v>
                </c:pt>
                <c:pt idx="713">
                  <c:v>-8.0963454377241117E-3</c:v>
                </c:pt>
                <c:pt idx="714">
                  <c:v>-4.2947913669812453E-4</c:v>
                </c:pt>
                <c:pt idx="715">
                  <c:v>4.9537525442981765E-4</c:v>
                </c:pt>
                <c:pt idx="716">
                  <c:v>1.401110025777947E-2</c:v>
                </c:pt>
                <c:pt idx="717">
                  <c:v>7.5122753348130745E-3</c:v>
                </c:pt>
                <c:pt idx="718">
                  <c:v>1.0616964015181599E-2</c:v>
                </c:pt>
                <c:pt idx="719">
                  <c:v>1.4328928660632121E-2</c:v>
                </c:pt>
                <c:pt idx="720">
                  <c:v>1.0249795385926692E-2</c:v>
                </c:pt>
                <c:pt idx="721">
                  <c:v>4.353420844505713E-3</c:v>
                </c:pt>
                <c:pt idx="722">
                  <c:v>3.2849647230401421E-3</c:v>
                </c:pt>
                <c:pt idx="723">
                  <c:v>1.3361302316780009E-2</c:v>
                </c:pt>
                <c:pt idx="724">
                  <c:v>2.4065976828084968E-2</c:v>
                </c:pt>
                <c:pt idx="725">
                  <c:v>3.4709258953236483E-2</c:v>
                </c:pt>
                <c:pt idx="726">
                  <c:v>7.6578529775312388E-3</c:v>
                </c:pt>
                <c:pt idx="727">
                  <c:v>-4.5129305431276844E-3</c:v>
                </c:pt>
                <c:pt idx="728">
                  <c:v>-4.4128873441658745E-3</c:v>
                </c:pt>
                <c:pt idx="729">
                  <c:v>4.4100329611582959E-2</c:v>
                </c:pt>
                <c:pt idx="730">
                  <c:v>7.4095133232661578E-2</c:v>
                </c:pt>
                <c:pt idx="731">
                  <c:v>-2.8510288318780017E-5</c:v>
                </c:pt>
                <c:pt idx="732">
                  <c:v>2.2272327067057018E-3</c:v>
                </c:pt>
                <c:pt idx="733">
                  <c:v>-4.4901104377869988E-3</c:v>
                </c:pt>
                <c:pt idx="734">
                  <c:v>2.5611240119807893E-2</c:v>
                </c:pt>
                <c:pt idx="735">
                  <c:v>0.16942502092339939</c:v>
                </c:pt>
                <c:pt idx="736">
                  <c:v>0.2418805094402548</c:v>
                </c:pt>
                <c:pt idx="737">
                  <c:v>1.5329230050431722E-2</c:v>
                </c:pt>
                <c:pt idx="738">
                  <c:v>-3.4152898515507412E-4</c:v>
                </c:pt>
                <c:pt idx="739">
                  <c:v>-5.3282936153762105E-3</c:v>
                </c:pt>
                <c:pt idx="740">
                  <c:v>-4.7035925112943579E-3</c:v>
                </c:pt>
                <c:pt idx="741">
                  <c:v>-5.0996328885703586E-3</c:v>
                </c:pt>
                <c:pt idx="742">
                  <c:v>4.9299983268196361E-3</c:v>
                </c:pt>
                <c:pt idx="743">
                  <c:v>-2.7617508324559487E-3</c:v>
                </c:pt>
                <c:pt idx="744">
                  <c:v>-3.378493727424289E-3</c:v>
                </c:pt>
                <c:pt idx="745">
                  <c:v>-5.318225160992637E-3</c:v>
                </c:pt>
                <c:pt idx="746">
                  <c:v>-5.3795032006456467E-3</c:v>
                </c:pt>
                <c:pt idx="747">
                  <c:v>-3.3067936296972964E-5</c:v>
                </c:pt>
                <c:pt idx="748">
                  <c:v>7.1036011974698757E-3</c:v>
                </c:pt>
                <c:pt idx="749">
                  <c:v>5.5641902734489502E-3</c:v>
                </c:pt>
                <c:pt idx="750">
                  <c:v>1.8983237256531458E-3</c:v>
                </c:pt>
                <c:pt idx="751">
                  <c:v>-4.7454041314487242E-3</c:v>
                </c:pt>
                <c:pt idx="752">
                  <c:v>-3.0586147978681126E-3</c:v>
                </c:pt>
                <c:pt idx="753">
                  <c:v>-7.185927042975865E-4</c:v>
                </c:pt>
                <c:pt idx="754">
                  <c:v>2.5766260968599743E-3</c:v>
                </c:pt>
                <c:pt idx="755">
                  <c:v>4.9630773488566187E-3</c:v>
                </c:pt>
                <c:pt idx="756">
                  <c:v>-3.8618838697871273E-3</c:v>
                </c:pt>
                <c:pt idx="757">
                  <c:v>-1.800633202863728E-3</c:v>
                </c:pt>
                <c:pt idx="758">
                  <c:v>2.5896759161033612E-2</c:v>
                </c:pt>
                <c:pt idx="759">
                  <c:v>2.4404272008737449E-2</c:v>
                </c:pt>
                <c:pt idx="760">
                  <c:v>1.0777196922943738E-2</c:v>
                </c:pt>
                <c:pt idx="761">
                  <c:v>1.3533728423522469E-2</c:v>
                </c:pt>
                <c:pt idx="762">
                  <c:v>2.9699954162287635E-2</c:v>
                </c:pt>
                <c:pt idx="763">
                  <c:v>4.8416527327671738E-2</c:v>
                </c:pt>
                <c:pt idx="764">
                  <c:v>2.944542951811157E-2</c:v>
                </c:pt>
                <c:pt idx="765">
                  <c:v>1.8569455118134948E-2</c:v>
                </c:pt>
                <c:pt idx="766">
                  <c:v>3.6824510810337316E-2</c:v>
                </c:pt>
                <c:pt idx="767">
                  <c:v>-1.6624266366903194E-3</c:v>
                </c:pt>
                <c:pt idx="768">
                  <c:v>-4.9912909798035636E-3</c:v>
                </c:pt>
                <c:pt idx="769">
                  <c:v>-5.4409730792469102E-3</c:v>
                </c:pt>
                <c:pt idx="770">
                  <c:v>-6.2999513350690288E-3</c:v>
                </c:pt>
                <c:pt idx="771">
                  <c:v>-3.2166276713921096E-3</c:v>
                </c:pt>
                <c:pt idx="772">
                  <c:v>-1.081612229262211E-3</c:v>
                </c:pt>
                <c:pt idx="773">
                  <c:v>3.3967689030152972E-3</c:v>
                </c:pt>
                <c:pt idx="774">
                  <c:v>7.0735970122056072E-3</c:v>
                </c:pt>
                <c:pt idx="775">
                  <c:v>8.8973051328163858E-3</c:v>
                </c:pt>
                <c:pt idx="776">
                  <c:v>1.7219509932551297E-4</c:v>
                </c:pt>
                <c:pt idx="777">
                  <c:v>-8.5949599201891585E-3</c:v>
                </c:pt>
                <c:pt idx="778">
                  <c:v>-3.0016611493954527E-3</c:v>
                </c:pt>
                <c:pt idx="779">
                  <c:v>-5.3570487091391022E-5</c:v>
                </c:pt>
                <c:pt idx="780">
                  <c:v>5.353401169854311E-3</c:v>
                </c:pt>
                <c:pt idx="781">
                  <c:v>-7.7676978561011037E-3</c:v>
                </c:pt>
                <c:pt idx="782">
                  <c:v>0.11307332076072961</c:v>
                </c:pt>
                <c:pt idx="783">
                  <c:v>0.14325723088628176</c:v>
                </c:pt>
                <c:pt idx="784">
                  <c:v>-1.2412160636477688E-3</c:v>
                </c:pt>
                <c:pt idx="785">
                  <c:v>-1.2384612338843439E-5</c:v>
                </c:pt>
                <c:pt idx="786">
                  <c:v>-6.5463679884571069E-3</c:v>
                </c:pt>
                <c:pt idx="787">
                  <c:v>-4.3029669545577992E-3</c:v>
                </c:pt>
                <c:pt idx="788">
                  <c:v>-7.5773902340017904E-4</c:v>
                </c:pt>
                <c:pt idx="789">
                  <c:v>-6.5021711399223473E-3</c:v>
                </c:pt>
                <c:pt idx="790">
                  <c:v>-4.5957858539597595E-3</c:v>
                </c:pt>
                <c:pt idx="791">
                  <c:v>-3.9867679141525484E-3</c:v>
                </c:pt>
                <c:pt idx="792">
                  <c:v>-4.362897314142287E-3</c:v>
                </c:pt>
                <c:pt idx="793">
                  <c:v>1.6379693812407732E-2</c:v>
                </c:pt>
                <c:pt idx="794">
                  <c:v>1.3292358340818478E-2</c:v>
                </c:pt>
                <c:pt idx="795">
                  <c:v>-1.8297032752015584E-3</c:v>
                </c:pt>
                <c:pt idx="796">
                  <c:v>-6.5023579908517022E-3</c:v>
                </c:pt>
                <c:pt idx="797">
                  <c:v>-4.6833383796130313E-4</c:v>
                </c:pt>
                <c:pt idx="798">
                  <c:v>2.2849790297629718E-2</c:v>
                </c:pt>
                <c:pt idx="799">
                  <c:v>2.599087490697569E-2</c:v>
                </c:pt>
                <c:pt idx="800">
                  <c:v>-3.0770342654479754E-3</c:v>
                </c:pt>
                <c:pt idx="801">
                  <c:v>4.3616834641740877E-4</c:v>
                </c:pt>
                <c:pt idx="802">
                  <c:v>-2.6971354851488116E-3</c:v>
                </c:pt>
                <c:pt idx="803">
                  <c:v>-4.926371316059875E-3</c:v>
                </c:pt>
                <c:pt idx="804">
                  <c:v>2.2484146572165162E-2</c:v>
                </c:pt>
                <c:pt idx="805">
                  <c:v>9.7501602353435218E-2</c:v>
                </c:pt>
                <c:pt idx="806">
                  <c:v>2.1533085209093333E-2</c:v>
                </c:pt>
                <c:pt idx="807">
                  <c:v>6.8154964301204157E-3</c:v>
                </c:pt>
                <c:pt idx="808">
                  <c:v>2.5594652757775522E-2</c:v>
                </c:pt>
                <c:pt idx="809">
                  <c:v>6.4395956980099589E-2</c:v>
                </c:pt>
                <c:pt idx="810">
                  <c:v>3.0997620101804048E-2</c:v>
                </c:pt>
                <c:pt idx="811">
                  <c:v>3.4079723396934471E-2</c:v>
                </c:pt>
                <c:pt idx="812">
                  <c:v>1.6713593054116696E-2</c:v>
                </c:pt>
                <c:pt idx="813">
                  <c:v>2.1006039132665855E-2</c:v>
                </c:pt>
                <c:pt idx="814">
                  <c:v>1.095855368265655E-2</c:v>
                </c:pt>
                <c:pt idx="815">
                  <c:v>4.3506228258239962E-3</c:v>
                </c:pt>
                <c:pt idx="816">
                  <c:v>9.1352253062042862E-3</c:v>
                </c:pt>
                <c:pt idx="817">
                  <c:v>1.1121948323407351E-2</c:v>
                </c:pt>
                <c:pt idx="818">
                  <c:v>4.061295644196829E-3</c:v>
                </c:pt>
                <c:pt idx="819">
                  <c:v>6.0679708313864585E-5</c:v>
                </c:pt>
                <c:pt idx="820">
                  <c:v>4.7226544179639774E-3</c:v>
                </c:pt>
                <c:pt idx="821">
                  <c:v>5.6600729001262768E-3</c:v>
                </c:pt>
                <c:pt idx="822">
                  <c:v>-1.1268635518840193E-3</c:v>
                </c:pt>
                <c:pt idx="823">
                  <c:v>-2.0429924419014017E-2</c:v>
                </c:pt>
                <c:pt idx="824">
                  <c:v>-2.6325852316245652E-3</c:v>
                </c:pt>
                <c:pt idx="825">
                  <c:v>-4.1279454307044565E-3</c:v>
                </c:pt>
                <c:pt idx="826">
                  <c:v>-7.2135152124851607E-3</c:v>
                </c:pt>
                <c:pt idx="827">
                  <c:v>-7.3078204560903135E-3</c:v>
                </c:pt>
                <c:pt idx="828">
                  <c:v>-4.4775443155654045E-3</c:v>
                </c:pt>
                <c:pt idx="829">
                  <c:v>-3.9879469619246389E-3</c:v>
                </c:pt>
                <c:pt idx="830">
                  <c:v>-5.3659257085030346E-3</c:v>
                </c:pt>
                <c:pt idx="831">
                  <c:v>-3.8035470436811412E-3</c:v>
                </c:pt>
                <c:pt idx="832">
                  <c:v>1.1602690815836415E-3</c:v>
                </c:pt>
                <c:pt idx="833">
                  <c:v>5.2413240274522873E-3</c:v>
                </c:pt>
                <c:pt idx="834">
                  <c:v>2.6898672027204047E-2</c:v>
                </c:pt>
                <c:pt idx="835">
                  <c:v>4.5296141939616128E-3</c:v>
                </c:pt>
                <c:pt idx="836">
                  <c:v>1.3400336543373846E-3</c:v>
                </c:pt>
                <c:pt idx="837">
                  <c:v>-8.4220853885707246E-4</c:v>
                </c:pt>
                <c:pt idx="838">
                  <c:v>-4.4886355000003835E-3</c:v>
                </c:pt>
                <c:pt idx="839">
                  <c:v>2.6674737504925371E-3</c:v>
                </c:pt>
                <c:pt idx="840">
                  <c:v>2.4337509640941779E-2</c:v>
                </c:pt>
                <c:pt idx="841">
                  <c:v>1.3237214604715434E-3</c:v>
                </c:pt>
                <c:pt idx="842">
                  <c:v>1.2047585935629343E-3</c:v>
                </c:pt>
                <c:pt idx="843">
                  <c:v>1.6694735736965164E-3</c:v>
                </c:pt>
                <c:pt idx="844">
                  <c:v>-2.1576165645304079E-3</c:v>
                </c:pt>
                <c:pt idx="845">
                  <c:v>-4.9998811913729295E-4</c:v>
                </c:pt>
                <c:pt idx="846">
                  <c:v>-1.1973941145974414E-3</c:v>
                </c:pt>
                <c:pt idx="847">
                  <c:v>-2.3821681451676339E-2</c:v>
                </c:pt>
                <c:pt idx="848">
                  <c:v>-2.5559592052702227E-3</c:v>
                </c:pt>
                <c:pt idx="849">
                  <c:v>1.6512940999892152E-3</c:v>
                </c:pt>
                <c:pt idx="850">
                  <c:v>-1.322532012062819E-3</c:v>
                </c:pt>
                <c:pt idx="851">
                  <c:v>-1.5872725616470783E-3</c:v>
                </c:pt>
                <c:pt idx="852">
                  <c:v>-1.8483610565826498E-3</c:v>
                </c:pt>
                <c:pt idx="853">
                  <c:v>-8.8661490398311924E-3</c:v>
                </c:pt>
                <c:pt idx="854">
                  <c:v>-7.9973753114452562E-4</c:v>
                </c:pt>
                <c:pt idx="855">
                  <c:v>-1.8669964155724004E-3</c:v>
                </c:pt>
                <c:pt idx="856">
                  <c:v>-4.4218828615917288E-3</c:v>
                </c:pt>
                <c:pt idx="857">
                  <c:v>-6.4583297765046909E-3</c:v>
                </c:pt>
                <c:pt idx="858">
                  <c:v>-3.399298786656871E-3</c:v>
                </c:pt>
                <c:pt idx="859">
                  <c:v>-1.3055658880912074E-2</c:v>
                </c:pt>
                <c:pt idx="860">
                  <c:v>5.5286371788692168E-4</c:v>
                </c:pt>
                <c:pt idx="861">
                  <c:v>-4.3688677757088018E-4</c:v>
                </c:pt>
                <c:pt idx="862">
                  <c:v>-3.8162274998026205E-3</c:v>
                </c:pt>
                <c:pt idx="863">
                  <c:v>-3.9454151761799191E-4</c:v>
                </c:pt>
                <c:pt idx="864">
                  <c:v>-4.2158101979382677E-3</c:v>
                </c:pt>
                <c:pt idx="865">
                  <c:v>-3.0429174806494621E-3</c:v>
                </c:pt>
                <c:pt idx="866">
                  <c:v>-3.4905271832397335E-3</c:v>
                </c:pt>
                <c:pt idx="867">
                  <c:v>-4.4981396313095437E-3</c:v>
                </c:pt>
                <c:pt idx="868">
                  <c:v>-4.5010108698753182E-3</c:v>
                </c:pt>
                <c:pt idx="869">
                  <c:v>5.7905164696359318E-4</c:v>
                </c:pt>
                <c:pt idx="870">
                  <c:v>-1.521242727526563E-3</c:v>
                </c:pt>
                <c:pt idx="871">
                  <c:v>-2.435646871370041E-2</c:v>
                </c:pt>
                <c:pt idx="872">
                  <c:v>-7.7939900147400946E-4</c:v>
                </c:pt>
                <c:pt idx="873">
                  <c:v>-3.1732898405731351E-3</c:v>
                </c:pt>
                <c:pt idx="874">
                  <c:v>-1.7717793357042585E-3</c:v>
                </c:pt>
                <c:pt idx="875">
                  <c:v>-4.8272307068292827E-3</c:v>
                </c:pt>
                <c:pt idx="876">
                  <c:v>-9.2310653775501319E-3</c:v>
                </c:pt>
                <c:pt idx="877">
                  <c:v>-3.5818573963282054E-3</c:v>
                </c:pt>
                <c:pt idx="878">
                  <c:v>-2.4598634549075774E-3</c:v>
                </c:pt>
                <c:pt idx="879">
                  <c:v>-6.5457504068031219E-3</c:v>
                </c:pt>
                <c:pt idx="880">
                  <c:v>-4.625019018243688E-3</c:v>
                </c:pt>
                <c:pt idx="881">
                  <c:v>-9.0863676864161077E-3</c:v>
                </c:pt>
                <c:pt idx="882">
                  <c:v>-6.2644667406371894E-3</c:v>
                </c:pt>
                <c:pt idx="883">
                  <c:v>-1.7931418317490321E-3</c:v>
                </c:pt>
                <c:pt idx="884">
                  <c:v>-3.0072711527940352E-4</c:v>
                </c:pt>
                <c:pt idx="885">
                  <c:v>-3.2100722622074472E-4</c:v>
                </c:pt>
                <c:pt idx="886">
                  <c:v>-5.2430510101272275E-3</c:v>
                </c:pt>
                <c:pt idx="887">
                  <c:v>1.4940124995421709E-4</c:v>
                </c:pt>
                <c:pt idx="888">
                  <c:v>-2.6753902397651701E-3</c:v>
                </c:pt>
                <c:pt idx="889">
                  <c:v>8.2043076223682638E-3</c:v>
                </c:pt>
                <c:pt idx="890">
                  <c:v>-7.7173341613595691E-3</c:v>
                </c:pt>
                <c:pt idx="891">
                  <c:v>-1.9655442472224214E-3</c:v>
                </c:pt>
                <c:pt idx="892">
                  <c:v>-3.0631705240511342E-2</c:v>
                </c:pt>
                <c:pt idx="893">
                  <c:v>-7.396308731019278E-4</c:v>
                </c:pt>
                <c:pt idx="894">
                  <c:v>-2.0690082060462731E-3</c:v>
                </c:pt>
                <c:pt idx="895">
                  <c:v>-1.3553271190701337E-2</c:v>
                </c:pt>
                <c:pt idx="896">
                  <c:v>-1.0580562784797537E-3</c:v>
                </c:pt>
                <c:pt idx="897">
                  <c:v>-1.0493747830599559E-3</c:v>
                </c:pt>
                <c:pt idx="898">
                  <c:v>-7.9702969103640474E-4</c:v>
                </c:pt>
                <c:pt idx="899">
                  <c:v>-1.3205154228450974E-3</c:v>
                </c:pt>
                <c:pt idx="900">
                  <c:v>-6.7689640946188645E-3</c:v>
                </c:pt>
                <c:pt idx="901">
                  <c:v>3.7742340019567363E-4</c:v>
                </c:pt>
                <c:pt idx="902">
                  <c:v>2.4136407246572755E-3</c:v>
                </c:pt>
                <c:pt idx="903">
                  <c:v>1.5945811993802882E-3</c:v>
                </c:pt>
                <c:pt idx="904">
                  <c:v>5.8657022824590516E-4</c:v>
                </c:pt>
                <c:pt idx="905">
                  <c:v>-1.1151737029468868E-3</c:v>
                </c:pt>
                <c:pt idx="906">
                  <c:v>-7.7463462310937018E-3</c:v>
                </c:pt>
                <c:pt idx="907">
                  <c:v>-3.3696670745157607E-4</c:v>
                </c:pt>
                <c:pt idx="908">
                  <c:v>-6.4079380720766973E-5</c:v>
                </c:pt>
                <c:pt idx="909">
                  <c:v>-1.2716800014782864E-2</c:v>
                </c:pt>
                <c:pt idx="910">
                  <c:v>-1.1108193291963669E-3</c:v>
                </c:pt>
                <c:pt idx="911">
                  <c:v>5.2439346974782666E-3</c:v>
                </c:pt>
                <c:pt idx="912">
                  <c:v>-4.778487243819139E-3</c:v>
                </c:pt>
                <c:pt idx="913">
                  <c:v>-2.7698166381322888E-3</c:v>
                </c:pt>
                <c:pt idx="914">
                  <c:v>4.0391782213025527E-3</c:v>
                </c:pt>
                <c:pt idx="915">
                  <c:v>2.195412928260675E-2</c:v>
                </c:pt>
                <c:pt idx="916">
                  <c:v>1.8564277072211369E-2</c:v>
                </c:pt>
                <c:pt idx="917">
                  <c:v>-1.701948174800251E-5</c:v>
                </c:pt>
                <c:pt idx="918">
                  <c:v>1.3793577429085921</c:v>
                </c:pt>
                <c:pt idx="919">
                  <c:v>0.89592761282021527</c:v>
                </c:pt>
                <c:pt idx="920">
                  <c:v>6.2077968916109949</c:v>
                </c:pt>
                <c:pt idx="921">
                  <c:v>4.4851690124139303E-2</c:v>
                </c:pt>
                <c:pt idx="922">
                  <c:v>0.120888215488518</c:v>
                </c:pt>
                <c:pt idx="923">
                  <c:v>1.9313444692448369E-2</c:v>
                </c:pt>
                <c:pt idx="924">
                  <c:v>3.4909267105034558E-2</c:v>
                </c:pt>
                <c:pt idx="925">
                  <c:v>0.20675723796384307</c:v>
                </c:pt>
                <c:pt idx="926">
                  <c:v>6.0854341347002542E-3</c:v>
                </c:pt>
                <c:pt idx="927">
                  <c:v>8.8216329348715875E-3</c:v>
                </c:pt>
                <c:pt idx="928">
                  <c:v>-6.9985434721867306E-4</c:v>
                </c:pt>
                <c:pt idx="929">
                  <c:v>-2.2430953765405748E-3</c:v>
                </c:pt>
                <c:pt idx="930">
                  <c:v>-4.2067602865782788E-2</c:v>
                </c:pt>
                <c:pt idx="931">
                  <c:v>-1.5957146944589862E-3</c:v>
                </c:pt>
                <c:pt idx="932">
                  <c:v>1.5467458076025579E-4</c:v>
                </c:pt>
                <c:pt idx="933">
                  <c:v>6.8769060530122607E-3</c:v>
                </c:pt>
                <c:pt idx="934">
                  <c:v>1.1127320792548702E-2</c:v>
                </c:pt>
                <c:pt idx="935">
                  <c:v>1.7614704689716851E-2</c:v>
                </c:pt>
                <c:pt idx="936">
                  <c:v>0.13625262616436529</c:v>
                </c:pt>
                <c:pt idx="937">
                  <c:v>1.4852166112637375E-2</c:v>
                </c:pt>
                <c:pt idx="938">
                  <c:v>0.27766001117714073</c:v>
                </c:pt>
                <c:pt idx="939">
                  <c:v>2.3390746724750461E-2</c:v>
                </c:pt>
                <c:pt idx="940">
                  <c:v>5.4204551268018639E-2</c:v>
                </c:pt>
                <c:pt idx="941">
                  <c:v>0.10665396981117417</c:v>
                </c:pt>
                <c:pt idx="942">
                  <c:v>-7.9900071592239365E-3</c:v>
                </c:pt>
                <c:pt idx="943">
                  <c:v>-1.056975375829749E-2</c:v>
                </c:pt>
                <c:pt idx="944">
                  <c:v>-3.2073881183329145E-3</c:v>
                </c:pt>
                <c:pt idx="945">
                  <c:v>-9.5276280417887979E-3</c:v>
                </c:pt>
                <c:pt idx="946">
                  <c:v>-7.988684402426699E-3</c:v>
                </c:pt>
                <c:pt idx="947">
                  <c:v>-3.0538684806988058E-3</c:v>
                </c:pt>
                <c:pt idx="948">
                  <c:v>-3.5508414993942234E-3</c:v>
                </c:pt>
                <c:pt idx="949">
                  <c:v>-2.6853501136521419E-3</c:v>
                </c:pt>
                <c:pt idx="950">
                  <c:v>-9.1165859679220047E-3</c:v>
                </c:pt>
                <c:pt idx="951">
                  <c:v>-5.5443962534851277E-4</c:v>
                </c:pt>
                <c:pt idx="952">
                  <c:v>-3.3852682156058737E-3</c:v>
                </c:pt>
                <c:pt idx="953">
                  <c:v>-7.8244231499419795E-3</c:v>
                </c:pt>
                <c:pt idx="954">
                  <c:v>-1.570010499044888E-3</c:v>
                </c:pt>
                <c:pt idx="955">
                  <c:v>-4.4142935303391551E-3</c:v>
                </c:pt>
                <c:pt idx="956">
                  <c:v>-6.6014541376107532E-3</c:v>
                </c:pt>
                <c:pt idx="957">
                  <c:v>-3.69699441578382E-3</c:v>
                </c:pt>
                <c:pt idx="958">
                  <c:v>-5.9484050716457444E-3</c:v>
                </c:pt>
                <c:pt idx="959">
                  <c:v>-1.0423768690763436E-2</c:v>
                </c:pt>
                <c:pt idx="960">
                  <c:v>-9.5722262288102794E-3</c:v>
                </c:pt>
                <c:pt idx="961">
                  <c:v>-7.9319124615445536E-3</c:v>
                </c:pt>
                <c:pt idx="962">
                  <c:v>-3.8016869991038906E-3</c:v>
                </c:pt>
                <c:pt idx="963">
                  <c:v>-8.8842308517795756E-3</c:v>
                </c:pt>
                <c:pt idx="964">
                  <c:v>-1.0214282234966275E-2</c:v>
                </c:pt>
                <c:pt idx="965">
                  <c:v>-6.1050016102841484E-3</c:v>
                </c:pt>
                <c:pt idx="966">
                  <c:v>-8.6680365159003576E-3</c:v>
                </c:pt>
                <c:pt idx="967">
                  <c:v>-5.2363409803272143E-3</c:v>
                </c:pt>
                <c:pt idx="968">
                  <c:v>-2.1504337646579736E-2</c:v>
                </c:pt>
                <c:pt idx="969">
                  <c:v>-7.9204983763320989E-3</c:v>
                </c:pt>
                <c:pt idx="970">
                  <c:v>-1.0096779184187357E-2</c:v>
                </c:pt>
                <c:pt idx="971">
                  <c:v>-9.8857147484015511E-3</c:v>
                </c:pt>
                <c:pt idx="972">
                  <c:v>-9.9597250377034818E-3</c:v>
                </c:pt>
                <c:pt idx="973">
                  <c:v>-6.1108831365580341E-3</c:v>
                </c:pt>
                <c:pt idx="974">
                  <c:v>-8.6578552677885334E-3</c:v>
                </c:pt>
                <c:pt idx="975">
                  <c:v>-6.3045639114955735E-3</c:v>
                </c:pt>
                <c:pt idx="976">
                  <c:v>-5.8817897544168069E-3</c:v>
                </c:pt>
                <c:pt idx="977">
                  <c:v>-9.6087876849128007E-3</c:v>
                </c:pt>
                <c:pt idx="978">
                  <c:v>-8.5928727469972571E-3</c:v>
                </c:pt>
                <c:pt idx="979">
                  <c:v>-9.9363013853939874E-3</c:v>
                </c:pt>
                <c:pt idx="980">
                  <c:v>-7.5783094098235016E-3</c:v>
                </c:pt>
                <c:pt idx="981">
                  <c:v>-6.7375312033593525E-3</c:v>
                </c:pt>
                <c:pt idx="982">
                  <c:v>-8.1256591673266928E-3</c:v>
                </c:pt>
                <c:pt idx="983">
                  <c:v>-1.0536164847434425E-2</c:v>
                </c:pt>
                <c:pt idx="984">
                  <c:v>-1.032138015844253E-2</c:v>
                </c:pt>
                <c:pt idx="985">
                  <c:v>-9.0771405933703069E-3</c:v>
                </c:pt>
                <c:pt idx="986">
                  <c:v>-1.7411958900116955E-2</c:v>
                </c:pt>
                <c:pt idx="987">
                  <c:v>-5.0535492132474952E-3</c:v>
                </c:pt>
                <c:pt idx="988">
                  <c:v>-1.3699510233006775E-2</c:v>
                </c:pt>
                <c:pt idx="989">
                  <c:v>-5.8576436832816717E-3</c:v>
                </c:pt>
                <c:pt idx="990">
                  <c:v>-7.1432691231612484E-3</c:v>
                </c:pt>
                <c:pt idx="991">
                  <c:v>-9.2589973115551078E-3</c:v>
                </c:pt>
                <c:pt idx="992">
                  <c:v>-1.1176442955641975E-2</c:v>
                </c:pt>
                <c:pt idx="993">
                  <c:v>-7.8165343817831485E-3</c:v>
                </c:pt>
                <c:pt idx="994">
                  <c:v>-8.2557463338299147E-3</c:v>
                </c:pt>
                <c:pt idx="995">
                  <c:v>-7.5482347829502056E-3</c:v>
                </c:pt>
                <c:pt idx="996">
                  <c:v>-8.3866766049703577E-3</c:v>
                </c:pt>
                <c:pt idx="997">
                  <c:v>-8.6758748519420083E-3</c:v>
                </c:pt>
                <c:pt idx="998">
                  <c:v>-7.9950344144928617E-3</c:v>
                </c:pt>
                <c:pt idx="999">
                  <c:v>-1.013428516585746E-2</c:v>
                </c:pt>
                <c:pt idx="1000">
                  <c:v>-7.2954533109780813E-3</c:v>
                </c:pt>
                <c:pt idx="1001">
                  <c:v>-8.6356747984222722E-3</c:v>
                </c:pt>
                <c:pt idx="1002">
                  <c:v>-7.6025020431368358E-3</c:v>
                </c:pt>
                <c:pt idx="1003">
                  <c:v>-1.2335478056167193E-2</c:v>
                </c:pt>
                <c:pt idx="1004">
                  <c:v>-6.6698391809373913E-3</c:v>
                </c:pt>
                <c:pt idx="1005">
                  <c:v>-7.9672424148197959E-3</c:v>
                </c:pt>
                <c:pt idx="1006">
                  <c:v>-8.5083569982533601E-3</c:v>
                </c:pt>
                <c:pt idx="1007">
                  <c:v>-9.4240697994018626E-3</c:v>
                </c:pt>
                <c:pt idx="1008">
                  <c:v>-8.0657800702609445E-3</c:v>
                </c:pt>
                <c:pt idx="1009">
                  <c:v>-7.9131335934083356E-3</c:v>
                </c:pt>
                <c:pt idx="1010">
                  <c:v>-8.6506513154339017E-3</c:v>
                </c:pt>
                <c:pt idx="1011">
                  <c:v>-8.4650206794638777E-3</c:v>
                </c:pt>
                <c:pt idx="1012">
                  <c:v>-1.0448519104031599E-2</c:v>
                </c:pt>
                <c:pt idx="1013">
                  <c:v>-6.6258067133945523E-3</c:v>
                </c:pt>
                <c:pt idx="1014">
                  <c:v>-8.284717538478828E-3</c:v>
                </c:pt>
                <c:pt idx="1015">
                  <c:v>-7.9038489349002455E-3</c:v>
                </c:pt>
                <c:pt idx="1016">
                  <c:v>-1.755131200000765E-2</c:v>
                </c:pt>
                <c:pt idx="1017">
                  <c:v>-5.3604531096466878E-3</c:v>
                </c:pt>
                <c:pt idx="1018">
                  <c:v>-7.6032175209959987E-3</c:v>
                </c:pt>
                <c:pt idx="1019">
                  <c:v>-7.8564056467499109E-3</c:v>
                </c:pt>
                <c:pt idx="1020">
                  <c:v>-8.284723141427865E-3</c:v>
                </c:pt>
                <c:pt idx="1021">
                  <c:v>-8.4617073553676925E-3</c:v>
                </c:pt>
                <c:pt idx="1022">
                  <c:v>-1.0455226663022012E-2</c:v>
                </c:pt>
                <c:pt idx="1023">
                  <c:v>-6.3007779684523396E-3</c:v>
                </c:pt>
                <c:pt idx="1024">
                  <c:v>-8.4346145947841004E-3</c:v>
                </c:pt>
                <c:pt idx="1025">
                  <c:v>-7.6972718155082246E-3</c:v>
                </c:pt>
                <c:pt idx="1026">
                  <c:v>-7.8253962492919847E-3</c:v>
                </c:pt>
                <c:pt idx="1027">
                  <c:v>-7.6613721453573924E-3</c:v>
                </c:pt>
                <c:pt idx="1028">
                  <c:v>-8.0047937539803292E-3</c:v>
                </c:pt>
                <c:pt idx="1029">
                  <c:v>-1.1778948812815878E-2</c:v>
                </c:pt>
                <c:pt idx="1030">
                  <c:v>-7.6250554950372329E-3</c:v>
                </c:pt>
                <c:pt idx="1031">
                  <c:v>-7.7733274379214361E-3</c:v>
                </c:pt>
                <c:pt idx="1032">
                  <c:v>-6.7617216935433417E-3</c:v>
                </c:pt>
                <c:pt idx="1033">
                  <c:v>-7.6390666438064152E-3</c:v>
                </c:pt>
                <c:pt idx="1034">
                  <c:v>-9.2250980959496676E-3</c:v>
                </c:pt>
                <c:pt idx="1035">
                  <c:v>-9.3055713349182809E-3</c:v>
                </c:pt>
                <c:pt idx="1036">
                  <c:v>-7.3703609304341389E-3</c:v>
                </c:pt>
                <c:pt idx="1037">
                  <c:v>-7.0947096821174106E-3</c:v>
                </c:pt>
                <c:pt idx="1038">
                  <c:v>-7.2392528950489966E-3</c:v>
                </c:pt>
                <c:pt idx="1039">
                  <c:v>-9.4881619650140723E-3</c:v>
                </c:pt>
                <c:pt idx="1040">
                  <c:v>-8.2197630109381355E-3</c:v>
                </c:pt>
                <c:pt idx="1041">
                  <c:v>-6.5440454000178384E-3</c:v>
                </c:pt>
                <c:pt idx="1042">
                  <c:v>-9.3098612018394904E-3</c:v>
                </c:pt>
                <c:pt idx="1043">
                  <c:v>-7.1950229244422516E-3</c:v>
                </c:pt>
                <c:pt idx="1044">
                  <c:v>-7.6897367804678847E-3</c:v>
                </c:pt>
                <c:pt idx="1045">
                  <c:v>-7.5176833249458582E-3</c:v>
                </c:pt>
                <c:pt idx="1046">
                  <c:v>-1.2863025543968785E-2</c:v>
                </c:pt>
                <c:pt idx="1047">
                  <c:v>-6.055074672689017E-3</c:v>
                </c:pt>
                <c:pt idx="1048">
                  <c:v>-9.6840229087513611E-3</c:v>
                </c:pt>
                <c:pt idx="1049">
                  <c:v>-8.2447922689544394E-3</c:v>
                </c:pt>
                <c:pt idx="1050">
                  <c:v>-5.3666171512272345E-3</c:v>
                </c:pt>
                <c:pt idx="1051">
                  <c:v>-8.5444766595539449E-3</c:v>
                </c:pt>
                <c:pt idx="1052">
                  <c:v>-7.667024101614052E-3</c:v>
                </c:pt>
                <c:pt idx="1053">
                  <c:v>-8.0879917701831769E-3</c:v>
                </c:pt>
                <c:pt idx="1054">
                  <c:v>-7.7684778823476908E-3</c:v>
                </c:pt>
                <c:pt idx="1055">
                  <c:v>-7.4673493914347334E-3</c:v>
                </c:pt>
                <c:pt idx="1056">
                  <c:v>-7.6260754450888082E-3</c:v>
                </c:pt>
                <c:pt idx="1057">
                  <c:v>-7.394598887739791E-3</c:v>
                </c:pt>
                <c:pt idx="1058">
                  <c:v>-6.8901299885751003E-3</c:v>
                </c:pt>
                <c:pt idx="1059">
                  <c:v>-8.3861038242709993E-3</c:v>
                </c:pt>
                <c:pt idx="1060">
                  <c:v>-7.15649924384668E-3</c:v>
                </c:pt>
                <c:pt idx="1061">
                  <c:v>-7.9548419613926832E-3</c:v>
                </c:pt>
                <c:pt idx="1062">
                  <c:v>-7.0761046907242249E-3</c:v>
                </c:pt>
                <c:pt idx="1063">
                  <c:v>-3.3700256557693584E-2</c:v>
                </c:pt>
                <c:pt idx="1064">
                  <c:v>-3.9446944646043987E-3</c:v>
                </c:pt>
                <c:pt idx="1065">
                  <c:v>-1.0168759672418485E-2</c:v>
                </c:pt>
                <c:pt idx="1066">
                  <c:v>-6.8265185676136559E-3</c:v>
                </c:pt>
                <c:pt idx="1067">
                  <c:v>-7.0383652000524186E-3</c:v>
                </c:pt>
                <c:pt idx="1068">
                  <c:v>-7.4454716616493589E-3</c:v>
                </c:pt>
                <c:pt idx="1069">
                  <c:v>-7.1014303315307574E-3</c:v>
                </c:pt>
                <c:pt idx="1070">
                  <c:v>-9.6640181981630397E-3</c:v>
                </c:pt>
                <c:pt idx="1071">
                  <c:v>-7.2891531307004249E-3</c:v>
                </c:pt>
                <c:pt idx="1072">
                  <c:v>-5.9177474876604564E-3</c:v>
                </c:pt>
                <c:pt idx="1073">
                  <c:v>-8.1441358156266255E-3</c:v>
                </c:pt>
                <c:pt idx="1074">
                  <c:v>-6.4543711506877995E-3</c:v>
                </c:pt>
                <c:pt idx="1075">
                  <c:v>-9.1144931779685665E-3</c:v>
                </c:pt>
                <c:pt idx="1076">
                  <c:v>-7.9154076957077182E-3</c:v>
                </c:pt>
                <c:pt idx="1077">
                  <c:v>-7.3088076278170393E-3</c:v>
                </c:pt>
                <c:pt idx="1078">
                  <c:v>-5.7719909942210712E-3</c:v>
                </c:pt>
                <c:pt idx="1079">
                  <c:v>-7.4713844085627394E-3</c:v>
                </c:pt>
                <c:pt idx="1080">
                  <c:v>-8.1482171167873516E-3</c:v>
                </c:pt>
                <c:pt idx="1081">
                  <c:v>-7.8194329244886257E-3</c:v>
                </c:pt>
                <c:pt idx="1082">
                  <c:v>-6.2218503122241711E-3</c:v>
                </c:pt>
                <c:pt idx="1083">
                  <c:v>-1.1796259636507975E-2</c:v>
                </c:pt>
                <c:pt idx="1084">
                  <c:v>-5.4025256816864695E-3</c:v>
                </c:pt>
                <c:pt idx="1085">
                  <c:v>-6.3900607432005978E-3</c:v>
                </c:pt>
                <c:pt idx="1086">
                  <c:v>-6.9103081935888875E-3</c:v>
                </c:pt>
                <c:pt idx="1087">
                  <c:v>-7.952589011254653E-3</c:v>
                </c:pt>
                <c:pt idx="1088">
                  <c:v>-6.7793528318523715E-3</c:v>
                </c:pt>
                <c:pt idx="1089">
                  <c:v>-7.5049314404100212E-3</c:v>
                </c:pt>
                <c:pt idx="1090">
                  <c:v>-5.9809904769496346E-3</c:v>
                </c:pt>
                <c:pt idx="1091">
                  <c:v>-8.6262848370573554E-3</c:v>
                </c:pt>
                <c:pt idx="1092">
                  <c:v>-6.7210907221555974E-3</c:v>
                </c:pt>
                <c:pt idx="1093">
                  <c:v>-7.5654425438512916E-3</c:v>
                </c:pt>
                <c:pt idx="1094">
                  <c:v>-6.1508715414819379E-3</c:v>
                </c:pt>
                <c:pt idx="1095">
                  <c:v>-9.7967442911244141E-3</c:v>
                </c:pt>
                <c:pt idx="1096">
                  <c:v>-5.456584113467903E-3</c:v>
                </c:pt>
                <c:pt idx="1097">
                  <c:v>-7.1155348033522534E-3</c:v>
                </c:pt>
                <c:pt idx="1098">
                  <c:v>-6.6527328437224796E-3</c:v>
                </c:pt>
                <c:pt idx="1099">
                  <c:v>-6.9502851779165284E-3</c:v>
                </c:pt>
                <c:pt idx="1100">
                  <c:v>-6.6416632731589884E-3</c:v>
                </c:pt>
                <c:pt idx="1101">
                  <c:v>-6.0218830834161494E-3</c:v>
                </c:pt>
                <c:pt idx="1102">
                  <c:v>-8.1618685234906337E-3</c:v>
                </c:pt>
                <c:pt idx="1103">
                  <c:v>-6.8072720433423788E-3</c:v>
                </c:pt>
                <c:pt idx="1104">
                  <c:v>-5.906539579243573E-3</c:v>
                </c:pt>
                <c:pt idx="1105">
                  <c:v>-6.7966028124046771E-3</c:v>
                </c:pt>
                <c:pt idx="1106">
                  <c:v>-6.5749665088342827E-3</c:v>
                </c:pt>
                <c:pt idx="1107">
                  <c:v>-6.9782722447475848E-3</c:v>
                </c:pt>
                <c:pt idx="1108">
                  <c:v>-6.8327440400526643E-3</c:v>
                </c:pt>
                <c:pt idx="1109">
                  <c:v>-7.6750455410041262E-3</c:v>
                </c:pt>
                <c:pt idx="1110">
                  <c:v>-6.5507655984629728E-3</c:v>
                </c:pt>
                <c:pt idx="1111">
                  <c:v>-1.4195289472561734E-2</c:v>
                </c:pt>
                <c:pt idx="1112">
                  <c:v>-4.4067824072108611E-3</c:v>
                </c:pt>
                <c:pt idx="1113">
                  <c:v>-6.7713890259086312E-3</c:v>
                </c:pt>
                <c:pt idx="1114">
                  <c:v>-7.0964422595433656E-3</c:v>
                </c:pt>
                <c:pt idx="1115">
                  <c:v>-6.4687880125974505E-3</c:v>
                </c:pt>
                <c:pt idx="1116">
                  <c:v>-9.5671288748029673E-3</c:v>
                </c:pt>
                <c:pt idx="1117">
                  <c:v>-5.6643262281906893E-3</c:v>
                </c:pt>
                <c:pt idx="1118">
                  <c:v>-7.3822071786973581E-3</c:v>
                </c:pt>
                <c:pt idx="1119">
                  <c:v>-6.4207054366234853E-3</c:v>
                </c:pt>
                <c:pt idx="1120">
                  <c:v>-5.6383036043278377E-3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2-4C3D-AB75-284584941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36376"/>
        <c:axId val="5466367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Calculation!$L$2:$L$1122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1.8864200321983161E-6</c:v>
                      </c:pt>
                      <c:pt idx="2">
                        <c:v>1.2639970160976397E-6</c:v>
                      </c:pt>
                      <c:pt idx="3">
                        <c:v>8.4856983142347354E-7</c:v>
                      </c:pt>
                      <c:pt idx="4">
                        <c:v>7.7142857759869045E-7</c:v>
                      </c:pt>
                      <c:pt idx="5">
                        <c:v>7.8730432622925379E-7</c:v>
                      </c:pt>
                      <c:pt idx="6">
                        <c:v>7.3307620041370612E-7</c:v>
                      </c:pt>
                      <c:pt idx="7">
                        <c:v>6.9447922314040227E-7</c:v>
                      </c:pt>
                      <c:pt idx="8">
                        <c:v>6.4994119424933161E-7</c:v>
                      </c:pt>
                      <c:pt idx="9">
                        <c:v>6.0778550528934695E-7</c:v>
                      </c:pt>
                      <c:pt idx="10">
                        <c:v>6.2480500538667063E-7</c:v>
                      </c:pt>
                      <c:pt idx="11">
                        <c:v>1.700149957219543E-6</c:v>
                      </c:pt>
                      <c:pt idx="12">
                        <c:v>2.0451997268301016E-6</c:v>
                      </c:pt>
                      <c:pt idx="13">
                        <c:v>1.9258324165378749E-6</c:v>
                      </c:pt>
                      <c:pt idx="14">
                        <c:v>1.7884333517137431E-6</c:v>
                      </c:pt>
                      <c:pt idx="15">
                        <c:v>1.6698467039057408E-6</c:v>
                      </c:pt>
                      <c:pt idx="16">
                        <c:v>1.5670577038759741E-6</c:v>
                      </c:pt>
                      <c:pt idx="17">
                        <c:v>1.6152117574997019E-4</c:v>
                      </c:pt>
                      <c:pt idx="18">
                        <c:v>1.5322133750058327E-4</c:v>
                      </c:pt>
                      <c:pt idx="19">
                        <c:v>1.4524413740074781E-4</c:v>
                      </c:pt>
                      <c:pt idx="20">
                        <c:v>1.6046960809054634E-4</c:v>
                      </c:pt>
                      <c:pt idx="21">
                        <c:v>2.6156338571487375E-4</c:v>
                      </c:pt>
                      <c:pt idx="22">
                        <c:v>2.5535212599930867E-4</c:v>
                      </c:pt>
                      <c:pt idx="23">
                        <c:v>2.4426018281518573E-4</c:v>
                      </c:pt>
                      <c:pt idx="24">
                        <c:v>2.3411007993105051E-4</c:v>
                      </c:pt>
                      <c:pt idx="25">
                        <c:v>2.2516603971999721E-4</c:v>
                      </c:pt>
                      <c:pt idx="26">
                        <c:v>4.7511597762251313E-4</c:v>
                      </c:pt>
                      <c:pt idx="27">
                        <c:v>5.1085971578592447E-4</c:v>
                      </c:pt>
                      <c:pt idx="28">
                        <c:v>4.9374956303906235E-4</c:v>
                      </c:pt>
                      <c:pt idx="29">
                        <c:v>5.1099621806395361E-4</c:v>
                      </c:pt>
                      <c:pt idx="30">
                        <c:v>5.0987985775877165E-4</c:v>
                      </c:pt>
                      <c:pt idx="31">
                        <c:v>4.9799894270289083E-4</c:v>
                      </c:pt>
                      <c:pt idx="32">
                        <c:v>4.8243670061613774E-4</c:v>
                      </c:pt>
                      <c:pt idx="33">
                        <c:v>4.6879774140150715E-4</c:v>
                      </c:pt>
                      <c:pt idx="34">
                        <c:v>4.5543469101542755E-4</c:v>
                      </c:pt>
                      <c:pt idx="35">
                        <c:v>4.4291418874433541E-4</c:v>
                      </c:pt>
                      <c:pt idx="36">
                        <c:v>4.3104622885469575E-4</c:v>
                      </c:pt>
                      <c:pt idx="37">
                        <c:v>4.194060658188155E-4</c:v>
                      </c:pt>
                      <c:pt idx="38">
                        <c:v>4.0838198733246641E-4</c:v>
                      </c:pt>
                      <c:pt idx="39">
                        <c:v>4.0074562086487393E-4</c:v>
                      </c:pt>
                      <c:pt idx="40">
                        <c:v>3.9123587364929731E-4</c:v>
                      </c:pt>
                      <c:pt idx="41">
                        <c:v>3.8232203697108574E-4</c:v>
                      </c:pt>
                      <c:pt idx="42">
                        <c:v>3.7343318486764962E-4</c:v>
                      </c:pt>
                      <c:pt idx="43">
                        <c:v>3.6505474090934572E-4</c:v>
                      </c:pt>
                      <c:pt idx="44">
                        <c:v>3.5702086956430516E-4</c:v>
                      </c:pt>
                      <c:pt idx="45">
                        <c:v>3.4934596348208484E-4</c:v>
                      </c:pt>
                      <c:pt idx="46">
                        <c:v>4.5315460052368134E-4</c:v>
                      </c:pt>
                      <c:pt idx="47">
                        <c:v>4.4381982756135048E-4</c:v>
                      </c:pt>
                      <c:pt idx="48">
                        <c:v>4.3874834736527872E-4</c:v>
                      </c:pt>
                      <c:pt idx="49">
                        <c:v>4.3181726583211503E-4</c:v>
                      </c:pt>
                      <c:pt idx="50">
                        <c:v>4.2390463955588217E-4</c:v>
                      </c:pt>
                      <c:pt idx="51">
                        <c:v>4.1595296483753808E-4</c:v>
                      </c:pt>
                      <c:pt idx="52">
                        <c:v>4.3459866071859931E-4</c:v>
                      </c:pt>
                      <c:pt idx="53">
                        <c:v>4.2894195335917422E-4</c:v>
                      </c:pt>
                      <c:pt idx="54">
                        <c:v>4.2101197468520256E-4</c:v>
                      </c:pt>
                      <c:pt idx="55">
                        <c:v>4.1368856751342975E-4</c:v>
                      </c:pt>
                      <c:pt idx="56">
                        <c:v>4.1107630941025644E-4</c:v>
                      </c:pt>
                      <c:pt idx="57">
                        <c:v>4.2948122189082505E-4</c:v>
                      </c:pt>
                      <c:pt idx="58">
                        <c:v>4.2463104874769292E-4</c:v>
                      </c:pt>
                      <c:pt idx="59">
                        <c:v>4.1757800561694299E-4</c:v>
                      </c:pt>
                      <c:pt idx="60">
                        <c:v>5.1228866045654998E-4</c:v>
                      </c:pt>
                      <c:pt idx="61">
                        <c:v>5.1023115809455068E-4</c:v>
                      </c:pt>
                      <c:pt idx="62">
                        <c:v>5.0276402197041241E-4</c:v>
                      </c:pt>
                      <c:pt idx="63">
                        <c:v>4.9665892392831968E-4</c:v>
                      </c:pt>
                      <c:pt idx="64">
                        <c:v>4.8910273963471268E-4</c:v>
                      </c:pt>
                      <c:pt idx="65">
                        <c:v>4.8158619344154056E-4</c:v>
                      </c:pt>
                      <c:pt idx="66">
                        <c:v>4.7430041864119418E-4</c:v>
                      </c:pt>
                      <c:pt idx="67">
                        <c:v>4.6732208596396966E-4</c:v>
                      </c:pt>
                      <c:pt idx="68">
                        <c:v>4.605088466986232E-4</c:v>
                      </c:pt>
                      <c:pt idx="69">
                        <c:v>5.1783747622824905E-4</c:v>
                      </c:pt>
                      <c:pt idx="70">
                        <c:v>5.2394542774227395E-4</c:v>
                      </c:pt>
                      <c:pt idx="71">
                        <c:v>5.1663245866564078E-4</c:v>
                      </c:pt>
                      <c:pt idx="72">
                        <c:v>5.095560008158425E-4</c:v>
                      </c:pt>
                      <c:pt idx="73">
                        <c:v>5.0267536946639699E-4</c:v>
                      </c:pt>
                      <c:pt idx="74">
                        <c:v>4.9588339541967977E-4</c:v>
                      </c:pt>
                      <c:pt idx="75">
                        <c:v>4.8928312840775575E-4</c:v>
                      </c:pt>
                      <c:pt idx="76">
                        <c:v>4.8285048797050569E-4</c:v>
                      </c:pt>
                      <c:pt idx="77">
                        <c:v>4.8086078957526877E-4</c:v>
                      </c:pt>
                      <c:pt idx="78">
                        <c:v>5.2229428051995077E-4</c:v>
                      </c:pt>
                      <c:pt idx="79">
                        <c:v>5.9166939688936563E-4</c:v>
                      </c:pt>
                      <c:pt idx="80">
                        <c:v>6.6284962757610553E-4</c:v>
                      </c:pt>
                      <c:pt idx="81">
                        <c:v>6.5820728149426719E-4</c:v>
                      </c:pt>
                      <c:pt idx="82">
                        <c:v>6.5024429557046146E-4</c:v>
                      </c:pt>
                      <c:pt idx="83">
                        <c:v>6.4252369714638878E-4</c:v>
                      </c:pt>
                      <c:pt idx="84">
                        <c:v>6.3505597153888497E-4</c:v>
                      </c:pt>
                      <c:pt idx="85">
                        <c:v>6.2772379379708086E-4</c:v>
                      </c:pt>
                      <c:pt idx="86">
                        <c:v>6.2053265532684002E-4</c:v>
                      </c:pt>
                      <c:pt idx="87">
                        <c:v>6.1351979463764267E-4</c:v>
                      </c:pt>
                      <c:pt idx="88">
                        <c:v>6.066608457772298E-4</c:v>
                      </c:pt>
                      <c:pt idx="89">
                        <c:v>5.9996119485937569E-4</c:v>
                      </c:pt>
                      <c:pt idx="90">
                        <c:v>6.0382989214392271E-4</c:v>
                      </c:pt>
                      <c:pt idx="91">
                        <c:v>6.0093310402137951E-4</c:v>
                      </c:pt>
                      <c:pt idx="92">
                        <c:v>5.9447170797575957E-4</c:v>
                      </c:pt>
                      <c:pt idx="93">
                        <c:v>5.8908664102067182E-4</c:v>
                      </c:pt>
                      <c:pt idx="94">
                        <c:v>5.8285123581432727E-4</c:v>
                      </c:pt>
                      <c:pt idx="95">
                        <c:v>5.7689737884697705E-4</c:v>
                      </c:pt>
                      <c:pt idx="96">
                        <c:v>5.7100542100413149E-4</c:v>
                      </c:pt>
                      <c:pt idx="97">
                        <c:v>5.6523867285676892E-4</c:v>
                      </c:pt>
                      <c:pt idx="98">
                        <c:v>5.5958788922271462E-4</c:v>
                      </c:pt>
                      <c:pt idx="99">
                        <c:v>5.5405093860302576E-4</c:v>
                      </c:pt>
                      <c:pt idx="100">
                        <c:v>5.4862116057941565E-4</c:v>
                      </c:pt>
                      <c:pt idx="101">
                        <c:v>5.4333686749949602E-4</c:v>
                      </c:pt>
                      <c:pt idx="102">
                        <c:v>5.3827611350373795E-4</c:v>
                      </c:pt>
                      <c:pt idx="103">
                        <c:v>5.4261195520079067E-4</c:v>
                      </c:pt>
                      <c:pt idx="104">
                        <c:v>5.4009459044677694E-4</c:v>
                      </c:pt>
                      <c:pt idx="105">
                        <c:v>5.3497126769921476E-4</c:v>
                      </c:pt>
                      <c:pt idx="106">
                        <c:v>5.3032523942794763E-4</c:v>
                      </c:pt>
                      <c:pt idx="107">
                        <c:v>5.2538430791707438E-4</c:v>
                      </c:pt>
                      <c:pt idx="108">
                        <c:v>5.2088371646069945E-4</c:v>
                      </c:pt>
                      <c:pt idx="109">
                        <c:v>5.1614040617145747E-4</c:v>
                      </c:pt>
                      <c:pt idx="110">
                        <c:v>5.115671919754582E-4</c:v>
                      </c:pt>
                      <c:pt idx="111">
                        <c:v>5.0704110534709331E-4</c:v>
                      </c:pt>
                      <c:pt idx="112">
                        <c:v>5.0260576085815051E-4</c:v>
                      </c:pt>
                      <c:pt idx="113">
                        <c:v>4.9824191172428761E-4</c:v>
                      </c:pt>
                      <c:pt idx="114">
                        <c:v>4.939558108275966E-4</c:v>
                      </c:pt>
                      <c:pt idx="115">
                        <c:v>4.896614960721976E-4</c:v>
                      </c:pt>
                      <c:pt idx="116">
                        <c:v>4.8552116981301585E-4</c:v>
                      </c:pt>
                      <c:pt idx="117">
                        <c:v>4.8145384903656291E-4</c:v>
                      </c:pt>
                      <c:pt idx="118">
                        <c:v>4.7746353163263946E-4</c:v>
                      </c:pt>
                      <c:pt idx="119">
                        <c:v>4.7346194473098848E-4</c:v>
                      </c:pt>
                      <c:pt idx="120">
                        <c:v>4.6987068206881511E-4</c:v>
                      </c:pt>
                      <c:pt idx="121">
                        <c:v>4.6614781197588912E-4</c:v>
                      </c:pt>
                      <c:pt idx="122">
                        <c:v>4.6265564711111764E-4</c:v>
                      </c:pt>
                      <c:pt idx="123">
                        <c:v>4.5919246493722607E-4</c:v>
                      </c:pt>
                      <c:pt idx="124">
                        <c:v>4.5562764951687123E-4</c:v>
                      </c:pt>
                      <c:pt idx="125">
                        <c:v>4.5204018761363217E-4</c:v>
                      </c:pt>
                      <c:pt idx="126">
                        <c:v>4.4854034059869788E-4</c:v>
                      </c:pt>
                      <c:pt idx="127">
                        <c:v>4.4522993113375474E-4</c:v>
                      </c:pt>
                      <c:pt idx="128">
                        <c:v>4.4189431348253477E-4</c:v>
                      </c:pt>
                      <c:pt idx="129">
                        <c:v>4.3851883087768847E-4</c:v>
                      </c:pt>
                      <c:pt idx="130">
                        <c:v>4.3520529204175821E-4</c:v>
                      </c:pt>
                      <c:pt idx="131">
                        <c:v>4.3193779131972049E-4</c:v>
                      </c:pt>
                      <c:pt idx="132">
                        <c:v>4.28717033743924E-4</c:v>
                      </c:pt>
                      <c:pt idx="133">
                        <c:v>4.2554318800901202E-4</c:v>
                      </c:pt>
                      <c:pt idx="134">
                        <c:v>4.224148747878869E-4</c:v>
                      </c:pt>
                      <c:pt idx="135">
                        <c:v>4.1933330817359925E-4</c:v>
                      </c:pt>
                      <c:pt idx="136">
                        <c:v>4.1629601100372812E-4</c:v>
                      </c:pt>
                      <c:pt idx="137">
                        <c:v>4.1330203787410754E-4</c:v>
                      </c:pt>
                      <c:pt idx="138">
                        <c:v>4.1035116604620439E-4</c:v>
                      </c:pt>
                      <c:pt idx="139">
                        <c:v>4.0749903579761766E-4</c:v>
                      </c:pt>
                      <c:pt idx="140">
                        <c:v>4.0462010074385647E-4</c:v>
                      </c:pt>
                      <c:pt idx="141">
                        <c:v>4.0179154319187042E-4</c:v>
                      </c:pt>
                      <c:pt idx="142">
                        <c:v>3.9899444753271993E-4</c:v>
                      </c:pt>
                      <c:pt idx="143">
                        <c:v>3.9624148532176143E-4</c:v>
                      </c:pt>
                      <c:pt idx="144">
                        <c:v>3.935278208010935E-4</c:v>
                      </c:pt>
                      <c:pt idx="145">
                        <c:v>3.9085106900840587E-4</c:v>
                      </c:pt>
                      <c:pt idx="146">
                        <c:v>4.4075569709916022E-4</c:v>
                      </c:pt>
                      <c:pt idx="147">
                        <c:v>4.8018921644685686E-4</c:v>
                      </c:pt>
                      <c:pt idx="148">
                        <c:v>4.7724909242235288E-4</c:v>
                      </c:pt>
                      <c:pt idx="149">
                        <c:v>4.7410619233666408E-4</c:v>
                      </c:pt>
                      <c:pt idx="150">
                        <c:v>4.7747552879445375E-4</c:v>
                      </c:pt>
                      <c:pt idx="151">
                        <c:v>4.9029878051152196E-4</c:v>
                      </c:pt>
                      <c:pt idx="152">
                        <c:v>4.8891815103704157E-4</c:v>
                      </c:pt>
                      <c:pt idx="153">
                        <c:v>4.8575244484062765E-4</c:v>
                      </c:pt>
                      <c:pt idx="154">
                        <c:v>4.8263310904515545E-4</c:v>
                      </c:pt>
                      <c:pt idx="155">
                        <c:v>4.7952968279584815E-4</c:v>
                      </c:pt>
                      <c:pt idx="156">
                        <c:v>4.8694857707452712E-4</c:v>
                      </c:pt>
                      <c:pt idx="157">
                        <c:v>4.852878318723305E-4</c:v>
                      </c:pt>
                      <c:pt idx="158">
                        <c:v>4.8225708654688851E-4</c:v>
                      </c:pt>
                      <c:pt idx="159">
                        <c:v>4.7924535569089671E-4</c:v>
                      </c:pt>
                      <c:pt idx="160">
                        <c:v>4.9184701296463241E-4</c:v>
                      </c:pt>
                      <c:pt idx="161">
                        <c:v>4.8933677965336893E-4</c:v>
                      </c:pt>
                      <c:pt idx="162">
                        <c:v>4.8637316451539888E-4</c:v>
                      </c:pt>
                      <c:pt idx="163">
                        <c:v>4.8338931990608478E-4</c:v>
                      </c:pt>
                      <c:pt idx="164">
                        <c:v>4.8055057709764571E-4</c:v>
                      </c:pt>
                      <c:pt idx="165">
                        <c:v>4.7764752849214928E-4</c:v>
                      </c:pt>
                      <c:pt idx="166">
                        <c:v>4.7478827487665824E-4</c:v>
                      </c:pt>
                      <c:pt idx="167">
                        <c:v>4.7196512699035521E-4</c:v>
                      </c:pt>
                      <c:pt idx="168">
                        <c:v>4.6917270737629644E-4</c:v>
                      </c:pt>
                      <c:pt idx="169">
                        <c:v>4.6641237010875851E-4</c:v>
                      </c:pt>
                      <c:pt idx="170">
                        <c:v>4.6368451100183624E-4</c:v>
                      </c:pt>
                      <c:pt idx="171">
                        <c:v>4.609885613164888E-4</c:v>
                      </c:pt>
                      <c:pt idx="172">
                        <c:v>4.5832377994548164E-4</c:v>
                      </c:pt>
                      <c:pt idx="173">
                        <c:v>4.556892659066074E-4</c:v>
                      </c:pt>
                      <c:pt idx="174">
                        <c:v>4.5308522539648087E-4</c:v>
                      </c:pt>
                      <c:pt idx="175">
                        <c:v>4.5051042207697173E-4</c:v>
                      </c:pt>
                      <c:pt idx="176">
                        <c:v>4.4796524635786009E-4</c:v>
                      </c:pt>
                      <c:pt idx="177">
                        <c:v>4.4544849190704519E-4</c:v>
                      </c:pt>
                      <c:pt idx="178">
                        <c:v>4.4295985868767412E-4</c:v>
                      </c:pt>
                      <c:pt idx="179">
                        <c:v>4.4049887799472325E-4</c:v>
                      </c:pt>
                      <c:pt idx="180">
                        <c:v>4.3806543161042808E-4</c:v>
                      </c:pt>
                      <c:pt idx="181">
                        <c:v>4.3565805512951121E-4</c:v>
                      </c:pt>
                      <c:pt idx="182">
                        <c:v>4.3327278727358422E-4</c:v>
                      </c:pt>
                      <c:pt idx="183">
                        <c:v>4.3092349057353432E-4</c:v>
                      </c:pt>
                      <c:pt idx="184">
                        <c:v>4.2858238489893228E-4</c:v>
                      </c:pt>
                      <c:pt idx="185">
                        <c:v>4.2628890503320938E-4</c:v>
                      </c:pt>
                      <c:pt idx="186">
                        <c:v>4.2401234843266757E-4</c:v>
                      </c:pt>
                      <c:pt idx="187">
                        <c:v>4.2175877317132644E-4</c:v>
                      </c:pt>
                      <c:pt idx="188">
                        <c:v>4.2059966459379484E-4</c:v>
                      </c:pt>
                      <c:pt idx="189">
                        <c:v>4.5716731467440239E-4</c:v>
                      </c:pt>
                      <c:pt idx="190">
                        <c:v>4.649845575439691E-4</c:v>
                      </c:pt>
                      <c:pt idx="191">
                        <c:v>4.6275085752446756E-4</c:v>
                      </c:pt>
                      <c:pt idx="192">
                        <c:v>4.7474438378739887E-4</c:v>
                      </c:pt>
                      <c:pt idx="193">
                        <c:v>4.7273438167643014E-4</c:v>
                      </c:pt>
                      <c:pt idx="194">
                        <c:v>4.7035933525735785E-4</c:v>
                      </c:pt>
                      <c:pt idx="195">
                        <c:v>4.6796229856088266E-4</c:v>
                      </c:pt>
                      <c:pt idx="196">
                        <c:v>4.6561283134326036E-4</c:v>
                      </c:pt>
                      <c:pt idx="197">
                        <c:v>4.6328137638100195E-4</c:v>
                      </c:pt>
                      <c:pt idx="198">
                        <c:v>4.6097670586168224E-4</c:v>
                      </c:pt>
                      <c:pt idx="199">
                        <c:v>4.5869459067107563E-4</c:v>
                      </c:pt>
                      <c:pt idx="200">
                        <c:v>4.5643245871414945E-4</c:v>
                      </c:pt>
                      <c:pt idx="201">
                        <c:v>4.5419156411492654E-4</c:v>
                      </c:pt>
                      <c:pt idx="202">
                        <c:v>4.5197280021397313E-4</c:v>
                      </c:pt>
                      <c:pt idx="203">
                        <c:v>4.497763155505683E-4</c:v>
                      </c:pt>
                      <c:pt idx="204">
                        <c:v>4.4760060477798088E-4</c:v>
                      </c:pt>
                      <c:pt idx="205">
                        <c:v>4.4544583954653509E-4</c:v>
                      </c:pt>
                      <c:pt idx="206">
                        <c:v>4.4331149018546822E-4</c:v>
                      </c:pt>
                      <c:pt idx="207">
                        <c:v>4.4117060213149251E-4</c:v>
                      </c:pt>
                      <c:pt idx="208">
                        <c:v>4.3909705860273931E-4</c:v>
                      </c:pt>
                      <c:pt idx="209">
                        <c:v>4.370196343177585E-4</c:v>
                      </c:pt>
                      <c:pt idx="210">
                        <c:v>4.5603177117375102E-4</c:v>
                      </c:pt>
                      <c:pt idx="211">
                        <c:v>4.7680737863261386E-4</c:v>
                      </c:pt>
                      <c:pt idx="212">
                        <c:v>4.7481978900226876E-4</c:v>
                      </c:pt>
                      <c:pt idx="213">
                        <c:v>4.727393774905904E-4</c:v>
                      </c:pt>
                      <c:pt idx="214">
                        <c:v>4.7053050343014098E-4</c:v>
                      </c:pt>
                      <c:pt idx="215">
                        <c:v>4.6842042395139069E-4</c:v>
                      </c:pt>
                      <c:pt idx="216">
                        <c:v>4.6628101926254835E-4</c:v>
                      </c:pt>
                      <c:pt idx="217">
                        <c:v>4.6415799484629961E-4</c:v>
                      </c:pt>
                      <c:pt idx="218">
                        <c:v>4.6203467607399551E-4</c:v>
                      </c:pt>
                      <c:pt idx="219">
                        <c:v>4.599392306540927E-4</c:v>
                      </c:pt>
                      <c:pt idx="220">
                        <c:v>4.7790135213015276E-4</c:v>
                      </c:pt>
                      <c:pt idx="221">
                        <c:v>4.8908828686587908E-4</c:v>
                      </c:pt>
                      <c:pt idx="222">
                        <c:v>4.8770905807806554E-4</c:v>
                      </c:pt>
                      <c:pt idx="223">
                        <c:v>4.8556451569759456E-4</c:v>
                      </c:pt>
                      <c:pt idx="224">
                        <c:v>4.834097525459429E-4</c:v>
                      </c:pt>
                      <c:pt idx="225">
                        <c:v>4.813161860821489E-4</c:v>
                      </c:pt>
                      <c:pt idx="226">
                        <c:v>4.7918763892062415E-4</c:v>
                      </c:pt>
                      <c:pt idx="227">
                        <c:v>4.7708035539611928E-4</c:v>
                      </c:pt>
                      <c:pt idx="228">
                        <c:v>4.7499078603728832E-4</c:v>
                      </c:pt>
                      <c:pt idx="229">
                        <c:v>4.7293178156668334E-4</c:v>
                      </c:pt>
                      <c:pt idx="230">
                        <c:v>4.7093530761972935E-4</c:v>
                      </c:pt>
                      <c:pt idx="231">
                        <c:v>4.6948298074778969E-4</c:v>
                      </c:pt>
                      <c:pt idx="232">
                        <c:v>4.6803718506755441E-4</c:v>
                      </c:pt>
                      <c:pt idx="233">
                        <c:v>4.6671205911345885E-4</c:v>
                      </c:pt>
                      <c:pt idx="234">
                        <c:v>4.6487946312031875E-4</c:v>
                      </c:pt>
                      <c:pt idx="235">
                        <c:v>4.6292284097105939E-4</c:v>
                      </c:pt>
                      <c:pt idx="236">
                        <c:v>4.6106490575752504E-4</c:v>
                      </c:pt>
                      <c:pt idx="237">
                        <c:v>4.5918224903503129E-4</c:v>
                      </c:pt>
                      <c:pt idx="238">
                        <c:v>4.5729818900134894E-4</c:v>
                      </c:pt>
                      <c:pt idx="239">
                        <c:v>4.5543762276251939E-4</c:v>
                      </c:pt>
                      <c:pt idx="240">
                        <c:v>4.5363059919140402E-4</c:v>
                      </c:pt>
                      <c:pt idx="241">
                        <c:v>4.5186532351663403E-4</c:v>
                      </c:pt>
                      <c:pt idx="242">
                        <c:v>4.500475150709474E-4</c:v>
                      </c:pt>
                      <c:pt idx="243">
                        <c:v>4.4823503677217608E-4</c:v>
                      </c:pt>
                      <c:pt idx="244">
                        <c:v>4.4646289683431136E-4</c:v>
                      </c:pt>
                      <c:pt idx="245">
                        <c:v>4.4523362243519503E-4</c:v>
                      </c:pt>
                      <c:pt idx="246">
                        <c:v>4.4410960397039002E-4</c:v>
                      </c:pt>
                      <c:pt idx="247">
                        <c:v>4.5970727681864863E-4</c:v>
                      </c:pt>
                      <c:pt idx="248">
                        <c:v>4.7404955816174278E-4</c:v>
                      </c:pt>
                      <c:pt idx="249">
                        <c:v>4.724068452393661E-4</c:v>
                      </c:pt>
                      <c:pt idx="250">
                        <c:v>4.7058316042936901E-4</c:v>
                      </c:pt>
                      <c:pt idx="251">
                        <c:v>4.6881321026698151E-4</c:v>
                      </c:pt>
                      <c:pt idx="252">
                        <c:v>4.6708614267725003E-4</c:v>
                      </c:pt>
                      <c:pt idx="253">
                        <c:v>4.6529370097368516E-4</c:v>
                      </c:pt>
                      <c:pt idx="254">
                        <c:v>4.6348217727279218E-4</c:v>
                      </c:pt>
                      <c:pt idx="255">
                        <c:v>4.6169391494258182E-4</c:v>
                      </c:pt>
                      <c:pt idx="256">
                        <c:v>4.6134537525362938E-4</c:v>
                      </c:pt>
                      <c:pt idx="257">
                        <c:v>4.9418851831406171E-4</c:v>
                      </c:pt>
                      <c:pt idx="258">
                        <c:v>4.9252648519440784E-4</c:v>
                      </c:pt>
                      <c:pt idx="259">
                        <c:v>4.9063595848887075E-4</c:v>
                      </c:pt>
                      <c:pt idx="260">
                        <c:v>4.8879624322598059E-4</c:v>
                      </c:pt>
                      <c:pt idx="261">
                        <c:v>4.8692624308401358E-4</c:v>
                      </c:pt>
                      <c:pt idx="262">
                        <c:v>4.850749900757023E-4</c:v>
                      </c:pt>
                      <c:pt idx="263">
                        <c:v>4.8805738693465122E-4</c:v>
                      </c:pt>
                      <c:pt idx="264">
                        <c:v>4.8643587566454366E-4</c:v>
                      </c:pt>
                      <c:pt idx="265">
                        <c:v>4.8473267784917477E-4</c:v>
                      </c:pt>
                      <c:pt idx="266">
                        <c:v>4.8291042915253444E-4</c:v>
                      </c:pt>
                      <c:pt idx="267">
                        <c:v>4.8110352224506461E-4</c:v>
                      </c:pt>
                      <c:pt idx="268">
                        <c:v>4.7931056316718784E-4</c:v>
                      </c:pt>
                      <c:pt idx="269">
                        <c:v>4.7753554566278168E-4</c:v>
                      </c:pt>
                      <c:pt idx="270">
                        <c:v>4.768203102601859E-4</c:v>
                      </c:pt>
                      <c:pt idx="271">
                        <c:v>4.7565695197537605E-4</c:v>
                      </c:pt>
                      <c:pt idx="272">
                        <c:v>4.7393832286971434E-4</c:v>
                      </c:pt>
                      <c:pt idx="273">
                        <c:v>4.7221454257416918E-4</c:v>
                      </c:pt>
                      <c:pt idx="274">
                        <c:v>4.7146929118384957E-4</c:v>
                      </c:pt>
                      <c:pt idx="275">
                        <c:v>4.7141161084230174E-4</c:v>
                      </c:pt>
                      <c:pt idx="276">
                        <c:v>4.6994287460461919E-4</c:v>
                      </c:pt>
                      <c:pt idx="277">
                        <c:v>4.6831929528321338E-4</c:v>
                      </c:pt>
                      <c:pt idx="278">
                        <c:v>4.8338001907532752E-4</c:v>
                      </c:pt>
                      <c:pt idx="279">
                        <c:v>5.0683501122927312E-4</c:v>
                      </c:pt>
                      <c:pt idx="280">
                        <c:v>5.0506017538482688E-4</c:v>
                      </c:pt>
                      <c:pt idx="281">
                        <c:v>5.0326892291478677E-4</c:v>
                      </c:pt>
                      <c:pt idx="282">
                        <c:v>5.1185577804294005E-4</c:v>
                      </c:pt>
                      <c:pt idx="283">
                        <c:v>5.1867211139665869E-4</c:v>
                      </c:pt>
                      <c:pt idx="284">
                        <c:v>5.1702247640994406E-4</c:v>
                      </c:pt>
                      <c:pt idx="285">
                        <c:v>5.152090198376789E-4</c:v>
                      </c:pt>
                      <c:pt idx="286">
                        <c:v>5.1342397367410005E-4</c:v>
                      </c:pt>
                      <c:pt idx="287">
                        <c:v>5.1164189939660696E-4</c:v>
                      </c:pt>
                      <c:pt idx="288">
                        <c:v>5.098699061186785E-4</c:v>
                      </c:pt>
                      <c:pt idx="289">
                        <c:v>5.081072474795342E-4</c:v>
                      </c:pt>
                      <c:pt idx="290">
                        <c:v>5.0703602857750873E-4</c:v>
                      </c:pt>
                      <c:pt idx="291">
                        <c:v>5.0628108995931314E-4</c:v>
                      </c:pt>
                      <c:pt idx="292">
                        <c:v>5.0456105283489818E-4</c:v>
                      </c:pt>
                      <c:pt idx="293">
                        <c:v>5.0298669100972825E-4</c:v>
                      </c:pt>
                      <c:pt idx="294">
                        <c:v>5.0131663566347164E-4</c:v>
                      </c:pt>
                      <c:pt idx="295">
                        <c:v>4.9962166076262691E-4</c:v>
                      </c:pt>
                      <c:pt idx="296">
                        <c:v>4.9793389282653156E-4</c:v>
                      </c:pt>
                      <c:pt idx="297">
                        <c:v>4.9768430453512344E-4</c:v>
                      </c:pt>
                      <c:pt idx="298">
                        <c:v>4.9620903792296691E-4</c:v>
                      </c:pt>
                      <c:pt idx="299">
                        <c:v>4.9472828886853743E-4</c:v>
                      </c:pt>
                      <c:pt idx="300">
                        <c:v>4.9310871925795736E-4</c:v>
                      </c:pt>
                      <c:pt idx="301">
                        <c:v>4.9147277981342484E-4</c:v>
                      </c:pt>
                      <c:pt idx="302">
                        <c:v>4.8984552118883388E-4</c:v>
                      </c:pt>
                      <c:pt idx="303">
                        <c:v>4.8823906633034244E-4</c:v>
                      </c:pt>
                      <c:pt idx="304">
                        <c:v>4.8663892896928313E-4</c:v>
                      </c:pt>
                      <c:pt idx="305">
                        <c:v>4.8504380901941998E-4</c:v>
                      </c:pt>
                      <c:pt idx="306">
                        <c:v>4.8346318872141453E-4</c:v>
                      </c:pt>
                      <c:pt idx="307">
                        <c:v>4.8190388730295458E-4</c:v>
                      </c:pt>
                      <c:pt idx="308">
                        <c:v>4.8034636399298916E-4</c:v>
                      </c:pt>
                      <c:pt idx="309">
                        <c:v>4.7879925480732489E-4</c:v>
                      </c:pt>
                      <c:pt idx="310">
                        <c:v>4.7726326770241857E-4</c:v>
                      </c:pt>
                      <c:pt idx="311">
                        <c:v>4.7664591645945042E-4</c:v>
                      </c:pt>
                      <c:pt idx="312">
                        <c:v>5.0222754442116359E-4</c:v>
                      </c:pt>
                      <c:pt idx="313">
                        <c:v>5.0785885335559032E-4</c:v>
                      </c:pt>
                      <c:pt idx="314">
                        <c:v>5.0649867132747514E-4</c:v>
                      </c:pt>
                      <c:pt idx="315">
                        <c:v>5.0497170817864322E-4</c:v>
                      </c:pt>
                      <c:pt idx="316">
                        <c:v>5.0338632960804245E-4</c:v>
                      </c:pt>
                      <c:pt idx="317">
                        <c:v>5.0322124487001216E-4</c:v>
                      </c:pt>
                      <c:pt idx="318">
                        <c:v>5.0183019308348018E-4</c:v>
                      </c:pt>
                      <c:pt idx="319">
                        <c:v>5.016875503449325E-4</c:v>
                      </c:pt>
                      <c:pt idx="320">
                        <c:v>5.0031157740275671E-4</c:v>
                      </c:pt>
                      <c:pt idx="321">
                        <c:v>4.9883327928314106E-4</c:v>
                      </c:pt>
                      <c:pt idx="322">
                        <c:v>4.9729976646557589E-4</c:v>
                      </c:pt>
                      <c:pt idx="323">
                        <c:v>4.9577832719868871E-4</c:v>
                      </c:pt>
                      <c:pt idx="324">
                        <c:v>5.081736509346559E-4</c:v>
                      </c:pt>
                      <c:pt idx="325">
                        <c:v>5.0664408365838805E-4</c:v>
                      </c:pt>
                      <c:pt idx="326">
                        <c:v>5.0509832171427235E-4</c:v>
                      </c:pt>
                      <c:pt idx="327">
                        <c:v>5.0362014629884574E-4</c:v>
                      </c:pt>
                      <c:pt idx="328">
                        <c:v>5.0208565319473776E-4</c:v>
                      </c:pt>
                      <c:pt idx="329">
                        <c:v>5.005821501272874E-4</c:v>
                      </c:pt>
                      <c:pt idx="330">
                        <c:v>4.9906740978401039E-4</c:v>
                      </c:pt>
                      <c:pt idx="331">
                        <c:v>4.9838535566427511E-4</c:v>
                      </c:pt>
                      <c:pt idx="332">
                        <c:v>4.969652765182788E-4</c:v>
                      </c:pt>
                      <c:pt idx="333">
                        <c:v>4.9642930102202984E-4</c:v>
                      </c:pt>
                      <c:pt idx="334">
                        <c:v>4.9506678079041665E-4</c:v>
                      </c:pt>
                      <c:pt idx="335">
                        <c:v>4.9359495033293049E-4</c:v>
                      </c:pt>
                      <c:pt idx="336">
                        <c:v>4.9212783441256451E-4</c:v>
                      </c:pt>
                      <c:pt idx="337">
                        <c:v>4.9067001326764763E-4</c:v>
                      </c:pt>
                      <c:pt idx="338">
                        <c:v>4.8923251941383544E-4</c:v>
                      </c:pt>
                      <c:pt idx="339">
                        <c:v>4.8779659577514697E-4</c:v>
                      </c:pt>
                      <c:pt idx="340">
                        <c:v>4.8636872089273954E-4</c:v>
                      </c:pt>
                      <c:pt idx="341">
                        <c:v>4.8494935646981009E-4</c:v>
                      </c:pt>
                      <c:pt idx="342">
                        <c:v>4.8353388410753113E-4</c:v>
                      </c:pt>
                      <c:pt idx="343">
                        <c:v>4.8212566636359123E-4</c:v>
                      </c:pt>
                      <c:pt idx="344">
                        <c:v>4.8072945519735935E-4</c:v>
                      </c:pt>
                      <c:pt idx="345">
                        <c:v>4.7934491460239028E-4</c:v>
                      </c:pt>
                      <c:pt idx="346">
                        <c:v>4.8176273076637797E-4</c:v>
                      </c:pt>
                      <c:pt idx="347">
                        <c:v>4.9605226546973135E-4</c:v>
                      </c:pt>
                      <c:pt idx="348">
                        <c:v>5.1429187765144495E-4</c:v>
                      </c:pt>
                      <c:pt idx="349">
                        <c:v>5.2941259677068706E-4</c:v>
                      </c:pt>
                      <c:pt idx="350">
                        <c:v>5.2813945466803028E-4</c:v>
                      </c:pt>
                      <c:pt idx="351">
                        <c:v>5.266414462658099E-4</c:v>
                      </c:pt>
                      <c:pt idx="352">
                        <c:v>5.2515624763126579E-4</c:v>
                      </c:pt>
                      <c:pt idx="353">
                        <c:v>5.2367803600416912E-4</c:v>
                      </c:pt>
                      <c:pt idx="354">
                        <c:v>5.2221583138495808E-4</c:v>
                      </c:pt>
                      <c:pt idx="355">
                        <c:v>5.2075891955946239E-4</c:v>
                      </c:pt>
                      <c:pt idx="356">
                        <c:v>5.1930833142266927E-4</c:v>
                      </c:pt>
                      <c:pt idx="357">
                        <c:v>5.1786673207018167E-4</c:v>
                      </c:pt>
                      <c:pt idx="358">
                        <c:v>5.1642315034602134E-4</c:v>
                      </c:pt>
                      <c:pt idx="359">
                        <c:v>5.1570541305832667E-4</c:v>
                      </c:pt>
                      <c:pt idx="360">
                        <c:v>5.3461066748697241E-4</c:v>
                      </c:pt>
                      <c:pt idx="361">
                        <c:v>5.4845376705490707E-4</c:v>
                      </c:pt>
                      <c:pt idx="362">
                        <c:v>5.4717761138854291E-4</c:v>
                      </c:pt>
                      <c:pt idx="363">
                        <c:v>5.4585753216937212E-4</c:v>
                      </c:pt>
                      <c:pt idx="364">
                        <c:v>5.4495382691891771E-4</c:v>
                      </c:pt>
                      <c:pt idx="365">
                        <c:v>5.4466524410184036E-4</c:v>
                      </c:pt>
                      <c:pt idx="366">
                        <c:v>5.4327736744080076E-4</c:v>
                      </c:pt>
                      <c:pt idx="367">
                        <c:v>5.4183329175267261E-4</c:v>
                      </c:pt>
                      <c:pt idx="368">
                        <c:v>5.4040524674279361E-4</c:v>
                      </c:pt>
                      <c:pt idx="369">
                        <c:v>5.390206065071071E-4</c:v>
                      </c:pt>
                      <c:pt idx="370">
                        <c:v>5.3758035274569578E-4</c:v>
                      </c:pt>
                      <c:pt idx="371">
                        <c:v>5.3615636684083352E-4</c:v>
                      </c:pt>
                      <c:pt idx="372">
                        <c:v>5.3471509070646323E-4</c:v>
                      </c:pt>
                      <c:pt idx="373">
                        <c:v>5.3328198931225715E-4</c:v>
                      </c:pt>
                      <c:pt idx="374">
                        <c:v>5.3185950978545124E-4</c:v>
                      </c:pt>
                      <c:pt idx="375">
                        <c:v>5.3046408948114203E-4</c:v>
                      </c:pt>
                      <c:pt idx="376">
                        <c:v>5.290758186573993E-4</c:v>
                      </c:pt>
                      <c:pt idx="377">
                        <c:v>5.3031322071879971E-4</c:v>
                      </c:pt>
                      <c:pt idx="378">
                        <c:v>5.2893977944658407E-4</c:v>
                      </c:pt>
                      <c:pt idx="379">
                        <c:v>5.2782123264321159E-4</c:v>
                      </c:pt>
                      <c:pt idx="380">
                        <c:v>5.2817831838140915E-4</c:v>
                      </c:pt>
                      <c:pt idx="381">
                        <c:v>5.2692529064599916E-4</c:v>
                      </c:pt>
                      <c:pt idx="382">
                        <c:v>5.26321950618276E-4</c:v>
                      </c:pt>
                      <c:pt idx="383">
                        <c:v>5.3390630757958019E-4</c:v>
                      </c:pt>
                      <c:pt idx="384">
                        <c:v>5.3261411464679265E-4</c:v>
                      </c:pt>
                      <c:pt idx="385">
                        <c:v>5.3124170845433307E-4</c:v>
                      </c:pt>
                      <c:pt idx="386">
                        <c:v>5.2990029741200218E-4</c:v>
                      </c:pt>
                      <c:pt idx="387">
                        <c:v>5.2854574748707132E-4</c:v>
                      </c:pt>
                      <c:pt idx="388">
                        <c:v>5.2720152879735761E-4</c:v>
                      </c:pt>
                      <c:pt idx="389">
                        <c:v>5.258612046839836E-4</c:v>
                      </c:pt>
                      <c:pt idx="390">
                        <c:v>5.2452828817112337E-4</c:v>
                      </c:pt>
                      <c:pt idx="391">
                        <c:v>5.2320162423194743E-4</c:v>
                      </c:pt>
                      <c:pt idx="392">
                        <c:v>5.2188287920641458E-4</c:v>
                      </c:pt>
                      <c:pt idx="393">
                        <c:v>5.2055860369398354E-4</c:v>
                      </c:pt>
                      <c:pt idx="394">
                        <c:v>5.1923738898278649E-4</c:v>
                      </c:pt>
                      <c:pt idx="395">
                        <c:v>5.1792495326230027E-4</c:v>
                      </c:pt>
                      <c:pt idx="396">
                        <c:v>5.1661786307672286E-4</c:v>
                      </c:pt>
                      <c:pt idx="397">
                        <c:v>5.1533414109933523E-4</c:v>
                      </c:pt>
                      <c:pt idx="398">
                        <c:v>5.1404697194015693E-4</c:v>
                      </c:pt>
                      <c:pt idx="399">
                        <c:v>5.1276141223581095E-4</c:v>
                      </c:pt>
                      <c:pt idx="400">
                        <c:v>5.1149829740916445E-4</c:v>
                      </c:pt>
                      <c:pt idx="401">
                        <c:v>5.1025465203433757E-4</c:v>
                      </c:pt>
                      <c:pt idx="402">
                        <c:v>5.0900228331030657E-4</c:v>
                      </c:pt>
                      <c:pt idx="403">
                        <c:v>5.078062984274908E-4</c:v>
                      </c:pt>
                      <c:pt idx="404">
                        <c:v>5.066210291844595E-4</c:v>
                      </c:pt>
                      <c:pt idx="405">
                        <c:v>5.0540763515916727E-4</c:v>
                      </c:pt>
                      <c:pt idx="406">
                        <c:v>5.0417095910919589E-4</c:v>
                      </c:pt>
                      <c:pt idx="407">
                        <c:v>5.0392969328396753E-4</c:v>
                      </c:pt>
                      <c:pt idx="408">
                        <c:v>5.1045617185035898E-4</c:v>
                      </c:pt>
                      <c:pt idx="409">
                        <c:v>5.0926624365523322E-4</c:v>
                      </c:pt>
                      <c:pt idx="410">
                        <c:v>5.0805946072467092E-4</c:v>
                      </c:pt>
                      <c:pt idx="411">
                        <c:v>5.0682345827867824E-4</c:v>
                      </c:pt>
                      <c:pt idx="412">
                        <c:v>5.05596198281595E-4</c:v>
                      </c:pt>
                      <c:pt idx="413">
                        <c:v>5.0437395445577875E-4</c:v>
                      </c:pt>
                      <c:pt idx="414">
                        <c:v>5.0315616353553412E-4</c:v>
                      </c:pt>
                      <c:pt idx="415">
                        <c:v>5.0194687926029095E-4</c:v>
                      </c:pt>
                      <c:pt idx="416">
                        <c:v>5.0074232529515408E-4</c:v>
                      </c:pt>
                      <c:pt idx="417">
                        <c:v>5.0002090195258738E-4</c:v>
                      </c:pt>
                      <c:pt idx="418">
                        <c:v>5.1178402746364317E-4</c:v>
                      </c:pt>
                      <c:pt idx="419">
                        <c:v>5.1056458375055942E-4</c:v>
                      </c:pt>
                      <c:pt idx="420">
                        <c:v>5.0940545257654112E-4</c:v>
                      </c:pt>
                      <c:pt idx="421">
                        <c:v>5.1628513944399466E-4</c:v>
                      </c:pt>
                      <c:pt idx="422">
                        <c:v>5.1527583941268903E-4</c:v>
                      </c:pt>
                      <c:pt idx="423">
                        <c:v>5.1406322769634251E-4</c:v>
                      </c:pt>
                      <c:pt idx="424">
                        <c:v>5.151916398240463E-4</c:v>
                      </c:pt>
                      <c:pt idx="425">
                        <c:v>5.1443215479250357E-4</c:v>
                      </c:pt>
                      <c:pt idx="426">
                        <c:v>5.1448763455679502E-4</c:v>
                      </c:pt>
                      <c:pt idx="427">
                        <c:v>5.1328333532539149E-4</c:v>
                      </c:pt>
                      <c:pt idx="428">
                        <c:v>5.1288446125464658E-4</c:v>
                      </c:pt>
                      <c:pt idx="429">
                        <c:v>5.1946241492884957E-4</c:v>
                      </c:pt>
                      <c:pt idx="430">
                        <c:v>5.1842035352161217E-4</c:v>
                      </c:pt>
                      <c:pt idx="431">
                        <c:v>5.1721779175607611E-4</c:v>
                      </c:pt>
                      <c:pt idx="432">
                        <c:v>5.16023302035013E-4</c:v>
                      </c:pt>
                      <c:pt idx="433">
                        <c:v>5.1483156509414389E-4</c:v>
                      </c:pt>
                      <c:pt idx="434">
                        <c:v>5.1365019349876003E-4</c:v>
                      </c:pt>
                      <c:pt idx="435">
                        <c:v>5.1247324147164449E-4</c:v>
                      </c:pt>
                      <c:pt idx="436">
                        <c:v>5.1130594700029804E-4</c:v>
                      </c:pt>
                      <c:pt idx="437">
                        <c:v>5.1014321883029482E-4</c:v>
                      </c:pt>
                      <c:pt idx="438">
                        <c:v>5.0898608932485503E-4</c:v>
                      </c:pt>
                      <c:pt idx="439">
                        <c:v>5.0782958748173807E-4</c:v>
                      </c:pt>
                      <c:pt idx="440">
                        <c:v>5.0667683564996238E-4</c:v>
                      </c:pt>
                      <c:pt idx="441">
                        <c:v>5.0553464565310897E-4</c:v>
                      </c:pt>
                      <c:pt idx="442">
                        <c:v>5.0439204417798917E-4</c:v>
                      </c:pt>
                      <c:pt idx="443">
                        <c:v>5.03265498603701E-4</c:v>
                      </c:pt>
                      <c:pt idx="444">
                        <c:v>5.021381306668253E-4</c:v>
                      </c:pt>
                      <c:pt idx="445">
                        <c:v>5.0101670197879005E-4</c:v>
                      </c:pt>
                      <c:pt idx="446">
                        <c:v>4.9989375064086463E-4</c:v>
                      </c:pt>
                      <c:pt idx="447">
                        <c:v>4.9877878990025422E-4</c:v>
                      </c:pt>
                      <c:pt idx="448">
                        <c:v>4.976747145600352E-4</c:v>
                      </c:pt>
                      <c:pt idx="449">
                        <c:v>4.9657035054873966E-4</c:v>
                      </c:pt>
                      <c:pt idx="450">
                        <c:v>4.9546940488822918E-4</c:v>
                      </c:pt>
                      <c:pt idx="451">
                        <c:v>4.9437407402498331E-4</c:v>
                      </c:pt>
                      <c:pt idx="452">
                        <c:v>4.9328362810813989E-4</c:v>
                      </c:pt>
                      <c:pt idx="453">
                        <c:v>4.9219547502324184E-4</c:v>
                      </c:pt>
                      <c:pt idx="454">
                        <c:v>4.911171537872721E-4</c:v>
                      </c:pt>
                      <c:pt idx="455">
                        <c:v>4.9004897574657954E-4</c:v>
                      </c:pt>
                      <c:pt idx="456">
                        <c:v>4.8898158176905837E-4</c:v>
                      </c:pt>
                      <c:pt idx="457">
                        <c:v>4.8791372076999222E-4</c:v>
                      </c:pt>
                      <c:pt idx="458">
                        <c:v>4.8685326638291473E-4</c:v>
                      </c:pt>
                      <c:pt idx="459">
                        <c:v>4.8580020872471621E-4</c:v>
                      </c:pt>
                      <c:pt idx="460">
                        <c:v>4.8475055054578126E-4</c:v>
                      </c:pt>
                      <c:pt idx="461">
                        <c:v>4.8370640202055246E-4</c:v>
                      </c:pt>
                      <c:pt idx="462">
                        <c:v>4.8266628114689621E-4</c:v>
                      </c:pt>
                      <c:pt idx="463">
                        <c:v>4.816304741276508E-4</c:v>
                      </c:pt>
                      <c:pt idx="464">
                        <c:v>4.8059530693524914E-4</c:v>
                      </c:pt>
                      <c:pt idx="465">
                        <c:v>4.7956670940188772E-4</c:v>
                      </c:pt>
                      <c:pt idx="466">
                        <c:v>4.7854109734611996E-4</c:v>
                      </c:pt>
                      <c:pt idx="467">
                        <c:v>4.7752191044049525E-4</c:v>
                      </c:pt>
                      <c:pt idx="468">
                        <c:v>4.7650421182417169E-4</c:v>
                      </c:pt>
                      <c:pt idx="469">
                        <c:v>4.7549695595756907E-4</c:v>
                      </c:pt>
                      <c:pt idx="470">
                        <c:v>4.744875036646124E-4</c:v>
                      </c:pt>
                      <c:pt idx="471">
                        <c:v>4.7348040236496646E-4</c:v>
                      </c:pt>
                      <c:pt idx="472">
                        <c:v>4.7248619759122397E-4</c:v>
                      </c:pt>
                      <c:pt idx="473">
                        <c:v>4.7217385600660278E-4</c:v>
                      </c:pt>
                      <c:pt idx="474">
                        <c:v>4.7543693849032276E-4</c:v>
                      </c:pt>
                      <c:pt idx="475">
                        <c:v>4.7449488832867245E-4</c:v>
                      </c:pt>
                      <c:pt idx="476">
                        <c:v>4.7351916723225728E-4</c:v>
                      </c:pt>
                      <c:pt idx="477">
                        <c:v>4.7252648962859344E-4</c:v>
                      </c:pt>
                      <c:pt idx="478">
                        <c:v>4.715480332357217E-4</c:v>
                      </c:pt>
                      <c:pt idx="479">
                        <c:v>4.7329449038652352E-4</c:v>
                      </c:pt>
                      <c:pt idx="480">
                        <c:v>4.7239828059168873E-4</c:v>
                      </c:pt>
                      <c:pt idx="481">
                        <c:v>4.7146363972419E-4</c:v>
                      </c:pt>
                      <c:pt idx="482">
                        <c:v>4.7049279703352656E-4</c:v>
                      </c:pt>
                      <c:pt idx="483">
                        <c:v>4.6951950587001439E-4</c:v>
                      </c:pt>
                      <c:pt idx="484">
                        <c:v>4.8428026979655984E-4</c:v>
                      </c:pt>
                      <c:pt idx="485">
                        <c:v>4.8345100131307116E-4</c:v>
                      </c:pt>
                      <c:pt idx="486">
                        <c:v>4.8248365035066223E-4</c:v>
                      </c:pt>
                      <c:pt idx="487">
                        <c:v>4.8150024175467248E-4</c:v>
                      </c:pt>
                      <c:pt idx="488">
                        <c:v>4.8116313151812099E-4</c:v>
                      </c:pt>
                      <c:pt idx="489">
                        <c:v>4.8038552055943258E-4</c:v>
                      </c:pt>
                      <c:pt idx="490">
                        <c:v>4.7983675963970458E-4</c:v>
                      </c:pt>
                      <c:pt idx="491">
                        <c:v>4.788751537038311E-4</c:v>
                      </c:pt>
                      <c:pt idx="492">
                        <c:v>4.9533914808534544E-4</c:v>
                      </c:pt>
                      <c:pt idx="493">
                        <c:v>4.9537195968051332E-4</c:v>
                      </c:pt>
                      <c:pt idx="494">
                        <c:v>4.9896095523080408E-4</c:v>
                      </c:pt>
                      <c:pt idx="495">
                        <c:v>5.1205062989092501E-4</c:v>
                      </c:pt>
                      <c:pt idx="496">
                        <c:v>5.1256781252683749E-4</c:v>
                      </c:pt>
                      <c:pt idx="497">
                        <c:v>5.1326777961826955E-4</c:v>
                      </c:pt>
                      <c:pt idx="498">
                        <c:v>5.1230612385700757E-4</c:v>
                      </c:pt>
                      <c:pt idx="499">
                        <c:v>5.1250663170166323E-4</c:v>
                      </c:pt>
                      <c:pt idx="500">
                        <c:v>5.121130099973361E-4</c:v>
                      </c:pt>
                      <c:pt idx="501">
                        <c:v>5.1876833829169616E-4</c:v>
                      </c:pt>
                      <c:pt idx="502">
                        <c:v>5.2441929395194398E-4</c:v>
                      </c:pt>
                      <c:pt idx="503">
                        <c:v>5.2815229352467792E-4</c:v>
                      </c:pt>
                      <c:pt idx="504">
                        <c:v>5.2713929852731185E-4</c:v>
                      </c:pt>
                      <c:pt idx="505">
                        <c:v>5.2740524637955076E-4</c:v>
                      </c:pt>
                      <c:pt idx="506">
                        <c:v>5.264031211016446E-4</c:v>
                      </c:pt>
                      <c:pt idx="507">
                        <c:v>5.294807370761058E-4</c:v>
                      </c:pt>
                      <c:pt idx="508">
                        <c:v>5.2932876705681414E-4</c:v>
                      </c:pt>
                      <c:pt idx="509">
                        <c:v>5.2841103260868941E-4</c:v>
                      </c:pt>
                      <c:pt idx="510">
                        <c:v>5.2894805843842034E-4</c:v>
                      </c:pt>
                      <c:pt idx="511">
                        <c:v>5.3084038491699355E-4</c:v>
                      </c:pt>
                      <c:pt idx="512">
                        <c:v>5.370665108393682E-4</c:v>
                      </c:pt>
                      <c:pt idx="513">
                        <c:v>5.396640129056333E-4</c:v>
                      </c:pt>
                      <c:pt idx="514">
                        <c:v>5.4756068729941789E-4</c:v>
                      </c:pt>
                      <c:pt idx="515">
                        <c:v>5.4837859362257479E-4</c:v>
                      </c:pt>
                      <c:pt idx="516">
                        <c:v>5.4882539080009798E-4</c:v>
                      </c:pt>
                      <c:pt idx="517">
                        <c:v>5.4865224809538121E-4</c:v>
                      </c:pt>
                      <c:pt idx="518">
                        <c:v>5.6981211718781202E-4</c:v>
                      </c:pt>
                      <c:pt idx="519">
                        <c:v>5.7018748423453029E-4</c:v>
                      </c:pt>
                      <c:pt idx="520">
                        <c:v>5.6931205644036918E-4</c:v>
                      </c:pt>
                      <c:pt idx="521">
                        <c:v>5.696594873346514E-4</c:v>
                      </c:pt>
                      <c:pt idx="522">
                        <c:v>5.6860230060214482E-4</c:v>
                      </c:pt>
                      <c:pt idx="523">
                        <c:v>5.7223085026557167E-4</c:v>
                      </c:pt>
                      <c:pt idx="524">
                        <c:v>5.8920439699986795E-4</c:v>
                      </c:pt>
                      <c:pt idx="525">
                        <c:v>5.9502348165248848E-4</c:v>
                      </c:pt>
                      <c:pt idx="526">
                        <c:v>5.975799654309279E-4</c:v>
                      </c:pt>
                      <c:pt idx="527">
                        <c:v>6.0129279244623733E-4</c:v>
                      </c:pt>
                      <c:pt idx="528">
                        <c:v>6.0157926900913559E-4</c:v>
                      </c:pt>
                      <c:pt idx="529">
                        <c:v>6.0335347685971279E-4</c:v>
                      </c:pt>
                      <c:pt idx="530">
                        <c:v>6.0791017524251876E-4</c:v>
                      </c:pt>
                      <c:pt idx="531">
                        <c:v>6.121149908455744E-4</c:v>
                      </c:pt>
                      <c:pt idx="532">
                        <c:v>6.1160113599750268E-4</c:v>
                      </c:pt>
                      <c:pt idx="533">
                        <c:v>6.1402180219378034E-4</c:v>
                      </c:pt>
                      <c:pt idx="534">
                        <c:v>6.1523793409513406E-4</c:v>
                      </c:pt>
                      <c:pt idx="535">
                        <c:v>6.3378465364436918E-4</c:v>
                      </c:pt>
                      <c:pt idx="536">
                        <c:v>6.4259323405557354E-4</c:v>
                      </c:pt>
                      <c:pt idx="537">
                        <c:v>6.5246641775050008E-4</c:v>
                      </c:pt>
                      <c:pt idx="538">
                        <c:v>6.6663278732274813E-4</c:v>
                      </c:pt>
                      <c:pt idx="539">
                        <c:v>6.6611006907364126E-4</c:v>
                      </c:pt>
                      <c:pt idx="540">
                        <c:v>6.7782571713820153E-4</c:v>
                      </c:pt>
                      <c:pt idx="541">
                        <c:v>6.8027333430455649E-4</c:v>
                      </c:pt>
                      <c:pt idx="542">
                        <c:v>7.0425438285177835E-4</c:v>
                      </c:pt>
                      <c:pt idx="543">
                        <c:v>7.1116356000300578E-4</c:v>
                      </c:pt>
                      <c:pt idx="544">
                        <c:v>7.1039624057216209E-4</c:v>
                      </c:pt>
                      <c:pt idx="545">
                        <c:v>7.1180047304743451E-4</c:v>
                      </c:pt>
                      <c:pt idx="546">
                        <c:v>7.2192244635458725E-4</c:v>
                      </c:pt>
                      <c:pt idx="547">
                        <c:v>7.2064779630419515E-4</c:v>
                      </c:pt>
                      <c:pt idx="548">
                        <c:v>7.1979446827885086E-4</c:v>
                      </c:pt>
                      <c:pt idx="549">
                        <c:v>7.1872125667053776E-4</c:v>
                      </c:pt>
                      <c:pt idx="550">
                        <c:v>7.3522109630449952E-4</c:v>
                      </c:pt>
                      <c:pt idx="551">
                        <c:v>7.3616534412144824E-4</c:v>
                      </c:pt>
                      <c:pt idx="552">
                        <c:v>7.3809097145517677E-4</c:v>
                      </c:pt>
                      <c:pt idx="553">
                        <c:v>7.3685419805611762E-4</c:v>
                      </c:pt>
                      <c:pt idx="554">
                        <c:v>7.3592134828356058E-4</c:v>
                      </c:pt>
                      <c:pt idx="555">
                        <c:v>7.348127917759361E-4</c:v>
                      </c:pt>
                      <c:pt idx="556">
                        <c:v>7.3693448106084086E-4</c:v>
                      </c:pt>
                      <c:pt idx="557">
                        <c:v>7.4008637143633497E-4</c:v>
                      </c:pt>
                      <c:pt idx="558">
                        <c:v>7.5471104319480161E-4</c:v>
                      </c:pt>
                      <c:pt idx="559">
                        <c:v>8.0320432347150866E-4</c:v>
                      </c:pt>
                      <c:pt idx="560">
                        <c:v>8.0391836113999512E-4</c:v>
                      </c:pt>
                      <c:pt idx="561">
                        <c:v>9.3097454243454411E-4</c:v>
                      </c:pt>
                      <c:pt idx="562">
                        <c:v>9.6232615854130075E-4</c:v>
                      </c:pt>
                      <c:pt idx="563">
                        <c:v>1.0015714550555268E-3</c:v>
                      </c:pt>
                      <c:pt idx="564">
                        <c:v>1.0317458849332399E-3</c:v>
                      </c:pt>
                      <c:pt idx="565">
                        <c:v>1.0539905600983879E-3</c:v>
                      </c:pt>
                      <c:pt idx="566">
                        <c:v>1.0528660504446747E-3</c:v>
                      </c:pt>
                      <c:pt idx="567">
                        <c:v>1.0705813536783886E-3</c:v>
                      </c:pt>
                      <c:pt idx="568">
                        <c:v>1.1051497721782377E-3</c:v>
                      </c:pt>
                      <c:pt idx="569">
                        <c:v>1.1061346630518094E-3</c:v>
                      </c:pt>
                      <c:pt idx="570">
                        <c:v>1.1078894254788378E-3</c:v>
                      </c:pt>
                      <c:pt idx="571">
                        <c:v>1.1069811946000357E-3</c:v>
                      </c:pt>
                      <c:pt idx="572">
                        <c:v>1.1234160466545532E-3</c:v>
                      </c:pt>
                      <c:pt idx="573">
                        <c:v>1.1235765659103987E-3</c:v>
                      </c:pt>
                      <c:pt idx="574">
                        <c:v>1.1254699123651477E-3</c:v>
                      </c:pt>
                      <c:pt idx="575">
                        <c:v>1.1264902919527356E-3</c:v>
                      </c:pt>
                      <c:pt idx="576">
                        <c:v>1.1298525474356187E-3</c:v>
                      </c:pt>
                      <c:pt idx="577">
                        <c:v>1.1440382448928868E-3</c:v>
                      </c:pt>
                      <c:pt idx="578">
                        <c:v>1.1918856656926162E-3</c:v>
                      </c:pt>
                      <c:pt idx="579">
                        <c:v>1.2133068735915306E-3</c:v>
                      </c:pt>
                      <c:pt idx="580">
                        <c:v>1.3290781894859307E-3</c:v>
                      </c:pt>
                      <c:pt idx="581">
                        <c:v>1.7828202002240362E-3</c:v>
                      </c:pt>
                      <c:pt idx="582">
                        <c:v>1.7798322451063578E-3</c:v>
                      </c:pt>
                      <c:pt idx="583">
                        <c:v>1.9529391406229502E-3</c:v>
                      </c:pt>
                      <c:pt idx="584">
                        <c:v>2.0057772949606508E-3</c:v>
                      </c:pt>
                      <c:pt idx="585">
                        <c:v>2.0383415378833689E-3</c:v>
                      </c:pt>
                      <c:pt idx="586">
                        <c:v>2.0348678744356885E-3</c:v>
                      </c:pt>
                      <c:pt idx="587">
                        <c:v>2.1167706418343279E-3</c:v>
                      </c:pt>
                      <c:pt idx="588">
                        <c:v>2.147637906090552E-3</c:v>
                      </c:pt>
                      <c:pt idx="589">
                        <c:v>2.4132369466079162E-3</c:v>
                      </c:pt>
                      <c:pt idx="590">
                        <c:v>2.4410701598882576E-3</c:v>
                      </c:pt>
                      <c:pt idx="591">
                        <c:v>2.4381655728758955E-3</c:v>
                      </c:pt>
                      <c:pt idx="592">
                        <c:v>2.4956452179722781E-3</c:v>
                      </c:pt>
                      <c:pt idx="593">
                        <c:v>2.6778382624085941E-3</c:v>
                      </c:pt>
                      <c:pt idx="594">
                        <c:v>2.7616916732787732E-3</c:v>
                      </c:pt>
                      <c:pt idx="595">
                        <c:v>2.942820291858151E-3</c:v>
                      </c:pt>
                      <c:pt idx="596">
                        <c:v>3.4118305482605444E-3</c:v>
                      </c:pt>
                      <c:pt idx="597">
                        <c:v>3.5531250827220027E-3</c:v>
                      </c:pt>
                      <c:pt idx="598">
                        <c:v>4.1982912435500454E-3</c:v>
                      </c:pt>
                      <c:pt idx="599">
                        <c:v>5.3895377634942902E-3</c:v>
                      </c:pt>
                      <c:pt idx="600">
                        <c:v>6.3903635239495986E-3</c:v>
                      </c:pt>
                      <c:pt idx="601">
                        <c:v>7.6688575592355011E-3</c:v>
                      </c:pt>
                      <c:pt idx="602">
                        <c:v>9.0195913115460706E-3</c:v>
                      </c:pt>
                      <c:pt idx="603">
                        <c:v>1.1371096272293973E-2</c:v>
                      </c:pt>
                      <c:pt idx="604">
                        <c:v>1.4236053313618194E-2</c:v>
                      </c:pt>
                      <c:pt idx="605">
                        <c:v>1.7263141327029517E-2</c:v>
                      </c:pt>
                      <c:pt idx="606">
                        <c:v>1.9927196667667835E-2</c:v>
                      </c:pt>
                      <c:pt idx="607">
                        <c:v>2.2183948893604939E-2</c:v>
                      </c:pt>
                      <c:pt idx="608">
                        <c:v>2.4479554215478094E-2</c:v>
                      </c:pt>
                      <c:pt idx="609">
                        <c:v>2.6705283653101645E-2</c:v>
                      </c:pt>
                      <c:pt idx="610">
                        <c:v>2.8586752392777671E-2</c:v>
                      </c:pt>
                      <c:pt idx="611">
                        <c:v>3.1967195608272748E-2</c:v>
                      </c:pt>
                      <c:pt idx="612">
                        <c:v>3.5727296316176493E-2</c:v>
                      </c:pt>
                      <c:pt idx="613">
                        <c:v>3.8673130354417523E-2</c:v>
                      </c:pt>
                      <c:pt idx="614">
                        <c:v>4.1023324132495598E-2</c:v>
                      </c:pt>
                      <c:pt idx="615">
                        <c:v>4.3382675813877176E-2</c:v>
                      </c:pt>
                      <c:pt idx="616">
                        <c:v>4.4466770686523688E-2</c:v>
                      </c:pt>
                      <c:pt idx="617">
                        <c:v>4.565090831338274E-2</c:v>
                      </c:pt>
                      <c:pt idx="618">
                        <c:v>4.645681723930524E-2</c:v>
                      </c:pt>
                      <c:pt idx="619">
                        <c:v>4.7013014739458688E-2</c:v>
                      </c:pt>
                      <c:pt idx="620">
                        <c:v>4.7672341948919367E-2</c:v>
                      </c:pt>
                      <c:pt idx="621">
                        <c:v>4.8198961882206605E-2</c:v>
                      </c:pt>
                      <c:pt idx="622">
                        <c:v>4.8454365080557373E-2</c:v>
                      </c:pt>
                      <c:pt idx="623">
                        <c:v>4.8851295159365843E-2</c:v>
                      </c:pt>
                      <c:pt idx="624">
                        <c:v>4.9164896621898983E-2</c:v>
                      </c:pt>
                      <c:pt idx="625">
                        <c:v>4.9302859538817384E-2</c:v>
                      </c:pt>
                      <c:pt idx="626">
                        <c:v>4.9383541672127745E-2</c:v>
                      </c:pt>
                      <c:pt idx="627">
                        <c:v>4.9381965623701084E-2</c:v>
                      </c:pt>
                      <c:pt idx="628">
                        <c:v>4.9447598804428429E-2</c:v>
                      </c:pt>
                      <c:pt idx="629">
                        <c:v>4.9370587695627945E-2</c:v>
                      </c:pt>
                      <c:pt idx="630">
                        <c:v>4.9305850757366779E-2</c:v>
                      </c:pt>
                      <c:pt idx="631">
                        <c:v>4.9228701853255889E-2</c:v>
                      </c:pt>
                      <c:pt idx="632">
                        <c:v>4.9207408230387238E-2</c:v>
                      </c:pt>
                      <c:pt idx="633">
                        <c:v>4.9180473548624634E-2</c:v>
                      </c:pt>
                      <c:pt idx="634">
                        <c:v>4.9145175905139171E-2</c:v>
                      </c:pt>
                      <c:pt idx="635">
                        <c:v>4.9085753607842043E-2</c:v>
                      </c:pt>
                      <c:pt idx="636">
                        <c:v>4.906270697429653E-2</c:v>
                      </c:pt>
                      <c:pt idx="637">
                        <c:v>4.9134117520061908E-2</c:v>
                      </c:pt>
                      <c:pt idx="638">
                        <c:v>4.9162756158061149E-2</c:v>
                      </c:pt>
                      <c:pt idx="639">
                        <c:v>4.9268557811771467E-2</c:v>
                      </c:pt>
                      <c:pt idx="640">
                        <c:v>4.949700780977926E-2</c:v>
                      </c:pt>
                      <c:pt idx="641">
                        <c:v>4.9589644866673881E-2</c:v>
                      </c:pt>
                      <c:pt idx="642">
                        <c:v>4.977286272992449E-2</c:v>
                      </c:pt>
                      <c:pt idx="643">
                        <c:v>5.004771162358311E-2</c:v>
                      </c:pt>
                      <c:pt idx="644">
                        <c:v>5.0329847545224377E-2</c:v>
                      </c:pt>
                      <c:pt idx="645">
                        <c:v>5.0734945594871184E-2</c:v>
                      </c:pt>
                      <c:pt idx="646">
                        <c:v>5.1216336189822943E-2</c:v>
                      </c:pt>
                      <c:pt idx="647">
                        <c:v>5.2044252595771709E-2</c:v>
                      </c:pt>
                      <c:pt idx="648">
                        <c:v>5.2876498536507388E-2</c:v>
                      </c:pt>
                      <c:pt idx="649">
                        <c:v>5.4070208322753992E-2</c:v>
                      </c:pt>
                      <c:pt idx="650">
                        <c:v>5.542346752208234E-2</c:v>
                      </c:pt>
                      <c:pt idx="651">
                        <c:v>5.6212854969566406E-2</c:v>
                      </c:pt>
                      <c:pt idx="652">
                        <c:v>5.6931036061148764E-2</c:v>
                      </c:pt>
                      <c:pt idx="653">
                        <c:v>5.8178436185111468E-2</c:v>
                      </c:pt>
                      <c:pt idx="654">
                        <c:v>5.9464741112573244E-2</c:v>
                      </c:pt>
                      <c:pt idx="655">
                        <c:v>6.0341504217083675E-2</c:v>
                      </c:pt>
                      <c:pt idx="656">
                        <c:v>6.1448073854028409E-2</c:v>
                      </c:pt>
                      <c:pt idx="657">
                        <c:v>6.2825694182373742E-2</c:v>
                      </c:pt>
                      <c:pt idx="658">
                        <c:v>6.3923173572028091E-2</c:v>
                      </c:pt>
                      <c:pt idx="659">
                        <c:v>6.5549641723108287E-2</c:v>
                      </c:pt>
                      <c:pt idx="660">
                        <c:v>6.7238025563251716E-2</c:v>
                      </c:pt>
                      <c:pt idx="661">
                        <c:v>6.7616561969924077E-2</c:v>
                      </c:pt>
                      <c:pt idx="662">
                        <c:v>6.7515483758172373E-2</c:v>
                      </c:pt>
                      <c:pt idx="663">
                        <c:v>6.743400477489199E-2</c:v>
                      </c:pt>
                      <c:pt idx="664">
                        <c:v>6.7332844799236971E-2</c:v>
                      </c:pt>
                      <c:pt idx="665">
                        <c:v>6.7575124427542488E-2</c:v>
                      </c:pt>
                      <c:pt idx="666">
                        <c:v>6.7547866222624819E-2</c:v>
                      </c:pt>
                      <c:pt idx="667">
                        <c:v>6.7479891267851741E-2</c:v>
                      </c:pt>
                      <c:pt idx="668">
                        <c:v>6.7385281290970198E-2</c:v>
                      </c:pt>
                      <c:pt idx="669">
                        <c:v>6.7300625570386449E-2</c:v>
                      </c:pt>
                      <c:pt idx="670">
                        <c:v>6.7220433769346444E-2</c:v>
                      </c:pt>
                      <c:pt idx="671">
                        <c:v>6.7231950879581975E-2</c:v>
                      </c:pt>
                      <c:pt idx="672">
                        <c:v>6.7222316574956503E-2</c:v>
                      </c:pt>
                      <c:pt idx="673">
                        <c:v>6.7134607205319954E-2</c:v>
                      </c:pt>
                      <c:pt idx="674">
                        <c:v>6.7196328064976621E-2</c:v>
                      </c:pt>
                      <c:pt idx="675">
                        <c:v>6.7456572876634369E-2</c:v>
                      </c:pt>
                      <c:pt idx="676">
                        <c:v>6.7539401910391775E-2</c:v>
                      </c:pt>
                      <c:pt idx="677">
                        <c:v>6.7588517736460296E-2</c:v>
                      </c:pt>
                      <c:pt idx="678">
                        <c:v>6.7634758856565766E-2</c:v>
                      </c:pt>
                      <c:pt idx="679">
                        <c:v>6.7844661139276022E-2</c:v>
                      </c:pt>
                      <c:pt idx="680">
                        <c:v>6.7974849966886908E-2</c:v>
                      </c:pt>
                      <c:pt idx="681">
                        <c:v>6.7953288403568859E-2</c:v>
                      </c:pt>
                      <c:pt idx="682">
                        <c:v>6.7859196110383047E-2</c:v>
                      </c:pt>
                      <c:pt idx="683">
                        <c:v>6.7762204758807107E-2</c:v>
                      </c:pt>
                      <c:pt idx="684">
                        <c:v>6.7663837479104871E-2</c:v>
                      </c:pt>
                      <c:pt idx="685">
                        <c:v>6.7567906102682776E-2</c:v>
                      </c:pt>
                      <c:pt idx="686">
                        <c:v>6.7518234010615033E-2</c:v>
                      </c:pt>
                      <c:pt idx="687">
                        <c:v>6.7428041896116703E-2</c:v>
                      </c:pt>
                      <c:pt idx="688">
                        <c:v>6.7396780297163089E-2</c:v>
                      </c:pt>
                      <c:pt idx="689">
                        <c:v>6.7391399045236625E-2</c:v>
                      </c:pt>
                      <c:pt idx="690">
                        <c:v>6.7323599917516297E-2</c:v>
                      </c:pt>
                      <c:pt idx="691">
                        <c:v>6.7275693489030883E-2</c:v>
                      </c:pt>
                      <c:pt idx="692">
                        <c:v>6.7198726734966602E-2</c:v>
                      </c:pt>
                      <c:pt idx="693">
                        <c:v>6.7103196599233125E-2</c:v>
                      </c:pt>
                      <c:pt idx="694">
                        <c:v>6.7021390043414647E-2</c:v>
                      </c:pt>
                      <c:pt idx="695">
                        <c:v>6.6928084291099352E-2</c:v>
                      </c:pt>
                      <c:pt idx="696">
                        <c:v>6.6845500518081247E-2</c:v>
                      </c:pt>
                      <c:pt idx="697">
                        <c:v>6.6757089212888587E-2</c:v>
                      </c:pt>
                      <c:pt idx="698">
                        <c:v>6.6662126355035684E-2</c:v>
                      </c:pt>
                      <c:pt idx="699">
                        <c:v>6.6630525096741416E-2</c:v>
                      </c:pt>
                      <c:pt idx="700">
                        <c:v>6.6754102255287245E-2</c:v>
                      </c:pt>
                      <c:pt idx="701">
                        <c:v>6.6708202147075929E-2</c:v>
                      </c:pt>
                      <c:pt idx="702">
                        <c:v>6.6617015521863887E-2</c:v>
                      </c:pt>
                      <c:pt idx="703">
                        <c:v>6.6522866138690934E-2</c:v>
                      </c:pt>
                      <c:pt idx="704">
                        <c:v>6.6441717999928721E-2</c:v>
                      </c:pt>
                      <c:pt idx="705">
                        <c:v>6.6454574096220076E-2</c:v>
                      </c:pt>
                      <c:pt idx="706">
                        <c:v>6.6489301950611257E-2</c:v>
                      </c:pt>
                      <c:pt idx="707">
                        <c:v>6.6509619780221435E-2</c:v>
                      </c:pt>
                      <c:pt idx="708">
                        <c:v>6.6427635158404538E-2</c:v>
                      </c:pt>
                      <c:pt idx="709">
                        <c:v>6.6345505161332585E-2</c:v>
                      </c:pt>
                      <c:pt idx="710">
                        <c:v>6.626462564720588E-2</c:v>
                      </c:pt>
                      <c:pt idx="711">
                        <c:v>6.6172002100204033E-2</c:v>
                      </c:pt>
                      <c:pt idx="712">
                        <c:v>6.6084931212853512E-2</c:v>
                      </c:pt>
                      <c:pt idx="713">
                        <c:v>6.5997458296703781E-2</c:v>
                      </c:pt>
                      <c:pt idx="714">
                        <c:v>6.5986624256002324E-2</c:v>
                      </c:pt>
                      <c:pt idx="715">
                        <c:v>6.5999671944830557E-2</c:v>
                      </c:pt>
                      <c:pt idx="716">
                        <c:v>6.6079128894276237E-2</c:v>
                      </c:pt>
                      <c:pt idx="717">
                        <c:v>6.6310266581863772E-2</c:v>
                      </c:pt>
                      <c:pt idx="718">
                        <c:v>6.6477611168622733E-2</c:v>
                      </c:pt>
                      <c:pt idx="719">
                        <c:v>6.6837166975558929E-2</c:v>
                      </c:pt>
                      <c:pt idx="720">
                        <c:v>6.705630760081821E-2</c:v>
                      </c:pt>
                      <c:pt idx="721">
                        <c:v>6.7140659483149706E-2</c:v>
                      </c:pt>
                      <c:pt idx="722">
                        <c:v>6.7211588441416906E-2</c:v>
                      </c:pt>
                      <c:pt idx="723">
                        <c:v>6.7445865516222017E-2</c:v>
                      </c:pt>
                      <c:pt idx="724">
                        <c:v>6.7951010369952561E-2</c:v>
                      </c:pt>
                      <c:pt idx="725">
                        <c:v>6.8715967728131683E-2</c:v>
                      </c:pt>
                      <c:pt idx="726">
                        <c:v>6.8850248180029647E-2</c:v>
                      </c:pt>
                      <c:pt idx="727">
                        <c:v>6.876081543542216E-2</c:v>
                      </c:pt>
                      <c:pt idx="728">
                        <c:v>6.8667315178379262E-2</c:v>
                      </c:pt>
                      <c:pt idx="729">
                        <c:v>6.9354883417487592E-2</c:v>
                      </c:pt>
                      <c:pt idx="730">
                        <c:v>7.1328555481603495E-2</c:v>
                      </c:pt>
                      <c:pt idx="731">
                        <c:v>7.1328016494603116E-2</c:v>
                      </c:pt>
                      <c:pt idx="732">
                        <c:v>7.1362516329241635E-2</c:v>
                      </c:pt>
                      <c:pt idx="733">
                        <c:v>7.1277774474977934E-2</c:v>
                      </c:pt>
                      <c:pt idx="734">
                        <c:v>7.1945408282587289E-2</c:v>
                      </c:pt>
                      <c:pt idx="735">
                        <c:v>7.5170244130367381E-2</c:v>
                      </c:pt>
                      <c:pt idx="736">
                        <c:v>7.9211341802189889E-2</c:v>
                      </c:pt>
                      <c:pt idx="737">
                        <c:v>7.9572544449794516E-2</c:v>
                      </c:pt>
                      <c:pt idx="738">
                        <c:v>7.9565815304200649E-2</c:v>
                      </c:pt>
                      <c:pt idx="739">
                        <c:v>7.9460272464204215E-2</c:v>
                      </c:pt>
                      <c:pt idx="740">
                        <c:v>7.9356558249332146E-2</c:v>
                      </c:pt>
                      <c:pt idx="741">
                        <c:v>7.9261225712120839E-2</c:v>
                      </c:pt>
                      <c:pt idx="742">
                        <c:v>7.9361610338030131E-2</c:v>
                      </c:pt>
                      <c:pt idx="743">
                        <c:v>7.9321603615471081E-2</c:v>
                      </c:pt>
                      <c:pt idx="744">
                        <c:v>7.9235468917909294E-2</c:v>
                      </c:pt>
                      <c:pt idx="745">
                        <c:v>7.9131806073035479E-2</c:v>
                      </c:pt>
                      <c:pt idx="746">
                        <c:v>7.9050435707631025E-2</c:v>
                      </c:pt>
                      <c:pt idx="747">
                        <c:v>7.9049673756242847E-2</c:v>
                      </c:pt>
                      <c:pt idx="748">
                        <c:v>7.9181651562861888E-2</c:v>
                      </c:pt>
                      <c:pt idx="749">
                        <c:v>7.9312677115406544E-2</c:v>
                      </c:pt>
                      <c:pt idx="750">
                        <c:v>7.9351883195311668E-2</c:v>
                      </c:pt>
                      <c:pt idx="751">
                        <c:v>7.9284057134060018E-2</c:v>
                      </c:pt>
                      <c:pt idx="752">
                        <c:v>7.9201177848842813E-2</c:v>
                      </c:pt>
                      <c:pt idx="753">
                        <c:v>7.9190273204559999E-2</c:v>
                      </c:pt>
                      <c:pt idx="754">
                        <c:v>7.9239584674810196E-2</c:v>
                      </c:pt>
                      <c:pt idx="755">
                        <c:v>7.9318388416910982E-2</c:v>
                      </c:pt>
                      <c:pt idx="756">
                        <c:v>7.9214704558741675E-2</c:v>
                      </c:pt>
                      <c:pt idx="757">
                        <c:v>7.9182793737113066E-2</c:v>
                      </c:pt>
                      <c:pt idx="758">
                        <c:v>7.9688505649745708E-2</c:v>
                      </c:pt>
                      <c:pt idx="759">
                        <c:v>8.0170685256325216E-2</c:v>
                      </c:pt>
                      <c:pt idx="760">
                        <c:v>8.0420586898487495E-2</c:v>
                      </c:pt>
                      <c:pt idx="761">
                        <c:v>8.0659944419473967E-2</c:v>
                      </c:pt>
                      <c:pt idx="762">
                        <c:v>8.1260180493165302E-2</c:v>
                      </c:pt>
                      <c:pt idx="763">
                        <c:v>8.2179997679314901E-2</c:v>
                      </c:pt>
                      <c:pt idx="764">
                        <c:v>8.2790195315047277E-2</c:v>
                      </c:pt>
                      <c:pt idx="765">
                        <c:v>8.3163292807394415E-2</c:v>
                      </c:pt>
                      <c:pt idx="766">
                        <c:v>8.3452402041308563E-2</c:v>
                      </c:pt>
                      <c:pt idx="767">
                        <c:v>8.3366675686930611E-2</c:v>
                      </c:pt>
                      <c:pt idx="768">
                        <c:v>8.3258684115266893E-2</c:v>
                      </c:pt>
                      <c:pt idx="769">
                        <c:v>8.3151393567097998E-2</c:v>
                      </c:pt>
                      <c:pt idx="770">
                        <c:v>8.3056302101633006E-2</c:v>
                      </c:pt>
                      <c:pt idx="771">
                        <c:v>8.2975397482482588E-2</c:v>
                      </c:pt>
                      <c:pt idx="772">
                        <c:v>8.2951876742946642E-2</c:v>
                      </c:pt>
                      <c:pt idx="773">
                        <c:v>8.3023460250821912E-2</c:v>
                      </c:pt>
                      <c:pt idx="774">
                        <c:v>8.3152383629967366E-2</c:v>
                      </c:pt>
                      <c:pt idx="775">
                        <c:v>8.3279330379593425E-2</c:v>
                      </c:pt>
                      <c:pt idx="776">
                        <c:v>8.3283432066859731E-2</c:v>
                      </c:pt>
                      <c:pt idx="777">
                        <c:v>8.3186635628238664E-2</c:v>
                      </c:pt>
                      <c:pt idx="778">
                        <c:v>8.3090003150837047E-2</c:v>
                      </c:pt>
                      <c:pt idx="779">
                        <c:v>8.3088983543756795E-2</c:v>
                      </c:pt>
                      <c:pt idx="780">
                        <c:v>8.3202106263884121E-2</c:v>
                      </c:pt>
                      <c:pt idx="781">
                        <c:v>8.3096193703536533E-2</c:v>
                      </c:pt>
                      <c:pt idx="782">
                        <c:v>8.5887408626139722E-2</c:v>
                      </c:pt>
                      <c:pt idx="783">
                        <c:v>8.8829768891978689E-2</c:v>
                      </c:pt>
                      <c:pt idx="784">
                        <c:v>8.8805617309818174E-2</c:v>
                      </c:pt>
                      <c:pt idx="785">
                        <c:v>8.8805362087727199E-2</c:v>
                      </c:pt>
                      <c:pt idx="786">
                        <c:v>8.8692561620883612E-2</c:v>
                      </c:pt>
                      <c:pt idx="787">
                        <c:v>8.8614996338538407E-2</c:v>
                      </c:pt>
                      <c:pt idx="788">
                        <c:v>8.8593433359154761E-2</c:v>
                      </c:pt>
                      <c:pt idx="789">
                        <c:v>8.8483748234201048E-2</c:v>
                      </c:pt>
                      <c:pt idx="790">
                        <c:v>8.8390706549555553E-2</c:v>
                      </c:pt>
                      <c:pt idx="791">
                        <c:v>8.8319746067476154E-2</c:v>
                      </c:pt>
                      <c:pt idx="792">
                        <c:v>8.8225463856534361E-2</c:v>
                      </c:pt>
                      <c:pt idx="793">
                        <c:v>8.8530011503599793E-2</c:v>
                      </c:pt>
                      <c:pt idx="794">
                        <c:v>8.877812666443706E-2</c:v>
                      </c:pt>
                      <c:pt idx="795">
                        <c:v>8.8736001405929243E-2</c:v>
                      </c:pt>
                      <c:pt idx="796">
                        <c:v>8.8644474214806104E-2</c:v>
                      </c:pt>
                      <c:pt idx="797">
                        <c:v>8.8636653508046087E-2</c:v>
                      </c:pt>
                      <c:pt idx="798">
                        <c:v>8.9088302463014579E-2</c:v>
                      </c:pt>
                      <c:pt idx="799">
                        <c:v>8.9688171855842283E-2</c:v>
                      </c:pt>
                      <c:pt idx="800">
                        <c:v>8.9612572200971213E-2</c:v>
                      </c:pt>
                      <c:pt idx="801">
                        <c:v>8.9622228095824319E-2</c:v>
                      </c:pt>
                      <c:pt idx="802">
                        <c:v>8.9569480217161906E-2</c:v>
                      </c:pt>
                      <c:pt idx="803">
                        <c:v>8.9520221430364255E-2</c:v>
                      </c:pt>
                      <c:pt idx="804">
                        <c:v>9.0208663514198623E-2</c:v>
                      </c:pt>
                      <c:pt idx="805">
                        <c:v>9.1817829959367436E-2</c:v>
                      </c:pt>
                      <c:pt idx="806">
                        <c:v>9.2314210639695735E-2</c:v>
                      </c:pt>
                      <c:pt idx="807">
                        <c:v>9.2396248770277536E-2</c:v>
                      </c:pt>
                      <c:pt idx="808">
                        <c:v>9.3039237636649133E-2</c:v>
                      </c:pt>
                      <c:pt idx="809">
                        <c:v>9.4342032242457824E-2</c:v>
                      </c:pt>
                      <c:pt idx="810">
                        <c:v>9.5011239862721322E-2</c:v>
                      </c:pt>
                      <c:pt idx="811">
                        <c:v>9.5510814528258325E-2</c:v>
                      </c:pt>
                      <c:pt idx="812">
                        <c:v>9.5924509383492604E-2</c:v>
                      </c:pt>
                      <c:pt idx="813">
                        <c:v>9.6343663888409967E-2</c:v>
                      </c:pt>
                      <c:pt idx="814">
                        <c:v>9.6566418409019625E-2</c:v>
                      </c:pt>
                      <c:pt idx="815">
                        <c:v>9.6658721222928332E-2</c:v>
                      </c:pt>
                      <c:pt idx="816">
                        <c:v>9.6815527365286272E-2</c:v>
                      </c:pt>
                      <c:pt idx="817">
                        <c:v>9.7017090434769748E-2</c:v>
                      </c:pt>
                      <c:pt idx="818">
                        <c:v>9.7109651423779489E-2</c:v>
                      </c:pt>
                      <c:pt idx="819">
                        <c:v>9.7110808828535636E-2</c:v>
                      </c:pt>
                      <c:pt idx="820">
                        <c:v>9.7212803995995772E-2</c:v>
                      </c:pt>
                      <c:pt idx="821">
                        <c:v>9.7336669031351145E-2</c:v>
                      </c:pt>
                      <c:pt idx="822">
                        <c:v>9.7313961603912327E-2</c:v>
                      </c:pt>
                      <c:pt idx="823">
                        <c:v>9.7197940063250832E-2</c:v>
                      </c:pt>
                      <c:pt idx="824">
                        <c:v>9.7112591650033178E-2</c:v>
                      </c:pt>
                      <c:pt idx="825">
                        <c:v>9.7032162761244767E-2</c:v>
                      </c:pt>
                      <c:pt idx="826">
                        <c:v>9.6914690665972261E-2</c:v>
                      </c:pt>
                      <c:pt idx="827">
                        <c:v>9.6797502457238199E-2</c:v>
                      </c:pt>
                      <c:pt idx="828">
                        <c:v>9.6689638414648227E-2</c:v>
                      </c:pt>
                      <c:pt idx="829">
                        <c:v>9.6585229975262754E-2</c:v>
                      </c:pt>
                      <c:pt idx="830">
                        <c:v>9.6485772542201129E-2</c:v>
                      </c:pt>
                      <c:pt idx="831">
                        <c:v>9.6405601377649919E-2</c:v>
                      </c:pt>
                      <c:pt idx="832">
                        <c:v>9.6452046948990067E-2</c:v>
                      </c:pt>
                      <c:pt idx="833">
                        <c:v>9.6557004462667378E-2</c:v>
                      </c:pt>
                      <c:pt idx="834">
                        <c:v>9.668506904029063E-2</c:v>
                      </c:pt>
                      <c:pt idx="835">
                        <c:v>9.684713410652733E-2</c:v>
                      </c:pt>
                      <c:pt idx="836">
                        <c:v>9.6866249686593991E-2</c:v>
                      </c:pt>
                      <c:pt idx="837">
                        <c:v>9.6843942109016784E-2</c:v>
                      </c:pt>
                      <c:pt idx="838">
                        <c:v>9.6797148083927503E-2</c:v>
                      </c:pt>
                      <c:pt idx="839">
                        <c:v>9.6866982546717398E-2</c:v>
                      </c:pt>
                      <c:pt idx="840">
                        <c:v>9.6959951833499217E-2</c:v>
                      </c:pt>
                      <c:pt idx="841">
                        <c:v>9.7009972620049442E-2</c:v>
                      </c:pt>
                      <c:pt idx="842">
                        <c:v>9.7029622232700563E-2</c:v>
                      </c:pt>
                      <c:pt idx="843">
                        <c:v>9.7063383996780647E-2</c:v>
                      </c:pt>
                      <c:pt idx="844">
                        <c:v>9.7018790377630573E-2</c:v>
                      </c:pt>
                      <c:pt idx="845">
                        <c:v>9.7012427028834086E-2</c:v>
                      </c:pt>
                      <c:pt idx="846">
                        <c:v>9.6977969618398871E-2</c:v>
                      </c:pt>
                      <c:pt idx="847">
                        <c:v>9.6883921620080943E-2</c:v>
                      </c:pt>
                      <c:pt idx="848">
                        <c:v>9.6800364757700583E-2</c:v>
                      </c:pt>
                      <c:pt idx="849">
                        <c:v>9.6837662537536173E-2</c:v>
                      </c:pt>
                      <c:pt idx="850">
                        <c:v>9.6821368943155017E-2</c:v>
                      </c:pt>
                      <c:pt idx="851">
                        <c:v>9.6751263875924726E-2</c:v>
                      </c:pt>
                      <c:pt idx="852">
                        <c:v>9.663825323256732E-2</c:v>
                      </c:pt>
                      <c:pt idx="853">
                        <c:v>9.652523643075063E-2</c:v>
                      </c:pt>
                      <c:pt idx="854">
                        <c:v>9.641290849606958E-2</c:v>
                      </c:pt>
                      <c:pt idx="855">
                        <c:v>9.6302522332999296E-2</c:v>
                      </c:pt>
                      <c:pt idx="856">
                        <c:v>9.6190020789242228E-2</c:v>
                      </c:pt>
                      <c:pt idx="857">
                        <c:v>9.6079873974878799E-2</c:v>
                      </c:pt>
                      <c:pt idx="858">
                        <c:v>9.5983330490077498E-2</c:v>
                      </c:pt>
                      <c:pt idx="859">
                        <c:v>9.5904095696198302E-2</c:v>
                      </c:pt>
                      <c:pt idx="860">
                        <c:v>9.5945382452917102E-2</c:v>
                      </c:pt>
                      <c:pt idx="861">
                        <c:v>9.5918914104382039E-2</c:v>
                      </c:pt>
                      <c:pt idx="862">
                        <c:v>9.5888410997951173E-2</c:v>
                      </c:pt>
                      <c:pt idx="863">
                        <c:v>9.5871240156563078E-2</c:v>
                      </c:pt>
                      <c:pt idx="864">
                        <c:v>9.5763479832145657E-2</c:v>
                      </c:pt>
                      <c:pt idx="865">
                        <c:v>9.5652973240880512E-2</c:v>
                      </c:pt>
                      <c:pt idx="866">
                        <c:v>9.5576925125172144E-2</c:v>
                      </c:pt>
                      <c:pt idx="867">
                        <c:v>9.5467193008864693E-2</c:v>
                      </c:pt>
                      <c:pt idx="868">
                        <c:v>9.5379315272627732E-2</c:v>
                      </c:pt>
                      <c:pt idx="869">
                        <c:v>9.5389105877877522E-2</c:v>
                      </c:pt>
                      <c:pt idx="870">
                        <c:v>9.5297043310495488E-2</c:v>
                      </c:pt>
                      <c:pt idx="871">
                        <c:v>9.5189460788095953E-2</c:v>
                      </c:pt>
                      <c:pt idx="872">
                        <c:v>9.5128274848891983E-2</c:v>
                      </c:pt>
                      <c:pt idx="873">
                        <c:v>9.5072348788741504E-2</c:v>
                      </c:pt>
                      <c:pt idx="874">
                        <c:v>9.5035791665694869E-2</c:v>
                      </c:pt>
                      <c:pt idx="875">
                        <c:v>9.493692998085787E-2</c:v>
                      </c:pt>
                      <c:pt idx="876">
                        <c:v>9.4835277488895683E-2</c:v>
                      </c:pt>
                      <c:pt idx="877">
                        <c:v>9.473128900494461E-2</c:v>
                      </c:pt>
                      <c:pt idx="878">
                        <c:v>9.463103972969969E-2</c:v>
                      </c:pt>
                      <c:pt idx="879">
                        <c:v>9.452347995908425E-2</c:v>
                      </c:pt>
                      <c:pt idx="880">
                        <c:v>9.4423019921001272E-2</c:v>
                      </c:pt>
                      <c:pt idx="881">
                        <c:v>9.431754536489094E-2</c:v>
                      </c:pt>
                      <c:pt idx="882">
                        <c:v>9.4224279984024023E-2</c:v>
                      </c:pt>
                      <c:pt idx="883">
                        <c:v>9.4123023057921903E-2</c:v>
                      </c:pt>
                      <c:pt idx="884">
                        <c:v>9.411771221706676E-2</c:v>
                      </c:pt>
                      <c:pt idx="885">
                        <c:v>9.4098482279179399E-2</c:v>
                      </c:pt>
                      <c:pt idx="886">
                        <c:v>9.4056862940286215E-2</c:v>
                      </c:pt>
                      <c:pt idx="887">
                        <c:v>9.4064752222692338E-2</c:v>
                      </c:pt>
                      <c:pt idx="888">
                        <c:v>9.4019851148300707E-2</c:v>
                      </c:pt>
                      <c:pt idx="889">
                        <c:v>9.4550596012636226E-2</c:v>
                      </c:pt>
                      <c:pt idx="890">
                        <c:v>9.4514702691373034E-2</c:v>
                      </c:pt>
                      <c:pt idx="891">
                        <c:v>9.4410141634051398E-2</c:v>
                      </c:pt>
                      <c:pt idx="892">
                        <c:v>9.4304309092500205E-2</c:v>
                      </c:pt>
                      <c:pt idx="893">
                        <c:v>9.4241442687180557E-2</c:v>
                      </c:pt>
                      <c:pt idx="894">
                        <c:v>9.4137243295919049E-2</c:v>
                      </c:pt>
                      <c:pt idx="895">
                        <c:v>9.403656959755298E-2</c:v>
                      </c:pt>
                      <c:pt idx="896">
                        <c:v>9.3967519786751844E-2</c:v>
                      </c:pt>
                      <c:pt idx="897">
                        <c:v>9.3890854563856832E-2</c:v>
                      </c:pt>
                      <c:pt idx="898">
                        <c:v>9.3830763307331227E-2</c:v>
                      </c:pt>
                      <c:pt idx="899">
                        <c:v>9.3751108496513483E-2</c:v>
                      </c:pt>
                      <c:pt idx="900">
                        <c:v>9.371167251164543E-2</c:v>
                      </c:pt>
                      <c:pt idx="901">
                        <c:v>9.3760777183123839E-2</c:v>
                      </c:pt>
                      <c:pt idx="902">
                        <c:v>9.3788823688355866E-2</c:v>
                      </c:pt>
                      <c:pt idx="903">
                        <c:v>9.3865116425853351E-2</c:v>
                      </c:pt>
                      <c:pt idx="904">
                        <c:v>9.3877037879170663E-2</c:v>
                      </c:pt>
                      <c:pt idx="905">
                        <c:v>9.3811240400355517E-2</c:v>
                      </c:pt>
                      <c:pt idx="906">
                        <c:v>9.3726642553101924E-2</c:v>
                      </c:pt>
                      <c:pt idx="907">
                        <c:v>9.3703603128417606E-2</c:v>
                      </c:pt>
                      <c:pt idx="908">
                        <c:v>9.369538738285596E-2</c:v>
                      </c:pt>
                      <c:pt idx="909">
                        <c:v>9.3593843734874296E-2</c:v>
                      </c:pt>
                      <c:pt idx="910">
                        <c:v>9.3522871266287083E-2</c:v>
                      </c:pt>
                      <c:pt idx="911">
                        <c:v>9.3857990157041937E-2</c:v>
                      </c:pt>
                      <c:pt idx="912">
                        <c:v>9.379560700605917E-2</c:v>
                      </c:pt>
                      <c:pt idx="913">
                        <c:v>9.3694220637814588E-2</c:v>
                      </c:pt>
                      <c:pt idx="914">
                        <c:v>9.3814426581641561E-2</c:v>
                      </c:pt>
                      <c:pt idx="915">
                        <c:v>9.4284969434593149E-2</c:v>
                      </c:pt>
                      <c:pt idx="916">
                        <c:v>9.4469108498941468E-2</c:v>
                      </c:pt>
                      <c:pt idx="917">
                        <c:v>9.4468201769032006E-2</c:v>
                      </c:pt>
                      <c:pt idx="918">
                        <c:v>0.11827453705415988</c:v>
                      </c:pt>
                      <c:pt idx="919">
                        <c:v>0.13730493548655656</c:v>
                      </c:pt>
                      <c:pt idx="920">
                        <c:v>0.15358798669002421</c:v>
                      </c:pt>
                      <c:pt idx="921">
                        <c:v>0.15612919374913756</c:v>
                      </c:pt>
                      <c:pt idx="922">
                        <c:v>0.15754890495220839</c:v>
                      </c:pt>
                      <c:pt idx="923">
                        <c:v>0.15890082676722292</c:v>
                      </c:pt>
                      <c:pt idx="924">
                        <c:v>0.16093045155649066</c:v>
                      </c:pt>
                      <c:pt idx="925">
                        <c:v>0.16246231593516122</c:v>
                      </c:pt>
                      <c:pt idx="926">
                        <c:v>0.1629045383483021</c:v>
                      </c:pt>
                      <c:pt idx="927">
                        <c:v>0.16351368092407539</c:v>
                      </c:pt>
                      <c:pt idx="928">
                        <c:v>0.16346858720892646</c:v>
                      </c:pt>
                      <c:pt idx="929">
                        <c:v>0.16332107901385789</c:v>
                      </c:pt>
                      <c:pt idx="930">
                        <c:v>0.16316618610031541</c:v>
                      </c:pt>
                      <c:pt idx="931">
                        <c:v>0.16304733567415217</c:v>
                      </c:pt>
                      <c:pt idx="932">
                        <c:v>0.16306719326085437</c:v>
                      </c:pt>
                      <c:pt idx="933">
                        <c:v>0.16362343180697314</c:v>
                      </c:pt>
                      <c:pt idx="934">
                        <c:v>0.16579127869831203</c:v>
                      </c:pt>
                      <c:pt idx="935">
                        <c:v>0.16808293416377107</c:v>
                      </c:pt>
                      <c:pt idx="936">
                        <c:v>0.17056423073916896</c:v>
                      </c:pt>
                      <c:pt idx="937">
                        <c:v>0.17219006765911443</c:v>
                      </c:pt>
                      <c:pt idx="938">
                        <c:v>0.17814531957870547</c:v>
                      </c:pt>
                      <c:pt idx="939">
                        <c:v>0.17858466797459566</c:v>
                      </c:pt>
                      <c:pt idx="940">
                        <c:v>0.17960929660741962</c:v>
                      </c:pt>
                      <c:pt idx="941">
                        <c:v>0.18182791248733501</c:v>
                      </c:pt>
                      <c:pt idx="942">
                        <c:v>0.18163938826848125</c:v>
                      </c:pt>
                      <c:pt idx="943">
                        <c:v>0.18144904814281135</c:v>
                      </c:pt>
                      <c:pt idx="944">
                        <c:v>0.18126078728979417</c:v>
                      </c:pt>
                      <c:pt idx="945">
                        <c:v>0.18107018709083256</c:v>
                      </c:pt>
                      <c:pt idx="946">
                        <c:v>0.1808788820654938</c:v>
                      </c:pt>
                      <c:pt idx="947">
                        <c:v>0.18068807330894868</c:v>
                      </c:pt>
                      <c:pt idx="948">
                        <c:v>0.18049836605100708</c:v>
                      </c:pt>
                      <c:pt idx="949">
                        <c:v>0.18031058757359872</c:v>
                      </c:pt>
                      <c:pt idx="950">
                        <c:v>0.18012316879923551</c:v>
                      </c:pt>
                      <c:pt idx="951">
                        <c:v>0.17993603932684971</c:v>
                      </c:pt>
                      <c:pt idx="952">
                        <c:v>0.17974968369684094</c:v>
                      </c:pt>
                      <c:pt idx="953">
                        <c:v>0.17956357196775571</c:v>
                      </c:pt>
                      <c:pt idx="954">
                        <c:v>0.1793776419043944</c:v>
                      </c:pt>
                      <c:pt idx="955">
                        <c:v>0.17919207824729494</c:v>
                      </c:pt>
                      <c:pt idx="956">
                        <c:v>0.17900689425576888</c:v>
                      </c:pt>
                      <c:pt idx="957">
                        <c:v>0.17883604135583125</c:v>
                      </c:pt>
                      <c:pt idx="958">
                        <c:v>0.17865341342338639</c:v>
                      </c:pt>
                      <c:pt idx="959">
                        <c:v>0.17847154993097994</c:v>
                      </c:pt>
                      <c:pt idx="960">
                        <c:v>0.17828799292080089</c:v>
                      </c:pt>
                      <c:pt idx="961">
                        <c:v>0.17810471815151777</c:v>
                      </c:pt>
                      <c:pt idx="962">
                        <c:v>0.17792179237818775</c:v>
                      </c:pt>
                      <c:pt idx="963">
                        <c:v>0.1777392569711094</c:v>
                      </c:pt>
                      <c:pt idx="964">
                        <c:v>0.17755707503302731</c:v>
                      </c:pt>
                      <c:pt idx="965">
                        <c:v>0.17737525587508329</c:v>
                      </c:pt>
                      <c:pt idx="966">
                        <c:v>0.17719239497677194</c:v>
                      </c:pt>
                      <c:pt idx="967">
                        <c:v>0.17700928013272479</c:v>
                      </c:pt>
                      <c:pt idx="968">
                        <c:v>0.17682677281913656</c:v>
                      </c:pt>
                      <c:pt idx="969">
                        <c:v>0.17664822894468921</c:v>
                      </c:pt>
                      <c:pt idx="970">
                        <c:v>0.17647046505043323</c:v>
                      </c:pt>
                      <c:pt idx="971">
                        <c:v>0.17629078229904452</c:v>
                      </c:pt>
                      <c:pt idx="972">
                        <c:v>0.17611155704711631</c:v>
                      </c:pt>
                      <c:pt idx="973">
                        <c:v>0.17593289315679322</c:v>
                      </c:pt>
                      <c:pt idx="974">
                        <c:v>0.17575470583761552</c:v>
                      </c:pt>
                      <c:pt idx="975">
                        <c:v>0.17557680995763858</c:v>
                      </c:pt>
                      <c:pt idx="976">
                        <c:v>0.175398979926258</c:v>
                      </c:pt>
                      <c:pt idx="977">
                        <c:v>0.17522154405278548</c:v>
                      </c:pt>
                      <c:pt idx="978">
                        <c:v>0.17505987774496237</c:v>
                      </c:pt>
                      <c:pt idx="979">
                        <c:v>0.17488413438236319</c:v>
                      </c:pt>
                      <c:pt idx="980">
                        <c:v>0.17470726421910704</c:v>
                      </c:pt>
                      <c:pt idx="981">
                        <c:v>0.17453177848129275</c:v>
                      </c:pt>
                      <c:pt idx="982">
                        <c:v>0.17435611798142281</c:v>
                      </c:pt>
                      <c:pt idx="983">
                        <c:v>0.17418144944063255</c:v>
                      </c:pt>
                      <c:pt idx="984">
                        <c:v>0.17400489191164914</c:v>
                      </c:pt>
                      <c:pt idx="985">
                        <c:v>0.17383003895244734</c:v>
                      </c:pt>
                      <c:pt idx="986">
                        <c:v>0.17365625019048841</c:v>
                      </c:pt>
                      <c:pt idx="987">
                        <c:v>0.17348255465047202</c:v>
                      </c:pt>
                      <c:pt idx="988">
                        <c:v>0.1733089681564535</c:v>
                      </c:pt>
                      <c:pt idx="989">
                        <c:v>0.17314684029459607</c:v>
                      </c:pt>
                      <c:pt idx="990">
                        <c:v>0.17298648104597189</c:v>
                      </c:pt>
                      <c:pt idx="991">
                        <c:v>0.17281429147308469</c:v>
                      </c:pt>
                      <c:pt idx="992">
                        <c:v>0.17264130248900422</c:v>
                      </c:pt>
                      <c:pt idx="993">
                        <c:v>0.17247419280035814</c:v>
                      </c:pt>
                      <c:pt idx="994">
                        <c:v>0.17230298513295339</c:v>
                      </c:pt>
                      <c:pt idx="995">
                        <c:v>0.17213260637742001</c:v>
                      </c:pt>
                      <c:pt idx="996">
                        <c:v>0.17196175300163158</c:v>
                      </c:pt>
                      <c:pt idx="997">
                        <c:v>0.1717910898674031</c:v>
                      </c:pt>
                      <c:pt idx="998">
                        <c:v>0.17162086758970579</c:v>
                      </c:pt>
                      <c:pt idx="999">
                        <c:v>0.1714624383096805</c:v>
                      </c:pt>
                      <c:pt idx="1000">
                        <c:v>0.17130487110912776</c:v>
                      </c:pt>
                      <c:pt idx="1001">
                        <c:v>0.17114232180234701</c:v>
                      </c:pt>
                      <c:pt idx="1002">
                        <c:v>0.17097316613192881</c:v>
                      </c:pt>
                      <c:pt idx="1003">
                        <c:v>0.17080495955311401</c:v>
                      </c:pt>
                      <c:pt idx="1004">
                        <c:v>0.17063687960572985</c:v>
                      </c:pt>
                      <c:pt idx="1005">
                        <c:v>0.17046896997186201</c:v>
                      </c:pt>
                      <c:pt idx="1006">
                        <c:v>0.17030024925254639</c:v>
                      </c:pt>
                      <c:pt idx="1007">
                        <c:v>0.17013254793053695</c:v>
                      </c:pt>
                      <c:pt idx="1008">
                        <c:v>0.16996617508498466</c:v>
                      </c:pt>
                      <c:pt idx="1009">
                        <c:v>0.16979980936430505</c:v>
                      </c:pt>
                      <c:pt idx="1010">
                        <c:v>0.16963346599018028</c:v>
                      </c:pt>
                      <c:pt idx="1011">
                        <c:v>0.16946760237500721</c:v>
                      </c:pt>
                      <c:pt idx="1012">
                        <c:v>0.16930217097205758</c:v>
                      </c:pt>
                      <c:pt idx="1013">
                        <c:v>0.16913581684284756</c:v>
                      </c:pt>
                      <c:pt idx="1014">
                        <c:v>0.16897041245719596</c:v>
                      </c:pt>
                      <c:pt idx="1015">
                        <c:v>0.16880596497625289</c:v>
                      </c:pt>
                      <c:pt idx="1016">
                        <c:v>0.16864407167447026</c:v>
                      </c:pt>
                      <c:pt idx="1017">
                        <c:v>0.16848070114500724</c:v>
                      </c:pt>
                      <c:pt idx="1018">
                        <c:v>0.1683168366010627</c:v>
                      </c:pt>
                      <c:pt idx="1019">
                        <c:v>0.16815525390612934</c:v>
                      </c:pt>
                      <c:pt idx="1020">
                        <c:v>0.16799537531895226</c:v>
                      </c:pt>
                      <c:pt idx="1021">
                        <c:v>0.16783905373717325</c:v>
                      </c:pt>
                      <c:pt idx="1022">
                        <c:v>0.16767543989519082</c:v>
                      </c:pt>
                      <c:pt idx="1023">
                        <c:v>0.16751674850128406</c:v>
                      </c:pt>
                      <c:pt idx="1024">
                        <c:v>0.1673539857433963</c:v>
                      </c:pt>
                      <c:pt idx="1025">
                        <c:v>0.16719227375990792</c:v>
                      </c:pt>
                      <c:pt idx="1026">
                        <c:v>0.16703127405740284</c:v>
                      </c:pt>
                      <c:pt idx="1027">
                        <c:v>0.16687051548571599</c:v>
                      </c:pt>
                      <c:pt idx="1028">
                        <c:v>0.16670994732778713</c:v>
                      </c:pt>
                      <c:pt idx="1029">
                        <c:v>0.16654970650822612</c:v>
                      </c:pt>
                      <c:pt idx="1030">
                        <c:v>0.16638977096916641</c:v>
                      </c:pt>
                      <c:pt idx="1031">
                        <c:v>0.16623013014354296</c:v>
                      </c:pt>
                      <c:pt idx="1032">
                        <c:v>0.16607079693353732</c:v>
                      </c:pt>
                      <c:pt idx="1033">
                        <c:v>0.16591175920509846</c:v>
                      </c:pt>
                      <c:pt idx="1034">
                        <c:v>0.16575303216735615</c:v>
                      </c:pt>
                      <c:pt idx="1035">
                        <c:v>0.16559461412094423</c:v>
                      </c:pt>
                      <c:pt idx="1036">
                        <c:v>0.16543649776784114</c:v>
                      </c:pt>
                      <c:pt idx="1037">
                        <c:v>0.16527868304572535</c:v>
                      </c:pt>
                      <c:pt idx="1038">
                        <c:v>0.16512121481674819</c:v>
                      </c:pt>
                      <c:pt idx="1039">
                        <c:v>0.16496400546115522</c:v>
                      </c:pt>
                      <c:pt idx="1040">
                        <c:v>0.1648070737457317</c:v>
                      </c:pt>
                      <c:pt idx="1041">
                        <c:v>0.16465046165124189</c:v>
                      </c:pt>
                      <c:pt idx="1042">
                        <c:v>0.16449413977178476</c:v>
                      </c:pt>
                      <c:pt idx="1043">
                        <c:v>0.16433816606479551</c:v>
                      </c:pt>
                      <c:pt idx="1044">
                        <c:v>0.16418244889498029</c:v>
                      </c:pt>
                      <c:pt idx="1045">
                        <c:v>0.16402699823918127</c:v>
                      </c:pt>
                      <c:pt idx="1046">
                        <c:v>0.16387185728807915</c:v>
                      </c:pt>
                      <c:pt idx="1047">
                        <c:v>0.1637170048084039</c:v>
                      </c:pt>
                      <c:pt idx="1048">
                        <c:v>0.16356244780273888</c:v>
                      </c:pt>
                      <c:pt idx="1049">
                        <c:v>0.16340822071865463</c:v>
                      </c:pt>
                      <c:pt idx="1050">
                        <c:v>0.16325422027283742</c:v>
                      </c:pt>
                      <c:pt idx="1051">
                        <c:v>0.16310056494908651</c:v>
                      </c:pt>
                      <c:pt idx="1052">
                        <c:v>0.16294727046918317</c:v>
                      </c:pt>
                      <c:pt idx="1053">
                        <c:v>0.1627943184568825</c:v>
                      </c:pt>
                      <c:pt idx="1054">
                        <c:v>0.16264148919148355</c:v>
                      </c:pt>
                      <c:pt idx="1055">
                        <c:v>0.16248893124338573</c:v>
                      </c:pt>
                      <c:pt idx="1056">
                        <c:v>0.16233684442084492</c:v>
                      </c:pt>
                      <c:pt idx="1057">
                        <c:v>0.1621848632298358</c:v>
                      </c:pt>
                      <c:pt idx="1058">
                        <c:v>0.16203317012798926</c:v>
                      </c:pt>
                      <c:pt idx="1059">
                        <c:v>0.16188178418175819</c:v>
                      </c:pt>
                      <c:pt idx="1060">
                        <c:v>0.1617306747002536</c:v>
                      </c:pt>
                      <c:pt idx="1061">
                        <c:v>0.16158138618115309</c:v>
                      </c:pt>
                      <c:pt idx="1062">
                        <c:v>0.16142997876905685</c:v>
                      </c:pt>
                      <c:pt idx="1063">
                        <c:v>0.16127954082385662</c:v>
                      </c:pt>
                      <c:pt idx="1064">
                        <c:v>0.16112965032359142</c:v>
                      </c:pt>
                      <c:pt idx="1065">
                        <c:v>0.16097997634998451</c:v>
                      </c:pt>
                      <c:pt idx="1066">
                        <c:v>0.16083052337900175</c:v>
                      </c:pt>
                      <c:pt idx="1067">
                        <c:v>0.16068155637955467</c:v>
                      </c:pt>
                      <c:pt idx="1068">
                        <c:v>0.16053441152307663</c:v>
                      </c:pt>
                      <c:pt idx="1069">
                        <c:v>0.16039470508414658</c:v>
                      </c:pt>
                      <c:pt idx="1070">
                        <c:v>0.16024536701093056</c:v>
                      </c:pt>
                      <c:pt idx="1071">
                        <c:v>0.16009763774443156</c:v>
                      </c:pt>
                      <c:pt idx="1072">
                        <c:v>0.15994997810916395</c:v>
                      </c:pt>
                      <c:pt idx="1073">
                        <c:v>0.15980243080059534</c:v>
                      </c:pt>
                      <c:pt idx="1074">
                        <c:v>0.15965513559652719</c:v>
                      </c:pt>
                      <c:pt idx="1075">
                        <c:v>0.15950818262307379</c:v>
                      </c:pt>
                      <c:pt idx="1076">
                        <c:v>0.15936171591901746</c:v>
                      </c:pt>
                      <c:pt idx="1077">
                        <c:v>0.15921529857585751</c:v>
                      </c:pt>
                      <c:pt idx="1078">
                        <c:v>0.15906913444785925</c:v>
                      </c:pt>
                      <c:pt idx="1079">
                        <c:v>0.15892323325320501</c:v>
                      </c:pt>
                      <c:pt idx="1080">
                        <c:v>0.1587776001686414</c:v>
                      </c:pt>
                      <c:pt idx="1081">
                        <c:v>0.15863222127176344</c:v>
                      </c:pt>
                      <c:pt idx="1082">
                        <c:v>0.15848710905692362</c:v>
                      </c:pt>
                      <c:pt idx="1083">
                        <c:v>0.158343619354708</c:v>
                      </c:pt>
                      <c:pt idx="1084">
                        <c:v>0.1582118355457563</c:v>
                      </c:pt>
                      <c:pt idx="1085">
                        <c:v>0.15808014278390453</c:v>
                      </c:pt>
                      <c:pt idx="1086">
                        <c:v>0.15793551003332065</c:v>
                      </c:pt>
                      <c:pt idx="1087">
                        <c:v>0.15779181470249282</c:v>
                      </c:pt>
                      <c:pt idx="1088">
                        <c:v>0.1576483432585285</c:v>
                      </c:pt>
                      <c:pt idx="1089">
                        <c:v>0.15750511914692297</c:v>
                      </c:pt>
                      <c:pt idx="1090">
                        <c:v>0.15736202394975402</c:v>
                      </c:pt>
                      <c:pt idx="1091">
                        <c:v>0.15721925030947331</c:v>
                      </c:pt>
                      <c:pt idx="1092">
                        <c:v>0.15707677662833036</c:v>
                      </c:pt>
                      <c:pt idx="1093">
                        <c:v>0.15693477327181912</c:v>
                      </c:pt>
                      <c:pt idx="1094">
                        <c:v>0.15680633077221839</c:v>
                      </c:pt>
                      <c:pt idx="1095">
                        <c:v>0.1566647482238355</c:v>
                      </c:pt>
                      <c:pt idx="1096">
                        <c:v>0.15652396835369126</c:v>
                      </c:pt>
                      <c:pt idx="1097">
                        <c:v>0.15638286729850712</c:v>
                      </c:pt>
                      <c:pt idx="1098">
                        <c:v>0.15624354576727503</c:v>
                      </c:pt>
                      <c:pt idx="1099">
                        <c:v>0.15611396465044486</c:v>
                      </c:pt>
                      <c:pt idx="1100">
                        <c:v>0.15597964365245767</c:v>
                      </c:pt>
                      <c:pt idx="1101">
                        <c:v>0.15584021899341582</c:v>
                      </c:pt>
                      <c:pt idx="1102">
                        <c:v>0.15569954102754752</c:v>
                      </c:pt>
                      <c:pt idx="1103">
                        <c:v>0.15556058418328833</c:v>
                      </c:pt>
                      <c:pt idx="1104">
                        <c:v>0.15542985474274637</c:v>
                      </c:pt>
                      <c:pt idx="1105">
                        <c:v>0.15530035227283079</c:v>
                      </c:pt>
                      <c:pt idx="1106">
                        <c:v>0.15516239632553044</c:v>
                      </c:pt>
                      <c:pt idx="1107">
                        <c:v>0.15502434516573985</c:v>
                      </c:pt>
                      <c:pt idx="1108">
                        <c:v>0.15488565412719371</c:v>
                      </c:pt>
                      <c:pt idx="1109">
                        <c:v>0.15474736515661683</c:v>
                      </c:pt>
                      <c:pt idx="1110">
                        <c:v>0.15461097821682285</c:v>
                      </c:pt>
                      <c:pt idx="1111">
                        <c:v>0.15447705985604765</c:v>
                      </c:pt>
                      <c:pt idx="1112">
                        <c:v>0.15433936553295791</c:v>
                      </c:pt>
                      <c:pt idx="1113">
                        <c:v>0.15420211624878802</c:v>
                      </c:pt>
                      <c:pt idx="1114">
                        <c:v>0.15406510523801506</c:v>
                      </c:pt>
                      <c:pt idx="1115">
                        <c:v>0.15393215870686283</c:v>
                      </c:pt>
                      <c:pt idx="1116">
                        <c:v>0.15379626720826362</c:v>
                      </c:pt>
                      <c:pt idx="1117">
                        <c:v>0.15366823077821318</c:v>
                      </c:pt>
                      <c:pt idx="1118">
                        <c:v>0.15353427324673258</c:v>
                      </c:pt>
                      <c:pt idx="1119">
                        <c:v>0.15339746085531616</c:v>
                      </c:pt>
                      <c:pt idx="1120">
                        <c:v>0.15326161156823059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4B2-4C3D-AB75-284584941F07}"/>
                  </c:ext>
                </c:extLst>
              </c15:ser>
            </c15:filteredScatterSeries>
          </c:ext>
        </c:extLst>
      </c:scatterChart>
      <c:valAx>
        <c:axId val="54663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704"/>
        <c:crosses val="autoZero"/>
        <c:crossBetween val="midCat"/>
      </c:valAx>
      <c:valAx>
        <c:axId val="54663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Calculation!$G$1</c:f>
              <c:strCache>
                <c:ptCount val="1"/>
                <c:pt idx="0">
                  <c:v>I(I(az))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Calculation!$G$2:$G$1124</c:f>
            </c:numRef>
          </c:val>
          <c:smooth val="0"/>
          <c:extLst>
            <c:ext xmlns:c16="http://schemas.microsoft.com/office/drawing/2014/chart" uri="{C3380CC4-5D6E-409C-BE32-E72D297353CC}">
              <c16:uniqueId val="{00000000-14F0-4291-A49F-E1EF2726A8CC}"/>
            </c:ext>
          </c:extLst>
        </c:ser>
        <c:ser>
          <c:idx val="1"/>
          <c:order val="1"/>
          <c:tx>
            <c:strRef>
              <c:f>Calculation!$S$1</c:f>
              <c:strCache>
                <c:ptCount val="1"/>
                <c:pt idx="0">
                  <c:v>I(I(O(az)))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Calculation!$S$2:$S$1124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1.2342022320846127E-4</c:v>
                </c:pt>
                <c:pt idx="562">
                  <c:v>1.8437076501680557E-4</c:v>
                </c:pt>
                <c:pt idx="563">
                  <c:v>1.8664009375914497E-4</c:v>
                </c:pt>
                <c:pt idx="564">
                  <c:v>2.4039138301488303E-4</c:v>
                </c:pt>
                <c:pt idx="565">
                  <c:v>2.4789292942517619E-4</c:v>
                </c:pt>
                <c:pt idx="566">
                  <c:v>2.65410875220709E-4</c:v>
                </c:pt>
                <c:pt idx="567">
                  <c:v>2.4367687788295591E-4</c:v>
                </c:pt>
                <c:pt idx="568">
                  <c:v>2.7681041618808194E-4</c:v>
                </c:pt>
                <c:pt idx="569">
                  <c:v>2.9402273115107638E-4</c:v>
                </c:pt>
                <c:pt idx="570">
                  <c:v>3.260372767136122E-4</c:v>
                </c:pt>
                <c:pt idx="571">
                  <c:v>3.4941508925669985E-4</c:v>
                </c:pt>
                <c:pt idx="572">
                  <c:v>3.4457514388463252E-4</c:v>
                </c:pt>
                <c:pt idx="573">
                  <c:v>3.5689955516043904E-4</c:v>
                </c:pt>
                <c:pt idx="574">
                  <c:v>3.8220236588037249E-4</c:v>
                </c:pt>
                <c:pt idx="575">
                  <c:v>3.919645155120731E-4</c:v>
                </c:pt>
                <c:pt idx="576">
                  <c:v>4.2152134557058181E-4</c:v>
                </c:pt>
                <c:pt idx="577">
                  <c:v>4.741935934312922E-4</c:v>
                </c:pt>
                <c:pt idx="578">
                  <c:v>4.5393194387136488E-4</c:v>
                </c:pt>
                <c:pt idx="579">
                  <c:v>4.86096643587646E-4</c:v>
                </c:pt>
                <c:pt idx="580">
                  <c:v>5.7020368646485114E-4</c:v>
                </c:pt>
                <c:pt idx="581">
                  <c:v>3.8267047040465457E-4</c:v>
                </c:pt>
                <c:pt idx="582">
                  <c:v>2.6737472753488826E-4</c:v>
                </c:pt>
                <c:pt idx="583">
                  <c:v>2.5502612901245859E-4</c:v>
                </c:pt>
                <c:pt idx="584">
                  <c:v>1.3957746926552842E-4</c:v>
                </c:pt>
                <c:pt idx="585">
                  <c:v>9.9312626055205779E-5</c:v>
                </c:pt>
                <c:pt idx="586">
                  <c:v>3.3211840228789043E-5</c:v>
                </c:pt>
                <c:pt idx="587">
                  <c:v>-1.1840380081793644E-4</c:v>
                </c:pt>
                <c:pt idx="588">
                  <c:v>-1.9698649649998432E-4</c:v>
                </c:pt>
                <c:pt idx="589">
                  <c:v>-1.3463787270858471E-4</c:v>
                </c:pt>
                <c:pt idx="590">
                  <c:v>-9.8449246538802196E-6</c:v>
                </c:pt>
                <c:pt idx="591">
                  <c:v>9.1025872995021803E-5</c:v>
                </c:pt>
                <c:pt idx="592">
                  <c:v>1.2343662225726074E-4</c:v>
                </c:pt>
                <c:pt idx="593">
                  <c:v>3.2246999304682357E-4</c:v>
                </c:pt>
                <c:pt idx="594">
                  <c:v>5.6580633129861839E-4</c:v>
                </c:pt>
                <c:pt idx="595">
                  <c:v>6.9723557836301204E-4</c:v>
                </c:pt>
                <c:pt idx="596">
                  <c:v>1.0169783499442238E-3</c:v>
                </c:pt>
                <c:pt idx="597">
                  <c:v>1.4363102235230147E-3</c:v>
                </c:pt>
                <c:pt idx="598">
                  <c:v>2.162344570905085E-3</c:v>
                </c:pt>
                <c:pt idx="599">
                  <c:v>3.1879251657357596E-3</c:v>
                </c:pt>
                <c:pt idx="600">
                  <c:v>4.4389978022293716E-3</c:v>
                </c:pt>
                <c:pt idx="601">
                  <c:v>6.3027510128677994E-3</c:v>
                </c:pt>
                <c:pt idx="602">
                  <c:v>8.6109870037903748E-3</c:v>
                </c:pt>
                <c:pt idx="603">
                  <c:v>1.0437578358930501E-2</c:v>
                </c:pt>
                <c:pt idx="604">
                  <c:v>1.4124629707165028E-2</c:v>
                </c:pt>
                <c:pt idx="605">
                  <c:v>1.829060288734909E-2</c:v>
                </c:pt>
                <c:pt idx="606">
                  <c:v>2.3158872881724381E-2</c:v>
                </c:pt>
                <c:pt idx="607">
                  <c:v>2.5933306459611838E-2</c:v>
                </c:pt>
                <c:pt idx="608">
                  <c:v>3.216089126275002E-2</c:v>
                </c:pt>
                <c:pt idx="609">
                  <c:v>3.7676560884755322E-2</c:v>
                </c:pt>
                <c:pt idx="610">
                  <c:v>4.3885314679187784E-2</c:v>
                </c:pt>
                <c:pt idx="611">
                  <c:v>5.0533814342808688E-2</c:v>
                </c:pt>
                <c:pt idx="612">
                  <c:v>5.8291146874431272E-2</c:v>
                </c:pt>
                <c:pt idx="613">
                  <c:v>6.3659144923184752E-2</c:v>
                </c:pt>
                <c:pt idx="614">
                  <c:v>7.3673566521421666E-2</c:v>
                </c:pt>
                <c:pt idx="615">
                  <c:v>7.771769310489042E-2</c:v>
                </c:pt>
                <c:pt idx="616">
                  <c:v>-0.31656074357932118</c:v>
                </c:pt>
                <c:pt idx="617">
                  <c:v>-0.32471844478866785</c:v>
                </c:pt>
                <c:pt idx="618">
                  <c:v>-0.33183363974968766</c:v>
                </c:pt>
                <c:pt idx="619">
                  <c:v>-0.33979155906111708</c:v>
                </c:pt>
                <c:pt idx="620">
                  <c:v>-0.34977100428246716</c:v>
                </c:pt>
                <c:pt idx="621">
                  <c:v>-0.35935031908429543</c:v>
                </c:pt>
                <c:pt idx="622">
                  <c:v>-0.36710820307533837</c:v>
                </c:pt>
                <c:pt idx="623">
                  <c:v>-0.37714201852694235</c:v>
                </c:pt>
                <c:pt idx="624">
                  <c:v>-0.38631335242454978</c:v>
                </c:pt>
                <c:pt idx="625">
                  <c:v>-0.39664650691896058</c:v>
                </c:pt>
                <c:pt idx="626">
                  <c:v>-0.4070944165917646</c:v>
                </c:pt>
                <c:pt idx="627">
                  <c:v>-0.41628720538213354</c:v>
                </c:pt>
                <c:pt idx="628">
                  <c:v>-0.42470129352491415</c:v>
                </c:pt>
                <c:pt idx="629">
                  <c:v>-0.43668402905905751</c:v>
                </c:pt>
                <c:pt idx="630">
                  <c:v>-0.44842723761246711</c:v>
                </c:pt>
                <c:pt idx="631">
                  <c:v>-0.45823499225146591</c:v>
                </c:pt>
                <c:pt idx="632">
                  <c:v>-0.46798092068501529</c:v>
                </c:pt>
                <c:pt idx="633">
                  <c:v>-0.47772647412846292</c:v>
                </c:pt>
                <c:pt idx="634">
                  <c:v>-0.48622764313360761</c:v>
                </c:pt>
                <c:pt idx="635">
                  <c:v>-0.49723757361300364</c:v>
                </c:pt>
                <c:pt idx="636">
                  <c:v>-0.50733724921077517</c:v>
                </c:pt>
                <c:pt idx="637">
                  <c:v>-0.51624942393883222</c:v>
                </c:pt>
                <c:pt idx="638">
                  <c:v>-0.52808641860097472</c:v>
                </c:pt>
                <c:pt idx="639">
                  <c:v>-0.53539185515374865</c:v>
                </c:pt>
                <c:pt idx="640">
                  <c:v>-0.54553925480076659</c:v>
                </c:pt>
                <c:pt idx="641">
                  <c:v>-0.55396402417695456</c:v>
                </c:pt>
                <c:pt idx="642">
                  <c:v>-0.56297945275982308</c:v>
                </c:pt>
                <c:pt idx="643">
                  <c:v>-0.57122812745538054</c:v>
                </c:pt>
                <c:pt idx="644">
                  <c:v>-0.57968323481772777</c:v>
                </c:pt>
                <c:pt idx="645">
                  <c:v>-0.5890179684728889</c:v>
                </c:pt>
                <c:pt idx="646">
                  <c:v>-0.59597698443152636</c:v>
                </c:pt>
                <c:pt idx="647">
                  <c:v>-0.60369682371335509</c:v>
                </c:pt>
                <c:pt idx="648">
                  <c:v>-0.61182969570281898</c:v>
                </c:pt>
                <c:pt idx="649">
                  <c:v>-0.61935929899857145</c:v>
                </c:pt>
                <c:pt idx="650">
                  <c:v>-0.62302977586915664</c:v>
                </c:pt>
                <c:pt idx="651">
                  <c:v>-0.63108650288813051</c:v>
                </c:pt>
                <c:pt idx="652">
                  <c:v>-0.63740847775141207</c:v>
                </c:pt>
                <c:pt idx="653">
                  <c:v>-0.6426345899604432</c:v>
                </c:pt>
                <c:pt idx="654">
                  <c:v>-0.64768199369491197</c:v>
                </c:pt>
                <c:pt idx="655">
                  <c:v>-0.65171350267908923</c:v>
                </c:pt>
                <c:pt idx="656">
                  <c:v>-0.65586015405516973</c:v>
                </c:pt>
                <c:pt idx="657">
                  <c:v>-0.66003831962449933</c:v>
                </c:pt>
                <c:pt idx="658">
                  <c:v>-0.66463424559155726</c:v>
                </c:pt>
                <c:pt idx="659">
                  <c:v>-0.66786674075414887</c:v>
                </c:pt>
                <c:pt idx="660">
                  <c:v>-0.67019901826939487</c:v>
                </c:pt>
                <c:pt idx="661">
                  <c:v>-0.67262086621065587</c:v>
                </c:pt>
                <c:pt idx="662">
                  <c:v>-0.67560731094540982</c:v>
                </c:pt>
                <c:pt idx="663">
                  <c:v>-0.67818228279616255</c:v>
                </c:pt>
                <c:pt idx="664">
                  <c:v>-0.68073624231182717</c:v>
                </c:pt>
                <c:pt idx="665">
                  <c:v>-0.68319991763082166</c:v>
                </c:pt>
                <c:pt idx="666">
                  <c:v>-0.68554885996216841</c:v>
                </c:pt>
                <c:pt idx="667">
                  <c:v>-0.68840024250684906</c:v>
                </c:pt>
                <c:pt idx="668">
                  <c:v>-0.69102249022531492</c:v>
                </c:pt>
                <c:pt idx="669">
                  <c:v>-0.69144588775536264</c:v>
                </c:pt>
                <c:pt idx="670">
                  <c:v>-0.69511172124613207</c:v>
                </c:pt>
                <c:pt idx="671">
                  <c:v>-0.69894946529918278</c:v>
                </c:pt>
                <c:pt idx="672">
                  <c:v>-0.70180487202753083</c:v>
                </c:pt>
                <c:pt idx="673">
                  <c:v>-0.70486680200815965</c:v>
                </c:pt>
                <c:pt idx="674">
                  <c:v>-0.70695671852700603</c:v>
                </c:pt>
                <c:pt idx="675">
                  <c:v>-0.70991424213606513</c:v>
                </c:pt>
                <c:pt idx="676">
                  <c:v>-0.71211548745870312</c:v>
                </c:pt>
                <c:pt idx="677">
                  <c:v>-0.71460327201103235</c:v>
                </c:pt>
                <c:pt idx="678">
                  <c:v>-0.71610879204395084</c:v>
                </c:pt>
                <c:pt idx="679">
                  <c:v>-0.71798470784634905</c:v>
                </c:pt>
                <c:pt idx="680">
                  <c:v>-0.71939745684703615</c:v>
                </c:pt>
                <c:pt idx="681">
                  <c:v>-0.72085155564146841</c:v>
                </c:pt>
                <c:pt idx="682">
                  <c:v>-0.72228768238045871</c:v>
                </c:pt>
                <c:pt idx="683">
                  <c:v>-0.72373060181444215</c:v>
                </c:pt>
                <c:pt idx="684">
                  <c:v>-0.7250774439883515</c:v>
                </c:pt>
                <c:pt idx="685">
                  <c:v>-0.7265291066384344</c:v>
                </c:pt>
                <c:pt idx="686">
                  <c:v>-0.72764190561242359</c:v>
                </c:pt>
                <c:pt idx="687">
                  <c:v>-0.72929750345723487</c:v>
                </c:pt>
                <c:pt idx="688">
                  <c:v>-0.73081811794675156</c:v>
                </c:pt>
                <c:pt idx="689">
                  <c:v>-0.73237540522877242</c:v>
                </c:pt>
                <c:pt idx="690">
                  <c:v>-0.73412439303970556</c:v>
                </c:pt>
                <c:pt idx="691">
                  <c:v>-0.73585314251806111</c:v>
                </c:pt>
                <c:pt idx="692">
                  <c:v>-0.7373032487194886</c:v>
                </c:pt>
                <c:pt idx="693">
                  <c:v>-0.73911832054051163</c:v>
                </c:pt>
                <c:pt idx="694">
                  <c:v>-0.74078238846633881</c:v>
                </c:pt>
                <c:pt idx="695">
                  <c:v>-0.74223876148239609</c:v>
                </c:pt>
                <c:pt idx="696">
                  <c:v>-0.74395469169655659</c:v>
                </c:pt>
                <c:pt idx="697">
                  <c:v>-0.74442876305590799</c:v>
                </c:pt>
                <c:pt idx="698">
                  <c:v>-0.74703964597799177</c:v>
                </c:pt>
                <c:pt idx="699">
                  <c:v>-0.74857068487932499</c:v>
                </c:pt>
                <c:pt idx="700">
                  <c:v>-0.74996681216919903</c:v>
                </c:pt>
                <c:pt idx="701">
                  <c:v>-0.75092776847960641</c:v>
                </c:pt>
                <c:pt idx="702">
                  <c:v>-0.75203100891044017</c:v>
                </c:pt>
                <c:pt idx="703">
                  <c:v>-0.75271355792170647</c:v>
                </c:pt>
                <c:pt idx="704">
                  <c:v>-0.7544007524400107</c:v>
                </c:pt>
                <c:pt idx="705">
                  <c:v>-0.75534539129301093</c:v>
                </c:pt>
                <c:pt idx="706">
                  <c:v>-0.75614948684166283</c:v>
                </c:pt>
                <c:pt idx="707">
                  <c:v>-0.75688739712468678</c:v>
                </c:pt>
                <c:pt idx="708">
                  <c:v>-0.75736331616468944</c:v>
                </c:pt>
                <c:pt idx="709">
                  <c:v>-0.757982239196064</c:v>
                </c:pt>
                <c:pt idx="710">
                  <c:v>-0.758401040271105</c:v>
                </c:pt>
                <c:pt idx="711">
                  <c:v>-0.75879107058662443</c:v>
                </c:pt>
                <c:pt idx="712">
                  <c:v>-0.75931810163909708</c:v>
                </c:pt>
                <c:pt idx="713">
                  <c:v>-0.75952872675839822</c:v>
                </c:pt>
                <c:pt idx="714">
                  <c:v>-0.75983112498174232</c:v>
                </c:pt>
                <c:pt idx="715">
                  <c:v>-0.75991721284884117</c:v>
                </c:pt>
                <c:pt idx="716">
                  <c:v>-0.75992264003045762</c:v>
                </c:pt>
                <c:pt idx="717">
                  <c:v>-0.75944175944646963</c:v>
                </c:pt>
                <c:pt idx="718">
                  <c:v>-0.75907365950058858</c:v>
                </c:pt>
                <c:pt idx="719">
                  <c:v>-0.75809157112657521</c:v>
                </c:pt>
                <c:pt idx="720">
                  <c:v>-0.75701088621194412</c:v>
                </c:pt>
                <c:pt idx="721">
                  <c:v>-0.75587462612186762</c:v>
                </c:pt>
                <c:pt idx="722">
                  <c:v>-0.75441971072542735</c:v>
                </c:pt>
                <c:pt idx="723">
                  <c:v>-0.75306984125413667</c:v>
                </c:pt>
                <c:pt idx="724">
                  <c:v>-0.75113657848988469</c:v>
                </c:pt>
                <c:pt idx="725">
                  <c:v>-0.74869281301033652</c:v>
                </c:pt>
                <c:pt idx="726">
                  <c:v>-0.7466034613844762</c:v>
                </c:pt>
                <c:pt idx="727">
                  <c:v>-0.74419266045868848</c:v>
                </c:pt>
                <c:pt idx="728">
                  <c:v>-0.7415980358804467</c:v>
                </c:pt>
                <c:pt idx="729">
                  <c:v>-0.73985681800993608</c:v>
                </c:pt>
                <c:pt idx="730">
                  <c:v>-0.73770963993106797</c:v>
                </c:pt>
                <c:pt idx="731">
                  <c:v>-0.736258990737788</c:v>
                </c:pt>
                <c:pt idx="732">
                  <c:v>-0.73498109135629763</c:v>
                </c:pt>
                <c:pt idx="733">
                  <c:v>-0.7333678865523181</c:v>
                </c:pt>
                <c:pt idx="734">
                  <c:v>-0.73160719923356965</c:v>
                </c:pt>
                <c:pt idx="735">
                  <c:v>-0.73086617028644396</c:v>
                </c:pt>
                <c:pt idx="736">
                  <c:v>-0.73068713815413067</c:v>
                </c:pt>
                <c:pt idx="737">
                  <c:v>-0.73072996290410619</c:v>
                </c:pt>
                <c:pt idx="738">
                  <c:v>-0.73063815328950599</c:v>
                </c:pt>
                <c:pt idx="739">
                  <c:v>-0.73050841286986101</c:v>
                </c:pt>
                <c:pt idx="740">
                  <c:v>-0.73031150453511262</c:v>
                </c:pt>
                <c:pt idx="741">
                  <c:v>-0.73009238216411898</c:v>
                </c:pt>
                <c:pt idx="742">
                  <c:v>-0.72966779632210577</c:v>
                </c:pt>
                <c:pt idx="743">
                  <c:v>-0.7293070841943351</c:v>
                </c:pt>
                <c:pt idx="744">
                  <c:v>-0.72855499250499356</c:v>
                </c:pt>
                <c:pt idx="745">
                  <c:v>-0.72797535182340445</c:v>
                </c:pt>
                <c:pt idx="746">
                  <c:v>-0.72748143007888244</c:v>
                </c:pt>
                <c:pt idx="747">
                  <c:v>-0.72654984156230973</c:v>
                </c:pt>
                <c:pt idx="748">
                  <c:v>-0.72563320297685618</c:v>
                </c:pt>
                <c:pt idx="749">
                  <c:v>-0.72420554293230577</c:v>
                </c:pt>
                <c:pt idx="750">
                  <c:v>-0.72278764858316469</c:v>
                </c:pt>
                <c:pt idx="751">
                  <c:v>-0.7217598586223265</c:v>
                </c:pt>
                <c:pt idx="752">
                  <c:v>-0.71967212053524132</c:v>
                </c:pt>
                <c:pt idx="753">
                  <c:v>-0.71842784039702234</c:v>
                </c:pt>
                <c:pt idx="754">
                  <c:v>-0.7167116695470368</c:v>
                </c:pt>
                <c:pt idx="755">
                  <c:v>-0.71517866793151608</c:v>
                </c:pt>
                <c:pt idx="756">
                  <c:v>-0.71256475004197006</c:v>
                </c:pt>
                <c:pt idx="757">
                  <c:v>-0.71074651786976895</c:v>
                </c:pt>
                <c:pt idx="758">
                  <c:v>-0.70846019754305001</c:v>
                </c:pt>
                <c:pt idx="759">
                  <c:v>-0.70586198536581934</c:v>
                </c:pt>
                <c:pt idx="760">
                  <c:v>-0.70249931918174791</c:v>
                </c:pt>
                <c:pt idx="761">
                  <c:v>-0.69975428698218534</c:v>
                </c:pt>
                <c:pt idx="762">
                  <c:v>-0.6962914959881229</c:v>
                </c:pt>
                <c:pt idx="763">
                  <c:v>-0.69269325961464434</c:v>
                </c:pt>
                <c:pt idx="764">
                  <c:v>-0.68842161365869181</c:v>
                </c:pt>
                <c:pt idx="765">
                  <c:v>-0.68400775946219305</c:v>
                </c:pt>
                <c:pt idx="766">
                  <c:v>-0.68224479744286004</c:v>
                </c:pt>
                <c:pt idx="767">
                  <c:v>-0.67012837354686883</c:v>
                </c:pt>
                <c:pt idx="768">
                  <c:v>-0.66500269300541881</c:v>
                </c:pt>
                <c:pt idx="769">
                  <c:v>-0.66031500696972856</c:v>
                </c:pt>
                <c:pt idx="770">
                  <c:v>-0.65673380592466157</c:v>
                </c:pt>
                <c:pt idx="771">
                  <c:v>-0.65063167591989157</c:v>
                </c:pt>
                <c:pt idx="772">
                  <c:v>-0.64520277135435922</c:v>
                </c:pt>
                <c:pt idx="773">
                  <c:v>-0.6397455801423646</c:v>
                </c:pt>
                <c:pt idx="774">
                  <c:v>-0.634860574013136</c:v>
                </c:pt>
                <c:pt idx="775">
                  <c:v>-0.63093528784036135</c:v>
                </c:pt>
                <c:pt idx="776">
                  <c:v>-0.62417495461732431</c:v>
                </c:pt>
                <c:pt idx="777">
                  <c:v>-0.62095825047393471</c:v>
                </c:pt>
                <c:pt idx="778">
                  <c:v>-0.61178192100979989</c:v>
                </c:pt>
                <c:pt idx="779">
                  <c:v>-0.60622691709282939</c:v>
                </c:pt>
                <c:pt idx="780">
                  <c:v>-0.59984264791981812</c:v>
                </c:pt>
                <c:pt idx="781">
                  <c:v>-0.59571380312591804</c:v>
                </c:pt>
                <c:pt idx="782">
                  <c:v>-0.58911272630507572</c:v>
                </c:pt>
                <c:pt idx="783">
                  <c:v>-0.58424325671152078</c:v>
                </c:pt>
                <c:pt idx="784">
                  <c:v>-0.57970438668838897</c:v>
                </c:pt>
                <c:pt idx="785">
                  <c:v>-0.57474191434097532</c:v>
                </c:pt>
                <c:pt idx="786">
                  <c:v>-0.57056878392818255</c:v>
                </c:pt>
                <c:pt idx="787">
                  <c:v>-0.56623497635103193</c:v>
                </c:pt>
                <c:pt idx="788">
                  <c:v>-0.55955504842885562</c:v>
                </c:pt>
                <c:pt idx="789">
                  <c:v>-0.55556307434958752</c:v>
                </c:pt>
                <c:pt idx="790">
                  <c:v>-0.5506941845447364</c:v>
                </c:pt>
                <c:pt idx="791">
                  <c:v>-0.54633507573641216</c:v>
                </c:pt>
                <c:pt idx="792">
                  <c:v>-0.54106535834169645</c:v>
                </c:pt>
                <c:pt idx="793">
                  <c:v>-0.53670645482603574</c:v>
                </c:pt>
                <c:pt idx="794">
                  <c:v>-0.53249326878994985</c:v>
                </c:pt>
                <c:pt idx="795">
                  <c:v>-0.52738601745202962</c:v>
                </c:pt>
                <c:pt idx="796">
                  <c:v>-0.52427533427910689</c:v>
                </c:pt>
                <c:pt idx="797">
                  <c:v>-0.5206466257928547</c:v>
                </c:pt>
                <c:pt idx="798">
                  <c:v>-0.51658769795759041</c:v>
                </c:pt>
                <c:pt idx="799">
                  <c:v>-0.51221545787921097</c:v>
                </c:pt>
                <c:pt idx="800">
                  <c:v>-0.50762569274514457</c:v>
                </c:pt>
                <c:pt idx="801">
                  <c:v>-0.5036117723575424</c:v>
                </c:pt>
                <c:pt idx="802">
                  <c:v>-0.50012479568465162</c:v>
                </c:pt>
                <c:pt idx="803">
                  <c:v>-0.49835804684699936</c:v>
                </c:pt>
                <c:pt idx="804">
                  <c:v>-0.49364116088538007</c:v>
                </c:pt>
                <c:pt idx="805">
                  <c:v>-0.49140265828371144</c:v>
                </c:pt>
                <c:pt idx="806">
                  <c:v>-0.48861682045940924</c:v>
                </c:pt>
                <c:pt idx="807">
                  <c:v>-0.48721123458757248</c:v>
                </c:pt>
                <c:pt idx="808">
                  <c:v>-0.4847343850668846</c:v>
                </c:pt>
                <c:pt idx="809">
                  <c:v>-0.48315457401272988</c:v>
                </c:pt>
                <c:pt idx="810">
                  <c:v>-0.48181428542873006</c:v>
                </c:pt>
                <c:pt idx="811">
                  <c:v>-0.48104429449354408</c:v>
                </c:pt>
                <c:pt idx="812">
                  <c:v>-0.48011314367507474</c:v>
                </c:pt>
                <c:pt idx="813">
                  <c:v>-0.47960420868291148</c:v>
                </c:pt>
                <c:pt idx="814">
                  <c:v>-0.47928158000407123</c:v>
                </c:pt>
                <c:pt idx="815">
                  <c:v>-0.47910780325302249</c:v>
                </c:pt>
                <c:pt idx="816">
                  <c:v>-0.47909155639612078</c:v>
                </c:pt>
                <c:pt idx="817">
                  <c:v>-0.47922551086174614</c:v>
                </c:pt>
                <c:pt idx="818">
                  <c:v>-0.47958350174658465</c:v>
                </c:pt>
                <c:pt idx="819">
                  <c:v>-0.47997874193893997</c:v>
                </c:pt>
                <c:pt idx="820">
                  <c:v>-0.48060132076860823</c:v>
                </c:pt>
                <c:pt idx="821">
                  <c:v>-0.48142215223518381</c:v>
                </c:pt>
                <c:pt idx="822">
                  <c:v>-0.48227203748165864</c:v>
                </c:pt>
                <c:pt idx="823">
                  <c:v>-0.48251136372732822</c:v>
                </c:pt>
                <c:pt idx="824">
                  <c:v>-0.48399889882648495</c:v>
                </c:pt>
                <c:pt idx="825">
                  <c:v>-0.48494112108362147</c:v>
                </c:pt>
                <c:pt idx="826">
                  <c:v>-0.48571573295177112</c:v>
                </c:pt>
                <c:pt idx="827">
                  <c:v>-0.48646604758876605</c:v>
                </c:pt>
                <c:pt idx="828">
                  <c:v>-0.48761546054090088</c:v>
                </c:pt>
                <c:pt idx="829">
                  <c:v>-0.48890070695145765</c:v>
                </c:pt>
                <c:pt idx="830">
                  <c:v>-0.48975339088481729</c:v>
                </c:pt>
                <c:pt idx="831">
                  <c:v>-0.49062485257767091</c:v>
                </c:pt>
                <c:pt idx="832">
                  <c:v>-0.49161318673757759</c:v>
                </c:pt>
                <c:pt idx="833">
                  <c:v>-0.49191597843856849</c:v>
                </c:pt>
                <c:pt idx="834">
                  <c:v>-0.49197662241462981</c:v>
                </c:pt>
                <c:pt idx="835">
                  <c:v>-0.49175157918239581</c:v>
                </c:pt>
                <c:pt idx="836">
                  <c:v>-0.49158320207816081</c:v>
                </c:pt>
                <c:pt idx="837">
                  <c:v>-0.4910386108840587</c:v>
                </c:pt>
                <c:pt idx="838">
                  <c:v>-0.4907926001667216</c:v>
                </c:pt>
                <c:pt idx="839">
                  <c:v>-0.489869204759529</c:v>
                </c:pt>
                <c:pt idx="840">
                  <c:v>-0.48972760454200176</c:v>
                </c:pt>
                <c:pt idx="841">
                  <c:v>-0.48771929679455306</c:v>
                </c:pt>
                <c:pt idx="842">
                  <c:v>-0.48674871938832143</c:v>
                </c:pt>
                <c:pt idx="843">
                  <c:v>-0.48537854608192216</c:v>
                </c:pt>
                <c:pt idx="844">
                  <c:v>-0.48385110145604615</c:v>
                </c:pt>
                <c:pt idx="845">
                  <c:v>-0.48285272369362942</c:v>
                </c:pt>
                <c:pt idx="846">
                  <c:v>-0.48033445748393361</c:v>
                </c:pt>
                <c:pt idx="847">
                  <c:v>-0.47998606533357985</c:v>
                </c:pt>
                <c:pt idx="848">
                  <c:v>-0.47687017888039995</c:v>
                </c:pt>
                <c:pt idx="849">
                  <c:v>-0.47450632799231779</c:v>
                </c:pt>
                <c:pt idx="850">
                  <c:v>-0.47316481532439691</c:v>
                </c:pt>
                <c:pt idx="851">
                  <c:v>-0.46787052479109026</c:v>
                </c:pt>
                <c:pt idx="852">
                  <c:v>-0.46025161523609187</c:v>
                </c:pt>
                <c:pt idx="853">
                  <c:v>-0.45865657979136348</c:v>
                </c:pt>
                <c:pt idx="854">
                  <c:v>-0.43949480734484281</c:v>
                </c:pt>
                <c:pt idx="855">
                  <c:v>-0.43107520561468465</c:v>
                </c:pt>
                <c:pt idx="856">
                  <c:v>-0.4274166083543417</c:v>
                </c:pt>
                <c:pt idx="857">
                  <c:v>-0.42493544373337472</c:v>
                </c:pt>
                <c:pt idx="858">
                  <c:v>-0.4208513001838744</c:v>
                </c:pt>
                <c:pt idx="859">
                  <c:v>-0.41998265785597799</c:v>
                </c:pt>
                <c:pt idx="860">
                  <c:v>-0.41100596077948892</c:v>
                </c:pt>
                <c:pt idx="861">
                  <c:v>-0.40451362440720628</c:v>
                </c:pt>
                <c:pt idx="862">
                  <c:v>-0.40367042584838458</c:v>
                </c:pt>
                <c:pt idx="863">
                  <c:v>-0.39951525650821385</c:v>
                </c:pt>
                <c:pt idx="864">
                  <c:v>-0.39700489409820722</c:v>
                </c:pt>
                <c:pt idx="865">
                  <c:v>-0.39334898434620613</c:v>
                </c:pt>
                <c:pt idx="866">
                  <c:v>-0.39104786139421499</c:v>
                </c:pt>
                <c:pt idx="867">
                  <c:v>-0.38842626900843524</c:v>
                </c:pt>
                <c:pt idx="868">
                  <c:v>-0.38636012050426255</c:v>
                </c:pt>
                <c:pt idx="869">
                  <c:v>-0.38464741887778431</c:v>
                </c:pt>
                <c:pt idx="870">
                  <c:v>-0.37877204800091901</c:v>
                </c:pt>
                <c:pt idx="871">
                  <c:v>-0.37834295000945939</c:v>
                </c:pt>
                <c:pt idx="872">
                  <c:v>-0.37164512652213011</c:v>
                </c:pt>
                <c:pt idx="873">
                  <c:v>-0.37019166083126914</c:v>
                </c:pt>
                <c:pt idx="874">
                  <c:v>-0.36836024648473381</c:v>
                </c:pt>
                <c:pt idx="875">
                  <c:v>-0.36655861783511706</c:v>
                </c:pt>
                <c:pt idx="876">
                  <c:v>-0.36559269260217531</c:v>
                </c:pt>
                <c:pt idx="877">
                  <c:v>-0.36305182295304633</c:v>
                </c:pt>
                <c:pt idx="878">
                  <c:v>-0.35953230626755495</c:v>
                </c:pt>
                <c:pt idx="879">
                  <c:v>-0.35810131717311011</c:v>
                </c:pt>
                <c:pt idx="880">
                  <c:v>-0.3561476035842715</c:v>
                </c:pt>
                <c:pt idx="881">
                  <c:v>-0.35509108082451718</c:v>
                </c:pt>
                <c:pt idx="882">
                  <c:v>-0.35369980049246513</c:v>
                </c:pt>
                <c:pt idx="883">
                  <c:v>-0.34803024592847676</c:v>
                </c:pt>
                <c:pt idx="884">
                  <c:v>-0.34614707851001503</c:v>
                </c:pt>
                <c:pt idx="885">
                  <c:v>-0.33856801142277665</c:v>
                </c:pt>
                <c:pt idx="886">
                  <c:v>-0.3375452005961162</c:v>
                </c:pt>
                <c:pt idx="887">
                  <c:v>-0.32970175783890915</c:v>
                </c:pt>
                <c:pt idx="888">
                  <c:v>-0.32712781663285889</c:v>
                </c:pt>
                <c:pt idx="889">
                  <c:v>-0.32012480977613211</c:v>
                </c:pt>
                <c:pt idx="890">
                  <c:v>-0.31961473078870073</c:v>
                </c:pt>
                <c:pt idx="891">
                  <c:v>-0.31372975331956643</c:v>
                </c:pt>
                <c:pt idx="892">
                  <c:v>-0.31334685450987371</c:v>
                </c:pt>
                <c:pt idx="893">
                  <c:v>-0.30211981928020482</c:v>
                </c:pt>
                <c:pt idx="894">
                  <c:v>-0.29524468109360968</c:v>
                </c:pt>
                <c:pt idx="895">
                  <c:v>-0.2942241138545128</c:v>
                </c:pt>
                <c:pt idx="896">
                  <c:v>-0.28578756968758195</c:v>
                </c:pt>
                <c:pt idx="897">
                  <c:v>-0.27689822753517784</c:v>
                </c:pt>
                <c:pt idx="898">
                  <c:v>-0.2685505206847652</c:v>
                </c:pt>
                <c:pt idx="899">
                  <c:v>-0.26221639899743027</c:v>
                </c:pt>
                <c:pt idx="900">
                  <c:v>-0.26159459007677899</c:v>
                </c:pt>
                <c:pt idx="901">
                  <c:v>-0.24049488094957977</c:v>
                </c:pt>
                <c:pt idx="902">
                  <c:v>-0.23855638025673762</c:v>
                </c:pt>
                <c:pt idx="903">
                  <c:v>-0.22952422433605366</c:v>
                </c:pt>
                <c:pt idx="904">
                  <c:v>-0.22553074155974823</c:v>
                </c:pt>
                <c:pt idx="905">
                  <c:v>-0.213096634244646</c:v>
                </c:pt>
                <c:pt idx="906">
                  <c:v>-0.21077278518866782</c:v>
                </c:pt>
                <c:pt idx="907">
                  <c:v>-0.19722219657837309</c:v>
                </c:pt>
                <c:pt idx="908">
                  <c:v>-0.17571909562779217</c:v>
                </c:pt>
                <c:pt idx="909">
                  <c:v>-0.17437870913573544</c:v>
                </c:pt>
                <c:pt idx="910">
                  <c:v>-0.1641214413082572</c:v>
                </c:pt>
                <c:pt idx="911">
                  <c:v>-0.15621529234151549</c:v>
                </c:pt>
                <c:pt idx="912">
                  <c:v>-0.15455804192029043</c:v>
                </c:pt>
                <c:pt idx="913">
                  <c:v>-0.14979050137350564</c:v>
                </c:pt>
                <c:pt idx="914">
                  <c:v>-0.14546569011287191</c:v>
                </c:pt>
                <c:pt idx="915">
                  <c:v>-0.14199258237578477</c:v>
                </c:pt>
                <c:pt idx="916">
                  <c:v>-0.14032922472696002</c:v>
                </c:pt>
                <c:pt idx="917">
                  <c:v>-0.1303642972680546</c:v>
                </c:pt>
                <c:pt idx="918">
                  <c:v>-0.12851530764587499</c:v>
                </c:pt>
                <c:pt idx="919">
                  <c:v>-0.12811036662181369</c:v>
                </c:pt>
                <c:pt idx="920">
                  <c:v>-0.12808679881714991</c:v>
                </c:pt>
                <c:pt idx="921">
                  <c:v>-0.13251054509023555</c:v>
                </c:pt>
                <c:pt idx="922">
                  <c:v>-0.13358876775592771</c:v>
                </c:pt>
                <c:pt idx="923">
                  <c:v>-0.14562910744608196</c:v>
                </c:pt>
                <c:pt idx="924">
                  <c:v>-0.16032105376672118</c:v>
                </c:pt>
                <c:pt idx="925">
                  <c:v>-0.16226023051676711</c:v>
                </c:pt>
                <c:pt idx="926">
                  <c:v>-0.18508451723629321</c:v>
                </c:pt>
                <c:pt idx="927">
                  <c:v>-0.21067270643409008</c:v>
                </c:pt>
                <c:pt idx="928">
                  <c:v>-0.23585517901091255</c:v>
                </c:pt>
                <c:pt idx="929">
                  <c:v>-0.26211248491914402</c:v>
                </c:pt>
                <c:pt idx="930">
                  <c:v>-0.26358407053467448</c:v>
                </c:pt>
                <c:pt idx="931">
                  <c:v>-0.29189232630020789</c:v>
                </c:pt>
                <c:pt idx="932">
                  <c:v>-0.33309908892992179</c:v>
                </c:pt>
                <c:pt idx="933">
                  <c:v>-0.35342870572444895</c:v>
                </c:pt>
                <c:pt idx="934">
                  <c:v>-0.34487262417176989</c:v>
                </c:pt>
                <c:pt idx="935">
                  <c:v>-0.31280263710811024</c:v>
                </c:pt>
                <c:pt idx="936">
                  <c:v>-0.30777707706559276</c:v>
                </c:pt>
                <c:pt idx="937">
                  <c:v>-0.26148018687859031</c:v>
                </c:pt>
                <c:pt idx="938">
                  <c:v>-0.2512856292231615</c:v>
                </c:pt>
                <c:pt idx="939">
                  <c:v>-0.24261347105228731</c:v>
                </c:pt>
                <c:pt idx="940">
                  <c:v>-0.23425240074703238</c:v>
                </c:pt>
                <c:pt idx="941">
                  <c:v>-0.22438114881206564</c:v>
                </c:pt>
                <c:pt idx="942">
                  <c:v>-0.21319635053015351</c:v>
                </c:pt>
                <c:pt idx="943">
                  <c:v>-0.20466080072892678</c:v>
                </c:pt>
                <c:pt idx="944">
                  <c:v>-0.17689942177946652</c:v>
                </c:pt>
                <c:pt idx="945">
                  <c:v>-0.16743372849206303</c:v>
                </c:pt>
                <c:pt idx="946">
                  <c:v>-0.15608337934729444</c:v>
                </c:pt>
                <c:pt idx="947">
                  <c:v>-0.12624547255879123</c:v>
                </c:pt>
                <c:pt idx="948">
                  <c:v>-0.10069017133852719</c:v>
                </c:pt>
                <c:pt idx="949">
                  <c:v>-6.7262965580458758E-2</c:v>
                </c:pt>
                <c:pt idx="950">
                  <c:v>-5.7437313563839638E-2</c:v>
                </c:pt>
                <c:pt idx="951">
                  <c:v>0.10353512322688779</c:v>
                </c:pt>
                <c:pt idx="952">
                  <c:v>0.12976962801798508</c:v>
                </c:pt>
                <c:pt idx="953">
                  <c:v>0.14110217062262564</c:v>
                </c:pt>
                <c:pt idx="954">
                  <c:v>0.19747723112699267</c:v>
                </c:pt>
                <c:pt idx="955">
                  <c:v>0.21748270482934856</c:v>
                </c:pt>
                <c:pt idx="956">
                  <c:v>0.23083020607684962</c:v>
                </c:pt>
                <c:pt idx="957">
                  <c:v>0.25264574293409253</c:v>
                </c:pt>
                <c:pt idx="958">
                  <c:v>0.26712067559583536</c:v>
                </c:pt>
                <c:pt idx="959">
                  <c:v>0.27533959247353729</c:v>
                </c:pt>
                <c:pt idx="960">
                  <c:v>0.28437133327768988</c:v>
                </c:pt>
                <c:pt idx="961">
                  <c:v>0.29525216348347894</c:v>
                </c:pt>
                <c:pt idx="962">
                  <c:v>0.31790328716023752</c:v>
                </c:pt>
                <c:pt idx="963">
                  <c:v>0.32757388085120581</c:v>
                </c:pt>
                <c:pt idx="964">
                  <c:v>0.33596790328481102</c:v>
                </c:pt>
                <c:pt idx="965">
                  <c:v>0.34998121088239559</c:v>
                </c:pt>
                <c:pt idx="966">
                  <c:v>0.35991445702004277</c:v>
                </c:pt>
                <c:pt idx="967">
                  <c:v>0.37641915978792639</c:v>
                </c:pt>
                <c:pt idx="968">
                  <c:v>0.38042648713484589</c:v>
                </c:pt>
                <c:pt idx="969">
                  <c:v>0.39106045020892299</c:v>
                </c:pt>
                <c:pt idx="970">
                  <c:v>0.39935896108077934</c:v>
                </c:pt>
                <c:pt idx="971">
                  <c:v>0.4079254050560957</c:v>
                </c:pt>
                <c:pt idx="972">
                  <c:v>0.41640550256680303</c:v>
                </c:pt>
                <c:pt idx="973">
                  <c:v>0.43017885685077006</c:v>
                </c:pt>
                <c:pt idx="974">
                  <c:v>0.43987170408549187</c:v>
                </c:pt>
                <c:pt idx="975">
                  <c:v>0.45315624413990402</c:v>
                </c:pt>
                <c:pt idx="976">
                  <c:v>0.46738796986040365</c:v>
                </c:pt>
                <c:pt idx="977">
                  <c:v>0.47607924301886978</c:v>
                </c:pt>
                <c:pt idx="978">
                  <c:v>0.48490290796924679</c:v>
                </c:pt>
                <c:pt idx="979">
                  <c:v>0.49319400358788734</c:v>
                </c:pt>
                <c:pt idx="980">
                  <c:v>0.50413597761721785</c:v>
                </c:pt>
                <c:pt idx="981">
                  <c:v>0.51634120930218541</c:v>
                </c:pt>
                <c:pt idx="982">
                  <c:v>0.52646996143490887</c:v>
                </c:pt>
                <c:pt idx="983">
                  <c:v>0.53423463287362305</c:v>
                </c:pt>
                <c:pt idx="984">
                  <c:v>0.54225263161571569</c:v>
                </c:pt>
                <c:pt idx="985">
                  <c:v>0.55128152881344916</c:v>
                </c:pt>
                <c:pt idx="986">
                  <c:v>0.55595899320981734</c:v>
                </c:pt>
                <c:pt idx="987">
                  <c:v>0.57206007312271323</c:v>
                </c:pt>
                <c:pt idx="988">
                  <c:v>0.57799533532785641</c:v>
                </c:pt>
                <c:pt idx="989">
                  <c:v>0.59090466002811071</c:v>
                </c:pt>
                <c:pt idx="990">
                  <c:v>0.60133553398921769</c:v>
                </c:pt>
                <c:pt idx="991">
                  <c:v>0.60997412409661311</c:v>
                </c:pt>
                <c:pt idx="992">
                  <c:v>0.61716545059500283</c:v>
                </c:pt>
                <c:pt idx="993">
                  <c:v>0.62707990231676025</c:v>
                </c:pt>
                <c:pt idx="994">
                  <c:v>0.63669419597249222</c:v>
                </c:pt>
                <c:pt idx="995">
                  <c:v>0.64715284583642996</c:v>
                </c:pt>
                <c:pt idx="996">
                  <c:v>0.6565907887389405</c:v>
                </c:pt>
                <c:pt idx="997">
                  <c:v>0.6657033783863453</c:v>
                </c:pt>
                <c:pt idx="998">
                  <c:v>0.67556519913331325</c:v>
                </c:pt>
                <c:pt idx="999">
                  <c:v>0.6827880361290013</c:v>
                </c:pt>
                <c:pt idx="1000">
                  <c:v>0.6927308866282349</c:v>
                </c:pt>
                <c:pt idx="1001">
                  <c:v>0.70137780535588967</c:v>
                </c:pt>
                <c:pt idx="1002">
                  <c:v>0.71159902364056504</c:v>
                </c:pt>
                <c:pt idx="1003">
                  <c:v>0.71786183607619369</c:v>
                </c:pt>
                <c:pt idx="1004">
                  <c:v>0.72943277917195359</c:v>
                </c:pt>
                <c:pt idx="1005">
                  <c:v>0.73910834689307103</c:v>
                </c:pt>
                <c:pt idx="1006">
                  <c:v>0.7482175660272874</c:v>
                </c:pt>
                <c:pt idx="1007">
                  <c:v>0.75639281668155611</c:v>
                </c:pt>
                <c:pt idx="1008">
                  <c:v>0.7658653284228859</c:v>
                </c:pt>
                <c:pt idx="1009">
                  <c:v>0.77551770212788518</c:v>
                </c:pt>
                <c:pt idx="1010">
                  <c:v>0.78434520253937412</c:v>
                </c:pt>
                <c:pt idx="1011">
                  <c:v>0.79333877493621008</c:v>
                </c:pt>
                <c:pt idx="1012">
                  <c:v>0.80060478256302314</c:v>
                </c:pt>
                <c:pt idx="1013">
                  <c:v>0.81213441211747761</c:v>
                </c:pt>
                <c:pt idx="1014">
                  <c:v>0.8213037253063934</c:v>
                </c:pt>
                <c:pt idx="1015">
                  <c:v>0.83085700168028809</c:v>
                </c:pt>
                <c:pt idx="1016">
                  <c:v>0.83509010175276921</c:v>
                </c:pt>
                <c:pt idx="1017">
                  <c:v>0.84906739003915854</c:v>
                </c:pt>
                <c:pt idx="1018">
                  <c:v>0.85895109506414458</c:v>
                </c:pt>
                <c:pt idx="1019">
                  <c:v>0.86837433999743863</c:v>
                </c:pt>
                <c:pt idx="1020">
                  <c:v>0.87720444533767605</c:v>
                </c:pt>
                <c:pt idx="1021">
                  <c:v>0.8856398104859684</c:v>
                </c:pt>
                <c:pt idx="1022">
                  <c:v>0.8927888477920144</c:v>
                </c:pt>
                <c:pt idx="1023">
                  <c:v>0.90427353884142847</c:v>
                </c:pt>
                <c:pt idx="1024">
                  <c:v>0.91307676755099987</c:v>
                </c:pt>
                <c:pt idx="1025">
                  <c:v>0.92266080396176109</c:v>
                </c:pt>
                <c:pt idx="1026">
                  <c:v>0.93204415475304236</c:v>
                </c:pt>
                <c:pt idx="1027">
                  <c:v>0.94161205701526818</c:v>
                </c:pt>
                <c:pt idx="1028">
                  <c:v>0.95075738536190835</c:v>
                </c:pt>
                <c:pt idx="1029">
                  <c:v>0.95695912628452595</c:v>
                </c:pt>
                <c:pt idx="1030">
                  <c:v>0.9665196835023897</c:v>
                </c:pt>
                <c:pt idx="1031">
                  <c:v>0.97587927125922858</c:v>
                </c:pt>
                <c:pt idx="1032">
                  <c:v>0.98661663572784308</c:v>
                </c:pt>
                <c:pt idx="1033">
                  <c:v>0.99610187107743287</c:v>
                </c:pt>
                <c:pt idx="1034">
                  <c:v>1.0039400816008335</c:v>
                </c:pt>
                <c:pt idx="1035">
                  <c:v>1.0116944565571961</c:v>
                </c:pt>
                <c:pt idx="1036">
                  <c:v>1.0214647613230374</c:v>
                </c:pt>
                <c:pt idx="1037">
                  <c:v>1.0315937350531159</c:v>
                </c:pt>
                <c:pt idx="1038">
                  <c:v>1.0414969023220246</c:v>
                </c:pt>
                <c:pt idx="1039">
                  <c:v>1.0490394832405976</c:v>
                </c:pt>
                <c:pt idx="1040">
                  <c:v>1.057729505347244</c:v>
                </c:pt>
                <c:pt idx="1041">
                  <c:v>1.0686206724073863</c:v>
                </c:pt>
                <c:pt idx="1042">
                  <c:v>1.0762611666780437</c:v>
                </c:pt>
                <c:pt idx="1043">
                  <c:v>1.0861236358905193</c:v>
                </c:pt>
                <c:pt idx="1044">
                  <c:v>1.0953350748757591</c:v>
                </c:pt>
                <c:pt idx="1045">
                  <c:v>1.1047399405623197</c:v>
                </c:pt>
                <c:pt idx="1046">
                  <c:v>1.1102251228614637</c:v>
                </c:pt>
                <c:pt idx="1047">
                  <c:v>1.1218538137931517</c:v>
                </c:pt>
                <c:pt idx="1048">
                  <c:v>1.1291101480730867</c:v>
                </c:pt>
                <c:pt idx="1049">
                  <c:v>1.1376137071729098</c:v>
                </c:pt>
                <c:pt idx="1050">
                  <c:v>1.1506563056227832</c:v>
                </c:pt>
                <c:pt idx="1051">
                  <c:v>1.1588286121048066</c:v>
                </c:pt>
                <c:pt idx="1052">
                  <c:v>1.1679130512833116</c:v>
                </c:pt>
                <c:pt idx="1053">
                  <c:v>1.1765036085844709</c:v>
                </c:pt>
                <c:pt idx="1054">
                  <c:v>1.1854391427755067</c:v>
                </c:pt>
                <c:pt idx="1055">
                  <c:v>1.1947173275075138</c:v>
                </c:pt>
                <c:pt idx="1056">
                  <c:v>1.2037722973302312</c:v>
                </c:pt>
                <c:pt idx="1057">
                  <c:v>1.2131030046013991</c:v>
                </c:pt>
                <c:pt idx="1058">
                  <c:v>1.2230964552349854</c:v>
                </c:pt>
                <c:pt idx="1059">
                  <c:v>1.2312895135759983</c:v>
                </c:pt>
                <c:pt idx="1060">
                  <c:v>1.2408713222398626</c:v>
                </c:pt>
                <c:pt idx="1061">
                  <c:v>1.2493806958787286</c:v>
                </c:pt>
                <c:pt idx="1062">
                  <c:v>1.2590871399407084</c:v>
                </c:pt>
                <c:pt idx="1063">
                  <c:v>1.2611121516420547</c:v>
                </c:pt>
                <c:pt idx="1064">
                  <c:v>1.2783428669663257</c:v>
                </c:pt>
                <c:pt idx="1065">
                  <c:v>1.2850166124767348</c:v>
                </c:pt>
                <c:pt idx="1066">
                  <c:v>1.2949417339393119</c:v>
                </c:pt>
                <c:pt idx="1067">
                  <c:v>1.3045343340809337</c:v>
                </c:pt>
                <c:pt idx="1068">
                  <c:v>1.3134830601444347</c:v>
                </c:pt>
                <c:pt idx="1069">
                  <c:v>1.3223646943694789</c:v>
                </c:pt>
                <c:pt idx="1070">
                  <c:v>1.3293442828020756</c:v>
                </c:pt>
                <c:pt idx="1071">
                  <c:v>1.3384951493690957</c:v>
                </c:pt>
                <c:pt idx="1072">
                  <c:v>1.3497583037696006</c:v>
                </c:pt>
                <c:pt idx="1073">
                  <c:v>1.3579352528192754</c:v>
                </c:pt>
                <c:pt idx="1074">
                  <c:v>1.368233965035426</c:v>
                </c:pt>
                <c:pt idx="1075">
                  <c:v>1.3755090720963801</c:v>
                </c:pt>
                <c:pt idx="1076">
                  <c:v>1.3838563989640607</c:v>
                </c:pt>
                <c:pt idx="1077">
                  <c:v>1.3928920765172317</c:v>
                </c:pt>
                <c:pt idx="1078">
                  <c:v>1.4043116562495688</c:v>
                </c:pt>
                <c:pt idx="1079">
                  <c:v>1.4131167199170198</c:v>
                </c:pt>
                <c:pt idx="1080">
                  <c:v>1.421174527394528</c:v>
                </c:pt>
                <c:pt idx="1081">
                  <c:v>1.429555433857068</c:v>
                </c:pt>
                <c:pt idx="1082">
                  <c:v>1.4400673197140543</c:v>
                </c:pt>
                <c:pt idx="1083">
                  <c:v>1.4455470202127711</c:v>
                </c:pt>
                <c:pt idx="1084">
                  <c:v>1.4564837087822975</c:v>
                </c:pt>
                <c:pt idx="1085">
                  <c:v>1.4656869469089095</c:v>
                </c:pt>
                <c:pt idx="1086">
                  <c:v>1.4750357777068195</c:v>
                </c:pt>
                <c:pt idx="1087">
                  <c:v>1.483105101390719</c:v>
                </c:pt>
                <c:pt idx="1088">
                  <c:v>1.4925542071638764</c:v>
                </c:pt>
                <c:pt idx="1089">
                  <c:v>1.5010735364561161</c:v>
                </c:pt>
                <c:pt idx="1090">
                  <c:v>1.5117525798720057</c:v>
                </c:pt>
                <c:pt idx="1091">
                  <c:v>1.5191393134782674</c:v>
                </c:pt>
                <c:pt idx="1092">
                  <c:v>1.528598301500655</c:v>
                </c:pt>
                <c:pt idx="1093">
                  <c:v>1.5369715482687476</c:v>
                </c:pt>
                <c:pt idx="1094">
                  <c:v>1.5462470180700656</c:v>
                </c:pt>
                <c:pt idx="1095">
                  <c:v>1.5526652017302969</c:v>
                </c:pt>
                <c:pt idx="1096">
                  <c:v>1.5641149195278621</c:v>
                </c:pt>
                <c:pt idx="1097">
                  <c:v>1.5729131526248832</c:v>
                </c:pt>
                <c:pt idx="1098">
                  <c:v>1.5821951004657879</c:v>
                </c:pt>
                <c:pt idx="1099">
                  <c:v>1.5904302481569066</c:v>
                </c:pt>
                <c:pt idx="1100">
                  <c:v>1.5993406861173523</c:v>
                </c:pt>
                <c:pt idx="1101">
                  <c:v>1.6095343028089242</c:v>
                </c:pt>
                <c:pt idx="1102">
                  <c:v>1.6171250759629139</c:v>
                </c:pt>
                <c:pt idx="1103">
                  <c:v>1.6261094826900502</c:v>
                </c:pt>
                <c:pt idx="1104">
                  <c:v>1.6358166111061869</c:v>
                </c:pt>
                <c:pt idx="1105">
                  <c:v>1.6441460561641086</c:v>
                </c:pt>
                <c:pt idx="1106">
                  <c:v>1.6533111196098331</c:v>
                </c:pt>
                <c:pt idx="1107">
                  <c:v>1.6619475135761639</c:v>
                </c:pt>
                <c:pt idx="1108">
                  <c:v>1.6708082835946034</c:v>
                </c:pt>
                <c:pt idx="1109">
                  <c:v>1.6786726683156026</c:v>
                </c:pt>
                <c:pt idx="1110">
                  <c:v>1.6877503807989311</c:v>
                </c:pt>
                <c:pt idx="1111">
                  <c:v>1.6918600639157875</c:v>
                </c:pt>
                <c:pt idx="1112">
                  <c:v>1.7054702566897977</c:v>
                </c:pt>
                <c:pt idx="1113">
                  <c:v>1.7142973117098201</c:v>
                </c:pt>
                <c:pt idx="1114">
                  <c:v>1.7227038571245972</c:v>
                </c:pt>
                <c:pt idx="1115">
                  <c:v>1.7316351962013992</c:v>
                </c:pt>
                <c:pt idx="1116">
                  <c:v>1.7378053708253811</c:v>
                </c:pt>
                <c:pt idx="1117">
                  <c:v>1.7475894566227475</c:v>
                </c:pt>
                <c:pt idx="1118">
                  <c:v>1.7554349266459375</c:v>
                </c:pt>
                <c:pt idx="1119">
                  <c:v>1.7646539251718008</c:v>
                </c:pt>
                <c:pt idx="1120">
                  <c:v>1.7750782049876979</c:v>
                </c:pt>
                <c:pt idx="1121">
                  <c:v>1.7836972519840637</c:v>
                </c:pt>
                <c:pt idx="1122">
                  <c:v>1.7909932984943933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F0-4291-A49F-E1EF2726A8CC}"/>
            </c:ext>
          </c:extLst>
        </c:ser>
        <c:ser>
          <c:idx val="2"/>
          <c:order val="2"/>
          <c:tx>
            <c:strRef>
              <c:f>Calculation!$W$1</c:f>
              <c:strCache>
                <c:ptCount val="1"/>
                <c:pt idx="0">
                  <c:v>I(I(Med(O(az))))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Calculation!$W$2:$W$1124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1.2342022320846127E-4</c:v>
                </c:pt>
                <c:pt idx="562">
                  <c:v>1.8437076501680557E-4</c:v>
                </c:pt>
                <c:pt idx="563">
                  <c:v>1.8664009375914497E-4</c:v>
                </c:pt>
                <c:pt idx="564">
                  <c:v>2.4039138301488303E-4</c:v>
                </c:pt>
                <c:pt idx="565">
                  <c:v>2.4789292942517619E-4</c:v>
                </c:pt>
                <c:pt idx="566">
                  <c:v>2.65410875220709E-4</c:v>
                </c:pt>
                <c:pt idx="567">
                  <c:v>2.4367687788295591E-4</c:v>
                </c:pt>
                <c:pt idx="568">
                  <c:v>2.7681041618808194E-4</c:v>
                </c:pt>
                <c:pt idx="569">
                  <c:v>2.9402273115107638E-4</c:v>
                </c:pt>
                <c:pt idx="570">
                  <c:v>3.260372767136122E-4</c:v>
                </c:pt>
                <c:pt idx="571">
                  <c:v>3.4941508925669985E-4</c:v>
                </c:pt>
                <c:pt idx="572">
                  <c:v>3.4457514388463252E-4</c:v>
                </c:pt>
                <c:pt idx="573">
                  <c:v>3.5689955516043904E-4</c:v>
                </c:pt>
                <c:pt idx="574">
                  <c:v>3.8220236588037249E-4</c:v>
                </c:pt>
                <c:pt idx="575">
                  <c:v>3.919645155120731E-4</c:v>
                </c:pt>
                <c:pt idx="576">
                  <c:v>4.2152134557058181E-4</c:v>
                </c:pt>
                <c:pt idx="577">
                  <c:v>4.741935934312922E-4</c:v>
                </c:pt>
                <c:pt idx="578">
                  <c:v>4.5393194387136488E-4</c:v>
                </c:pt>
                <c:pt idx="579">
                  <c:v>4.86096643587646E-4</c:v>
                </c:pt>
                <c:pt idx="580">
                  <c:v>5.7020368646485114E-4</c:v>
                </c:pt>
                <c:pt idx="581">
                  <c:v>3.8267047040465457E-4</c:v>
                </c:pt>
                <c:pt idx="582">
                  <c:v>2.6737472753488826E-4</c:v>
                </c:pt>
                <c:pt idx="583">
                  <c:v>2.5502612901245859E-4</c:v>
                </c:pt>
                <c:pt idx="584">
                  <c:v>1.3957746926552842E-4</c:v>
                </c:pt>
                <c:pt idx="585">
                  <c:v>9.9312626055205779E-5</c:v>
                </c:pt>
                <c:pt idx="586">
                  <c:v>3.3211840228789043E-5</c:v>
                </c:pt>
                <c:pt idx="587">
                  <c:v>-1.1840380081793644E-4</c:v>
                </c:pt>
                <c:pt idx="588">
                  <c:v>-1.9698649649998432E-4</c:v>
                </c:pt>
                <c:pt idx="589">
                  <c:v>-1.3463787270858471E-4</c:v>
                </c:pt>
                <c:pt idx="590">
                  <c:v>-9.8449246538802196E-6</c:v>
                </c:pt>
                <c:pt idx="591">
                  <c:v>9.1025872995021803E-5</c:v>
                </c:pt>
                <c:pt idx="592">
                  <c:v>1.2343662225726074E-4</c:v>
                </c:pt>
                <c:pt idx="593">
                  <c:v>3.2246999304682357E-4</c:v>
                </c:pt>
                <c:pt idx="594">
                  <c:v>5.6580633129861839E-4</c:v>
                </c:pt>
                <c:pt idx="595">
                  <c:v>6.9723557836301204E-4</c:v>
                </c:pt>
                <c:pt idx="596">
                  <c:v>1.0169783499442238E-3</c:v>
                </c:pt>
                <c:pt idx="597">
                  <c:v>1.4363102235230147E-3</c:v>
                </c:pt>
                <c:pt idx="598">
                  <c:v>2.162344570905085E-3</c:v>
                </c:pt>
                <c:pt idx="599">
                  <c:v>3.1879251657357596E-3</c:v>
                </c:pt>
                <c:pt idx="600">
                  <c:v>4.4389978022293716E-3</c:v>
                </c:pt>
                <c:pt idx="601">
                  <c:v>6.3027510128677994E-3</c:v>
                </c:pt>
                <c:pt idx="602">
                  <c:v>8.6109870037903748E-3</c:v>
                </c:pt>
                <c:pt idx="603">
                  <c:v>1.0437578358930501E-2</c:v>
                </c:pt>
                <c:pt idx="604">
                  <c:v>1.4124629707165028E-2</c:v>
                </c:pt>
                <c:pt idx="605">
                  <c:v>1.829060288734909E-2</c:v>
                </c:pt>
                <c:pt idx="606">
                  <c:v>2.3158872881724381E-2</c:v>
                </c:pt>
                <c:pt idx="607">
                  <c:v>2.5933306459611838E-2</c:v>
                </c:pt>
                <c:pt idx="608">
                  <c:v>3.216089126275002E-2</c:v>
                </c:pt>
                <c:pt idx="609">
                  <c:v>3.7676560884755322E-2</c:v>
                </c:pt>
                <c:pt idx="610">
                  <c:v>4.3885314679187784E-2</c:v>
                </c:pt>
                <c:pt idx="611">
                  <c:v>5.0533814342808688E-2</c:v>
                </c:pt>
                <c:pt idx="612">
                  <c:v>5.8291146874431272E-2</c:v>
                </c:pt>
                <c:pt idx="613">
                  <c:v>6.3659144923184752E-2</c:v>
                </c:pt>
                <c:pt idx="614">
                  <c:v>7.3673566521421666E-2</c:v>
                </c:pt>
                <c:pt idx="615">
                  <c:v>7.771769310489042E-2</c:v>
                </c:pt>
                <c:pt idx="616">
                  <c:v>-0.31656074357932118</c:v>
                </c:pt>
                <c:pt idx="617">
                  <c:v>-0.32471844478866785</c:v>
                </c:pt>
                <c:pt idx="618">
                  <c:v>-0.33183363974968766</c:v>
                </c:pt>
                <c:pt idx="619">
                  <c:v>-0.33979155906111708</c:v>
                </c:pt>
                <c:pt idx="620">
                  <c:v>-0.34977100428246716</c:v>
                </c:pt>
                <c:pt idx="621">
                  <c:v>-0.35935031908429543</c:v>
                </c:pt>
                <c:pt idx="622">
                  <c:v>-0.36710820307533837</c:v>
                </c:pt>
                <c:pt idx="623">
                  <c:v>-0.37714201852694235</c:v>
                </c:pt>
                <c:pt idx="624">
                  <c:v>-0.38631335242454978</c:v>
                </c:pt>
                <c:pt idx="625">
                  <c:v>-0.39664650691896058</c:v>
                </c:pt>
                <c:pt idx="626">
                  <c:v>-0.4070944165917646</c:v>
                </c:pt>
                <c:pt idx="627">
                  <c:v>-0.41628720538213354</c:v>
                </c:pt>
                <c:pt idx="628">
                  <c:v>-0.42470129352491415</c:v>
                </c:pt>
                <c:pt idx="629">
                  <c:v>-0.43668402905905751</c:v>
                </c:pt>
                <c:pt idx="630">
                  <c:v>-0.44842723761246711</c:v>
                </c:pt>
                <c:pt idx="631">
                  <c:v>-0.45823499225146591</c:v>
                </c:pt>
                <c:pt idx="632">
                  <c:v>-0.46798092068501529</c:v>
                </c:pt>
                <c:pt idx="633">
                  <c:v>-0.47772647412846292</c:v>
                </c:pt>
                <c:pt idx="634">
                  <c:v>-0.48622764313360761</c:v>
                </c:pt>
                <c:pt idx="635">
                  <c:v>-0.49723757361300364</c:v>
                </c:pt>
                <c:pt idx="636">
                  <c:v>-0.50733724921077517</c:v>
                </c:pt>
                <c:pt idx="637">
                  <c:v>-0.51624942393883222</c:v>
                </c:pt>
                <c:pt idx="638">
                  <c:v>-0.52808641860097472</c:v>
                </c:pt>
                <c:pt idx="639">
                  <c:v>-0.53539185515374865</c:v>
                </c:pt>
                <c:pt idx="640">
                  <c:v>-0.54553925480076659</c:v>
                </c:pt>
                <c:pt idx="641">
                  <c:v>-0.55396402417695456</c:v>
                </c:pt>
                <c:pt idx="642">
                  <c:v>-0.56297945275982308</c:v>
                </c:pt>
                <c:pt idx="643">
                  <c:v>-0.57122812745538054</c:v>
                </c:pt>
                <c:pt idx="644">
                  <c:v>-0.57968323481772777</c:v>
                </c:pt>
                <c:pt idx="645">
                  <c:v>-0.5890179684728889</c:v>
                </c:pt>
                <c:pt idx="646">
                  <c:v>-0.59597698443152636</c:v>
                </c:pt>
                <c:pt idx="647">
                  <c:v>-0.60369682371335509</c:v>
                </c:pt>
                <c:pt idx="648">
                  <c:v>-0.61182969570281898</c:v>
                </c:pt>
                <c:pt idx="649">
                  <c:v>-0.61935929899857145</c:v>
                </c:pt>
                <c:pt idx="650">
                  <c:v>-0.62302977586915664</c:v>
                </c:pt>
                <c:pt idx="651">
                  <c:v>-0.63108650288813051</c:v>
                </c:pt>
                <c:pt idx="652">
                  <c:v>-0.63740847775141207</c:v>
                </c:pt>
                <c:pt idx="653">
                  <c:v>-0.6426345899604432</c:v>
                </c:pt>
                <c:pt idx="654">
                  <c:v>-0.64768199369491197</c:v>
                </c:pt>
                <c:pt idx="655">
                  <c:v>-0.65171350267908923</c:v>
                </c:pt>
                <c:pt idx="656">
                  <c:v>-0.65586015405516973</c:v>
                </c:pt>
                <c:pt idx="657">
                  <c:v>-0.66003831962449933</c:v>
                </c:pt>
                <c:pt idx="658">
                  <c:v>-0.66463424559155726</c:v>
                </c:pt>
                <c:pt idx="659">
                  <c:v>-0.66786674075414887</c:v>
                </c:pt>
                <c:pt idx="660">
                  <c:v>-0.67019901826939487</c:v>
                </c:pt>
                <c:pt idx="661">
                  <c:v>-0.67262086621065587</c:v>
                </c:pt>
                <c:pt idx="662">
                  <c:v>-0.67560731094540982</c:v>
                </c:pt>
                <c:pt idx="663">
                  <c:v>-0.67818228279616255</c:v>
                </c:pt>
                <c:pt idx="664">
                  <c:v>-0.68073624231182717</c:v>
                </c:pt>
                <c:pt idx="665">
                  <c:v>-0.68319991763082166</c:v>
                </c:pt>
                <c:pt idx="666">
                  <c:v>-0.68554885996216841</c:v>
                </c:pt>
                <c:pt idx="667">
                  <c:v>-0.68840024250684906</c:v>
                </c:pt>
                <c:pt idx="668">
                  <c:v>-0.69102249022531492</c:v>
                </c:pt>
                <c:pt idx="669">
                  <c:v>-0.69144588775536264</c:v>
                </c:pt>
                <c:pt idx="670">
                  <c:v>-0.69511172124613207</c:v>
                </c:pt>
                <c:pt idx="671">
                  <c:v>-0.69894946529918278</c:v>
                </c:pt>
                <c:pt idx="672">
                  <c:v>-0.70180487202753083</c:v>
                </c:pt>
                <c:pt idx="673">
                  <c:v>-0.70486680200815965</c:v>
                </c:pt>
                <c:pt idx="674">
                  <c:v>-0.70695671852700603</c:v>
                </c:pt>
                <c:pt idx="675">
                  <c:v>-0.70991424213606513</c:v>
                </c:pt>
                <c:pt idx="676">
                  <c:v>-0.71211548745870312</c:v>
                </c:pt>
                <c:pt idx="677">
                  <c:v>-0.71460327201103235</c:v>
                </c:pt>
                <c:pt idx="678">
                  <c:v>-0.71610879204395084</c:v>
                </c:pt>
                <c:pt idx="679">
                  <c:v>-0.71798470784634905</c:v>
                </c:pt>
                <c:pt idx="680">
                  <c:v>-0.71939745684703615</c:v>
                </c:pt>
                <c:pt idx="681">
                  <c:v>-0.72085155564146841</c:v>
                </c:pt>
                <c:pt idx="682">
                  <c:v>-0.72228768238045871</c:v>
                </c:pt>
                <c:pt idx="683">
                  <c:v>-0.72373060181444215</c:v>
                </c:pt>
                <c:pt idx="684">
                  <c:v>-0.7250774439883515</c:v>
                </c:pt>
                <c:pt idx="685">
                  <c:v>-0.7265291066384344</c:v>
                </c:pt>
                <c:pt idx="686">
                  <c:v>-0.72764190561242359</c:v>
                </c:pt>
                <c:pt idx="687">
                  <c:v>-0.72929750345723487</c:v>
                </c:pt>
                <c:pt idx="688">
                  <c:v>-0.73081811794675156</c:v>
                </c:pt>
                <c:pt idx="689">
                  <c:v>-0.73237540522877242</c:v>
                </c:pt>
                <c:pt idx="690">
                  <c:v>-0.73412439303970556</c:v>
                </c:pt>
                <c:pt idx="691">
                  <c:v>-0.73585314251806111</c:v>
                </c:pt>
                <c:pt idx="692">
                  <c:v>-0.7373032487194886</c:v>
                </c:pt>
                <c:pt idx="693">
                  <c:v>-0.73911832054051163</c:v>
                </c:pt>
                <c:pt idx="694">
                  <c:v>-0.74078238846633881</c:v>
                </c:pt>
                <c:pt idx="695">
                  <c:v>-0.74223876148239609</c:v>
                </c:pt>
                <c:pt idx="696">
                  <c:v>-0.74395469169655659</c:v>
                </c:pt>
                <c:pt idx="697">
                  <c:v>-0.74442876305590799</c:v>
                </c:pt>
                <c:pt idx="698">
                  <c:v>-0.74703964597799177</c:v>
                </c:pt>
                <c:pt idx="699">
                  <c:v>-0.74857068487932499</c:v>
                </c:pt>
                <c:pt idx="700">
                  <c:v>-0.74996681216919903</c:v>
                </c:pt>
                <c:pt idx="701">
                  <c:v>-0.75092776847960641</c:v>
                </c:pt>
                <c:pt idx="702">
                  <c:v>-0.75203100891044017</c:v>
                </c:pt>
                <c:pt idx="703">
                  <c:v>-0.75271355792170647</c:v>
                </c:pt>
                <c:pt idx="704">
                  <c:v>-0.7544007524400107</c:v>
                </c:pt>
                <c:pt idx="705">
                  <c:v>-0.75534539129301093</c:v>
                </c:pt>
                <c:pt idx="706">
                  <c:v>-0.75614948684166283</c:v>
                </c:pt>
                <c:pt idx="707">
                  <c:v>-0.75688739712468678</c:v>
                </c:pt>
                <c:pt idx="708">
                  <c:v>-0.75736331616468944</c:v>
                </c:pt>
                <c:pt idx="709">
                  <c:v>-0.757982239196064</c:v>
                </c:pt>
                <c:pt idx="710">
                  <c:v>-0.758401040271105</c:v>
                </c:pt>
                <c:pt idx="711">
                  <c:v>-0.75879107058662443</c:v>
                </c:pt>
                <c:pt idx="712">
                  <c:v>-0.75931810163909708</c:v>
                </c:pt>
                <c:pt idx="713">
                  <c:v>-0.75952872675839822</c:v>
                </c:pt>
                <c:pt idx="714">
                  <c:v>-0.75983112498174232</c:v>
                </c:pt>
                <c:pt idx="715">
                  <c:v>-0.75991721284884117</c:v>
                </c:pt>
                <c:pt idx="716">
                  <c:v>-0.75992264003045762</c:v>
                </c:pt>
                <c:pt idx="717">
                  <c:v>-0.75944175944646963</c:v>
                </c:pt>
                <c:pt idx="718">
                  <c:v>-0.75907365950058858</c:v>
                </c:pt>
                <c:pt idx="719">
                  <c:v>-0.75809157112657521</c:v>
                </c:pt>
                <c:pt idx="720">
                  <c:v>-0.75701088621194412</c:v>
                </c:pt>
                <c:pt idx="721">
                  <c:v>-0.75587462612186762</c:v>
                </c:pt>
                <c:pt idx="722">
                  <c:v>-0.75441971072542735</c:v>
                </c:pt>
                <c:pt idx="723">
                  <c:v>-0.75306984125413667</c:v>
                </c:pt>
                <c:pt idx="724">
                  <c:v>-0.75113657848988469</c:v>
                </c:pt>
                <c:pt idx="725">
                  <c:v>-0.74869281301033652</c:v>
                </c:pt>
                <c:pt idx="726">
                  <c:v>-0.7466034613844762</c:v>
                </c:pt>
                <c:pt idx="727">
                  <c:v>-0.74419266045868848</c:v>
                </c:pt>
                <c:pt idx="728">
                  <c:v>-0.7415980358804467</c:v>
                </c:pt>
                <c:pt idx="729">
                  <c:v>-0.73985681800993608</c:v>
                </c:pt>
                <c:pt idx="730">
                  <c:v>-0.73770963993106797</c:v>
                </c:pt>
                <c:pt idx="731">
                  <c:v>-0.736258990737788</c:v>
                </c:pt>
                <c:pt idx="732">
                  <c:v>-0.73498109135629763</c:v>
                </c:pt>
                <c:pt idx="733">
                  <c:v>-0.7333678865523181</c:v>
                </c:pt>
                <c:pt idx="734">
                  <c:v>-0.73160719923356965</c:v>
                </c:pt>
                <c:pt idx="735">
                  <c:v>-0.73086617028644396</c:v>
                </c:pt>
                <c:pt idx="736">
                  <c:v>-0.73068713815413067</c:v>
                </c:pt>
                <c:pt idx="737">
                  <c:v>-0.73072996290410619</c:v>
                </c:pt>
                <c:pt idx="738">
                  <c:v>-0.73063815328950599</c:v>
                </c:pt>
                <c:pt idx="739">
                  <c:v>-0.73050841286986101</c:v>
                </c:pt>
                <c:pt idx="740">
                  <c:v>-0.73031150453511262</c:v>
                </c:pt>
                <c:pt idx="741">
                  <c:v>-0.73009238216411898</c:v>
                </c:pt>
                <c:pt idx="742">
                  <c:v>-0.72966779632210577</c:v>
                </c:pt>
                <c:pt idx="743">
                  <c:v>-0.7293070841943351</c:v>
                </c:pt>
                <c:pt idx="744">
                  <c:v>-0.72855499250499356</c:v>
                </c:pt>
                <c:pt idx="745">
                  <c:v>-0.72797535182340445</c:v>
                </c:pt>
                <c:pt idx="746">
                  <c:v>-0.72748143007888244</c:v>
                </c:pt>
                <c:pt idx="747">
                  <c:v>-0.72654984156230973</c:v>
                </c:pt>
                <c:pt idx="748">
                  <c:v>-0.72563320297685618</c:v>
                </c:pt>
                <c:pt idx="749">
                  <c:v>-0.72420554293230577</c:v>
                </c:pt>
                <c:pt idx="750">
                  <c:v>-0.72278764858316469</c:v>
                </c:pt>
                <c:pt idx="751">
                  <c:v>-0.7217598586223265</c:v>
                </c:pt>
                <c:pt idx="752">
                  <c:v>-0.71967212053524132</c:v>
                </c:pt>
                <c:pt idx="753">
                  <c:v>-0.71842784039702234</c:v>
                </c:pt>
                <c:pt idx="754">
                  <c:v>-0.7167116695470368</c:v>
                </c:pt>
                <c:pt idx="755">
                  <c:v>-0.71517866793151608</c:v>
                </c:pt>
                <c:pt idx="756">
                  <c:v>-0.71256475004197006</c:v>
                </c:pt>
                <c:pt idx="757">
                  <c:v>-0.71074651786976895</c:v>
                </c:pt>
                <c:pt idx="758">
                  <c:v>-0.70846019754305001</c:v>
                </c:pt>
                <c:pt idx="759">
                  <c:v>-0.70586198536581934</c:v>
                </c:pt>
                <c:pt idx="760">
                  <c:v>-0.70249931918174791</c:v>
                </c:pt>
                <c:pt idx="761">
                  <c:v>-0.69975428698218534</c:v>
                </c:pt>
                <c:pt idx="762">
                  <c:v>-0.6962914959881229</c:v>
                </c:pt>
                <c:pt idx="763">
                  <c:v>-0.69269325961464434</c:v>
                </c:pt>
                <c:pt idx="764">
                  <c:v>-0.68842161365869181</c:v>
                </c:pt>
                <c:pt idx="765">
                  <c:v>-0.68400775946219305</c:v>
                </c:pt>
                <c:pt idx="766">
                  <c:v>-0.68224479744286004</c:v>
                </c:pt>
                <c:pt idx="767">
                  <c:v>-0.67012837354686883</c:v>
                </c:pt>
                <c:pt idx="768">
                  <c:v>-0.66500269300541881</c:v>
                </c:pt>
                <c:pt idx="769">
                  <c:v>-0.66031500696972856</c:v>
                </c:pt>
                <c:pt idx="770">
                  <c:v>-0.65673380592466157</c:v>
                </c:pt>
                <c:pt idx="771">
                  <c:v>-0.65063167591989157</c:v>
                </c:pt>
                <c:pt idx="772">
                  <c:v>-0.64520277135435922</c:v>
                </c:pt>
                <c:pt idx="773">
                  <c:v>-0.6397455801423646</c:v>
                </c:pt>
                <c:pt idx="774">
                  <c:v>-0.634860574013136</c:v>
                </c:pt>
                <c:pt idx="775">
                  <c:v>-0.63093528784036135</c:v>
                </c:pt>
                <c:pt idx="776">
                  <c:v>-0.62417495461732431</c:v>
                </c:pt>
                <c:pt idx="777">
                  <c:v>-0.62095825047393471</c:v>
                </c:pt>
                <c:pt idx="778">
                  <c:v>-0.61178192100979989</c:v>
                </c:pt>
                <c:pt idx="779">
                  <c:v>-0.60622691709282939</c:v>
                </c:pt>
                <c:pt idx="780">
                  <c:v>-0.59984264791981812</c:v>
                </c:pt>
                <c:pt idx="781">
                  <c:v>-0.59571380312591804</c:v>
                </c:pt>
                <c:pt idx="782">
                  <c:v>-0.58911272630507572</c:v>
                </c:pt>
                <c:pt idx="783">
                  <c:v>-0.58424325671152078</c:v>
                </c:pt>
                <c:pt idx="784">
                  <c:v>-0.57970438668838897</c:v>
                </c:pt>
                <c:pt idx="785">
                  <c:v>-0.57474191434097532</c:v>
                </c:pt>
                <c:pt idx="786">
                  <c:v>-0.57056878392818255</c:v>
                </c:pt>
                <c:pt idx="787">
                  <c:v>-0.56623497635103193</c:v>
                </c:pt>
                <c:pt idx="788">
                  <c:v>-0.55955504842885562</c:v>
                </c:pt>
                <c:pt idx="789">
                  <c:v>-0.55556307434958752</c:v>
                </c:pt>
                <c:pt idx="790">
                  <c:v>-0.5506941845447364</c:v>
                </c:pt>
                <c:pt idx="791">
                  <c:v>-0.54633507573641216</c:v>
                </c:pt>
                <c:pt idx="792">
                  <c:v>-0.54106535834169645</c:v>
                </c:pt>
                <c:pt idx="793">
                  <c:v>-0.53670645482603574</c:v>
                </c:pt>
                <c:pt idx="794">
                  <c:v>-0.53249326878994985</c:v>
                </c:pt>
                <c:pt idx="795">
                  <c:v>-0.52738601745202962</c:v>
                </c:pt>
                <c:pt idx="796">
                  <c:v>-0.52427533427910689</c:v>
                </c:pt>
                <c:pt idx="797">
                  <c:v>-0.5206466257928547</c:v>
                </c:pt>
                <c:pt idx="798">
                  <c:v>-0.51658769795759041</c:v>
                </c:pt>
                <c:pt idx="799">
                  <c:v>-0.51221545787921097</c:v>
                </c:pt>
                <c:pt idx="800">
                  <c:v>-0.50762569274514457</c:v>
                </c:pt>
                <c:pt idx="801">
                  <c:v>-0.5036117723575424</c:v>
                </c:pt>
                <c:pt idx="802">
                  <c:v>-0.50012479568465162</c:v>
                </c:pt>
                <c:pt idx="803">
                  <c:v>-0.49835804684699936</c:v>
                </c:pt>
                <c:pt idx="804">
                  <c:v>-0.49364116088538007</c:v>
                </c:pt>
                <c:pt idx="805">
                  <c:v>-0.49140265828371144</c:v>
                </c:pt>
                <c:pt idx="806">
                  <c:v>-0.48861682045940924</c:v>
                </c:pt>
                <c:pt idx="807">
                  <c:v>-0.48721123458757248</c:v>
                </c:pt>
                <c:pt idx="808">
                  <c:v>-0.4847343850668846</c:v>
                </c:pt>
                <c:pt idx="809">
                  <c:v>-0.48315457401272988</c:v>
                </c:pt>
                <c:pt idx="810">
                  <c:v>-0.48181428542873006</c:v>
                </c:pt>
                <c:pt idx="811">
                  <c:v>-0.48104429449354408</c:v>
                </c:pt>
                <c:pt idx="812">
                  <c:v>-0.48011314367507474</c:v>
                </c:pt>
                <c:pt idx="813">
                  <c:v>-0.47960420868291148</c:v>
                </c:pt>
                <c:pt idx="814">
                  <c:v>-0.47928158000407123</c:v>
                </c:pt>
                <c:pt idx="815">
                  <c:v>-0.47910780325302249</c:v>
                </c:pt>
                <c:pt idx="816">
                  <c:v>-0.47909155639612078</c:v>
                </c:pt>
                <c:pt idx="817">
                  <c:v>-0.47922551086174614</c:v>
                </c:pt>
                <c:pt idx="818">
                  <c:v>-0.47958350174658465</c:v>
                </c:pt>
                <c:pt idx="819">
                  <c:v>-0.47997874193893997</c:v>
                </c:pt>
                <c:pt idx="820">
                  <c:v>-0.48060132076860823</c:v>
                </c:pt>
                <c:pt idx="821">
                  <c:v>-0.48142215223518381</c:v>
                </c:pt>
                <c:pt idx="822">
                  <c:v>-0.48227203748165864</c:v>
                </c:pt>
                <c:pt idx="823">
                  <c:v>-0.48251136372732822</c:v>
                </c:pt>
                <c:pt idx="824">
                  <c:v>-0.48399889882648495</c:v>
                </c:pt>
                <c:pt idx="825">
                  <c:v>-0.48494112108362147</c:v>
                </c:pt>
                <c:pt idx="826">
                  <c:v>-0.48571573295177112</c:v>
                </c:pt>
                <c:pt idx="827">
                  <c:v>-0.48646604758876605</c:v>
                </c:pt>
                <c:pt idx="828">
                  <c:v>-0.48761546054090088</c:v>
                </c:pt>
                <c:pt idx="829">
                  <c:v>-0.48890070695145765</c:v>
                </c:pt>
                <c:pt idx="830">
                  <c:v>-0.48975339088481729</c:v>
                </c:pt>
                <c:pt idx="831">
                  <c:v>-0.49062485257767091</c:v>
                </c:pt>
                <c:pt idx="832">
                  <c:v>-0.49161318673757759</c:v>
                </c:pt>
                <c:pt idx="833">
                  <c:v>-0.49191597843856849</c:v>
                </c:pt>
                <c:pt idx="834">
                  <c:v>-0.49197662241462981</c:v>
                </c:pt>
                <c:pt idx="835">
                  <c:v>-0.49175157918239581</c:v>
                </c:pt>
                <c:pt idx="836">
                  <c:v>-0.49158320207816081</c:v>
                </c:pt>
                <c:pt idx="837">
                  <c:v>-0.4910386108840587</c:v>
                </c:pt>
                <c:pt idx="838">
                  <c:v>-0.4907926001667216</c:v>
                </c:pt>
                <c:pt idx="839">
                  <c:v>-0.489869204759529</c:v>
                </c:pt>
                <c:pt idx="840">
                  <c:v>-0.48972760454200176</c:v>
                </c:pt>
                <c:pt idx="841">
                  <c:v>-0.48771929679455306</c:v>
                </c:pt>
                <c:pt idx="842">
                  <c:v>-0.48674871938832143</c:v>
                </c:pt>
                <c:pt idx="843">
                  <c:v>-0.48537854608192216</c:v>
                </c:pt>
                <c:pt idx="844">
                  <c:v>-0.48385110145604615</c:v>
                </c:pt>
                <c:pt idx="845">
                  <c:v>-0.48285272369362942</c:v>
                </c:pt>
                <c:pt idx="846">
                  <c:v>-0.48033445748393361</c:v>
                </c:pt>
                <c:pt idx="847">
                  <c:v>-0.47998606533357985</c:v>
                </c:pt>
                <c:pt idx="848">
                  <c:v>-0.47687017888039995</c:v>
                </c:pt>
                <c:pt idx="849">
                  <c:v>-0.47450632799231779</c:v>
                </c:pt>
                <c:pt idx="850">
                  <c:v>-0.47316481532439691</c:v>
                </c:pt>
                <c:pt idx="851">
                  <c:v>-0.46787052479109026</c:v>
                </c:pt>
                <c:pt idx="852">
                  <c:v>-0.46025161523609187</c:v>
                </c:pt>
                <c:pt idx="853">
                  <c:v>-0.45865657979136348</c:v>
                </c:pt>
                <c:pt idx="854">
                  <c:v>-0.43949480734484281</c:v>
                </c:pt>
                <c:pt idx="855">
                  <c:v>-0.43107520561468465</c:v>
                </c:pt>
                <c:pt idx="856">
                  <c:v>-0.4274166083543417</c:v>
                </c:pt>
                <c:pt idx="857">
                  <c:v>-0.42493544373337472</c:v>
                </c:pt>
                <c:pt idx="858">
                  <c:v>-0.4208513001838744</c:v>
                </c:pt>
                <c:pt idx="859">
                  <c:v>-0.41998265785597799</c:v>
                </c:pt>
                <c:pt idx="860">
                  <c:v>-0.41100596077948892</c:v>
                </c:pt>
                <c:pt idx="861">
                  <c:v>-0.40451362440720628</c:v>
                </c:pt>
                <c:pt idx="862">
                  <c:v>-0.40367042584838458</c:v>
                </c:pt>
                <c:pt idx="863">
                  <c:v>-0.39951525650821385</c:v>
                </c:pt>
                <c:pt idx="864">
                  <c:v>-0.39700489409820722</c:v>
                </c:pt>
                <c:pt idx="865">
                  <c:v>-0.39334898434620613</c:v>
                </c:pt>
                <c:pt idx="866">
                  <c:v>-0.39104786139421499</c:v>
                </c:pt>
                <c:pt idx="867">
                  <c:v>-0.38842626900843524</c:v>
                </c:pt>
                <c:pt idx="868">
                  <c:v>-0.38636012050426255</c:v>
                </c:pt>
                <c:pt idx="869">
                  <c:v>-0.38464741887778431</c:v>
                </c:pt>
                <c:pt idx="870">
                  <c:v>-0.37877204800091901</c:v>
                </c:pt>
                <c:pt idx="871">
                  <c:v>-0.37834295000945939</c:v>
                </c:pt>
                <c:pt idx="872">
                  <c:v>-0.37164512652213011</c:v>
                </c:pt>
                <c:pt idx="873">
                  <c:v>-0.37019166083126914</c:v>
                </c:pt>
                <c:pt idx="874">
                  <c:v>-0.36836024648473381</c:v>
                </c:pt>
                <c:pt idx="875">
                  <c:v>-0.36655861783511706</c:v>
                </c:pt>
                <c:pt idx="876">
                  <c:v>-0.36559269260217531</c:v>
                </c:pt>
                <c:pt idx="877">
                  <c:v>-0.36305182295304633</c:v>
                </c:pt>
                <c:pt idx="878">
                  <c:v>-0.35953230626755495</c:v>
                </c:pt>
                <c:pt idx="879">
                  <c:v>-0.35810131717311011</c:v>
                </c:pt>
                <c:pt idx="880">
                  <c:v>-0.3561476035842715</c:v>
                </c:pt>
                <c:pt idx="881">
                  <c:v>-0.35509108082451718</c:v>
                </c:pt>
                <c:pt idx="882">
                  <c:v>-0.35369980049246513</c:v>
                </c:pt>
                <c:pt idx="883">
                  <c:v>-0.34803024592847676</c:v>
                </c:pt>
                <c:pt idx="884">
                  <c:v>-0.34614707851001503</c:v>
                </c:pt>
                <c:pt idx="885">
                  <c:v>-0.33856801142277665</c:v>
                </c:pt>
                <c:pt idx="886">
                  <c:v>-0.3375452005961162</c:v>
                </c:pt>
                <c:pt idx="887">
                  <c:v>-0.32970175783890915</c:v>
                </c:pt>
                <c:pt idx="888">
                  <c:v>-0.32712781663285889</c:v>
                </c:pt>
                <c:pt idx="889">
                  <c:v>-0.32012480977613211</c:v>
                </c:pt>
                <c:pt idx="890">
                  <c:v>-0.31961473078870073</c:v>
                </c:pt>
                <c:pt idx="891">
                  <c:v>-0.31372975331956643</c:v>
                </c:pt>
                <c:pt idx="892">
                  <c:v>-0.31334685450987371</c:v>
                </c:pt>
                <c:pt idx="893">
                  <c:v>-0.30211981928020482</c:v>
                </c:pt>
                <c:pt idx="894">
                  <c:v>-0.29524468109360968</c:v>
                </c:pt>
                <c:pt idx="895">
                  <c:v>-0.2942241138545128</c:v>
                </c:pt>
                <c:pt idx="896">
                  <c:v>-0.28578756968758195</c:v>
                </c:pt>
                <c:pt idx="897">
                  <c:v>-0.27689822753517784</c:v>
                </c:pt>
                <c:pt idx="898">
                  <c:v>-0.2685505206847652</c:v>
                </c:pt>
                <c:pt idx="899">
                  <c:v>-0.26221639899743027</c:v>
                </c:pt>
                <c:pt idx="900">
                  <c:v>-0.26159459007677899</c:v>
                </c:pt>
                <c:pt idx="901">
                  <c:v>-0.24049488094957977</c:v>
                </c:pt>
                <c:pt idx="902">
                  <c:v>-0.23855638025673762</c:v>
                </c:pt>
                <c:pt idx="903">
                  <c:v>-0.22952422433605366</c:v>
                </c:pt>
                <c:pt idx="904">
                  <c:v>-0.22553074155974823</c:v>
                </c:pt>
                <c:pt idx="905">
                  <c:v>-0.213096634244646</c:v>
                </c:pt>
                <c:pt idx="906">
                  <c:v>-0.21077278518866782</c:v>
                </c:pt>
                <c:pt idx="907">
                  <c:v>-0.19722219657837309</c:v>
                </c:pt>
                <c:pt idx="908">
                  <c:v>-0.17571909562779217</c:v>
                </c:pt>
                <c:pt idx="909">
                  <c:v>-0.17437870913573544</c:v>
                </c:pt>
                <c:pt idx="910">
                  <c:v>-0.1641214413082572</c:v>
                </c:pt>
                <c:pt idx="911">
                  <c:v>-0.15621529234151549</c:v>
                </c:pt>
                <c:pt idx="912">
                  <c:v>-0.15455804192029043</c:v>
                </c:pt>
                <c:pt idx="913">
                  <c:v>-0.14979050137350564</c:v>
                </c:pt>
                <c:pt idx="914">
                  <c:v>-0.14546569011287191</c:v>
                </c:pt>
                <c:pt idx="915">
                  <c:v>-0.14199258237578477</c:v>
                </c:pt>
                <c:pt idx="916">
                  <c:v>-0.14032922472696002</c:v>
                </c:pt>
                <c:pt idx="917">
                  <c:v>-0.1303642972680546</c:v>
                </c:pt>
                <c:pt idx="918">
                  <c:v>-0.12851530764587499</c:v>
                </c:pt>
                <c:pt idx="919">
                  <c:v>-0.12811036662181369</c:v>
                </c:pt>
                <c:pt idx="920">
                  <c:v>-0.12808679881714991</c:v>
                </c:pt>
                <c:pt idx="921">
                  <c:v>-0.13251054509023555</c:v>
                </c:pt>
                <c:pt idx="922">
                  <c:v>-0.13358876775592771</c:v>
                </c:pt>
                <c:pt idx="923">
                  <c:v>-0.14562910744608196</c:v>
                </c:pt>
                <c:pt idx="924">
                  <c:v>-0.16032105376672118</c:v>
                </c:pt>
                <c:pt idx="925">
                  <c:v>-0.16226023051676711</c:v>
                </c:pt>
                <c:pt idx="926">
                  <c:v>-0.18508451723629321</c:v>
                </c:pt>
                <c:pt idx="927">
                  <c:v>-0.21067270643409008</c:v>
                </c:pt>
                <c:pt idx="928">
                  <c:v>-0.23585517901091255</c:v>
                </c:pt>
                <c:pt idx="929">
                  <c:v>-0.26211248491914402</c:v>
                </c:pt>
                <c:pt idx="930">
                  <c:v>-0.26358407053467448</c:v>
                </c:pt>
                <c:pt idx="931">
                  <c:v>-0.29189232630020789</c:v>
                </c:pt>
                <c:pt idx="932">
                  <c:v>-0.33309908892992179</c:v>
                </c:pt>
                <c:pt idx="933">
                  <c:v>-0.35342870572444895</c:v>
                </c:pt>
                <c:pt idx="934">
                  <c:v>-0.34487262417176989</c:v>
                </c:pt>
                <c:pt idx="935">
                  <c:v>-0.31280263710811024</c:v>
                </c:pt>
                <c:pt idx="936">
                  <c:v>-0.30777707706559276</c:v>
                </c:pt>
                <c:pt idx="937">
                  <c:v>-0.26148018687859031</c:v>
                </c:pt>
                <c:pt idx="938">
                  <c:v>-0.2512856292231615</c:v>
                </c:pt>
                <c:pt idx="939">
                  <c:v>-0.24261347105228731</c:v>
                </c:pt>
                <c:pt idx="940">
                  <c:v>-0.23425240074703238</c:v>
                </c:pt>
                <c:pt idx="941">
                  <c:v>-0.22438114881206564</c:v>
                </c:pt>
                <c:pt idx="942">
                  <c:v>-0.21319635053015351</c:v>
                </c:pt>
                <c:pt idx="943">
                  <c:v>-0.20466080072892678</c:v>
                </c:pt>
                <c:pt idx="944">
                  <c:v>-0.17689942177946652</c:v>
                </c:pt>
                <c:pt idx="945">
                  <c:v>-0.16743372849206303</c:v>
                </c:pt>
                <c:pt idx="946">
                  <c:v>-0.15608337934729444</c:v>
                </c:pt>
                <c:pt idx="947">
                  <c:v>-0.12624547255879123</c:v>
                </c:pt>
                <c:pt idx="948">
                  <c:v>-0.10069017133852719</c:v>
                </c:pt>
                <c:pt idx="949">
                  <c:v>-6.7262965580458758E-2</c:v>
                </c:pt>
                <c:pt idx="950">
                  <c:v>-5.7437313563839638E-2</c:v>
                </c:pt>
                <c:pt idx="951">
                  <c:v>0.10353512322688779</c:v>
                </c:pt>
                <c:pt idx="952">
                  <c:v>0.12976962801798508</c:v>
                </c:pt>
                <c:pt idx="953">
                  <c:v>0.14110217062262564</c:v>
                </c:pt>
                <c:pt idx="954">
                  <c:v>0.19747723112699267</c:v>
                </c:pt>
                <c:pt idx="955">
                  <c:v>0.21748270482934856</c:v>
                </c:pt>
                <c:pt idx="956">
                  <c:v>0.23083020607684962</c:v>
                </c:pt>
                <c:pt idx="957">
                  <c:v>0.25264574293409253</c:v>
                </c:pt>
                <c:pt idx="958">
                  <c:v>0.26712067559583536</c:v>
                </c:pt>
                <c:pt idx="959">
                  <c:v>0.27533959247353729</c:v>
                </c:pt>
                <c:pt idx="960">
                  <c:v>0.28437133327768988</c:v>
                </c:pt>
                <c:pt idx="961">
                  <c:v>0.29525216348347894</c:v>
                </c:pt>
                <c:pt idx="962">
                  <c:v>0.31790328716023752</c:v>
                </c:pt>
                <c:pt idx="963">
                  <c:v>0.32757388085120581</c:v>
                </c:pt>
                <c:pt idx="964">
                  <c:v>0.33596790328481102</c:v>
                </c:pt>
                <c:pt idx="965">
                  <c:v>0.34998121088239559</c:v>
                </c:pt>
                <c:pt idx="966">
                  <c:v>0.35991445702004277</c:v>
                </c:pt>
                <c:pt idx="967">
                  <c:v>0.37641915978792639</c:v>
                </c:pt>
                <c:pt idx="968">
                  <c:v>0.38042648713484589</c:v>
                </c:pt>
                <c:pt idx="969">
                  <c:v>0.39106045020892299</c:v>
                </c:pt>
                <c:pt idx="970">
                  <c:v>0.39935896108077934</c:v>
                </c:pt>
                <c:pt idx="971">
                  <c:v>0.4079254050560957</c:v>
                </c:pt>
                <c:pt idx="972">
                  <c:v>0.41640550256680303</c:v>
                </c:pt>
                <c:pt idx="973">
                  <c:v>0.43017885685077006</c:v>
                </c:pt>
                <c:pt idx="974">
                  <c:v>0.43987170408549187</c:v>
                </c:pt>
                <c:pt idx="975">
                  <c:v>0.45315624413990402</c:v>
                </c:pt>
                <c:pt idx="976">
                  <c:v>0.46738796986040365</c:v>
                </c:pt>
                <c:pt idx="977">
                  <c:v>0.47607924301886978</c:v>
                </c:pt>
                <c:pt idx="978">
                  <c:v>0.48490290796924679</c:v>
                </c:pt>
                <c:pt idx="979">
                  <c:v>0.49319400358788734</c:v>
                </c:pt>
                <c:pt idx="980">
                  <c:v>0.50413597761721785</c:v>
                </c:pt>
                <c:pt idx="981">
                  <c:v>0.51634120930218541</c:v>
                </c:pt>
                <c:pt idx="982">
                  <c:v>0.52646996143490887</c:v>
                </c:pt>
                <c:pt idx="983">
                  <c:v>0.53423463287362305</c:v>
                </c:pt>
                <c:pt idx="984">
                  <c:v>0.54225263161571569</c:v>
                </c:pt>
                <c:pt idx="985">
                  <c:v>0.55128152881344916</c:v>
                </c:pt>
                <c:pt idx="986">
                  <c:v>0.55595899320981734</c:v>
                </c:pt>
                <c:pt idx="987">
                  <c:v>0.57206007312271323</c:v>
                </c:pt>
                <c:pt idx="988">
                  <c:v>0.57799533532785641</c:v>
                </c:pt>
                <c:pt idx="989">
                  <c:v>0.59090466002811071</c:v>
                </c:pt>
                <c:pt idx="990">
                  <c:v>0.60133553398921769</c:v>
                </c:pt>
                <c:pt idx="991">
                  <c:v>0.60997412409661311</c:v>
                </c:pt>
                <c:pt idx="992">
                  <c:v>0.61716545059500283</c:v>
                </c:pt>
                <c:pt idx="993">
                  <c:v>0.62707990231676025</c:v>
                </c:pt>
                <c:pt idx="994">
                  <c:v>0.63669419597249222</c:v>
                </c:pt>
                <c:pt idx="995">
                  <c:v>0.64715284583642996</c:v>
                </c:pt>
                <c:pt idx="996">
                  <c:v>0.6565907887389405</c:v>
                </c:pt>
                <c:pt idx="997">
                  <c:v>0.6657033783863453</c:v>
                </c:pt>
                <c:pt idx="998">
                  <c:v>0.67556519913331325</c:v>
                </c:pt>
                <c:pt idx="999">
                  <c:v>0.6827880361290013</c:v>
                </c:pt>
                <c:pt idx="1000">
                  <c:v>0.6927308866282349</c:v>
                </c:pt>
                <c:pt idx="1001">
                  <c:v>0.70137780535588967</c:v>
                </c:pt>
                <c:pt idx="1002">
                  <c:v>0.71159902364056504</c:v>
                </c:pt>
                <c:pt idx="1003">
                  <c:v>0.71786183607619369</c:v>
                </c:pt>
                <c:pt idx="1004">
                  <c:v>0.72943277917195359</c:v>
                </c:pt>
                <c:pt idx="1005">
                  <c:v>0.73910834689307103</c:v>
                </c:pt>
                <c:pt idx="1006">
                  <c:v>0.7482175660272874</c:v>
                </c:pt>
                <c:pt idx="1007">
                  <c:v>0.75639281668155611</c:v>
                </c:pt>
                <c:pt idx="1008">
                  <c:v>0.7658653284228859</c:v>
                </c:pt>
                <c:pt idx="1009">
                  <c:v>0.77551770212788518</c:v>
                </c:pt>
                <c:pt idx="1010">
                  <c:v>0.78434520253937412</c:v>
                </c:pt>
                <c:pt idx="1011">
                  <c:v>0.79333877493621008</c:v>
                </c:pt>
                <c:pt idx="1012">
                  <c:v>0.80060478256302314</c:v>
                </c:pt>
                <c:pt idx="1013">
                  <c:v>0.81213441211747761</c:v>
                </c:pt>
                <c:pt idx="1014">
                  <c:v>0.8213037253063934</c:v>
                </c:pt>
                <c:pt idx="1015">
                  <c:v>0.83085700168028809</c:v>
                </c:pt>
                <c:pt idx="1016">
                  <c:v>0.83509010175276921</c:v>
                </c:pt>
                <c:pt idx="1017">
                  <c:v>0.84906739003915854</c:v>
                </c:pt>
                <c:pt idx="1018">
                  <c:v>0.85895109506414458</c:v>
                </c:pt>
                <c:pt idx="1019">
                  <c:v>0.86837433999743863</c:v>
                </c:pt>
                <c:pt idx="1020">
                  <c:v>0.87720444533767605</c:v>
                </c:pt>
                <c:pt idx="1021">
                  <c:v>0.8856398104859684</c:v>
                </c:pt>
                <c:pt idx="1022">
                  <c:v>0.8927888477920144</c:v>
                </c:pt>
                <c:pt idx="1023">
                  <c:v>0.90427353884142847</c:v>
                </c:pt>
                <c:pt idx="1024">
                  <c:v>0.91307676755099987</c:v>
                </c:pt>
                <c:pt idx="1025">
                  <c:v>0.92266080396176109</c:v>
                </c:pt>
                <c:pt idx="1026">
                  <c:v>0.93204415475304236</c:v>
                </c:pt>
                <c:pt idx="1027">
                  <c:v>0.94161205701526818</c:v>
                </c:pt>
                <c:pt idx="1028">
                  <c:v>0.95075738536190835</c:v>
                </c:pt>
                <c:pt idx="1029">
                  <c:v>0.95695912628452595</c:v>
                </c:pt>
                <c:pt idx="1030">
                  <c:v>0.9665196835023897</c:v>
                </c:pt>
                <c:pt idx="1031">
                  <c:v>0.97587927125922858</c:v>
                </c:pt>
                <c:pt idx="1032">
                  <c:v>0.98661663572784308</c:v>
                </c:pt>
                <c:pt idx="1033">
                  <c:v>0.99610187107743287</c:v>
                </c:pt>
                <c:pt idx="1034">
                  <c:v>1.0039400816008335</c:v>
                </c:pt>
                <c:pt idx="1035">
                  <c:v>1.0116944565571961</c:v>
                </c:pt>
                <c:pt idx="1036">
                  <c:v>1.0214647613230374</c:v>
                </c:pt>
                <c:pt idx="1037">
                  <c:v>1.0315937350531159</c:v>
                </c:pt>
                <c:pt idx="1038">
                  <c:v>1.0414969023220246</c:v>
                </c:pt>
                <c:pt idx="1039">
                  <c:v>1.0490394832405976</c:v>
                </c:pt>
                <c:pt idx="1040">
                  <c:v>1.057729505347244</c:v>
                </c:pt>
                <c:pt idx="1041">
                  <c:v>1.0686206724073863</c:v>
                </c:pt>
                <c:pt idx="1042">
                  <c:v>1.0762611666780437</c:v>
                </c:pt>
                <c:pt idx="1043">
                  <c:v>1.0861236358905193</c:v>
                </c:pt>
                <c:pt idx="1044">
                  <c:v>1.0953350748757591</c:v>
                </c:pt>
                <c:pt idx="1045">
                  <c:v>1.1047399405623197</c:v>
                </c:pt>
                <c:pt idx="1046">
                  <c:v>1.1102251228614637</c:v>
                </c:pt>
                <c:pt idx="1047">
                  <c:v>1.1218538137931517</c:v>
                </c:pt>
                <c:pt idx="1048">
                  <c:v>1.1291101480730867</c:v>
                </c:pt>
                <c:pt idx="1049">
                  <c:v>1.1376137071729098</c:v>
                </c:pt>
                <c:pt idx="1050">
                  <c:v>1.1506563056227832</c:v>
                </c:pt>
                <c:pt idx="1051">
                  <c:v>1.1588286121048066</c:v>
                </c:pt>
                <c:pt idx="1052">
                  <c:v>1.1679130512833116</c:v>
                </c:pt>
                <c:pt idx="1053">
                  <c:v>1.1765036085844709</c:v>
                </c:pt>
                <c:pt idx="1054">
                  <c:v>1.1854391427755067</c:v>
                </c:pt>
                <c:pt idx="1055">
                  <c:v>1.1947173275075138</c:v>
                </c:pt>
                <c:pt idx="1056">
                  <c:v>1.2037722973302312</c:v>
                </c:pt>
                <c:pt idx="1057">
                  <c:v>1.2131030046013991</c:v>
                </c:pt>
                <c:pt idx="1058">
                  <c:v>1.2230964552349854</c:v>
                </c:pt>
                <c:pt idx="1059">
                  <c:v>1.2312895135759983</c:v>
                </c:pt>
                <c:pt idx="1060">
                  <c:v>1.2408713222398626</c:v>
                </c:pt>
                <c:pt idx="1061">
                  <c:v>1.2493806958787286</c:v>
                </c:pt>
                <c:pt idx="1062">
                  <c:v>1.2590871399407084</c:v>
                </c:pt>
                <c:pt idx="1063">
                  <c:v>1.2611121516420547</c:v>
                </c:pt>
                <c:pt idx="1064">
                  <c:v>1.2783428669663257</c:v>
                </c:pt>
                <c:pt idx="1065">
                  <c:v>1.2850166124767348</c:v>
                </c:pt>
                <c:pt idx="1066">
                  <c:v>1.2949417339393119</c:v>
                </c:pt>
                <c:pt idx="1067">
                  <c:v>1.3045343340809337</c:v>
                </c:pt>
                <c:pt idx="1068">
                  <c:v>1.3134830601444347</c:v>
                </c:pt>
                <c:pt idx="1069">
                  <c:v>1.3223646943694789</c:v>
                </c:pt>
                <c:pt idx="1070">
                  <c:v>1.3293442828020756</c:v>
                </c:pt>
                <c:pt idx="1071">
                  <c:v>1.3384951493690957</c:v>
                </c:pt>
                <c:pt idx="1072">
                  <c:v>1.3497583037696006</c:v>
                </c:pt>
                <c:pt idx="1073">
                  <c:v>1.3579352528192754</c:v>
                </c:pt>
                <c:pt idx="1074">
                  <c:v>1.368233965035426</c:v>
                </c:pt>
                <c:pt idx="1075">
                  <c:v>1.3755090720963801</c:v>
                </c:pt>
                <c:pt idx="1076">
                  <c:v>1.3838563989640607</c:v>
                </c:pt>
                <c:pt idx="1077">
                  <c:v>1.3928920765172317</c:v>
                </c:pt>
                <c:pt idx="1078">
                  <c:v>1.4043116562495688</c:v>
                </c:pt>
                <c:pt idx="1079">
                  <c:v>1.4131167199170198</c:v>
                </c:pt>
                <c:pt idx="1080">
                  <c:v>1.421174527394528</c:v>
                </c:pt>
                <c:pt idx="1081">
                  <c:v>1.429555433857068</c:v>
                </c:pt>
                <c:pt idx="1082">
                  <c:v>1.4400673197140543</c:v>
                </c:pt>
                <c:pt idx="1083">
                  <c:v>1.4455470202127711</c:v>
                </c:pt>
                <c:pt idx="1084">
                  <c:v>1.4564837087822975</c:v>
                </c:pt>
                <c:pt idx="1085">
                  <c:v>1.4656869469089095</c:v>
                </c:pt>
                <c:pt idx="1086">
                  <c:v>1.4750357777068195</c:v>
                </c:pt>
                <c:pt idx="1087">
                  <c:v>1.483105101390719</c:v>
                </c:pt>
                <c:pt idx="1088">
                  <c:v>1.4925542071638764</c:v>
                </c:pt>
                <c:pt idx="1089">
                  <c:v>1.5010735364561161</c:v>
                </c:pt>
                <c:pt idx="1090">
                  <c:v>1.5117525798720057</c:v>
                </c:pt>
                <c:pt idx="1091">
                  <c:v>1.5191393134782674</c:v>
                </c:pt>
                <c:pt idx="1092">
                  <c:v>1.528598301500655</c:v>
                </c:pt>
                <c:pt idx="1093">
                  <c:v>1.5369715482687476</c:v>
                </c:pt>
                <c:pt idx="1094">
                  <c:v>1.5462470180700656</c:v>
                </c:pt>
                <c:pt idx="1095">
                  <c:v>1.5526652017302969</c:v>
                </c:pt>
                <c:pt idx="1096">
                  <c:v>1.5641149195278621</c:v>
                </c:pt>
                <c:pt idx="1097">
                  <c:v>1.5729131526248832</c:v>
                </c:pt>
                <c:pt idx="1098">
                  <c:v>1.5821951004657879</c:v>
                </c:pt>
                <c:pt idx="1099">
                  <c:v>1.5904302481569066</c:v>
                </c:pt>
                <c:pt idx="1100">
                  <c:v>1.5993406861173523</c:v>
                </c:pt>
                <c:pt idx="1101">
                  <c:v>1.6095343028089242</c:v>
                </c:pt>
                <c:pt idx="1102">
                  <c:v>1.6171250759629139</c:v>
                </c:pt>
                <c:pt idx="1103">
                  <c:v>1.6261094826900502</c:v>
                </c:pt>
                <c:pt idx="1104">
                  <c:v>1.6358166111061869</c:v>
                </c:pt>
                <c:pt idx="1105">
                  <c:v>1.6441460561641086</c:v>
                </c:pt>
                <c:pt idx="1106">
                  <c:v>1.6533111196098331</c:v>
                </c:pt>
                <c:pt idx="1107">
                  <c:v>1.6619475135761639</c:v>
                </c:pt>
                <c:pt idx="1108">
                  <c:v>1.6708082835946034</c:v>
                </c:pt>
                <c:pt idx="1109">
                  <c:v>1.6786726683156026</c:v>
                </c:pt>
                <c:pt idx="1110">
                  <c:v>1.6877503807989311</c:v>
                </c:pt>
                <c:pt idx="1111">
                  <c:v>1.6918600639157875</c:v>
                </c:pt>
                <c:pt idx="1112">
                  <c:v>1.7054702566897977</c:v>
                </c:pt>
                <c:pt idx="1113">
                  <c:v>1.7142973117098201</c:v>
                </c:pt>
                <c:pt idx="1114">
                  <c:v>1.7227038571245972</c:v>
                </c:pt>
                <c:pt idx="1115">
                  <c:v>1.7316351962013992</c:v>
                </c:pt>
                <c:pt idx="1116">
                  <c:v>1.7378053708253811</c:v>
                </c:pt>
                <c:pt idx="1117">
                  <c:v>1.7475894566227475</c:v>
                </c:pt>
                <c:pt idx="1118">
                  <c:v>1.7554349266459375</c:v>
                </c:pt>
                <c:pt idx="1119">
                  <c:v>1.7646539251718008</c:v>
                </c:pt>
                <c:pt idx="1120">
                  <c:v>1.7750782049876979</c:v>
                </c:pt>
                <c:pt idx="1121">
                  <c:v>1.7836972519840637</c:v>
                </c:pt>
                <c:pt idx="1122">
                  <c:v>1.7909932984943933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0-4291-A49F-E1EF2726A8CC}"/>
            </c:ext>
          </c:extLst>
        </c:ser>
        <c:ser>
          <c:idx val="3"/>
          <c:order val="3"/>
          <c:tx>
            <c:strRef>
              <c:f>Calculation!$AA$1</c:f>
              <c:strCache>
                <c:ptCount val="1"/>
                <c:pt idx="0">
                  <c:v>I(I(Avg(Med(O(az)))))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Calculation!$AA$2:$AA$1124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1.2342022320846127E-4</c:v>
                </c:pt>
                <c:pt idx="562">
                  <c:v>1.8437076501680557E-4</c:v>
                </c:pt>
                <c:pt idx="563">
                  <c:v>1.8664009375914497E-4</c:v>
                </c:pt>
                <c:pt idx="564">
                  <c:v>2.4039138301488303E-4</c:v>
                </c:pt>
                <c:pt idx="565">
                  <c:v>2.4789292942517619E-4</c:v>
                </c:pt>
                <c:pt idx="566">
                  <c:v>2.65410875220709E-4</c:v>
                </c:pt>
                <c:pt idx="567">
                  <c:v>2.4367687788295591E-4</c:v>
                </c:pt>
                <c:pt idx="568">
                  <c:v>2.7681041618808194E-4</c:v>
                </c:pt>
                <c:pt idx="569">
                  <c:v>2.9402273115107638E-4</c:v>
                </c:pt>
                <c:pt idx="570">
                  <c:v>3.260372767136122E-4</c:v>
                </c:pt>
                <c:pt idx="571">
                  <c:v>3.4941508925669985E-4</c:v>
                </c:pt>
                <c:pt idx="572">
                  <c:v>3.4457514388463252E-4</c:v>
                </c:pt>
                <c:pt idx="573">
                  <c:v>3.5689955516043904E-4</c:v>
                </c:pt>
                <c:pt idx="574">
                  <c:v>3.8220236588037249E-4</c:v>
                </c:pt>
                <c:pt idx="575">
                  <c:v>3.919645155120731E-4</c:v>
                </c:pt>
                <c:pt idx="576">
                  <c:v>4.2152134557058181E-4</c:v>
                </c:pt>
                <c:pt idx="577">
                  <c:v>4.741935934312922E-4</c:v>
                </c:pt>
                <c:pt idx="578">
                  <c:v>4.5393194387136488E-4</c:v>
                </c:pt>
                <c:pt idx="579">
                  <c:v>4.86096643587646E-4</c:v>
                </c:pt>
                <c:pt idx="580">
                  <c:v>5.7020368646485114E-4</c:v>
                </c:pt>
                <c:pt idx="581">
                  <c:v>3.8267047040465457E-4</c:v>
                </c:pt>
                <c:pt idx="582">
                  <c:v>2.6737472753488826E-4</c:v>
                </c:pt>
                <c:pt idx="583">
                  <c:v>2.5502612901245859E-4</c:v>
                </c:pt>
                <c:pt idx="584">
                  <c:v>1.3957746926552842E-4</c:v>
                </c:pt>
                <c:pt idx="585">
                  <c:v>9.9312626055205779E-5</c:v>
                </c:pt>
                <c:pt idx="586">
                  <c:v>3.3211840228789043E-5</c:v>
                </c:pt>
                <c:pt idx="587">
                  <c:v>-1.1840380081793644E-4</c:v>
                </c:pt>
                <c:pt idx="588">
                  <c:v>-1.9698649649998432E-4</c:v>
                </c:pt>
                <c:pt idx="589">
                  <c:v>-1.3463787270858471E-4</c:v>
                </c:pt>
                <c:pt idx="590">
                  <c:v>-9.8449246538802196E-6</c:v>
                </c:pt>
                <c:pt idx="591">
                  <c:v>9.1025872995021803E-5</c:v>
                </c:pt>
                <c:pt idx="592">
                  <c:v>1.2343662225726074E-4</c:v>
                </c:pt>
                <c:pt idx="593">
                  <c:v>3.2246999304682357E-4</c:v>
                </c:pt>
                <c:pt idx="594">
                  <c:v>5.6580633129861839E-4</c:v>
                </c:pt>
                <c:pt idx="595">
                  <c:v>6.9723557836301204E-4</c:v>
                </c:pt>
                <c:pt idx="596">
                  <c:v>1.0169783499442238E-3</c:v>
                </c:pt>
                <c:pt idx="597">
                  <c:v>1.4363102235230147E-3</c:v>
                </c:pt>
                <c:pt idx="598">
                  <c:v>2.162344570905085E-3</c:v>
                </c:pt>
                <c:pt idx="599">
                  <c:v>3.1879251657357596E-3</c:v>
                </c:pt>
                <c:pt idx="600">
                  <c:v>4.4389978022293716E-3</c:v>
                </c:pt>
                <c:pt idx="601">
                  <c:v>6.3027510128677994E-3</c:v>
                </c:pt>
                <c:pt idx="602">
                  <c:v>8.6109870037903748E-3</c:v>
                </c:pt>
                <c:pt idx="603">
                  <c:v>1.0437578358930501E-2</c:v>
                </c:pt>
                <c:pt idx="604">
                  <c:v>1.4124629707165028E-2</c:v>
                </c:pt>
                <c:pt idx="605">
                  <c:v>1.829060288734909E-2</c:v>
                </c:pt>
                <c:pt idx="606">
                  <c:v>2.3158872881724381E-2</c:v>
                </c:pt>
                <c:pt idx="607">
                  <c:v>2.5933306459611838E-2</c:v>
                </c:pt>
                <c:pt idx="608">
                  <c:v>3.216089126275002E-2</c:v>
                </c:pt>
                <c:pt idx="609">
                  <c:v>3.7676560884755322E-2</c:v>
                </c:pt>
                <c:pt idx="610">
                  <c:v>4.3885314679187784E-2</c:v>
                </c:pt>
                <c:pt idx="611">
                  <c:v>5.0533814342808688E-2</c:v>
                </c:pt>
                <c:pt idx="612">
                  <c:v>5.8291146874431272E-2</c:v>
                </c:pt>
                <c:pt idx="613">
                  <c:v>6.3659144923184752E-2</c:v>
                </c:pt>
                <c:pt idx="614">
                  <c:v>7.3673566521421666E-2</c:v>
                </c:pt>
                <c:pt idx="615">
                  <c:v>7.771769310489042E-2</c:v>
                </c:pt>
                <c:pt idx="616">
                  <c:v>-0.31656074357932118</c:v>
                </c:pt>
                <c:pt idx="617">
                  <c:v>-0.32471844478866785</c:v>
                </c:pt>
                <c:pt idx="618">
                  <c:v>-0.33183363974968766</c:v>
                </c:pt>
                <c:pt idx="619">
                  <c:v>-0.33979155906111708</c:v>
                </c:pt>
                <c:pt idx="620">
                  <c:v>-0.34977100428246716</c:v>
                </c:pt>
                <c:pt idx="621">
                  <c:v>-0.35935031908429543</c:v>
                </c:pt>
                <c:pt idx="622">
                  <c:v>-0.36710820307533837</c:v>
                </c:pt>
                <c:pt idx="623">
                  <c:v>-0.37714201852694235</c:v>
                </c:pt>
                <c:pt idx="624">
                  <c:v>-0.38631335242454978</c:v>
                </c:pt>
                <c:pt idx="625">
                  <c:v>-0.39664650691896058</c:v>
                </c:pt>
                <c:pt idx="626">
                  <c:v>-0.4070944165917646</c:v>
                </c:pt>
                <c:pt idx="627">
                  <c:v>-0.41628720538213354</c:v>
                </c:pt>
                <c:pt idx="628">
                  <c:v>-0.42470129352491415</c:v>
                </c:pt>
                <c:pt idx="629">
                  <c:v>-0.43668402905905751</c:v>
                </c:pt>
                <c:pt idx="630">
                  <c:v>-0.44842723761246711</c:v>
                </c:pt>
                <c:pt idx="631">
                  <c:v>-0.45823499225146591</c:v>
                </c:pt>
                <c:pt idx="632">
                  <c:v>-0.46798092068501529</c:v>
                </c:pt>
                <c:pt idx="633">
                  <c:v>-0.47772647412846292</c:v>
                </c:pt>
                <c:pt idx="634">
                  <c:v>-0.48622764313360761</c:v>
                </c:pt>
                <c:pt idx="635">
                  <c:v>-0.49723757361300364</c:v>
                </c:pt>
                <c:pt idx="636">
                  <c:v>-0.50733724921077517</c:v>
                </c:pt>
                <c:pt idx="637">
                  <c:v>-0.51624942393883222</c:v>
                </c:pt>
                <c:pt idx="638">
                  <c:v>-0.52808641860097472</c:v>
                </c:pt>
                <c:pt idx="639">
                  <c:v>-0.53539185515374865</c:v>
                </c:pt>
                <c:pt idx="640">
                  <c:v>-0.54553925480076659</c:v>
                </c:pt>
                <c:pt idx="641">
                  <c:v>-0.55396402417695456</c:v>
                </c:pt>
                <c:pt idx="642">
                  <c:v>-0.56297945275982308</c:v>
                </c:pt>
                <c:pt idx="643">
                  <c:v>-0.57122812745538054</c:v>
                </c:pt>
                <c:pt idx="644">
                  <c:v>-0.57968323481772777</c:v>
                </c:pt>
                <c:pt idx="645">
                  <c:v>-0.5890179684728889</c:v>
                </c:pt>
                <c:pt idx="646">
                  <c:v>-0.59597698443152636</c:v>
                </c:pt>
                <c:pt idx="647">
                  <c:v>-0.60369682371335509</c:v>
                </c:pt>
                <c:pt idx="648">
                  <c:v>-0.61182969570281898</c:v>
                </c:pt>
                <c:pt idx="649">
                  <c:v>-0.61935929899857145</c:v>
                </c:pt>
                <c:pt idx="650">
                  <c:v>-0.62302977586915664</c:v>
                </c:pt>
                <c:pt idx="651">
                  <c:v>-0.63108650288813051</c:v>
                </c:pt>
                <c:pt idx="652">
                  <c:v>-0.63740847775141207</c:v>
                </c:pt>
                <c:pt idx="653">
                  <c:v>-0.6426345899604432</c:v>
                </c:pt>
                <c:pt idx="654">
                  <c:v>-0.64768199369491197</c:v>
                </c:pt>
                <c:pt idx="655">
                  <c:v>-0.65171350267908923</c:v>
                </c:pt>
                <c:pt idx="656">
                  <c:v>-0.65586015405516973</c:v>
                </c:pt>
                <c:pt idx="657">
                  <c:v>-0.66003831962449933</c:v>
                </c:pt>
                <c:pt idx="658">
                  <c:v>-0.66463424559155726</c:v>
                </c:pt>
                <c:pt idx="659">
                  <c:v>-0.66786674075414887</c:v>
                </c:pt>
                <c:pt idx="660">
                  <c:v>-0.67019901826939487</c:v>
                </c:pt>
                <c:pt idx="661">
                  <c:v>-0.67262086621065587</c:v>
                </c:pt>
                <c:pt idx="662">
                  <c:v>-0.67560731094540982</c:v>
                </c:pt>
                <c:pt idx="663">
                  <c:v>-0.67818228279616255</c:v>
                </c:pt>
                <c:pt idx="664">
                  <c:v>-0.68073624231182717</c:v>
                </c:pt>
                <c:pt idx="665">
                  <c:v>-0.68319991763082166</c:v>
                </c:pt>
                <c:pt idx="666">
                  <c:v>-0.68554885996216841</c:v>
                </c:pt>
                <c:pt idx="667">
                  <c:v>-0.68840024250684906</c:v>
                </c:pt>
                <c:pt idx="668">
                  <c:v>-0.69102249022531492</c:v>
                </c:pt>
                <c:pt idx="669">
                  <c:v>-0.69144588775536264</c:v>
                </c:pt>
                <c:pt idx="670">
                  <c:v>-0.69511172124613207</c:v>
                </c:pt>
                <c:pt idx="671">
                  <c:v>-0.69894946529918278</c:v>
                </c:pt>
                <c:pt idx="672">
                  <c:v>-0.70180487202753083</c:v>
                </c:pt>
                <c:pt idx="673">
                  <c:v>-0.70486680200815965</c:v>
                </c:pt>
                <c:pt idx="674">
                  <c:v>-0.70695671852700603</c:v>
                </c:pt>
                <c:pt idx="675">
                  <c:v>-0.70991424213606513</c:v>
                </c:pt>
                <c:pt idx="676">
                  <c:v>-0.71211548745870312</c:v>
                </c:pt>
                <c:pt idx="677">
                  <c:v>-0.71460327201103235</c:v>
                </c:pt>
                <c:pt idx="678">
                  <c:v>-0.71610879204395084</c:v>
                </c:pt>
                <c:pt idx="679">
                  <c:v>-0.71798470784634905</c:v>
                </c:pt>
                <c:pt idx="680">
                  <c:v>-0.71939745684703615</c:v>
                </c:pt>
                <c:pt idx="681">
                  <c:v>-0.72085155564146841</c:v>
                </c:pt>
                <c:pt idx="682">
                  <c:v>-0.72228768238045871</c:v>
                </c:pt>
                <c:pt idx="683">
                  <c:v>-0.72373060181444215</c:v>
                </c:pt>
                <c:pt idx="684">
                  <c:v>-0.7250774439883515</c:v>
                </c:pt>
                <c:pt idx="685">
                  <c:v>-0.7265291066384344</c:v>
                </c:pt>
                <c:pt idx="686">
                  <c:v>-0.72764190561242359</c:v>
                </c:pt>
                <c:pt idx="687">
                  <c:v>-0.72929750345723487</c:v>
                </c:pt>
                <c:pt idx="688">
                  <c:v>-0.73081811794675156</c:v>
                </c:pt>
                <c:pt idx="689">
                  <c:v>-0.73237540522877242</c:v>
                </c:pt>
                <c:pt idx="690">
                  <c:v>-0.73412439303970556</c:v>
                </c:pt>
                <c:pt idx="691">
                  <c:v>-0.73585314251806111</c:v>
                </c:pt>
                <c:pt idx="692">
                  <c:v>-0.7373032487194886</c:v>
                </c:pt>
                <c:pt idx="693">
                  <c:v>-0.73911832054051163</c:v>
                </c:pt>
                <c:pt idx="694">
                  <c:v>-0.74078238846633881</c:v>
                </c:pt>
                <c:pt idx="695">
                  <c:v>-0.74223876148239609</c:v>
                </c:pt>
                <c:pt idx="696">
                  <c:v>-0.74395469169655659</c:v>
                </c:pt>
                <c:pt idx="697">
                  <c:v>-0.74442876305590799</c:v>
                </c:pt>
                <c:pt idx="698">
                  <c:v>-0.74703964597799177</c:v>
                </c:pt>
                <c:pt idx="699">
                  <c:v>-0.74857068487932499</c:v>
                </c:pt>
                <c:pt idx="700">
                  <c:v>-0.74996681216919903</c:v>
                </c:pt>
                <c:pt idx="701">
                  <c:v>-0.75092776847960641</c:v>
                </c:pt>
                <c:pt idx="702">
                  <c:v>-0.75203100891044017</c:v>
                </c:pt>
                <c:pt idx="703">
                  <c:v>-0.75271355792170647</c:v>
                </c:pt>
                <c:pt idx="704">
                  <c:v>-0.7544007524400107</c:v>
                </c:pt>
                <c:pt idx="705">
                  <c:v>-0.75534539129301093</c:v>
                </c:pt>
                <c:pt idx="706">
                  <c:v>-0.75614948684166283</c:v>
                </c:pt>
                <c:pt idx="707">
                  <c:v>-0.75688739712468678</c:v>
                </c:pt>
                <c:pt idx="708">
                  <c:v>-0.75736331616468944</c:v>
                </c:pt>
                <c:pt idx="709">
                  <c:v>-0.757982239196064</c:v>
                </c:pt>
                <c:pt idx="710">
                  <c:v>-0.758401040271105</c:v>
                </c:pt>
                <c:pt idx="711">
                  <c:v>-0.75879107058662443</c:v>
                </c:pt>
                <c:pt idx="712">
                  <c:v>-0.75931810163909708</c:v>
                </c:pt>
                <c:pt idx="713">
                  <c:v>-0.75952872675839822</c:v>
                </c:pt>
                <c:pt idx="714">
                  <c:v>-0.75983112498174232</c:v>
                </c:pt>
                <c:pt idx="715">
                  <c:v>-0.75991721284884117</c:v>
                </c:pt>
                <c:pt idx="716">
                  <c:v>-0.75992264003045762</c:v>
                </c:pt>
                <c:pt idx="717">
                  <c:v>-0.75944175944646963</c:v>
                </c:pt>
                <c:pt idx="718">
                  <c:v>-0.75907365950058858</c:v>
                </c:pt>
                <c:pt idx="719">
                  <c:v>-0.75809157112657521</c:v>
                </c:pt>
                <c:pt idx="720">
                  <c:v>-0.75701088621194412</c:v>
                </c:pt>
                <c:pt idx="721">
                  <c:v>-0.75587462612186762</c:v>
                </c:pt>
                <c:pt idx="722">
                  <c:v>-0.75441971072542735</c:v>
                </c:pt>
                <c:pt idx="723">
                  <c:v>-0.75306984125413667</c:v>
                </c:pt>
                <c:pt idx="724">
                  <c:v>-0.75113657848988469</c:v>
                </c:pt>
                <c:pt idx="725">
                  <c:v>-0.74869281301033652</c:v>
                </c:pt>
                <c:pt idx="726">
                  <c:v>-0.7466034613844762</c:v>
                </c:pt>
                <c:pt idx="727">
                  <c:v>-0.74419266045868848</c:v>
                </c:pt>
                <c:pt idx="728">
                  <c:v>-0.7415980358804467</c:v>
                </c:pt>
                <c:pt idx="729">
                  <c:v>-0.73985681800993608</c:v>
                </c:pt>
                <c:pt idx="730">
                  <c:v>-0.73770963993106797</c:v>
                </c:pt>
                <c:pt idx="731">
                  <c:v>-0.736258990737788</c:v>
                </c:pt>
                <c:pt idx="732">
                  <c:v>-0.73498109135629763</c:v>
                </c:pt>
                <c:pt idx="733">
                  <c:v>-0.7333678865523181</c:v>
                </c:pt>
                <c:pt idx="734">
                  <c:v>-0.73160719923356965</c:v>
                </c:pt>
                <c:pt idx="735">
                  <c:v>-0.73086617028644396</c:v>
                </c:pt>
                <c:pt idx="736">
                  <c:v>-0.73068713815413067</c:v>
                </c:pt>
                <c:pt idx="737">
                  <c:v>-0.73072996290410619</c:v>
                </c:pt>
                <c:pt idx="738">
                  <c:v>-0.73063815328950599</c:v>
                </c:pt>
                <c:pt idx="739">
                  <c:v>-0.73050841286986101</c:v>
                </c:pt>
                <c:pt idx="740">
                  <c:v>-0.73031150453511262</c:v>
                </c:pt>
                <c:pt idx="741">
                  <c:v>-0.73009238216411898</c:v>
                </c:pt>
                <c:pt idx="742">
                  <c:v>-0.72966779632210577</c:v>
                </c:pt>
                <c:pt idx="743">
                  <c:v>-0.7293070841943351</c:v>
                </c:pt>
                <c:pt idx="744">
                  <c:v>-0.72855499250499356</c:v>
                </c:pt>
                <c:pt idx="745">
                  <c:v>-0.72797535182340445</c:v>
                </c:pt>
                <c:pt idx="746">
                  <c:v>-0.72748143007888244</c:v>
                </c:pt>
                <c:pt idx="747">
                  <c:v>-0.72654984156230973</c:v>
                </c:pt>
                <c:pt idx="748">
                  <c:v>-0.72563320297685618</c:v>
                </c:pt>
                <c:pt idx="749">
                  <c:v>-0.72420554293230577</c:v>
                </c:pt>
                <c:pt idx="750">
                  <c:v>-0.72278764858316469</c:v>
                </c:pt>
                <c:pt idx="751">
                  <c:v>-0.7217598586223265</c:v>
                </c:pt>
                <c:pt idx="752">
                  <c:v>-0.71967212053524132</c:v>
                </c:pt>
                <c:pt idx="753">
                  <c:v>-0.71842784039702234</c:v>
                </c:pt>
                <c:pt idx="754">
                  <c:v>-0.7167116695470368</c:v>
                </c:pt>
                <c:pt idx="755">
                  <c:v>-0.71517866793151608</c:v>
                </c:pt>
                <c:pt idx="756">
                  <c:v>-0.71256475004197006</c:v>
                </c:pt>
                <c:pt idx="757">
                  <c:v>-0.71074651786976895</c:v>
                </c:pt>
                <c:pt idx="758">
                  <c:v>-0.70846019754305001</c:v>
                </c:pt>
                <c:pt idx="759">
                  <c:v>-0.70586198536581934</c:v>
                </c:pt>
                <c:pt idx="760">
                  <c:v>-0.70249931918174791</c:v>
                </c:pt>
                <c:pt idx="761">
                  <c:v>-0.69975428698218534</c:v>
                </c:pt>
                <c:pt idx="762">
                  <c:v>-0.6962914959881229</c:v>
                </c:pt>
                <c:pt idx="763">
                  <c:v>-0.69269325961464434</c:v>
                </c:pt>
                <c:pt idx="764">
                  <c:v>-0.68842161365869181</c:v>
                </c:pt>
                <c:pt idx="765">
                  <c:v>-0.68400775946219305</c:v>
                </c:pt>
                <c:pt idx="766">
                  <c:v>-0.68224479744286004</c:v>
                </c:pt>
                <c:pt idx="767">
                  <c:v>-0.67012837354686883</c:v>
                </c:pt>
                <c:pt idx="768">
                  <c:v>-0.66500269300541881</c:v>
                </c:pt>
                <c:pt idx="769">
                  <c:v>-0.66031500696972856</c:v>
                </c:pt>
                <c:pt idx="770">
                  <c:v>-0.65673380592466157</c:v>
                </c:pt>
                <c:pt idx="771">
                  <c:v>-0.65063167591989157</c:v>
                </c:pt>
                <c:pt idx="772">
                  <c:v>-0.64520277135435922</c:v>
                </c:pt>
                <c:pt idx="773">
                  <c:v>-0.6397455801423646</c:v>
                </c:pt>
                <c:pt idx="774">
                  <c:v>-0.634860574013136</c:v>
                </c:pt>
                <c:pt idx="775">
                  <c:v>-0.63093528784036135</c:v>
                </c:pt>
                <c:pt idx="776">
                  <c:v>-0.62417495461732431</c:v>
                </c:pt>
                <c:pt idx="777">
                  <c:v>-0.62095825047393471</c:v>
                </c:pt>
                <c:pt idx="778">
                  <c:v>-0.61178192100979989</c:v>
                </c:pt>
                <c:pt idx="779">
                  <c:v>-0.60622691709282939</c:v>
                </c:pt>
                <c:pt idx="780">
                  <c:v>-0.59984264791981812</c:v>
                </c:pt>
                <c:pt idx="781">
                  <c:v>-0.59571380312591804</c:v>
                </c:pt>
                <c:pt idx="782">
                  <c:v>-0.58911272630507572</c:v>
                </c:pt>
                <c:pt idx="783">
                  <c:v>-0.58424325671152078</c:v>
                </c:pt>
                <c:pt idx="784">
                  <c:v>-0.57970438668838897</c:v>
                </c:pt>
                <c:pt idx="785">
                  <c:v>-0.57474191434097532</c:v>
                </c:pt>
                <c:pt idx="786">
                  <c:v>-0.57056878392818255</c:v>
                </c:pt>
                <c:pt idx="787">
                  <c:v>-0.56623497635103193</c:v>
                </c:pt>
                <c:pt idx="788">
                  <c:v>-0.55955504842885562</c:v>
                </c:pt>
                <c:pt idx="789">
                  <c:v>-0.55556307434958752</c:v>
                </c:pt>
                <c:pt idx="790">
                  <c:v>-0.5506941845447364</c:v>
                </c:pt>
                <c:pt idx="791">
                  <c:v>-0.54633507573641216</c:v>
                </c:pt>
                <c:pt idx="792">
                  <c:v>-0.54106535834169645</c:v>
                </c:pt>
                <c:pt idx="793">
                  <c:v>-0.53670645482603574</c:v>
                </c:pt>
                <c:pt idx="794">
                  <c:v>-0.53249326878994985</c:v>
                </c:pt>
                <c:pt idx="795">
                  <c:v>-0.52738601745202962</c:v>
                </c:pt>
                <c:pt idx="796">
                  <c:v>-0.52427533427910689</c:v>
                </c:pt>
                <c:pt idx="797">
                  <c:v>-0.5206466257928547</c:v>
                </c:pt>
                <c:pt idx="798">
                  <c:v>-0.51658769795759041</c:v>
                </c:pt>
                <c:pt idx="799">
                  <c:v>-0.51221545787921097</c:v>
                </c:pt>
                <c:pt idx="800">
                  <c:v>-0.50762569274514457</c:v>
                </c:pt>
                <c:pt idx="801">
                  <c:v>-0.5036117723575424</c:v>
                </c:pt>
                <c:pt idx="802">
                  <c:v>-0.50012479568465162</c:v>
                </c:pt>
                <c:pt idx="803">
                  <c:v>-0.49835804684699936</c:v>
                </c:pt>
                <c:pt idx="804">
                  <c:v>-0.49364116088538007</c:v>
                </c:pt>
                <c:pt idx="805">
                  <c:v>-0.49140265828371144</c:v>
                </c:pt>
                <c:pt idx="806">
                  <c:v>-0.48861682045940924</c:v>
                </c:pt>
                <c:pt idx="807">
                  <c:v>-0.48721123458757248</c:v>
                </c:pt>
                <c:pt idx="808">
                  <c:v>-0.4847343850668846</c:v>
                </c:pt>
                <c:pt idx="809">
                  <c:v>-0.48315457401272988</c:v>
                </c:pt>
                <c:pt idx="810">
                  <c:v>-0.48181428542873006</c:v>
                </c:pt>
                <c:pt idx="811">
                  <c:v>-0.48104429449354408</c:v>
                </c:pt>
                <c:pt idx="812">
                  <c:v>-0.48011314367507474</c:v>
                </c:pt>
                <c:pt idx="813">
                  <c:v>-0.47960420868291148</c:v>
                </c:pt>
                <c:pt idx="814">
                  <c:v>-0.47928158000407123</c:v>
                </c:pt>
                <c:pt idx="815">
                  <c:v>-0.47910780325302249</c:v>
                </c:pt>
                <c:pt idx="816">
                  <c:v>-0.47909155639612078</c:v>
                </c:pt>
                <c:pt idx="817">
                  <c:v>-0.47922551086174614</c:v>
                </c:pt>
                <c:pt idx="818">
                  <c:v>-0.47958350174658465</c:v>
                </c:pt>
                <c:pt idx="819">
                  <c:v>-0.47997874193893997</c:v>
                </c:pt>
                <c:pt idx="820">
                  <c:v>-0.48060132076860823</c:v>
                </c:pt>
                <c:pt idx="821">
                  <c:v>-0.48142215223518381</c:v>
                </c:pt>
                <c:pt idx="822">
                  <c:v>-0.48227203748165864</c:v>
                </c:pt>
                <c:pt idx="823">
                  <c:v>-0.48251136372732822</c:v>
                </c:pt>
                <c:pt idx="824">
                  <c:v>-0.48399889882648495</c:v>
                </c:pt>
                <c:pt idx="825">
                  <c:v>-0.48494112108362147</c:v>
                </c:pt>
                <c:pt idx="826">
                  <c:v>-0.48571573295177112</c:v>
                </c:pt>
                <c:pt idx="827">
                  <c:v>-0.48646604758876605</c:v>
                </c:pt>
                <c:pt idx="828">
                  <c:v>-0.48761546054090088</c:v>
                </c:pt>
                <c:pt idx="829">
                  <c:v>-0.48890070695145765</c:v>
                </c:pt>
                <c:pt idx="830">
                  <c:v>-0.48975339088481729</c:v>
                </c:pt>
                <c:pt idx="831">
                  <c:v>-0.49062485257767091</c:v>
                </c:pt>
                <c:pt idx="832">
                  <c:v>-0.49161318673757759</c:v>
                </c:pt>
                <c:pt idx="833">
                  <c:v>-0.49191597843856849</c:v>
                </c:pt>
                <c:pt idx="834">
                  <c:v>-0.49197662241462981</c:v>
                </c:pt>
                <c:pt idx="835">
                  <c:v>-0.49175157918239581</c:v>
                </c:pt>
                <c:pt idx="836">
                  <c:v>-0.49158320207816081</c:v>
                </c:pt>
                <c:pt idx="837">
                  <c:v>-0.4910386108840587</c:v>
                </c:pt>
                <c:pt idx="838">
                  <c:v>-0.4907926001667216</c:v>
                </c:pt>
                <c:pt idx="839">
                  <c:v>-0.489869204759529</c:v>
                </c:pt>
                <c:pt idx="840">
                  <c:v>-0.48972760454200176</c:v>
                </c:pt>
                <c:pt idx="841">
                  <c:v>-0.48771929679455306</c:v>
                </c:pt>
                <c:pt idx="842">
                  <c:v>-0.48674871938832143</c:v>
                </c:pt>
                <c:pt idx="843">
                  <c:v>-0.48537854608192216</c:v>
                </c:pt>
                <c:pt idx="844">
                  <c:v>-0.48385110145604615</c:v>
                </c:pt>
                <c:pt idx="845">
                  <c:v>-0.48285272369362942</c:v>
                </c:pt>
                <c:pt idx="846">
                  <c:v>-0.48033445748393361</c:v>
                </c:pt>
                <c:pt idx="847">
                  <c:v>-0.47998606533357985</c:v>
                </c:pt>
                <c:pt idx="848">
                  <c:v>-0.47687017888039995</c:v>
                </c:pt>
                <c:pt idx="849">
                  <c:v>-0.47450632799231779</c:v>
                </c:pt>
                <c:pt idx="850">
                  <c:v>-0.47316481532439691</c:v>
                </c:pt>
                <c:pt idx="851">
                  <c:v>-0.46787052479109026</c:v>
                </c:pt>
                <c:pt idx="852">
                  <c:v>-0.46025161523609187</c:v>
                </c:pt>
                <c:pt idx="853">
                  <c:v>-0.45865657979136348</c:v>
                </c:pt>
                <c:pt idx="854">
                  <c:v>-0.43949480734484281</c:v>
                </c:pt>
                <c:pt idx="855">
                  <c:v>-0.43107520561468465</c:v>
                </c:pt>
                <c:pt idx="856">
                  <c:v>-0.4274166083543417</c:v>
                </c:pt>
                <c:pt idx="857">
                  <c:v>-0.42493544373337472</c:v>
                </c:pt>
                <c:pt idx="858">
                  <c:v>-0.4208513001838744</c:v>
                </c:pt>
                <c:pt idx="859">
                  <c:v>-0.41998265785597799</c:v>
                </c:pt>
                <c:pt idx="860">
                  <c:v>-0.41100596077948892</c:v>
                </c:pt>
                <c:pt idx="861">
                  <c:v>-0.40451362440720628</c:v>
                </c:pt>
                <c:pt idx="862">
                  <c:v>-0.40367042584838458</c:v>
                </c:pt>
                <c:pt idx="863">
                  <c:v>-0.39951525650821385</c:v>
                </c:pt>
                <c:pt idx="864">
                  <c:v>-0.39700489409820722</c:v>
                </c:pt>
                <c:pt idx="865">
                  <c:v>-0.39334898434620613</c:v>
                </c:pt>
                <c:pt idx="866">
                  <c:v>-0.39104786139421499</c:v>
                </c:pt>
                <c:pt idx="867">
                  <c:v>-0.38842626900843524</c:v>
                </c:pt>
                <c:pt idx="868">
                  <c:v>-0.38636012050426255</c:v>
                </c:pt>
                <c:pt idx="869">
                  <c:v>-0.38464741887778431</c:v>
                </c:pt>
                <c:pt idx="870">
                  <c:v>-0.37877204800091901</c:v>
                </c:pt>
                <c:pt idx="871">
                  <c:v>-0.37834295000945939</c:v>
                </c:pt>
                <c:pt idx="872">
                  <c:v>-0.37164512652213011</c:v>
                </c:pt>
                <c:pt idx="873">
                  <c:v>-0.37019166083126914</c:v>
                </c:pt>
                <c:pt idx="874">
                  <c:v>-0.36836024648473381</c:v>
                </c:pt>
                <c:pt idx="875">
                  <c:v>-0.36655861783511706</c:v>
                </c:pt>
                <c:pt idx="876">
                  <c:v>-0.36559269260217531</c:v>
                </c:pt>
                <c:pt idx="877">
                  <c:v>-0.36305182295304633</c:v>
                </c:pt>
                <c:pt idx="878">
                  <c:v>-0.35953230626755495</c:v>
                </c:pt>
                <c:pt idx="879">
                  <c:v>-0.35810131717311011</c:v>
                </c:pt>
                <c:pt idx="880">
                  <c:v>-0.3561476035842715</c:v>
                </c:pt>
                <c:pt idx="881">
                  <c:v>-0.35509108082451718</c:v>
                </c:pt>
                <c:pt idx="882">
                  <c:v>-0.35369980049246513</c:v>
                </c:pt>
                <c:pt idx="883">
                  <c:v>-0.34803024592847676</c:v>
                </c:pt>
                <c:pt idx="884">
                  <c:v>-0.34614707851001503</c:v>
                </c:pt>
                <c:pt idx="885">
                  <c:v>-0.33856801142277665</c:v>
                </c:pt>
                <c:pt idx="886">
                  <c:v>-0.3375452005961162</c:v>
                </c:pt>
                <c:pt idx="887">
                  <c:v>-0.32970175783890915</c:v>
                </c:pt>
                <c:pt idx="888">
                  <c:v>-0.32712781663285889</c:v>
                </c:pt>
                <c:pt idx="889">
                  <c:v>-0.32012480977613211</c:v>
                </c:pt>
                <c:pt idx="890">
                  <c:v>-0.31961473078870073</c:v>
                </c:pt>
                <c:pt idx="891">
                  <c:v>-0.31372975331956643</c:v>
                </c:pt>
                <c:pt idx="892">
                  <c:v>-0.31334685450987371</c:v>
                </c:pt>
                <c:pt idx="893">
                  <c:v>-0.30211981928020482</c:v>
                </c:pt>
                <c:pt idx="894">
                  <c:v>-0.29524468109360968</c:v>
                </c:pt>
                <c:pt idx="895">
                  <c:v>-0.2942241138545128</c:v>
                </c:pt>
                <c:pt idx="896">
                  <c:v>-0.28578756968758195</c:v>
                </c:pt>
                <c:pt idx="897">
                  <c:v>-0.27689822753517784</c:v>
                </c:pt>
                <c:pt idx="898">
                  <c:v>-0.2685505206847652</c:v>
                </c:pt>
                <c:pt idx="899">
                  <c:v>-0.26221639899743027</c:v>
                </c:pt>
                <c:pt idx="900">
                  <c:v>-0.26159459007677899</c:v>
                </c:pt>
                <c:pt idx="901">
                  <c:v>-0.24049488094957977</c:v>
                </c:pt>
                <c:pt idx="902">
                  <c:v>-0.23855638025673762</c:v>
                </c:pt>
                <c:pt idx="903">
                  <c:v>-0.22952422433605366</c:v>
                </c:pt>
                <c:pt idx="904">
                  <c:v>-0.22553074155974823</c:v>
                </c:pt>
                <c:pt idx="905">
                  <c:v>-0.213096634244646</c:v>
                </c:pt>
                <c:pt idx="906">
                  <c:v>-0.21077278518866782</c:v>
                </c:pt>
                <c:pt idx="907">
                  <c:v>-0.19722219657837309</c:v>
                </c:pt>
                <c:pt idx="908">
                  <c:v>-0.17571909562779217</c:v>
                </c:pt>
                <c:pt idx="909">
                  <c:v>-0.17437870913573544</c:v>
                </c:pt>
                <c:pt idx="910">
                  <c:v>-0.1641214413082572</c:v>
                </c:pt>
                <c:pt idx="911">
                  <c:v>-0.15621529234151549</c:v>
                </c:pt>
                <c:pt idx="912">
                  <c:v>-0.15455804192029043</c:v>
                </c:pt>
                <c:pt idx="913">
                  <c:v>-0.14979050137350564</c:v>
                </c:pt>
                <c:pt idx="914">
                  <c:v>-0.14546569011287191</c:v>
                </c:pt>
                <c:pt idx="915">
                  <c:v>-0.14199258237578477</c:v>
                </c:pt>
                <c:pt idx="916">
                  <c:v>-0.14032922472696002</c:v>
                </c:pt>
                <c:pt idx="917">
                  <c:v>-0.1303642972680546</c:v>
                </c:pt>
                <c:pt idx="918">
                  <c:v>-0.12851530764587499</c:v>
                </c:pt>
                <c:pt idx="919">
                  <c:v>-0.12811036662181369</c:v>
                </c:pt>
                <c:pt idx="920">
                  <c:v>-0.12808679881714991</c:v>
                </c:pt>
                <c:pt idx="921">
                  <c:v>-0.13251054509023555</c:v>
                </c:pt>
                <c:pt idx="922">
                  <c:v>-0.13358876775592771</c:v>
                </c:pt>
                <c:pt idx="923">
                  <c:v>-0.14562910744608196</c:v>
                </c:pt>
                <c:pt idx="924">
                  <c:v>-0.16032105376672118</c:v>
                </c:pt>
                <c:pt idx="925">
                  <c:v>-0.16226023051676711</c:v>
                </c:pt>
                <c:pt idx="926">
                  <c:v>-0.18508451723629321</c:v>
                </c:pt>
                <c:pt idx="927">
                  <c:v>-0.21067270643409008</c:v>
                </c:pt>
                <c:pt idx="928">
                  <c:v>-0.23585517901091255</c:v>
                </c:pt>
                <c:pt idx="929">
                  <c:v>-0.26211248491914402</c:v>
                </c:pt>
                <c:pt idx="930">
                  <c:v>-0.26358407053467448</c:v>
                </c:pt>
                <c:pt idx="931">
                  <c:v>-0.29189232630020789</c:v>
                </c:pt>
                <c:pt idx="932">
                  <c:v>-0.33309908892992179</c:v>
                </c:pt>
                <c:pt idx="933">
                  <c:v>-0.35342870572444895</c:v>
                </c:pt>
                <c:pt idx="934">
                  <c:v>-0.34487262417176989</c:v>
                </c:pt>
                <c:pt idx="935">
                  <c:v>-0.31280263710811024</c:v>
                </c:pt>
                <c:pt idx="936">
                  <c:v>-0.30777707706559276</c:v>
                </c:pt>
                <c:pt idx="937">
                  <c:v>-0.26148018687859031</c:v>
                </c:pt>
                <c:pt idx="938">
                  <c:v>-0.2512856292231615</c:v>
                </c:pt>
                <c:pt idx="939">
                  <c:v>-0.24261347105228731</c:v>
                </c:pt>
                <c:pt idx="940">
                  <c:v>-0.23425240074703238</c:v>
                </c:pt>
                <c:pt idx="941">
                  <c:v>-0.22438114881206564</c:v>
                </c:pt>
                <c:pt idx="942">
                  <c:v>-0.21319635053015351</c:v>
                </c:pt>
                <c:pt idx="943">
                  <c:v>-0.20466080072892678</c:v>
                </c:pt>
                <c:pt idx="944">
                  <c:v>-0.17689942177946652</c:v>
                </c:pt>
                <c:pt idx="945">
                  <c:v>-0.16743372849206303</c:v>
                </c:pt>
                <c:pt idx="946">
                  <c:v>-0.15608337934729444</c:v>
                </c:pt>
                <c:pt idx="947">
                  <c:v>-0.12624547255879123</c:v>
                </c:pt>
                <c:pt idx="948">
                  <c:v>-0.10069017133852719</c:v>
                </c:pt>
                <c:pt idx="949">
                  <c:v>-6.7262965580458758E-2</c:v>
                </c:pt>
                <c:pt idx="950">
                  <c:v>-5.7437313563839638E-2</c:v>
                </c:pt>
                <c:pt idx="951">
                  <c:v>0.10353512322688779</c:v>
                </c:pt>
                <c:pt idx="952">
                  <c:v>0.12976962801798508</c:v>
                </c:pt>
                <c:pt idx="953">
                  <c:v>0.14110217062262564</c:v>
                </c:pt>
                <c:pt idx="954">
                  <c:v>0.19747723112699267</c:v>
                </c:pt>
                <c:pt idx="955">
                  <c:v>0.21748270482934856</c:v>
                </c:pt>
                <c:pt idx="956">
                  <c:v>0.23083020607684962</c:v>
                </c:pt>
                <c:pt idx="957">
                  <c:v>0.25264574293409253</c:v>
                </c:pt>
                <c:pt idx="958">
                  <c:v>0.26712067559583536</c:v>
                </c:pt>
                <c:pt idx="959">
                  <c:v>0.27533959247353729</c:v>
                </c:pt>
                <c:pt idx="960">
                  <c:v>0.28437133327768988</c:v>
                </c:pt>
                <c:pt idx="961">
                  <c:v>0.29525216348347894</c:v>
                </c:pt>
                <c:pt idx="962">
                  <c:v>0.31790328716023752</c:v>
                </c:pt>
                <c:pt idx="963">
                  <c:v>0.32757388085120581</c:v>
                </c:pt>
                <c:pt idx="964">
                  <c:v>0.33596790328481102</c:v>
                </c:pt>
                <c:pt idx="965">
                  <c:v>0.34998121088239559</c:v>
                </c:pt>
                <c:pt idx="966">
                  <c:v>0.35991445702004277</c:v>
                </c:pt>
                <c:pt idx="967">
                  <c:v>0.37641915978792639</c:v>
                </c:pt>
                <c:pt idx="968">
                  <c:v>0.38042648713484589</c:v>
                </c:pt>
                <c:pt idx="969">
                  <c:v>0.39106045020892299</c:v>
                </c:pt>
                <c:pt idx="970">
                  <c:v>0.39935896108077934</c:v>
                </c:pt>
                <c:pt idx="971">
                  <c:v>0.4079254050560957</c:v>
                </c:pt>
                <c:pt idx="972">
                  <c:v>0.41640550256680303</c:v>
                </c:pt>
                <c:pt idx="973">
                  <c:v>0.43017885685077006</c:v>
                </c:pt>
                <c:pt idx="974">
                  <c:v>0.43987170408549187</c:v>
                </c:pt>
                <c:pt idx="975">
                  <c:v>0.45315624413990402</c:v>
                </c:pt>
                <c:pt idx="976">
                  <c:v>0.46738796986040365</c:v>
                </c:pt>
                <c:pt idx="977">
                  <c:v>0.47607924301886978</c:v>
                </c:pt>
                <c:pt idx="978">
                  <c:v>0.48490290796924679</c:v>
                </c:pt>
                <c:pt idx="979">
                  <c:v>0.49319400358788734</c:v>
                </c:pt>
                <c:pt idx="980">
                  <c:v>0.50413597761721785</c:v>
                </c:pt>
                <c:pt idx="981">
                  <c:v>0.51634120930218541</c:v>
                </c:pt>
                <c:pt idx="982">
                  <c:v>0.52646996143490887</c:v>
                </c:pt>
                <c:pt idx="983">
                  <c:v>0.53423463287362305</c:v>
                </c:pt>
                <c:pt idx="984">
                  <c:v>0.54225263161571569</c:v>
                </c:pt>
                <c:pt idx="985">
                  <c:v>0.55128152881344916</c:v>
                </c:pt>
                <c:pt idx="986">
                  <c:v>0.55595899320981734</c:v>
                </c:pt>
                <c:pt idx="987">
                  <c:v>0.57206007312271323</c:v>
                </c:pt>
                <c:pt idx="988">
                  <c:v>0.57799533532785641</c:v>
                </c:pt>
                <c:pt idx="989">
                  <c:v>0.59090466002811071</c:v>
                </c:pt>
                <c:pt idx="990">
                  <c:v>0.60133553398921769</c:v>
                </c:pt>
                <c:pt idx="991">
                  <c:v>0.60997412409661311</c:v>
                </c:pt>
                <c:pt idx="992">
                  <c:v>0.61716545059500283</c:v>
                </c:pt>
                <c:pt idx="993">
                  <c:v>0.62707990231676025</c:v>
                </c:pt>
                <c:pt idx="994">
                  <c:v>0.63669419597249222</c:v>
                </c:pt>
                <c:pt idx="995">
                  <c:v>0.64715284583642996</c:v>
                </c:pt>
                <c:pt idx="996">
                  <c:v>0.6565907887389405</c:v>
                </c:pt>
                <c:pt idx="997">
                  <c:v>0.6657033783863453</c:v>
                </c:pt>
                <c:pt idx="998">
                  <c:v>0.67556519913331325</c:v>
                </c:pt>
                <c:pt idx="999">
                  <c:v>0.6827880361290013</c:v>
                </c:pt>
                <c:pt idx="1000">
                  <c:v>0.6927308866282349</c:v>
                </c:pt>
                <c:pt idx="1001">
                  <c:v>0.70137780535588967</c:v>
                </c:pt>
                <c:pt idx="1002">
                  <c:v>0.71159902364056504</c:v>
                </c:pt>
                <c:pt idx="1003">
                  <c:v>0.71786183607619369</c:v>
                </c:pt>
                <c:pt idx="1004">
                  <c:v>0.72943277917195359</c:v>
                </c:pt>
                <c:pt idx="1005">
                  <c:v>0.73910834689307103</c:v>
                </c:pt>
                <c:pt idx="1006">
                  <c:v>0.7482175660272874</c:v>
                </c:pt>
                <c:pt idx="1007">
                  <c:v>0.75639281668155611</c:v>
                </c:pt>
                <c:pt idx="1008">
                  <c:v>0.7658653284228859</c:v>
                </c:pt>
                <c:pt idx="1009">
                  <c:v>0.77551770212788518</c:v>
                </c:pt>
                <c:pt idx="1010">
                  <c:v>0.78434520253937412</c:v>
                </c:pt>
                <c:pt idx="1011">
                  <c:v>0.79333877493621008</c:v>
                </c:pt>
                <c:pt idx="1012">
                  <c:v>0.80060478256302314</c:v>
                </c:pt>
                <c:pt idx="1013">
                  <c:v>0.81213441211747761</c:v>
                </c:pt>
                <c:pt idx="1014">
                  <c:v>0.8213037253063934</c:v>
                </c:pt>
                <c:pt idx="1015">
                  <c:v>0.83085700168028809</c:v>
                </c:pt>
                <c:pt idx="1016">
                  <c:v>0.83509010175276921</c:v>
                </c:pt>
                <c:pt idx="1017">
                  <c:v>0.84906739003915854</c:v>
                </c:pt>
                <c:pt idx="1018">
                  <c:v>0.85895109506414458</c:v>
                </c:pt>
                <c:pt idx="1019">
                  <c:v>0.86837433999743863</c:v>
                </c:pt>
                <c:pt idx="1020">
                  <c:v>0.87720444533767605</c:v>
                </c:pt>
                <c:pt idx="1021">
                  <c:v>0.8856398104859684</c:v>
                </c:pt>
                <c:pt idx="1022">
                  <c:v>0.8927888477920144</c:v>
                </c:pt>
                <c:pt idx="1023">
                  <c:v>0.90427353884142847</c:v>
                </c:pt>
                <c:pt idx="1024">
                  <c:v>0.91307676755099987</c:v>
                </c:pt>
                <c:pt idx="1025">
                  <c:v>0.92266080396176109</c:v>
                </c:pt>
                <c:pt idx="1026">
                  <c:v>0.93204415475304236</c:v>
                </c:pt>
                <c:pt idx="1027">
                  <c:v>0.94161205701526818</c:v>
                </c:pt>
                <c:pt idx="1028">
                  <c:v>0.95075738536190835</c:v>
                </c:pt>
                <c:pt idx="1029">
                  <c:v>0.95695912628452595</c:v>
                </c:pt>
                <c:pt idx="1030">
                  <c:v>0.9665196835023897</c:v>
                </c:pt>
                <c:pt idx="1031">
                  <c:v>0.97587927125922858</c:v>
                </c:pt>
                <c:pt idx="1032">
                  <c:v>0.98661663572784308</c:v>
                </c:pt>
                <c:pt idx="1033">
                  <c:v>0.99610187107743287</c:v>
                </c:pt>
                <c:pt idx="1034">
                  <c:v>1.0039400816008335</c:v>
                </c:pt>
                <c:pt idx="1035">
                  <c:v>1.0116944565571961</c:v>
                </c:pt>
                <c:pt idx="1036">
                  <c:v>1.0214647613230374</c:v>
                </c:pt>
                <c:pt idx="1037">
                  <c:v>1.0315937350531159</c:v>
                </c:pt>
                <c:pt idx="1038">
                  <c:v>1.0414969023220246</c:v>
                </c:pt>
                <c:pt idx="1039">
                  <c:v>1.0490394832405976</c:v>
                </c:pt>
                <c:pt idx="1040">
                  <c:v>1.057729505347244</c:v>
                </c:pt>
                <c:pt idx="1041">
                  <c:v>1.0686206724073863</c:v>
                </c:pt>
                <c:pt idx="1042">
                  <c:v>1.0762611666780437</c:v>
                </c:pt>
                <c:pt idx="1043">
                  <c:v>1.0861236358905193</c:v>
                </c:pt>
                <c:pt idx="1044">
                  <c:v>1.0953350748757591</c:v>
                </c:pt>
                <c:pt idx="1045">
                  <c:v>1.1047399405623197</c:v>
                </c:pt>
                <c:pt idx="1046">
                  <c:v>1.1102251228614637</c:v>
                </c:pt>
                <c:pt idx="1047">
                  <c:v>1.1218538137931517</c:v>
                </c:pt>
                <c:pt idx="1048">
                  <c:v>1.1291101480730867</c:v>
                </c:pt>
                <c:pt idx="1049">
                  <c:v>1.1376137071729098</c:v>
                </c:pt>
                <c:pt idx="1050">
                  <c:v>1.1506563056227832</c:v>
                </c:pt>
                <c:pt idx="1051">
                  <c:v>1.1588286121048066</c:v>
                </c:pt>
                <c:pt idx="1052">
                  <c:v>1.1679130512833116</c:v>
                </c:pt>
                <c:pt idx="1053">
                  <c:v>1.1765036085844709</c:v>
                </c:pt>
                <c:pt idx="1054">
                  <c:v>1.1854391427755067</c:v>
                </c:pt>
                <c:pt idx="1055">
                  <c:v>1.1947173275075138</c:v>
                </c:pt>
                <c:pt idx="1056">
                  <c:v>1.2037722973302312</c:v>
                </c:pt>
                <c:pt idx="1057">
                  <c:v>1.2131030046013991</c:v>
                </c:pt>
                <c:pt idx="1058">
                  <c:v>1.2230964552349854</c:v>
                </c:pt>
                <c:pt idx="1059">
                  <c:v>1.2312895135759983</c:v>
                </c:pt>
                <c:pt idx="1060">
                  <c:v>1.2408713222398626</c:v>
                </c:pt>
                <c:pt idx="1061">
                  <c:v>1.2493806958787286</c:v>
                </c:pt>
                <c:pt idx="1062">
                  <c:v>1.2590871399407084</c:v>
                </c:pt>
                <c:pt idx="1063">
                  <c:v>1.2611121516420547</c:v>
                </c:pt>
                <c:pt idx="1064">
                  <c:v>1.2783428669663257</c:v>
                </c:pt>
                <c:pt idx="1065">
                  <c:v>1.2850166124767348</c:v>
                </c:pt>
                <c:pt idx="1066">
                  <c:v>1.2949417339393119</c:v>
                </c:pt>
                <c:pt idx="1067">
                  <c:v>1.3045343340809337</c:v>
                </c:pt>
                <c:pt idx="1068">
                  <c:v>1.3134830601444347</c:v>
                </c:pt>
                <c:pt idx="1069">
                  <c:v>1.3223646943694789</c:v>
                </c:pt>
                <c:pt idx="1070">
                  <c:v>1.3293442828020756</c:v>
                </c:pt>
                <c:pt idx="1071">
                  <c:v>1.3384951493690957</c:v>
                </c:pt>
                <c:pt idx="1072">
                  <c:v>1.3497583037696006</c:v>
                </c:pt>
                <c:pt idx="1073">
                  <c:v>1.3579352528192754</c:v>
                </c:pt>
                <c:pt idx="1074">
                  <c:v>1.368233965035426</c:v>
                </c:pt>
                <c:pt idx="1075">
                  <c:v>1.3755090720963801</c:v>
                </c:pt>
                <c:pt idx="1076">
                  <c:v>1.3838563989640607</c:v>
                </c:pt>
                <c:pt idx="1077">
                  <c:v>1.3928920765172317</c:v>
                </c:pt>
                <c:pt idx="1078">
                  <c:v>1.4043116562495688</c:v>
                </c:pt>
                <c:pt idx="1079">
                  <c:v>1.4131167199170198</c:v>
                </c:pt>
                <c:pt idx="1080">
                  <c:v>1.421174527394528</c:v>
                </c:pt>
                <c:pt idx="1081">
                  <c:v>1.429555433857068</c:v>
                </c:pt>
                <c:pt idx="1082">
                  <c:v>1.4400673197140543</c:v>
                </c:pt>
                <c:pt idx="1083">
                  <c:v>1.4455470202127711</c:v>
                </c:pt>
                <c:pt idx="1084">
                  <c:v>1.4564837087822975</c:v>
                </c:pt>
                <c:pt idx="1085">
                  <c:v>1.4656869469089095</c:v>
                </c:pt>
                <c:pt idx="1086">
                  <c:v>1.4750357777068195</c:v>
                </c:pt>
                <c:pt idx="1087">
                  <c:v>1.483105101390719</c:v>
                </c:pt>
                <c:pt idx="1088">
                  <c:v>1.4925542071638764</c:v>
                </c:pt>
                <c:pt idx="1089">
                  <c:v>1.5010735364561161</c:v>
                </c:pt>
                <c:pt idx="1090">
                  <c:v>1.5117525798720057</c:v>
                </c:pt>
                <c:pt idx="1091">
                  <c:v>1.5191393134782674</c:v>
                </c:pt>
                <c:pt idx="1092">
                  <c:v>1.528598301500655</c:v>
                </c:pt>
                <c:pt idx="1093">
                  <c:v>1.5369715482687476</c:v>
                </c:pt>
                <c:pt idx="1094">
                  <c:v>1.5462470180700656</c:v>
                </c:pt>
                <c:pt idx="1095">
                  <c:v>1.5526652017302969</c:v>
                </c:pt>
                <c:pt idx="1096">
                  <c:v>1.5641149195278621</c:v>
                </c:pt>
                <c:pt idx="1097">
                  <c:v>1.5729131526248832</c:v>
                </c:pt>
                <c:pt idx="1098">
                  <c:v>1.5821951004657879</c:v>
                </c:pt>
                <c:pt idx="1099">
                  <c:v>1.5904302481569066</c:v>
                </c:pt>
                <c:pt idx="1100">
                  <c:v>1.5993406861173523</c:v>
                </c:pt>
                <c:pt idx="1101">
                  <c:v>1.6095343028089242</c:v>
                </c:pt>
                <c:pt idx="1102">
                  <c:v>1.6171250759629139</c:v>
                </c:pt>
                <c:pt idx="1103">
                  <c:v>1.6261094826900502</c:v>
                </c:pt>
                <c:pt idx="1104">
                  <c:v>1.6358166111061869</c:v>
                </c:pt>
                <c:pt idx="1105">
                  <c:v>1.6441460561641086</c:v>
                </c:pt>
                <c:pt idx="1106">
                  <c:v>1.6533111196098331</c:v>
                </c:pt>
                <c:pt idx="1107">
                  <c:v>1.6619475135761639</c:v>
                </c:pt>
                <c:pt idx="1108">
                  <c:v>1.6708082835946034</c:v>
                </c:pt>
                <c:pt idx="1109">
                  <c:v>1.6786726683156026</c:v>
                </c:pt>
                <c:pt idx="1110">
                  <c:v>1.6877503807989311</c:v>
                </c:pt>
                <c:pt idx="1111">
                  <c:v>1.6918600639157875</c:v>
                </c:pt>
                <c:pt idx="1112">
                  <c:v>1.7054702566897977</c:v>
                </c:pt>
                <c:pt idx="1113">
                  <c:v>1.7142973117098201</c:v>
                </c:pt>
                <c:pt idx="1114">
                  <c:v>1.7227038571245972</c:v>
                </c:pt>
                <c:pt idx="1115">
                  <c:v>1.7316351962013992</c:v>
                </c:pt>
                <c:pt idx="1116">
                  <c:v>1.7378053708253811</c:v>
                </c:pt>
                <c:pt idx="1117">
                  <c:v>1.7475894566227475</c:v>
                </c:pt>
                <c:pt idx="1118">
                  <c:v>1.7554349266459375</c:v>
                </c:pt>
                <c:pt idx="1119">
                  <c:v>1.7646539251718008</c:v>
                </c:pt>
                <c:pt idx="1120">
                  <c:v>1.7750782049876979</c:v>
                </c:pt>
                <c:pt idx="1121">
                  <c:v>1.7836972519840637</c:v>
                </c:pt>
                <c:pt idx="1122">
                  <c:v>1.7909932984943933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F0-4291-A49F-E1EF2726A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14312"/>
        <c:axId val="550212344"/>
      </c:lineChart>
      <c:catAx>
        <c:axId val="550214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2344"/>
        <c:crosses val="autoZero"/>
        <c:auto val="1"/>
        <c:lblAlgn val="ctr"/>
        <c:lblOffset val="100"/>
        <c:tickLblSkip val="150"/>
        <c:noMultiLvlLbl val="0"/>
      </c:catAx>
      <c:valAx>
        <c:axId val="55021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4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Calculation!$M$1</c:f>
              <c:strCache>
                <c:ptCount val="1"/>
                <c:pt idx="0">
                  <c:v>Variance(Value_raw) /dt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Calculation!$M$2:$M$1124</c:f>
              <c:numCache>
                <c:formatCode>General</c:formatCode>
                <c:ptCount val="1123"/>
                <c:pt idx="1">
                  <c:v>1.0189704704380032E-4</c:v>
                </c:pt>
                <c:pt idx="2">
                  <c:v>-2.9937137031478339E-5</c:v>
                </c:pt>
                <c:pt idx="3">
                  <c:v>-2.6334528359414294E-5</c:v>
                </c:pt>
                <c:pt idx="4">
                  <c:v>-3.2058036741350533E-6</c:v>
                </c:pt>
                <c:pt idx="5">
                  <c:v>8.1147764408846856E-7</c:v>
                </c:pt>
                <c:pt idx="6">
                  <c:v>-3.2677388271275314E-6</c:v>
                </c:pt>
                <c:pt idx="7">
                  <c:v>-1.8551779504735705E-6</c:v>
                </c:pt>
                <c:pt idx="8">
                  <c:v>-1.7991528531848044E-6</c:v>
                </c:pt>
                <c:pt idx="9">
                  <c:v>-3.100594953787012E-6</c:v>
                </c:pt>
                <c:pt idx="10">
                  <c:v>8.0231462298272966E-7</c:v>
                </c:pt>
                <c:pt idx="11">
                  <c:v>5.7594395155503762E-5</c:v>
                </c:pt>
                <c:pt idx="12">
                  <c:v>1.3437564044614958E-5</c:v>
                </c:pt>
                <c:pt idx="13">
                  <c:v>-5.811173275950111E-6</c:v>
                </c:pt>
                <c:pt idx="14">
                  <c:v>-7.3178027718849339E-6</c:v>
                </c:pt>
                <c:pt idx="15">
                  <c:v>-7.7715871201390567E-6</c:v>
                </c:pt>
                <c:pt idx="16">
                  <c:v>-6.7011539211146895E-6</c:v>
                </c:pt>
                <c:pt idx="17">
                  <c:v>5.3086229467980833E-3</c:v>
                </c:pt>
                <c:pt idx="18">
                  <c:v>-5.4925804096628609E-4</c:v>
                </c:pt>
                <c:pt idx="19">
                  <c:v>-3.1910076800988573E-4</c:v>
                </c:pt>
                <c:pt idx="20">
                  <c:v>8.1441405107329778E-4</c:v>
                </c:pt>
                <c:pt idx="21">
                  <c:v>6.2211555458896138E-3</c:v>
                </c:pt>
                <c:pt idx="22">
                  <c:v>-2.8739865428829381E-4</c:v>
                </c:pt>
                <c:pt idx="23">
                  <c:v>-5.5285566376647602E-4</c:v>
                </c:pt>
                <c:pt idx="24">
                  <c:v>-5.2172207059200746E-4</c:v>
                </c:pt>
                <c:pt idx="25">
                  <c:v>-4.575424704634821E-4</c:v>
                </c:pt>
                <c:pt idx="26">
                  <c:v>1.1687003221325765E-2</c:v>
                </c:pt>
                <c:pt idx="27">
                  <c:v>1.9099999013217947E-3</c:v>
                </c:pt>
                <c:pt idx="28">
                  <c:v>-7.4560540127054499E-4</c:v>
                </c:pt>
                <c:pt idx="29">
                  <c:v>9.9375713173860164E-4</c:v>
                </c:pt>
                <c:pt idx="30">
                  <c:v>-5.1914076717548185E-5</c:v>
                </c:pt>
                <c:pt idx="31">
                  <c:v>-5.3967363391876086E-4</c:v>
                </c:pt>
                <c:pt idx="32">
                  <c:v>-9.2825780454661091E-4</c:v>
                </c:pt>
                <c:pt idx="33">
                  <c:v>-6.2127997142488484E-4</c:v>
                </c:pt>
                <c:pt idx="34">
                  <c:v>-6.5268391047975402E-4</c:v>
                </c:pt>
                <c:pt idx="35">
                  <c:v>-7.9439770831529863E-4</c:v>
                </c:pt>
                <c:pt idx="36">
                  <c:v>-5.4340475682058162E-4</c:v>
                </c:pt>
                <c:pt idx="37">
                  <c:v>-5.4966062400654727E-4</c:v>
                </c:pt>
                <c:pt idx="38">
                  <c:v>-1.2169200222924357E-3</c:v>
                </c:pt>
                <c:pt idx="39">
                  <c:v>-2.3344949617344095E-4</c:v>
                </c:pt>
                <c:pt idx="40">
                  <c:v>-5.1731203907720525E-4</c:v>
                </c:pt>
                <c:pt idx="41">
                  <c:v>-4.4250579200529673E-4</c:v>
                </c:pt>
                <c:pt idx="42">
                  <c:v>-4.4058746490161779E-4</c:v>
                </c:pt>
                <c:pt idx="43">
                  <c:v>-4.1725318513182466E-4</c:v>
                </c:pt>
                <c:pt idx="44">
                  <c:v>-3.856875346781865E-4</c:v>
                </c:pt>
                <c:pt idx="45">
                  <c:v>-5.3427818201538595E-4</c:v>
                </c:pt>
                <c:pt idx="46">
                  <c:v>4.1881964416895885E-3</c:v>
                </c:pt>
                <c:pt idx="47">
                  <c:v>-4.5660208202540607E-4</c:v>
                </c:pt>
                <c:pt idx="48">
                  <c:v>-3.3982043655337874E-4</c:v>
                </c:pt>
                <c:pt idx="49">
                  <c:v>-3.3585703033981205E-4</c:v>
                </c:pt>
                <c:pt idx="50">
                  <c:v>-4.118799788499993E-4</c:v>
                </c:pt>
                <c:pt idx="51">
                  <c:v>-3.0523491306824394E-4</c:v>
                </c:pt>
                <c:pt idx="52">
                  <c:v>1.0511723909693291E-3</c:v>
                </c:pt>
                <c:pt idx="53">
                  <c:v>-3.1644144999084346E-4</c:v>
                </c:pt>
                <c:pt idx="54">
                  <c:v>-3.2498580686004668E-4</c:v>
                </c:pt>
                <c:pt idx="55">
                  <c:v>-4.2297604095226706E-4</c:v>
                </c:pt>
                <c:pt idx="56">
                  <c:v>-1.1665512008688824E-4</c:v>
                </c:pt>
                <c:pt idx="57">
                  <c:v>9.4738829846957942E-4</c:v>
                </c:pt>
                <c:pt idx="58">
                  <c:v>-2.328232116151388E-4</c:v>
                </c:pt>
                <c:pt idx="59">
                  <c:v>-3.9744410717202158E-4</c:v>
                </c:pt>
                <c:pt idx="60">
                  <c:v>4.2129200155857664E-3</c:v>
                </c:pt>
                <c:pt idx="61">
                  <c:v>-1.0151481948090047E-4</c:v>
                </c:pt>
                <c:pt idx="62">
                  <c:v>-3.709272328780941E-4</c:v>
                </c:pt>
                <c:pt idx="63">
                  <c:v>-3.7162758987836899E-4</c:v>
                </c:pt>
                <c:pt idx="64">
                  <c:v>-3.2074812349767209E-4</c:v>
                </c:pt>
                <c:pt idx="65">
                  <c:v>-4.3700849955097298E-4</c:v>
                </c:pt>
                <c:pt idx="66">
                  <c:v>-3.6213404232100847E-4</c:v>
                </c:pt>
                <c:pt idx="67">
                  <c:v>-3.851814691930714E-4</c:v>
                </c:pt>
                <c:pt idx="68">
                  <c:v>-4.0912984242179681E-4</c:v>
                </c:pt>
                <c:pt idx="69">
                  <c:v>1.9996731502831253E-3</c:v>
                </c:pt>
                <c:pt idx="70">
                  <c:v>3.934521716802466E-4</c:v>
                </c:pt>
                <c:pt idx="71">
                  <c:v>-3.6800367728536586E-4</c:v>
                </c:pt>
                <c:pt idx="72">
                  <c:v>-3.5419479695160226E-4</c:v>
                </c:pt>
                <c:pt idx="73">
                  <c:v>-3.4301965943885071E-4</c:v>
                </c:pt>
                <c:pt idx="74">
                  <c:v>-3.2233752779385762E-4</c:v>
                </c:pt>
                <c:pt idx="75">
                  <c:v>-2.9166005365433299E-4</c:v>
                </c:pt>
                <c:pt idx="76">
                  <c:v>-3.8438245788146918E-4</c:v>
                </c:pt>
                <c:pt idx="77">
                  <c:v>-8.9541352592341502E-5</c:v>
                </c:pt>
                <c:pt idx="78">
                  <c:v>2.3121367716715095E-3</c:v>
                </c:pt>
                <c:pt idx="79">
                  <c:v>3.4893429404615774E-3</c:v>
                </c:pt>
                <c:pt idx="80">
                  <c:v>4.6718450199600024E-3</c:v>
                </c:pt>
                <c:pt idx="81">
                  <c:v>-1.8129207174814101E-4</c:v>
                </c:pt>
                <c:pt idx="82">
                  <c:v>-3.9642484815734512E-4</c:v>
                </c:pt>
                <c:pt idx="83">
                  <c:v>-3.6956576618350041E-4</c:v>
                </c:pt>
                <c:pt idx="84">
                  <c:v>-4.7653153002472093E-4</c:v>
                </c:pt>
                <c:pt idx="85">
                  <c:v>-2.9596261179609874E-4</c:v>
                </c:pt>
                <c:pt idx="86">
                  <c:v>-5.2778997920115329E-4</c:v>
                </c:pt>
                <c:pt idx="87">
                  <c:v>-3.421742226252437E-4</c:v>
                </c:pt>
                <c:pt idx="88">
                  <c:v>-2.729929894679041E-4</c:v>
                </c:pt>
                <c:pt idx="89">
                  <c:v>-4.4424447421442868E-4</c:v>
                </c:pt>
                <c:pt idx="90">
                  <c:v>1.5035745368332826E-4</c:v>
                </c:pt>
                <c:pt idx="91">
                  <c:v>-1.9449362991642703E-4</c:v>
                </c:pt>
                <c:pt idx="92">
                  <c:v>-2.570472229997924E-4</c:v>
                </c:pt>
                <c:pt idx="93">
                  <c:v>-5.8009985561226121E-4</c:v>
                </c:pt>
                <c:pt idx="94">
                  <c:v>-1.971919043031151E-4</c:v>
                </c:pt>
                <c:pt idx="95">
                  <c:v>-3.1204701089665638E-4</c:v>
                </c:pt>
                <c:pt idx="96">
                  <c:v>-5.489572199112745E-4</c:v>
                </c:pt>
                <c:pt idx="97">
                  <c:v>-2.3631308227003368E-4</c:v>
                </c:pt>
                <c:pt idx="98">
                  <c:v>-2.7950653582394566E-4</c:v>
                </c:pt>
                <c:pt idx="99">
                  <c:v>-2.7781990070736097E-4</c:v>
                </c:pt>
                <c:pt idx="100">
                  <c:v>-2.2095621475514817E-4</c:v>
                </c:pt>
                <c:pt idx="101">
                  <c:v>-3.4024165094614619E-4</c:v>
                </c:pt>
                <c:pt idx="102">
                  <c:v>-1.943901819441519E-4</c:v>
                </c:pt>
                <c:pt idx="103">
                  <c:v>2.8465347266103645E-4</c:v>
                </c:pt>
                <c:pt idx="104">
                  <c:v>-1.1341524389109739E-4</c:v>
                </c:pt>
                <c:pt idx="105">
                  <c:v>-2.2514162196969563E-4</c:v>
                </c:pt>
                <c:pt idx="106">
                  <c:v>-2.3935027927449309E-4</c:v>
                </c:pt>
                <c:pt idx="107">
                  <c:v>-2.5083417148670588E-4</c:v>
                </c:pt>
                <c:pt idx="108">
                  <c:v>-2.5228944773735771E-4</c:v>
                </c:pt>
                <c:pt idx="109">
                  <c:v>-2.3957322535883788E-4</c:v>
                </c:pt>
                <c:pt idx="110">
                  <c:v>-2.4451768132603848E-4</c:v>
                </c:pt>
                <c:pt idx="111">
                  <c:v>-1.9791362235928892E-4</c:v>
                </c:pt>
                <c:pt idx="112">
                  <c:v>-2.6946199813093367E-4</c:v>
                </c:pt>
                <c:pt idx="113">
                  <c:v>-2.126839425304238E-4</c:v>
                </c:pt>
                <c:pt idx="114">
                  <c:v>-2.5169422150018045E-4</c:v>
                </c:pt>
                <c:pt idx="115">
                  <c:v>-1.8519556469717287E-4</c:v>
                </c:pt>
                <c:pt idx="116">
                  <c:v>-2.0261947054027197E-4</c:v>
                </c:pt>
                <c:pt idx="117">
                  <c:v>-2.5088334418230487E-4</c:v>
                </c:pt>
                <c:pt idx="118">
                  <c:v>-1.4241978029536954E-4</c:v>
                </c:pt>
                <c:pt idx="119">
                  <c:v>-2.4411828333521096E-4</c:v>
                </c:pt>
                <c:pt idx="120">
                  <c:v>-1.8396919538683364E-4</c:v>
                </c:pt>
                <c:pt idx="121">
                  <c:v>-1.6361387413619242E-4</c:v>
                </c:pt>
                <c:pt idx="122">
                  <c:v>-2.0487913550410611E-4</c:v>
                </c:pt>
                <c:pt idx="123">
                  <c:v>-1.6899342084023165E-4</c:v>
                </c:pt>
                <c:pt idx="124">
                  <c:v>-1.7271392538421444E-4</c:v>
                </c:pt>
                <c:pt idx="125">
                  <c:v>-1.7835646332978544E-4</c:v>
                </c:pt>
                <c:pt idx="126">
                  <c:v>-1.4201619121667237E-4</c:v>
                </c:pt>
                <c:pt idx="127">
                  <c:v>-1.9716554277631447E-4</c:v>
                </c:pt>
                <c:pt idx="128">
                  <c:v>-1.8347731855783558E-4</c:v>
                </c:pt>
                <c:pt idx="129">
                  <c:v>-1.5672947048812698E-4</c:v>
                </c:pt>
                <c:pt idx="130">
                  <c:v>-2.4398342053886366E-4</c:v>
                </c:pt>
                <c:pt idx="131">
                  <c:v>-1.2823282922556418E-4</c:v>
                </c:pt>
                <c:pt idx="132">
                  <c:v>-2.1250709798541098E-4</c:v>
                </c:pt>
                <c:pt idx="133">
                  <c:v>-1.2183668847845531E-4</c:v>
                </c:pt>
                <c:pt idx="134">
                  <c:v>-1.5702807059264591E-4</c:v>
                </c:pt>
                <c:pt idx="135">
                  <c:v>-2.0567086792328481E-4</c:v>
                </c:pt>
                <c:pt idx="136">
                  <c:v>-1.2150646756881683E-4</c:v>
                </c:pt>
                <c:pt idx="137">
                  <c:v>-2.8279712159676743E-4</c:v>
                </c:pt>
                <c:pt idx="138">
                  <c:v>-9.9721936671318283E-5</c:v>
                </c:pt>
                <c:pt idx="139">
                  <c:v>-3.1470045808250271E-4</c:v>
                </c:pt>
                <c:pt idx="140">
                  <c:v>-9.365131429893684E-5</c:v>
                </c:pt>
                <c:pt idx="141">
                  <c:v>-1.4147739472686647E-4</c:v>
                </c:pt>
                <c:pt idx="142">
                  <c:v>-2.8726462555821397E-4</c:v>
                </c:pt>
                <c:pt idx="143">
                  <c:v>-1.0623455318244308E-4</c:v>
                </c:pt>
                <c:pt idx="144">
                  <c:v>-1.6919162800521864E-4</c:v>
                </c:pt>
                <c:pt idx="145">
                  <c:v>-1.0704010046299876E-4</c:v>
                </c:pt>
                <c:pt idx="146">
                  <c:v>2.6268358822992576E-3</c:v>
                </c:pt>
                <c:pt idx="147">
                  <c:v>1.9951186106051374E-3</c:v>
                </c:pt>
                <c:pt idx="148">
                  <c:v>-1.299617214728127E-4</c:v>
                </c:pt>
                <c:pt idx="149">
                  <c:v>-1.7768544122639233E-4</c:v>
                </c:pt>
                <c:pt idx="150">
                  <c:v>1.545496288478875E-4</c:v>
                </c:pt>
                <c:pt idx="151">
                  <c:v>6.9759828749507203E-4</c:v>
                </c:pt>
                <c:pt idx="152">
                  <c:v>-6.862316585977185E-5</c:v>
                </c:pt>
                <c:pt idx="153">
                  <c:v>-1.5110048191613096E-4</c:v>
                </c:pt>
                <c:pt idx="154">
                  <c:v>-1.5385133391243355E-4</c:v>
                </c:pt>
                <c:pt idx="155">
                  <c:v>-2.0434755052816181E-4</c:v>
                </c:pt>
                <c:pt idx="156">
                  <c:v>3.0648989003166058E-4</c:v>
                </c:pt>
                <c:pt idx="157">
                  <c:v>-6.9076832330384344E-5</c:v>
                </c:pt>
                <c:pt idx="158">
                  <c:v>-1.4497705446939375E-4</c:v>
                </c:pt>
                <c:pt idx="159">
                  <c:v>-1.9800991824044421E-4</c:v>
                </c:pt>
                <c:pt idx="160">
                  <c:v>8.098751461361835E-4</c:v>
                </c:pt>
                <c:pt idx="161">
                  <c:v>-9.8941047323750225E-5</c:v>
                </c:pt>
                <c:pt idx="162">
                  <c:v>-1.2214545349095531E-4</c:v>
                </c:pt>
                <c:pt idx="163">
                  <c:v>-1.7863054404631358E-4</c:v>
                </c:pt>
                <c:pt idx="164">
                  <c:v>-1.4958859716923564E-4</c:v>
                </c:pt>
                <c:pt idx="165">
                  <c:v>-1.4630826561530714E-4</c:v>
                </c:pt>
                <c:pt idx="166">
                  <c:v>-1.2610830571851424E-4</c:v>
                </c:pt>
                <c:pt idx="167">
                  <c:v>-1.4965003368595849E-4</c:v>
                </c:pt>
                <c:pt idx="168">
                  <c:v>-1.9032303816221522E-4</c:v>
                </c:pt>
                <c:pt idx="169">
                  <c:v>-1.1167316398873936E-4</c:v>
                </c:pt>
                <c:pt idx="170">
                  <c:v>-1.246109865851401E-4</c:v>
                </c:pt>
                <c:pt idx="171">
                  <c:v>-2.1212917498204581E-4</c:v>
                </c:pt>
                <c:pt idx="172">
                  <c:v>-1.0254680867405055E-4</c:v>
                </c:pt>
                <c:pt idx="173">
                  <c:v>-2.8020783237426233E-4</c:v>
                </c:pt>
                <c:pt idx="174">
                  <c:v>-8.5411982084341909E-5</c:v>
                </c:pt>
                <c:pt idx="175">
                  <c:v>-1.2894002300559802E-4</c:v>
                </c:pt>
                <c:pt idx="176">
                  <c:v>-1.406019069084095E-4</c:v>
                </c:pt>
                <c:pt idx="177">
                  <c:v>-1.1307698485817441E-4</c:v>
                </c:pt>
                <c:pt idx="178">
                  <c:v>-1.7024443967641567E-4</c:v>
                </c:pt>
                <c:pt idx="179">
                  <c:v>-9.7731650550370264E-5</c:v>
                </c:pt>
                <c:pt idx="180">
                  <c:v>-1.1649973115662358E-4</c:v>
                </c:pt>
                <c:pt idx="181">
                  <c:v>-1.5179875653802786E-4</c:v>
                </c:pt>
                <c:pt idx="182">
                  <c:v>-9.5882455962915415E-5</c:v>
                </c:pt>
                <c:pt idx="183">
                  <c:v>-1.2206040939284919E-4</c:v>
                </c:pt>
                <c:pt idx="184">
                  <c:v>-1.5825766750632604E-4</c:v>
                </c:pt>
                <c:pt idx="185">
                  <c:v>-1.0956811894627399E-4</c:v>
                </c:pt>
                <c:pt idx="186">
                  <c:v>-9.0760937706852588E-5</c:v>
                </c:pt>
                <c:pt idx="187">
                  <c:v>-1.0751790364414838E-4</c:v>
                </c:pt>
                <c:pt idx="188">
                  <c:v>-8.1432385651676869E-5</c:v>
                </c:pt>
                <c:pt idx="189">
                  <c:v>1.4965275253353485E-3</c:v>
                </c:pt>
                <c:pt idx="190">
                  <c:v>7.4956782704525859E-4</c:v>
                </c:pt>
                <c:pt idx="191">
                  <c:v>-7.7392419795092128E-5</c:v>
                </c:pt>
                <c:pt idx="192">
                  <c:v>5.6602606349047868E-4</c:v>
                </c:pt>
                <c:pt idx="193">
                  <c:v>-1.0010469204270128E-4</c:v>
                </c:pt>
                <c:pt idx="194">
                  <c:v>-1.9997022982531714E-4</c:v>
                </c:pt>
                <c:pt idx="195">
                  <c:v>-1.0169431490766896E-4</c:v>
                </c:pt>
                <c:pt idx="196">
                  <c:v>-1.5362019195990469E-4</c:v>
                </c:pt>
                <c:pt idx="197">
                  <c:v>-8.7010821512860229E-5</c:v>
                </c:pt>
                <c:pt idx="198">
                  <c:v>-1.2760481257573979E-4</c:v>
                </c:pt>
                <c:pt idx="199">
                  <c:v>-9.2652153380352561E-5</c:v>
                </c:pt>
                <c:pt idx="200">
                  <c:v>-1.4441598302935166E-4</c:v>
                </c:pt>
                <c:pt idx="201">
                  <c:v>-1.3177857095106527E-4</c:v>
                </c:pt>
                <c:pt idx="202">
                  <c:v>-9.6686591474080084E-5</c:v>
                </c:pt>
                <c:pt idx="203">
                  <c:v>-1.0391657581753622E-4</c:v>
                </c:pt>
                <c:pt idx="204">
                  <c:v>-1.087909781975366E-4</c:v>
                </c:pt>
                <c:pt idx="205">
                  <c:v>-1.1425054251571584E-4</c:v>
                </c:pt>
                <c:pt idx="206">
                  <c:v>-1.3632788455723526E-4</c:v>
                </c:pt>
                <c:pt idx="207">
                  <c:v>-7.5016225288373611E-5</c:v>
                </c:pt>
                <c:pt idx="208">
                  <c:v>-1.1609336144237634E-4</c:v>
                </c:pt>
                <c:pt idx="209">
                  <c:v>-1.0679746482156969E-4</c:v>
                </c:pt>
                <c:pt idx="210">
                  <c:v>9.9269720384381147E-4</c:v>
                </c:pt>
                <c:pt idx="211">
                  <c:v>1.0282917965984922E-3</c:v>
                </c:pt>
                <c:pt idx="212">
                  <c:v>-8.530427597774857E-5</c:v>
                </c:pt>
                <c:pt idx="213">
                  <c:v>-1.0570659583683271E-4</c:v>
                </c:pt>
                <c:pt idx="214">
                  <c:v>-1.9608291689533555E-4</c:v>
                </c:pt>
                <c:pt idx="215">
                  <c:v>-7.6369145095547448E-5</c:v>
                </c:pt>
                <c:pt idx="216">
                  <c:v>-1.1145054644355146E-4</c:v>
                </c:pt>
                <c:pt idx="217">
                  <c:v>-1.4020766184857624E-4</c:v>
                </c:pt>
                <c:pt idx="218">
                  <c:v>-8.1490588429011579E-5</c:v>
                </c:pt>
                <c:pt idx="219">
                  <c:v>-1.0319849397142314E-4</c:v>
                </c:pt>
                <c:pt idx="220">
                  <c:v>9.6296153272110857E-4</c:v>
                </c:pt>
                <c:pt idx="221">
                  <c:v>5.4485363035506663E-4</c:v>
                </c:pt>
                <c:pt idx="222">
                  <c:v>-6.7862073804060514E-5</c:v>
                </c:pt>
                <c:pt idx="223">
                  <c:v>-1.0770100342035816E-4</c:v>
                </c:pt>
                <c:pt idx="224">
                  <c:v>-9.7350824602754888E-5</c:v>
                </c:pt>
                <c:pt idx="225">
                  <c:v>-1.1392319006130769E-4</c:v>
                </c:pt>
                <c:pt idx="226">
                  <c:v>-1.0219642607091356E-4</c:v>
                </c:pt>
                <c:pt idx="227">
                  <c:v>-1.4158996996466175E-4</c:v>
                </c:pt>
                <c:pt idx="228">
                  <c:v>-8.7138004962255465E-5</c:v>
                </c:pt>
                <c:pt idx="229">
                  <c:v>-1.186882909455671E-4</c:v>
                </c:pt>
                <c:pt idx="230">
                  <c:v>-1.1267418857845156E-4</c:v>
                </c:pt>
                <c:pt idx="231">
                  <c:v>-6.8043800196693099E-5</c:v>
                </c:pt>
                <c:pt idx="232">
                  <c:v>-5.9060281072821132E-5</c:v>
                </c:pt>
                <c:pt idx="233">
                  <c:v>-8.9456960369462305E-5</c:v>
                </c:pt>
                <c:pt idx="234">
                  <c:v>-7.3654434821136748E-5</c:v>
                </c:pt>
                <c:pt idx="235">
                  <c:v>-1.171279346929724E-4</c:v>
                </c:pt>
                <c:pt idx="236">
                  <c:v>-9.6833023074094352E-5</c:v>
                </c:pt>
                <c:pt idx="237">
                  <c:v>-7.7892293014647951E-5</c:v>
                </c:pt>
                <c:pt idx="238">
                  <c:v>-9.3827690910840321E-5</c:v>
                </c:pt>
                <c:pt idx="239">
                  <c:v>-1.19982346045693E-4</c:v>
                </c:pt>
                <c:pt idx="240">
                  <c:v>-7.5111130200611895E-5</c:v>
                </c:pt>
                <c:pt idx="241">
                  <c:v>-1.0608627861414475E-4</c:v>
                </c:pt>
                <c:pt idx="242">
                  <c:v>-8.4212380499865054E-5</c:v>
                </c:pt>
                <c:pt idx="243">
                  <c:v>-8.6804516179167122E-5</c:v>
                </c:pt>
                <c:pt idx="244">
                  <c:v>-1.0262566239742646E-4</c:v>
                </c:pt>
                <c:pt idx="245">
                  <c:v>-5.5181326000600083E-5</c:v>
                </c:pt>
                <c:pt idx="246">
                  <c:v>-5.8154928865070932E-5</c:v>
                </c:pt>
                <c:pt idx="247">
                  <c:v>6.858230155361621E-4</c:v>
                </c:pt>
                <c:pt idx="248">
                  <c:v>8.8428888004350693E-4</c:v>
                </c:pt>
                <c:pt idx="249">
                  <c:v>-7.2055132993504339E-5</c:v>
                </c:pt>
                <c:pt idx="250">
                  <c:v>-9.9183380163817637E-5</c:v>
                </c:pt>
                <c:pt idx="251">
                  <c:v>-9.1631298503705712E-5</c:v>
                </c:pt>
                <c:pt idx="252">
                  <c:v>-8.6310224404977163E-5</c:v>
                </c:pt>
                <c:pt idx="253">
                  <c:v>-1.0943535641389799E-4</c:v>
                </c:pt>
                <c:pt idx="254">
                  <c:v>-7.3570389495197666E-5</c:v>
                </c:pt>
                <c:pt idx="255">
                  <c:v>-8.1596200510308778E-5</c:v>
                </c:pt>
                <c:pt idx="256">
                  <c:v>-1.9059424124908223E-5</c:v>
                </c:pt>
                <c:pt idx="257">
                  <c:v>1.6505750860721865E-3</c:v>
                </c:pt>
                <c:pt idx="258">
                  <c:v>-7.6828600744736472E-5</c:v>
                </c:pt>
                <c:pt idx="259">
                  <c:v>-9.4356493580342955E-5</c:v>
                </c:pt>
                <c:pt idx="260">
                  <c:v>-1.9671891190500528E-4</c:v>
                </c:pt>
                <c:pt idx="261">
                  <c:v>-7.8922940057294839E-5</c:v>
                </c:pt>
                <c:pt idx="262">
                  <c:v>-7.0125876269999307E-5</c:v>
                </c:pt>
                <c:pt idx="263">
                  <c:v>1.499671574798278E-4</c:v>
                </c:pt>
                <c:pt idx="264">
                  <c:v>-1.1239421015425173E-4</c:v>
                </c:pt>
                <c:pt idx="265">
                  <c:v>-6.8462007179433449E-5</c:v>
                </c:pt>
                <c:pt idx="266">
                  <c:v>-8.8972642775215786E-5</c:v>
                </c:pt>
                <c:pt idx="267">
                  <c:v>-1.0518726906727945E-4</c:v>
                </c:pt>
                <c:pt idx="268">
                  <c:v>-7.7109886373225234E-5</c:v>
                </c:pt>
                <c:pt idx="269">
                  <c:v>-9.1119995080281106E-5</c:v>
                </c:pt>
                <c:pt idx="270">
                  <c:v>-4.0854252740325595E-5</c:v>
                </c:pt>
                <c:pt idx="271">
                  <c:v>-4.8802679939886605E-5</c:v>
                </c:pt>
                <c:pt idx="272">
                  <c:v>-8.8320525551024569E-5</c:v>
                </c:pt>
                <c:pt idx="273">
                  <c:v>-8.6465704983435053E-5</c:v>
                </c:pt>
                <c:pt idx="274">
                  <c:v>-4.0028541778218293E-5</c:v>
                </c:pt>
                <c:pt idx="275">
                  <c:v>-3.4843748666267634E-6</c:v>
                </c:pt>
                <c:pt idx="276">
                  <c:v>-5.7703855621982512E-5</c:v>
                </c:pt>
                <c:pt idx="277">
                  <c:v>-1.587852638485418E-4</c:v>
                </c:pt>
                <c:pt idx="278">
                  <c:v>5.0045603081465555E-4</c:v>
                </c:pt>
                <c:pt idx="279">
                  <c:v>1.3486856507557139E-3</c:v>
                </c:pt>
                <c:pt idx="280">
                  <c:v>-9.9091945965301619E-5</c:v>
                </c:pt>
                <c:pt idx="281">
                  <c:v>-7.8138739735408931E-5</c:v>
                </c:pt>
                <c:pt idx="282">
                  <c:v>4.8919587131543278E-4</c:v>
                </c:pt>
                <c:pt idx="283">
                  <c:v>4.1064722909545987E-4</c:v>
                </c:pt>
                <c:pt idx="284">
                  <c:v>-6.2067687050722413E-5</c:v>
                </c:pt>
                <c:pt idx="285">
                  <c:v>-1.0870086752243761E-4</c:v>
                </c:pt>
                <c:pt idx="286">
                  <c:v>-8.2778991095460366E-5</c:v>
                </c:pt>
                <c:pt idx="287">
                  <c:v>-8.4727536561227473E-5</c:v>
                </c:pt>
                <c:pt idx="288">
                  <c:v>-8.7909573778563441E-5</c:v>
                </c:pt>
                <c:pt idx="289">
                  <c:v>-9.704666845136344E-5</c:v>
                </c:pt>
                <c:pt idx="290">
                  <c:v>-7.0670200644657125E-5</c:v>
                </c:pt>
                <c:pt idx="291">
                  <c:v>-2.7753055593902159E-5</c:v>
                </c:pt>
                <c:pt idx="292">
                  <c:v>-8.5340467634709079E-5</c:v>
                </c:pt>
                <c:pt idx="293">
                  <c:v>-8.9523588366466865E-5</c:v>
                </c:pt>
                <c:pt idx="294">
                  <c:v>-7.7626445369986216E-5</c:v>
                </c:pt>
                <c:pt idx="295">
                  <c:v>-1.2818383881276055E-4</c:v>
                </c:pt>
                <c:pt idx="296">
                  <c:v>-6.7700278223963622E-5</c:v>
                </c:pt>
                <c:pt idx="297">
                  <c:v>-1.2428457900360453E-5</c:v>
                </c:pt>
                <c:pt idx="298">
                  <c:v>-6.6960176634814057E-5</c:v>
                </c:pt>
                <c:pt idx="299">
                  <c:v>-7.2511094210804127E-5</c:v>
                </c:pt>
                <c:pt idx="300">
                  <c:v>-8.968709771003689E-5</c:v>
                </c:pt>
                <c:pt idx="301">
                  <c:v>-7.9541957726768635E-5</c:v>
                </c:pt>
                <c:pt idx="302">
                  <c:v>-7.6243200326328397E-5</c:v>
                </c:pt>
                <c:pt idx="303">
                  <c:v>-8.8135999221371629E-5</c:v>
                </c:pt>
                <c:pt idx="304">
                  <c:v>-8.0668348542431889E-5</c:v>
                </c:pt>
                <c:pt idx="305">
                  <c:v>-9.021151167279587E-5</c:v>
                </c:pt>
                <c:pt idx="306">
                  <c:v>-6.8312745169188621E-5</c:v>
                </c:pt>
                <c:pt idx="307">
                  <c:v>-7.5856266750667196E-5</c:v>
                </c:pt>
                <c:pt idx="308">
                  <c:v>-7.7021229822326934E-5</c:v>
                </c:pt>
                <c:pt idx="309">
                  <c:v>-7.2963081746675888E-5</c:v>
                </c:pt>
                <c:pt idx="310">
                  <c:v>-1.0642926173085024E-4</c:v>
                </c:pt>
                <c:pt idx="311">
                  <c:v>-2.9495998232413458E-5</c:v>
                </c:pt>
                <c:pt idx="312">
                  <c:v>1.3763182850140632E-3</c:v>
                </c:pt>
                <c:pt idx="313">
                  <c:v>2.1464052955176436E-4</c:v>
                </c:pt>
                <c:pt idx="314">
                  <c:v>-6.971359892982948E-5</c:v>
                </c:pt>
                <c:pt idx="315">
                  <c:v>-7.9051726465585373E-5</c:v>
                </c:pt>
                <c:pt idx="316">
                  <c:v>-1.0441800507345822E-4</c:v>
                </c:pt>
                <c:pt idx="317">
                  <c:v>-1.0435851694313438E-5</c:v>
                </c:pt>
                <c:pt idx="318">
                  <c:v>-4.7611041051115749E-5</c:v>
                </c:pt>
                <c:pt idx="319">
                  <c:v>-8.3981594696371108E-6</c:v>
                </c:pt>
                <c:pt idx="320">
                  <c:v>-7.397703991868545E-5</c:v>
                </c:pt>
                <c:pt idx="321">
                  <c:v>-7.433489814713789E-5</c:v>
                </c:pt>
                <c:pt idx="322">
                  <c:v>-5.9963745116357132E-5</c:v>
                </c:pt>
                <c:pt idx="323">
                  <c:v>-7.8271389374059088E-5</c:v>
                </c:pt>
                <c:pt idx="324">
                  <c:v>6.0259230627110634E-4</c:v>
                </c:pt>
                <c:pt idx="325">
                  <c:v>-7.6337140068675487E-5</c:v>
                </c:pt>
                <c:pt idx="326">
                  <c:v>-9.4884411320029464E-5</c:v>
                </c:pt>
                <c:pt idx="327">
                  <c:v>-7.6088712355415467E-5</c:v>
                </c:pt>
                <c:pt idx="328">
                  <c:v>-7.5371732598037471E-5</c:v>
                </c:pt>
                <c:pt idx="329">
                  <c:v>-9.3101930060517603E-5</c:v>
                </c:pt>
                <c:pt idx="330">
                  <c:v>-6.2115162100855753E-5</c:v>
                </c:pt>
                <c:pt idx="331">
                  <c:v>-3.6100890262066815E-5</c:v>
                </c:pt>
                <c:pt idx="332">
                  <c:v>-6.8276318362938085E-5</c:v>
                </c:pt>
                <c:pt idx="333">
                  <c:v>-2.6148972849649185E-5</c:v>
                </c:pt>
                <c:pt idx="334">
                  <c:v>-6.3544456247027246E-5</c:v>
                </c:pt>
                <c:pt idx="335">
                  <c:v>-7.5610318382999628E-5</c:v>
                </c:pt>
                <c:pt idx="336">
                  <c:v>-6.8653061310923835E-5</c:v>
                </c:pt>
                <c:pt idx="337">
                  <c:v>-8.2316270181274274E-5</c:v>
                </c:pt>
                <c:pt idx="338">
                  <c:v>-6.787675201262345E-5</c:v>
                </c:pt>
                <c:pt idx="339">
                  <c:v>-7.8145504147796607E-5</c:v>
                </c:pt>
                <c:pt idx="340">
                  <c:v>-6.5522892916524642E-5</c:v>
                </c:pt>
                <c:pt idx="341">
                  <c:v>-7.1439723309443243E-5</c:v>
                </c:pt>
                <c:pt idx="342">
                  <c:v>-7.1571641942850639E-5</c:v>
                </c:pt>
                <c:pt idx="343">
                  <c:v>-7.2409386233962135E-5</c:v>
                </c:pt>
                <c:pt idx="344">
                  <c:v>-6.182028630976973E-5</c:v>
                </c:pt>
                <c:pt idx="345">
                  <c:v>-1.1205411102832047E-4</c:v>
                </c:pt>
                <c:pt idx="346">
                  <c:v>1.1772403176244547E-4</c:v>
                </c:pt>
                <c:pt idx="347">
                  <c:v>6.2722915913217866E-4</c:v>
                </c:pt>
                <c:pt idx="348">
                  <c:v>6.8233931308368215E-4</c:v>
                </c:pt>
                <c:pt idx="349">
                  <c:v>1.103863273801915E-3</c:v>
                </c:pt>
                <c:pt idx="350">
                  <c:v>-6.0507680369692126E-5</c:v>
                </c:pt>
                <c:pt idx="351">
                  <c:v>-7.0754222636445664E-5</c:v>
                </c:pt>
                <c:pt idx="352">
                  <c:v>-7.3386630830107408E-5</c:v>
                </c:pt>
                <c:pt idx="353">
                  <c:v>-7.5434355339197679E-5</c:v>
                </c:pt>
                <c:pt idx="354">
                  <c:v>-7.8494987051631047E-5</c:v>
                </c:pt>
                <c:pt idx="355">
                  <c:v>-6.6556045009345295E-5</c:v>
                </c:pt>
                <c:pt idx="356">
                  <c:v>-7.314750325018974E-5</c:v>
                </c:pt>
                <c:pt idx="357">
                  <c:v>-1.3327164206370626E-4</c:v>
                </c:pt>
                <c:pt idx="358">
                  <c:v>-4.9216928310087916E-5</c:v>
                </c:pt>
                <c:pt idx="359">
                  <c:v>-3.5231557418437046E-5</c:v>
                </c:pt>
                <c:pt idx="360">
                  <c:v>1.0594740207774175E-3</c:v>
                </c:pt>
                <c:pt idx="361">
                  <c:v>6.0680750338876156E-4</c:v>
                </c:pt>
                <c:pt idx="362">
                  <c:v>-8.2556324597324199E-5</c:v>
                </c:pt>
                <c:pt idx="363">
                  <c:v>-6.6332305897982943E-5</c:v>
                </c:pt>
                <c:pt idx="364">
                  <c:v>-3.8805618774409199E-5</c:v>
                </c:pt>
                <c:pt idx="365">
                  <c:v>-1.7896608816941857E-5</c:v>
                </c:pt>
                <c:pt idx="366">
                  <c:v>-5.4985010945459325E-5</c:v>
                </c:pt>
                <c:pt idx="367">
                  <c:v>-8.9316903015594277E-5</c:v>
                </c:pt>
                <c:pt idx="368">
                  <c:v>-5.5622225194843822E-5</c:v>
                </c:pt>
                <c:pt idx="369">
                  <c:v>-9.8264156925619979E-5</c:v>
                </c:pt>
                <c:pt idx="370">
                  <c:v>-5.9084909837525428E-5</c:v>
                </c:pt>
                <c:pt idx="371">
                  <c:v>-9.5697977461550314E-5</c:v>
                </c:pt>
                <c:pt idx="372">
                  <c:v>-8.8113720996073786E-5</c:v>
                </c:pt>
                <c:pt idx="373">
                  <c:v>-5.4688089834006725E-5</c:v>
                </c:pt>
                <c:pt idx="374">
                  <c:v>-7.6733171135322952E-5</c:v>
                </c:pt>
                <c:pt idx="375">
                  <c:v>-5.9132990267102872E-5</c:v>
                </c:pt>
                <c:pt idx="376">
                  <c:v>-8.6190527315779597E-5</c:v>
                </c:pt>
                <c:pt idx="377">
                  <c:v>6.0743314610038553E-5</c:v>
                </c:pt>
                <c:pt idx="378">
                  <c:v>-5.7110119848461085E-5</c:v>
                </c:pt>
                <c:pt idx="379">
                  <c:v>-6.5289913777814569E-5</c:v>
                </c:pt>
                <c:pt idx="380">
                  <c:v>1.9246792333573597E-5</c:v>
                </c:pt>
                <c:pt idx="381">
                  <c:v>-5.8549961961792549E-5</c:v>
                </c:pt>
                <c:pt idx="382">
                  <c:v>-2.6980593311556632E-5</c:v>
                </c:pt>
                <c:pt idx="383">
                  <c:v>4.4666413198801664E-4</c:v>
                </c:pt>
                <c:pt idx="384">
                  <c:v>-6.4677558061626266E-5</c:v>
                </c:pt>
                <c:pt idx="385">
                  <c:v>-6.6534454504916244E-5</c:v>
                </c:pt>
                <c:pt idx="386">
                  <c:v>-6.155520568826105E-5</c:v>
                </c:pt>
                <c:pt idx="387">
                  <c:v>-6.9286441131097905E-5</c:v>
                </c:pt>
                <c:pt idx="388">
                  <c:v>-6.4390625121334646E-5</c:v>
                </c:pt>
                <c:pt idx="389">
                  <c:v>-7.33258993188141E-5</c:v>
                </c:pt>
                <c:pt idx="390">
                  <c:v>-6.1467212952652053E-5</c:v>
                </c:pt>
                <c:pt idx="391">
                  <c:v>-8.0712048385028144E-5</c:v>
                </c:pt>
                <c:pt idx="392">
                  <c:v>-7.7802066381422926E-5</c:v>
                </c:pt>
                <c:pt idx="393">
                  <c:v>-4.7954934364517468E-5</c:v>
                </c:pt>
                <c:pt idx="394">
                  <c:v>-7.1848099999000231E-5</c:v>
                </c:pt>
                <c:pt idx="395">
                  <c:v>-6.4728532292759357E-5</c:v>
                </c:pt>
                <c:pt idx="396">
                  <c:v>-9.1372959468003466E-5</c:v>
                </c:pt>
                <c:pt idx="397">
                  <c:v>-5.1246386329909026E-5</c:v>
                </c:pt>
                <c:pt idx="398">
                  <c:v>-6.0331340957160382E-5</c:v>
                </c:pt>
                <c:pt idx="399">
                  <c:v>-6.455233264029358E-5</c:v>
                </c:pt>
                <c:pt idx="400">
                  <c:v>-6.6856233876063818E-5</c:v>
                </c:pt>
                <c:pt idx="401">
                  <c:v>-6.1037809785483005E-5</c:v>
                </c:pt>
                <c:pt idx="402">
                  <c:v>-6.8386868590351573E-5</c:v>
                </c:pt>
                <c:pt idx="403">
                  <c:v>-7.0055346921836466E-5</c:v>
                </c:pt>
                <c:pt idx="404">
                  <c:v>-4.872838526233281E-5</c:v>
                </c:pt>
                <c:pt idx="405">
                  <c:v>-5.9340474645408946E-5</c:v>
                </c:pt>
                <c:pt idx="406">
                  <c:v>-5.9748577134059338E-5</c:v>
                </c:pt>
                <c:pt idx="407">
                  <c:v>-1.1531129627011775E-5</c:v>
                </c:pt>
                <c:pt idx="408">
                  <c:v>4.0153061188716652E-4</c:v>
                </c:pt>
                <c:pt idx="409">
                  <c:v>-5.8209969449965337E-5</c:v>
                </c:pt>
                <c:pt idx="410">
                  <c:v>-6.9796583593063395E-5</c:v>
                </c:pt>
                <c:pt idx="411">
                  <c:v>-4.8562095156026329E-5</c:v>
                </c:pt>
                <c:pt idx="412">
                  <c:v>-7.0009127054691041E-5</c:v>
                </c:pt>
                <c:pt idx="413">
                  <c:v>-5.4760028029348479E-5</c:v>
                </c:pt>
                <c:pt idx="414">
                  <c:v>-7.7060742973353749E-5</c:v>
                </c:pt>
                <c:pt idx="415">
                  <c:v>-6.2084622400663422E-5</c:v>
                </c:pt>
                <c:pt idx="416">
                  <c:v>-5.2933466550894871E-5</c:v>
                </c:pt>
                <c:pt idx="417">
                  <c:v>-3.8721665106824654E-5</c:v>
                </c:pt>
                <c:pt idx="418">
                  <c:v>5.8762741101167908E-4</c:v>
                </c:pt>
                <c:pt idx="419">
                  <c:v>-5.9380780699069855E-5</c:v>
                </c:pt>
                <c:pt idx="420">
                  <c:v>-6.046273926573329E-5</c:v>
                </c:pt>
                <c:pt idx="421">
                  <c:v>3.0109356502229571E-4</c:v>
                </c:pt>
                <c:pt idx="422">
                  <c:v>-5.8039104754251563E-5</c:v>
                </c:pt>
                <c:pt idx="423">
                  <c:v>-6.4627816252424257E-5</c:v>
                </c:pt>
                <c:pt idx="424">
                  <c:v>4.9400758577134885E-5</c:v>
                </c:pt>
                <c:pt idx="425">
                  <c:v>-4.1099898874734378E-5</c:v>
                </c:pt>
                <c:pt idx="426">
                  <c:v>2.7129469096020127E-6</c:v>
                </c:pt>
                <c:pt idx="427">
                  <c:v>-5.3801788402698793E-5</c:v>
                </c:pt>
                <c:pt idx="428">
                  <c:v>-2.06125818221483E-5</c:v>
                </c:pt>
                <c:pt idx="429">
                  <c:v>3.1681133129882904E-4</c:v>
                </c:pt>
                <c:pt idx="430">
                  <c:v>-5.441858098341381E-5</c:v>
                </c:pt>
                <c:pt idx="431">
                  <c:v>-8.4024718110107234E-5</c:v>
                </c:pt>
                <c:pt idx="432">
                  <c:v>-4.5185917183467767E-5</c:v>
                </c:pt>
                <c:pt idx="433">
                  <c:v>-6.6737802595156305E-5</c:v>
                </c:pt>
                <c:pt idx="434">
                  <c:v>-5.6649640169112056E-5</c:v>
                </c:pt>
                <c:pt idx="435">
                  <c:v>-6.0683270249689883E-5</c:v>
                </c:pt>
                <c:pt idx="436">
                  <c:v>-5.6805414945585151E-5</c:v>
                </c:pt>
                <c:pt idx="437">
                  <c:v>-5.6260133050756929E-5</c:v>
                </c:pt>
                <c:pt idx="438">
                  <c:v>-5.5505804473357563E-5</c:v>
                </c:pt>
                <c:pt idx="439">
                  <c:v>-6.2314879189843148E-5</c:v>
                </c:pt>
                <c:pt idx="440">
                  <c:v>-5.5301119281513484E-5</c:v>
                </c:pt>
                <c:pt idx="441">
                  <c:v>-5.9015707217952606E-5</c:v>
                </c:pt>
                <c:pt idx="442">
                  <c:v>-5.6730126362647594E-5</c:v>
                </c:pt>
                <c:pt idx="443">
                  <c:v>-5.6066569170070336E-5</c:v>
                </c:pt>
                <c:pt idx="444">
                  <c:v>-5.3460163904388908E-5</c:v>
                </c:pt>
                <c:pt idx="445">
                  <c:v>-5.403954742735879E-5</c:v>
                </c:pt>
                <c:pt idx="446">
                  <c:v>-6.1615985596120789E-5</c:v>
                </c:pt>
                <c:pt idx="447">
                  <c:v>-5.2819211754863261E-5</c:v>
                </c:pt>
                <c:pt idx="448">
                  <c:v>-7.3199982748963535E-5</c:v>
                </c:pt>
                <c:pt idx="449">
                  <c:v>-5.4367351511188595E-5</c:v>
                </c:pt>
                <c:pt idx="450">
                  <c:v>-4.5701355786206589E-5</c:v>
                </c:pt>
                <c:pt idx="451">
                  <c:v>-6.6886349735823387E-5</c:v>
                </c:pt>
                <c:pt idx="452">
                  <c:v>-4.0820795750098524E-5</c:v>
                </c:pt>
                <c:pt idx="453">
                  <c:v>-6.2913568718520085E-5</c:v>
                </c:pt>
                <c:pt idx="454">
                  <c:v>-5.358916786987181E-5</c:v>
                </c:pt>
                <c:pt idx="455">
                  <c:v>-6.2904307232091608E-5</c:v>
                </c:pt>
                <c:pt idx="456">
                  <c:v>-4.6231547879459491E-5</c:v>
                </c:pt>
                <c:pt idx="457">
                  <c:v>-6.0622253693192671E-5</c:v>
                </c:pt>
                <c:pt idx="458">
                  <c:v>-5.518601098275115E-5</c:v>
                </c:pt>
                <c:pt idx="459">
                  <c:v>-5.4100059528539603E-5</c:v>
                </c:pt>
                <c:pt idx="460">
                  <c:v>-4.5808596442673529E-5</c:v>
                </c:pt>
                <c:pt idx="461">
                  <c:v>-1.8608956070859201E-4</c:v>
                </c:pt>
                <c:pt idx="462">
                  <c:v>-3.0921927450195423E-5</c:v>
                </c:pt>
                <c:pt idx="463">
                  <c:v>-4.6146619403101701E-5</c:v>
                </c:pt>
                <c:pt idx="464">
                  <c:v>-6.9158684672951436E-5</c:v>
                </c:pt>
                <c:pt idx="465">
                  <c:v>-4.7735174176634341E-5</c:v>
                </c:pt>
                <c:pt idx="466">
                  <c:v>-5.5039822698675833E-5</c:v>
                </c:pt>
                <c:pt idx="467">
                  <c:v>-5.0327732255372475E-5</c:v>
                </c:pt>
                <c:pt idx="468">
                  <c:v>-4.2798209171576977E-5</c:v>
                </c:pt>
                <c:pt idx="469">
                  <c:v>-5.708772767189376E-5</c:v>
                </c:pt>
                <c:pt idx="470">
                  <c:v>-4.8306086639292604E-5</c:v>
                </c:pt>
                <c:pt idx="471">
                  <c:v>-4.7766140200851643E-5</c:v>
                </c:pt>
                <c:pt idx="472">
                  <c:v>-5.9073367396565802E-5</c:v>
                </c:pt>
                <c:pt idx="473">
                  <c:v>-1.4003837188199087E-5</c:v>
                </c:pt>
                <c:pt idx="474">
                  <c:v>1.6556306680681233E-4</c:v>
                </c:pt>
                <c:pt idx="475">
                  <c:v>-4.4682927556164861E-5</c:v>
                </c:pt>
                <c:pt idx="476">
                  <c:v>-5.1076851619140391E-5</c:v>
                </c:pt>
                <c:pt idx="477">
                  <c:v>-4.3984119985596102E-5</c:v>
                </c:pt>
                <c:pt idx="478">
                  <c:v>-5.5195825179179526E-5</c:v>
                </c:pt>
                <c:pt idx="479">
                  <c:v>8.3988513507896127E-5</c:v>
                </c:pt>
                <c:pt idx="480">
                  <c:v>-5.6062166578115132E-5</c:v>
                </c:pt>
                <c:pt idx="481">
                  <c:v>-4.26387257085626E-5</c:v>
                </c:pt>
                <c:pt idx="482">
                  <c:v>-4.5402548318465858E-5</c:v>
                </c:pt>
                <c:pt idx="483">
                  <c:v>-5.6393253577912595E-5</c:v>
                </c:pt>
                <c:pt idx="484">
                  <c:v>6.7290134633537493E-4</c:v>
                </c:pt>
                <c:pt idx="485">
                  <c:v>-4.141993323644286E-5</c:v>
                </c:pt>
                <c:pt idx="486">
                  <c:v>-3.7950214296166133E-5</c:v>
                </c:pt>
                <c:pt idx="487">
                  <c:v>-6.3613985112998407E-5</c:v>
                </c:pt>
                <c:pt idx="488">
                  <c:v>-1.7197746992462571E-5</c:v>
                </c:pt>
                <c:pt idx="489">
                  <c:v>-3.7274036933538404E-5</c:v>
                </c:pt>
                <c:pt idx="490">
                  <c:v>-3.6547513808165713E-5</c:v>
                </c:pt>
                <c:pt idx="491">
                  <c:v>-3.8866898501728758E-5</c:v>
                </c:pt>
                <c:pt idx="492">
                  <c:v>1.6875762999598836E-3</c:v>
                </c:pt>
                <c:pt idx="493">
                  <c:v>1.2629559345237881E-6</c:v>
                </c:pt>
                <c:pt idx="494">
                  <c:v>1.8679065006275213E-4</c:v>
                </c:pt>
                <c:pt idx="495">
                  <c:v>6.5236355132556299E-4</c:v>
                </c:pt>
                <c:pt idx="496">
                  <c:v>2.0143432754436835E-5</c:v>
                </c:pt>
                <c:pt idx="497">
                  <c:v>4.4595253015646204E-5</c:v>
                </c:pt>
                <c:pt idx="498">
                  <c:v>-3.8873626039954711E-5</c:v>
                </c:pt>
                <c:pt idx="499">
                  <c:v>1.3969751604261325E-5</c:v>
                </c:pt>
                <c:pt idx="500">
                  <c:v>-1.6173797270330676E-5</c:v>
                </c:pt>
                <c:pt idx="501">
                  <c:v>4.0345103635740882E-4</c:v>
                </c:pt>
                <c:pt idx="502">
                  <c:v>2.6671806591770607E-4</c:v>
                </c:pt>
                <c:pt idx="503">
                  <c:v>1.9124952974496095E-4</c:v>
                </c:pt>
                <c:pt idx="504">
                  <c:v>-4.5702458708260792E-5</c:v>
                </c:pt>
                <c:pt idx="505">
                  <c:v>1.542084264128373E-5</c:v>
                </c:pt>
                <c:pt idx="506">
                  <c:v>-4.315970877795851E-5</c:v>
                </c:pt>
                <c:pt idx="507">
                  <c:v>1.5047995183402042E-4</c:v>
                </c:pt>
                <c:pt idx="508">
                  <c:v>-8.7600887259184182E-6</c:v>
                </c:pt>
                <c:pt idx="509">
                  <c:v>-4.6839914693716382E-5</c:v>
                </c:pt>
                <c:pt idx="510">
                  <c:v>2.4516130093403197E-5</c:v>
                </c:pt>
                <c:pt idx="511">
                  <c:v>1.0096177120973333E-4</c:v>
                </c:pt>
                <c:pt idx="512">
                  <c:v>3.2174698588523129E-4</c:v>
                </c:pt>
                <c:pt idx="513">
                  <c:v>1.4793837950834694E-4</c:v>
                </c:pt>
                <c:pt idx="514">
                  <c:v>3.1983290368481294E-4</c:v>
                </c:pt>
                <c:pt idx="515">
                  <c:v>4.0277063239404254E-5</c:v>
                </c:pt>
                <c:pt idx="516">
                  <c:v>2.2232033513028978E-5</c:v>
                </c:pt>
                <c:pt idx="517">
                  <c:v>-8.9308662840713773E-6</c:v>
                </c:pt>
                <c:pt idx="518">
                  <c:v>1.1126232569977194E-3</c:v>
                </c:pt>
                <c:pt idx="519">
                  <c:v>1.9016517898527892E-5</c:v>
                </c:pt>
                <c:pt idx="520">
                  <c:v>-5.6413699842265692E-5</c:v>
                </c:pt>
                <c:pt idx="521">
                  <c:v>1.3587973491944688E-5</c:v>
                </c:pt>
                <c:pt idx="522">
                  <c:v>-5.4051164788440897E-5</c:v>
                </c:pt>
                <c:pt idx="523">
                  <c:v>1.8124623696796538E-4</c:v>
                </c:pt>
                <c:pt idx="524">
                  <c:v>1.4569568011805597E-3</c:v>
                </c:pt>
                <c:pt idx="525">
                  <c:v>1.908897996365683E-4</c:v>
                </c:pt>
                <c:pt idx="526">
                  <c:v>1.3500653672203605E-4</c:v>
                </c:pt>
                <c:pt idx="527">
                  <c:v>1.8732729642065261E-4</c:v>
                </c:pt>
                <c:pt idx="528">
                  <c:v>1.7120454368847796E-5</c:v>
                </c:pt>
                <c:pt idx="529">
                  <c:v>8.1964697860773634E-5</c:v>
                </c:pt>
                <c:pt idx="530">
                  <c:v>2.1484739417696776E-4</c:v>
                </c:pt>
                <c:pt idx="531">
                  <c:v>2.7785737162879269E-4</c:v>
                </c:pt>
                <c:pt idx="532">
                  <c:v>-2.0247245679347591E-5</c:v>
                </c:pt>
                <c:pt idx="533">
                  <c:v>1.2081584128923327E-4</c:v>
                </c:pt>
                <c:pt idx="534">
                  <c:v>6.0751918354483349E-5</c:v>
                </c:pt>
                <c:pt idx="535">
                  <c:v>8.7795122129459688E-4</c:v>
                </c:pt>
                <c:pt idx="536">
                  <c:v>5.661041395439929E-4</c:v>
                </c:pt>
                <c:pt idx="537">
                  <c:v>4.1236201361009471E-4</c:v>
                </c:pt>
                <c:pt idx="538">
                  <c:v>7.0315032363148732E-4</c:v>
                </c:pt>
                <c:pt idx="539">
                  <c:v>-3.4594192544605667E-5</c:v>
                </c:pt>
                <c:pt idx="540">
                  <c:v>5.7188558330962776E-4</c:v>
                </c:pt>
                <c:pt idx="541">
                  <c:v>1.1491699921851074E-4</c:v>
                </c:pt>
                <c:pt idx="542">
                  <c:v>1.0513853542572973E-3</c:v>
                </c:pt>
                <c:pt idx="543">
                  <c:v>4.472827832035424E-4</c:v>
                </c:pt>
                <c:pt idx="544">
                  <c:v>-3.6528583786150768E-5</c:v>
                </c:pt>
                <c:pt idx="545">
                  <c:v>6.6967069243065272E-5</c:v>
                </c:pt>
                <c:pt idx="546">
                  <c:v>4.749647277056597E-4</c:v>
                </c:pt>
                <c:pt idx="547">
                  <c:v>-7.19531498583731E-5</c:v>
                </c:pt>
                <c:pt idx="548">
                  <c:v>-4.6379043733820613E-5</c:v>
                </c:pt>
                <c:pt idx="549">
                  <c:v>-4.619739177604986E-5</c:v>
                </c:pt>
                <c:pt idx="550">
                  <c:v>1.0855871855087388E-3</c:v>
                </c:pt>
                <c:pt idx="551">
                  <c:v>3.7573029997534039E-5</c:v>
                </c:pt>
                <c:pt idx="552">
                  <c:v>1.0191739879923844E-4</c:v>
                </c:pt>
                <c:pt idx="553">
                  <c:v>-6.1810855068654424E-5</c:v>
                </c:pt>
                <c:pt idx="554">
                  <c:v>-4.8089997580387267E-5</c:v>
                </c:pt>
                <c:pt idx="555">
                  <c:v>-4.9192656214794979E-5</c:v>
                </c:pt>
                <c:pt idx="556">
                  <c:v>1.0632902097725043E-4</c:v>
                </c:pt>
                <c:pt idx="557">
                  <c:v>1.4572520107533174E-4</c:v>
                </c:pt>
                <c:pt idx="558">
                  <c:v>8.1702076901093903E-4</c:v>
                </c:pt>
                <c:pt idx="559">
                  <c:v>2.3553004157642389E-3</c:v>
                </c:pt>
                <c:pt idx="560">
                  <c:v>3.8901534664311515E-5</c:v>
                </c:pt>
                <c:pt idx="561">
                  <c:v>5.9286165502516102E-3</c:v>
                </c:pt>
                <c:pt idx="562">
                  <c:v>1.5366932710020062E-3</c:v>
                </c:pt>
                <c:pt idx="563">
                  <c:v>2.0769102718139667E-3</c:v>
                </c:pt>
                <c:pt idx="564">
                  <c:v>1.5425022940233431E-3</c:v>
                </c:pt>
                <c:pt idx="565">
                  <c:v>1.0887707487743754E-3</c:v>
                </c:pt>
                <c:pt idx="566">
                  <c:v>-5.1971606683769941E-5</c:v>
                </c:pt>
                <c:pt idx="567">
                  <c:v>9.4708918676795573E-4</c:v>
                </c:pt>
                <c:pt idx="568">
                  <c:v>1.7510089399639559E-3</c:v>
                </c:pt>
                <c:pt idx="569">
                  <c:v>4.4949608571780073E-5</c:v>
                </c:pt>
                <c:pt idx="570">
                  <c:v>9.1417683092403045E-5</c:v>
                </c:pt>
                <c:pt idx="571">
                  <c:v>-4.6406973529068919E-5</c:v>
                </c:pt>
                <c:pt idx="572">
                  <c:v>1.1079924523190157E-3</c:v>
                </c:pt>
                <c:pt idx="573">
                  <c:v>6.6633148983304071E-6</c:v>
                </c:pt>
                <c:pt idx="574">
                  <c:v>1.0296081648251509E-4</c:v>
                </c:pt>
                <c:pt idx="575">
                  <c:v>4.4387488590645251E-5</c:v>
                </c:pt>
                <c:pt idx="576">
                  <c:v>1.716487381889113E-4</c:v>
                </c:pt>
                <c:pt idx="577">
                  <c:v>8.4393464516510099E-4</c:v>
                </c:pt>
                <c:pt idx="578">
                  <c:v>2.0320827659223713E-3</c:v>
                </c:pt>
                <c:pt idx="579">
                  <c:v>1.0347909713341551E-3</c:v>
                </c:pt>
                <c:pt idx="580">
                  <c:v>7.6165339432444339E-3</c:v>
                </c:pt>
                <c:pt idx="581">
                  <c:v>1.7999207058908027E-2</c:v>
                </c:pt>
                <c:pt idx="582">
                  <c:v>-1.9553400416768565E-4</c:v>
                </c:pt>
                <c:pt idx="583">
                  <c:v>7.94906991333502E-3</c:v>
                </c:pt>
                <c:pt idx="584">
                  <c:v>2.2262641919993734E-3</c:v>
                </c:pt>
                <c:pt idx="585">
                  <c:v>2.1820050198756141E-3</c:v>
                </c:pt>
                <c:pt idx="586">
                  <c:v>-1.4368230678653296E-4</c:v>
                </c:pt>
                <c:pt idx="587">
                  <c:v>3.9712358103470126E-3</c:v>
                </c:pt>
                <c:pt idx="588">
                  <c:v>2.0435130260918165E-3</c:v>
                </c:pt>
                <c:pt idx="589">
                  <c:v>1.2872536257930469E-2</c:v>
                </c:pt>
                <c:pt idx="590">
                  <c:v>1.3221800995633097E-3</c:v>
                </c:pt>
                <c:pt idx="591">
                  <c:v>-1.5683515187397759E-4</c:v>
                </c:pt>
                <c:pt idx="592">
                  <c:v>2.8462314970673233E-3</c:v>
                </c:pt>
                <c:pt idx="593">
                  <c:v>8.2265338180747064E-3</c:v>
                </c:pt>
                <c:pt idx="594">
                  <c:v>4.5577459979043774E-3</c:v>
                </c:pt>
                <c:pt idx="595">
                  <c:v>8.4973080593126714E-3</c:v>
                </c:pt>
                <c:pt idx="596">
                  <c:v>2.419574166427042E-2</c:v>
                </c:pt>
                <c:pt idx="597">
                  <c:v>7.4616885511314098E-3</c:v>
                </c:pt>
                <c:pt idx="598">
                  <c:v>3.1197589979828924E-2</c:v>
                </c:pt>
                <c:pt idx="599">
                  <c:v>6.0310172153393043E-2</c:v>
                </c:pt>
                <c:pt idx="600">
                  <c:v>5.3309138204047049E-2</c:v>
                </c:pt>
                <c:pt idx="601">
                  <c:v>5.891677578688153E-2</c:v>
                </c:pt>
                <c:pt idx="602">
                  <c:v>6.1929015285437684E-2</c:v>
                </c:pt>
                <c:pt idx="603">
                  <c:v>0.15915431218554399</c:v>
                </c:pt>
                <c:pt idx="604">
                  <c:v>0.12063992927796115</c:v>
                </c:pt>
                <c:pt idx="605">
                  <c:v>0.13515595902614419</c:v>
                </c:pt>
                <c:pt idx="606">
                  <c:v>0.11780036876336304</c:v>
                </c:pt>
                <c:pt idx="607">
                  <c:v>0.18686364390223659</c:v>
                </c:pt>
                <c:pt idx="608">
                  <c:v>9.5423590707408926E-2</c:v>
                </c:pt>
                <c:pt idx="609">
                  <c:v>0.11390048807403823</c:v>
                </c:pt>
                <c:pt idx="610">
                  <c:v>9.2373759813901807E-2</c:v>
                </c:pt>
                <c:pt idx="611">
                  <c:v>0.16989713095171019</c:v>
                </c:pt>
                <c:pt idx="612">
                  <c:v>0.17790871575234105</c:v>
                </c:pt>
                <c:pt idx="613">
                  <c:v>0.21200676783031211</c:v>
                </c:pt>
                <c:pt idx="614">
                  <c:v>9.7721155043252697E-2</c:v>
                </c:pt>
                <c:pt idx="615">
                  <c:v>0.24985192001694728</c:v>
                </c:pt>
                <c:pt idx="616">
                  <c:v>1.0708960784757324E-3</c:v>
                </c:pt>
                <c:pt idx="617">
                  <c:v>5.9000380016822555E-2</c:v>
                </c:pt>
                <c:pt idx="618">
                  <c:v>4.7395255599355542E-2</c:v>
                </c:pt>
                <c:pt idx="619">
                  <c:v>3.0014435264644274E-2</c:v>
                </c:pt>
                <c:pt idx="620">
                  <c:v>2.9329502200688109E-2</c:v>
                </c:pt>
                <c:pt idx="621">
                  <c:v>2.5077139688268659E-2</c:v>
                </c:pt>
                <c:pt idx="622">
                  <c:v>1.5252505126211364E-2</c:v>
                </c:pt>
                <c:pt idx="623">
                  <c:v>1.8759396881026937E-2</c:v>
                </c:pt>
                <c:pt idx="624">
                  <c:v>1.6518380970943502E-2</c:v>
                </c:pt>
                <c:pt idx="625">
                  <c:v>6.5459725227118345E-3</c:v>
                </c:pt>
                <c:pt idx="626">
                  <c:v>3.833244646963579E-3</c:v>
                </c:pt>
                <c:pt idx="627">
                  <c:v>-8.5715365548668634E-5</c:v>
                </c:pt>
                <c:pt idx="628">
                  <c:v>3.9357868032011481E-3</c:v>
                </c:pt>
                <c:pt idx="629">
                  <c:v>-3.2438022328218508E-3</c:v>
                </c:pt>
                <c:pt idx="630">
                  <c:v>-2.7911071068981996E-3</c:v>
                </c:pt>
                <c:pt idx="631">
                  <c:v>-3.9827011564902764E-3</c:v>
                </c:pt>
                <c:pt idx="632">
                  <c:v>-1.0971569907517954E-3</c:v>
                </c:pt>
                <c:pt idx="633">
                  <c:v>-1.3768175510049418E-3</c:v>
                </c:pt>
                <c:pt idx="634">
                  <c:v>-2.0549364564361986E-3</c:v>
                </c:pt>
                <c:pt idx="635">
                  <c:v>-2.6551517994673076E-3</c:v>
                </c:pt>
                <c:pt idx="636">
                  <c:v>-1.1126114486476001E-3</c:v>
                </c:pt>
                <c:pt idx="637">
                  <c:v>3.8573189518129728E-3</c:v>
                </c:pt>
                <c:pt idx="638">
                  <c:v>1.1474273006450769E-3</c:v>
                </c:pt>
                <c:pt idx="639">
                  <c:v>6.7852019357290258E-3</c:v>
                </c:pt>
                <c:pt idx="640">
                  <c:v>1.0313304051044084E-2</c:v>
                </c:pt>
                <c:pt idx="641">
                  <c:v>4.963674481369024E-3</c:v>
                </c:pt>
                <c:pt idx="642">
                  <c:v>8.9927291279635908E-3</c:v>
                </c:pt>
                <c:pt idx="643">
                  <c:v>1.4423220696458456E-2</c:v>
                </c:pt>
                <c:pt idx="644">
                  <c:v>1.4102565318423408E-2</c:v>
                </c:pt>
                <c:pt idx="645">
                  <c:v>1.7757333519902541E-2</c:v>
                </c:pt>
                <c:pt idx="646">
                  <c:v>2.7539507728268395E-2</c:v>
                </c:pt>
                <c:pt idx="647">
                  <c:v>4.0963653730059349E-2</c:v>
                </c:pt>
                <c:pt idx="648">
                  <c:v>3.72502882849991E-2</c:v>
                </c:pt>
                <c:pt idx="649">
                  <c:v>5.4422804177199392E-2</c:v>
                </c:pt>
                <c:pt idx="650">
                  <c:v>0.12247797975915438</c:v>
                </c:pt>
                <c:pt idx="651">
                  <c:v>3.054077639845644E-2</c:v>
                </c:pt>
                <c:pt idx="652">
                  <c:v>3.3553592394428955E-2</c:v>
                </c:pt>
                <c:pt idx="653">
                  <c:v>6.6111942125051448E-2</c:v>
                </c:pt>
                <c:pt idx="654">
                  <c:v>6.564119859027949E-2</c:v>
                </c:pt>
                <c:pt idx="655">
                  <c:v>5.2995835626406536E-2</c:v>
                </c:pt>
                <c:pt idx="656">
                  <c:v>6.0481506142495096E-2</c:v>
                </c:pt>
                <c:pt idx="657">
                  <c:v>6.7836336857046126E-2</c:v>
                </c:pt>
                <c:pt idx="658">
                  <c:v>4.3505882387670142E-2</c:v>
                </c:pt>
                <c:pt idx="659">
                  <c:v>8.0311482919331989E-2</c:v>
                </c:pt>
                <c:pt idx="660">
                  <c:v>0.10191246696866954</c:v>
                </c:pt>
                <c:pt idx="661">
                  <c:v>2.0201537325310239E-2</c:v>
                </c:pt>
                <c:pt idx="662">
                  <c:v>-4.3541919422979422E-3</c:v>
                </c:pt>
                <c:pt idx="663">
                  <c:v>-3.9610589842912396E-3</c:v>
                </c:pt>
                <c:pt idx="664">
                  <c:v>-4.9021116325646411E-3</c:v>
                </c:pt>
                <c:pt idx="665">
                  <c:v>1.2954051669768306E-2</c:v>
                </c:pt>
                <c:pt idx="666">
                  <c:v>-1.5631497248683576E-3</c:v>
                </c:pt>
                <c:pt idx="667">
                  <c:v>-3.1065744158810067E-3</c:v>
                </c:pt>
                <c:pt idx="668">
                  <c:v>-4.7116522346547654E-3</c:v>
                </c:pt>
                <c:pt idx="669">
                  <c:v>-2.6144447331267341E-2</c:v>
                </c:pt>
                <c:pt idx="670">
                  <c:v>-2.8998264651675732E-3</c:v>
                </c:pt>
                <c:pt idx="671">
                  <c:v>4.1630617151398912E-4</c:v>
                </c:pt>
                <c:pt idx="672">
                  <c:v>-4.812820775093373E-4</c:v>
                </c:pt>
                <c:pt idx="673">
                  <c:v>-3.9973279377389266E-3</c:v>
                </c:pt>
                <c:pt idx="674">
                  <c:v>3.9453374878544809E-3</c:v>
                </c:pt>
                <c:pt idx="675">
                  <c:v>1.0576907607050972E-2</c:v>
                </c:pt>
                <c:pt idx="676">
                  <c:v>4.2253243750418629E-3</c:v>
                </c:pt>
                <c:pt idx="677">
                  <c:v>2.0411347749351581E-3</c:v>
                </c:pt>
                <c:pt idx="678">
                  <c:v>3.0015007197048034E-3</c:v>
                </c:pt>
                <c:pt idx="679">
                  <c:v>9.6939122836119853E-3</c:v>
                </c:pt>
                <c:pt idx="680">
                  <c:v>7.238342470327716E-3</c:v>
                </c:pt>
                <c:pt idx="681">
                  <c:v>-1.0801845258278241E-3</c:v>
                </c:pt>
                <c:pt idx="682">
                  <c:v>-4.6173468044388424E-3</c:v>
                </c:pt>
                <c:pt idx="683">
                  <c:v>-4.7167899423400652E-3</c:v>
                </c:pt>
                <c:pt idx="684">
                  <c:v>-5.0149008229492592E-3</c:v>
                </c:pt>
                <c:pt idx="685">
                  <c:v>-4.5225050186961388E-3</c:v>
                </c:pt>
                <c:pt idx="686">
                  <c:v>-3.1451967372847166E-3</c:v>
                </c:pt>
                <c:pt idx="687">
                  <c:v>-3.8639411574303718E-3</c:v>
                </c:pt>
                <c:pt idx="688">
                  <c:v>-1.5255513839400148E-3</c:v>
                </c:pt>
                <c:pt idx="689">
                  <c:v>-2.7007537898751356E-4</c:v>
                </c:pt>
                <c:pt idx="690">
                  <c:v>-3.1057777224814901E-3</c:v>
                </c:pt>
                <c:pt idx="691">
                  <c:v>-2.296238723587119E-3</c:v>
                </c:pt>
                <c:pt idx="692">
                  <c:v>-4.4577061325891199E-3</c:v>
                </c:pt>
                <c:pt idx="693">
                  <c:v>-4.3956258099343438E-3</c:v>
                </c:pt>
                <c:pt idx="694">
                  <c:v>-3.9480023089686371E-3</c:v>
                </c:pt>
                <c:pt idx="695">
                  <c:v>-5.1374161588130726E-3</c:v>
                </c:pt>
                <c:pt idx="696">
                  <c:v>-3.9041163447566438E-3</c:v>
                </c:pt>
                <c:pt idx="697">
                  <c:v>-1.5149298362516944E-2</c:v>
                </c:pt>
                <c:pt idx="698">
                  <c:v>-2.9176249798621638E-3</c:v>
                </c:pt>
                <c:pt idx="699">
                  <c:v>-1.5440857173628329E-3</c:v>
                </c:pt>
                <c:pt idx="700">
                  <c:v>5.7797651444554399E-3</c:v>
                </c:pt>
                <c:pt idx="701">
                  <c:v>-2.9400530491201496E-3</c:v>
                </c:pt>
                <c:pt idx="702">
                  <c:v>-4.9252795307793374E-3</c:v>
                </c:pt>
                <c:pt idx="703">
                  <c:v>-8.0995684035928828E-3</c:v>
                </c:pt>
                <c:pt idx="704">
                  <c:v>-2.5969897508866481E-3</c:v>
                </c:pt>
                <c:pt idx="705">
                  <c:v>6.4561323224262949E-4</c:v>
                </c:pt>
                <c:pt idx="706">
                  <c:v>1.7417922758198685E-3</c:v>
                </c:pt>
                <c:pt idx="707">
                  <c:v>8.9909857570772246E-4</c:v>
                </c:pt>
                <c:pt idx="708">
                  <c:v>-5.226277923328468E-3</c:v>
                </c:pt>
                <c:pt idx="709">
                  <c:v>-3.5806773800588841E-3</c:v>
                </c:pt>
                <c:pt idx="710">
                  <c:v>-4.712983750654539E-3</c:v>
                </c:pt>
                <c:pt idx="711">
                  <c:v>-5.6567452673776768E-3</c:v>
                </c:pt>
                <c:pt idx="712">
                  <c:v>-3.4296079789335448E-3</c:v>
                </c:pt>
                <c:pt idx="713">
                  <c:v>-8.0963454377241117E-3</c:v>
                </c:pt>
                <c:pt idx="714">
                  <c:v>-4.2947913669812453E-4</c:v>
                </c:pt>
                <c:pt idx="715">
                  <c:v>4.9537525442981765E-4</c:v>
                </c:pt>
                <c:pt idx="716">
                  <c:v>1.401110025777947E-2</c:v>
                </c:pt>
                <c:pt idx="717">
                  <c:v>7.5122753348130745E-3</c:v>
                </c:pt>
                <c:pt idx="718">
                  <c:v>1.0616964015181599E-2</c:v>
                </c:pt>
                <c:pt idx="719">
                  <c:v>1.4328928660632121E-2</c:v>
                </c:pt>
                <c:pt idx="720">
                  <c:v>1.0249795385926692E-2</c:v>
                </c:pt>
                <c:pt idx="721">
                  <c:v>4.353420844505713E-3</c:v>
                </c:pt>
                <c:pt idx="722">
                  <c:v>3.2849647230401421E-3</c:v>
                </c:pt>
                <c:pt idx="723">
                  <c:v>1.3361302316780009E-2</c:v>
                </c:pt>
                <c:pt idx="724">
                  <c:v>2.4065976828084968E-2</c:v>
                </c:pt>
                <c:pt idx="725">
                  <c:v>3.4709258953236483E-2</c:v>
                </c:pt>
                <c:pt idx="726">
                  <c:v>7.6578529775312388E-3</c:v>
                </c:pt>
                <c:pt idx="727">
                  <c:v>-4.5129305431276844E-3</c:v>
                </c:pt>
                <c:pt idx="728">
                  <c:v>-4.4128873441658745E-3</c:v>
                </c:pt>
                <c:pt idx="729">
                  <c:v>4.4100329611582959E-2</c:v>
                </c:pt>
                <c:pt idx="730">
                  <c:v>7.4095133232661578E-2</c:v>
                </c:pt>
                <c:pt idx="731">
                  <c:v>-2.8510288318780017E-5</c:v>
                </c:pt>
                <c:pt idx="732">
                  <c:v>2.2272327067057018E-3</c:v>
                </c:pt>
                <c:pt idx="733">
                  <c:v>-4.4901104377869988E-3</c:v>
                </c:pt>
                <c:pt idx="734">
                  <c:v>2.5611240119807893E-2</c:v>
                </c:pt>
                <c:pt idx="735">
                  <c:v>0.16942502092339939</c:v>
                </c:pt>
                <c:pt idx="736">
                  <c:v>0.2418805094402548</c:v>
                </c:pt>
                <c:pt idx="737">
                  <c:v>1.5329230050431722E-2</c:v>
                </c:pt>
                <c:pt idx="738">
                  <c:v>-3.4152898515507412E-4</c:v>
                </c:pt>
                <c:pt idx="739">
                  <c:v>-5.3282936153762105E-3</c:v>
                </c:pt>
                <c:pt idx="740">
                  <c:v>-4.7035925112943579E-3</c:v>
                </c:pt>
                <c:pt idx="741">
                  <c:v>-5.0996328885703586E-3</c:v>
                </c:pt>
                <c:pt idx="742">
                  <c:v>4.9299983268196361E-3</c:v>
                </c:pt>
                <c:pt idx="743">
                  <c:v>-2.7617508324559487E-3</c:v>
                </c:pt>
                <c:pt idx="744">
                  <c:v>-3.378493727424289E-3</c:v>
                </c:pt>
                <c:pt idx="745">
                  <c:v>-5.318225160992637E-3</c:v>
                </c:pt>
                <c:pt idx="746">
                  <c:v>-5.3795032006456467E-3</c:v>
                </c:pt>
                <c:pt idx="747">
                  <c:v>-3.3067936296972964E-5</c:v>
                </c:pt>
                <c:pt idx="748">
                  <c:v>7.1036011974698757E-3</c:v>
                </c:pt>
                <c:pt idx="749">
                  <c:v>5.5641902734489502E-3</c:v>
                </c:pt>
                <c:pt idx="750">
                  <c:v>1.8983237256531458E-3</c:v>
                </c:pt>
                <c:pt idx="751">
                  <c:v>-4.7454041314487242E-3</c:v>
                </c:pt>
                <c:pt idx="752">
                  <c:v>-3.0586147978681126E-3</c:v>
                </c:pt>
                <c:pt idx="753">
                  <c:v>-7.185927042975865E-4</c:v>
                </c:pt>
                <c:pt idx="754">
                  <c:v>2.5766260968599743E-3</c:v>
                </c:pt>
                <c:pt idx="755">
                  <c:v>4.9630773488566187E-3</c:v>
                </c:pt>
                <c:pt idx="756">
                  <c:v>-3.8618838697871273E-3</c:v>
                </c:pt>
                <c:pt idx="757">
                  <c:v>-1.800633202863728E-3</c:v>
                </c:pt>
                <c:pt idx="758">
                  <c:v>2.5896759161033612E-2</c:v>
                </c:pt>
                <c:pt idx="759">
                  <c:v>2.4404272008737449E-2</c:v>
                </c:pt>
                <c:pt idx="760">
                  <c:v>1.0777196922943738E-2</c:v>
                </c:pt>
                <c:pt idx="761">
                  <c:v>1.3533728423522469E-2</c:v>
                </c:pt>
                <c:pt idx="762">
                  <c:v>2.9699954162287635E-2</c:v>
                </c:pt>
                <c:pt idx="763">
                  <c:v>4.8416527327671738E-2</c:v>
                </c:pt>
                <c:pt idx="764">
                  <c:v>2.944542951811157E-2</c:v>
                </c:pt>
                <c:pt idx="765">
                  <c:v>1.8569455118134948E-2</c:v>
                </c:pt>
                <c:pt idx="766">
                  <c:v>3.6824510810337316E-2</c:v>
                </c:pt>
                <c:pt idx="767">
                  <c:v>-1.6624266366903194E-3</c:v>
                </c:pt>
                <c:pt idx="768">
                  <c:v>-4.9912909798035636E-3</c:v>
                </c:pt>
                <c:pt idx="769">
                  <c:v>-5.4409730792469102E-3</c:v>
                </c:pt>
                <c:pt idx="770">
                  <c:v>-6.2999513350690288E-3</c:v>
                </c:pt>
                <c:pt idx="771">
                  <c:v>-3.2166276713921096E-3</c:v>
                </c:pt>
                <c:pt idx="772">
                  <c:v>-1.081612229262211E-3</c:v>
                </c:pt>
                <c:pt idx="773">
                  <c:v>3.3967689030152972E-3</c:v>
                </c:pt>
                <c:pt idx="774">
                  <c:v>7.0735970122056072E-3</c:v>
                </c:pt>
                <c:pt idx="775">
                  <c:v>8.8973051328163858E-3</c:v>
                </c:pt>
                <c:pt idx="776">
                  <c:v>1.7219509932551297E-4</c:v>
                </c:pt>
                <c:pt idx="777">
                  <c:v>-8.5949599201891585E-3</c:v>
                </c:pt>
                <c:pt idx="778">
                  <c:v>-3.0016611493954527E-3</c:v>
                </c:pt>
                <c:pt idx="779">
                  <c:v>-5.3570487091391022E-5</c:v>
                </c:pt>
                <c:pt idx="780">
                  <c:v>5.353401169854311E-3</c:v>
                </c:pt>
                <c:pt idx="781">
                  <c:v>-7.7676978561011037E-3</c:v>
                </c:pt>
                <c:pt idx="782">
                  <c:v>0.11307332076072961</c:v>
                </c:pt>
                <c:pt idx="783">
                  <c:v>0.14325723088628176</c:v>
                </c:pt>
                <c:pt idx="784">
                  <c:v>-1.2412160636477688E-3</c:v>
                </c:pt>
                <c:pt idx="785">
                  <c:v>-1.2384612338843439E-5</c:v>
                </c:pt>
                <c:pt idx="786">
                  <c:v>-6.5463679884571069E-3</c:v>
                </c:pt>
                <c:pt idx="787">
                  <c:v>-4.3029669545577992E-3</c:v>
                </c:pt>
                <c:pt idx="788">
                  <c:v>-7.5773902340017904E-4</c:v>
                </c:pt>
                <c:pt idx="789">
                  <c:v>-6.5021711399223473E-3</c:v>
                </c:pt>
                <c:pt idx="790">
                  <c:v>-4.5957858539597595E-3</c:v>
                </c:pt>
                <c:pt idx="791">
                  <c:v>-3.9867679141525484E-3</c:v>
                </c:pt>
                <c:pt idx="792">
                  <c:v>-4.362897314142287E-3</c:v>
                </c:pt>
                <c:pt idx="793">
                  <c:v>1.6379693812407732E-2</c:v>
                </c:pt>
                <c:pt idx="794">
                  <c:v>1.3292358340818478E-2</c:v>
                </c:pt>
                <c:pt idx="795">
                  <c:v>-1.8297032752015584E-3</c:v>
                </c:pt>
                <c:pt idx="796">
                  <c:v>-6.5023579908517022E-3</c:v>
                </c:pt>
                <c:pt idx="797">
                  <c:v>-4.6833383796130313E-4</c:v>
                </c:pt>
                <c:pt idx="798">
                  <c:v>2.2849790297629718E-2</c:v>
                </c:pt>
                <c:pt idx="799">
                  <c:v>2.599087490697569E-2</c:v>
                </c:pt>
                <c:pt idx="800">
                  <c:v>-3.0770342654479754E-3</c:v>
                </c:pt>
                <c:pt idx="801">
                  <c:v>4.3616834641740877E-4</c:v>
                </c:pt>
                <c:pt idx="802">
                  <c:v>-2.6971354851488116E-3</c:v>
                </c:pt>
                <c:pt idx="803">
                  <c:v>-4.926371316059875E-3</c:v>
                </c:pt>
                <c:pt idx="804">
                  <c:v>2.2484146572165162E-2</c:v>
                </c:pt>
                <c:pt idx="805">
                  <c:v>9.7501602353435218E-2</c:v>
                </c:pt>
                <c:pt idx="806">
                  <c:v>2.1533085209093333E-2</c:v>
                </c:pt>
                <c:pt idx="807">
                  <c:v>6.8154964301204157E-3</c:v>
                </c:pt>
                <c:pt idx="808">
                  <c:v>2.5594652757775522E-2</c:v>
                </c:pt>
                <c:pt idx="809">
                  <c:v>6.4395956980099589E-2</c:v>
                </c:pt>
                <c:pt idx="810">
                  <c:v>3.0997620101804048E-2</c:v>
                </c:pt>
                <c:pt idx="811">
                  <c:v>3.4079723396934471E-2</c:v>
                </c:pt>
                <c:pt idx="812">
                  <c:v>1.6713593054116696E-2</c:v>
                </c:pt>
                <c:pt idx="813">
                  <c:v>2.1006039132665855E-2</c:v>
                </c:pt>
                <c:pt idx="814">
                  <c:v>1.095855368265655E-2</c:v>
                </c:pt>
                <c:pt idx="815">
                  <c:v>4.3506228258239962E-3</c:v>
                </c:pt>
                <c:pt idx="816">
                  <c:v>9.1352253062042862E-3</c:v>
                </c:pt>
                <c:pt idx="817">
                  <c:v>1.1121948323407351E-2</c:v>
                </c:pt>
                <c:pt idx="818">
                  <c:v>4.061295644196829E-3</c:v>
                </c:pt>
                <c:pt idx="819">
                  <c:v>6.0679708313864585E-5</c:v>
                </c:pt>
                <c:pt idx="820">
                  <c:v>4.7226544179639774E-3</c:v>
                </c:pt>
                <c:pt idx="821">
                  <c:v>5.6600729001262768E-3</c:v>
                </c:pt>
                <c:pt idx="822">
                  <c:v>-1.1268635518840193E-3</c:v>
                </c:pt>
                <c:pt idx="823">
                  <c:v>-2.0429924419014017E-2</c:v>
                </c:pt>
                <c:pt idx="824">
                  <c:v>-2.6325852316245652E-3</c:v>
                </c:pt>
                <c:pt idx="825">
                  <c:v>-4.1279454307044565E-3</c:v>
                </c:pt>
                <c:pt idx="826">
                  <c:v>-7.2135152124851607E-3</c:v>
                </c:pt>
                <c:pt idx="827">
                  <c:v>-7.3078204560903135E-3</c:v>
                </c:pt>
                <c:pt idx="828">
                  <c:v>-4.4775443155654045E-3</c:v>
                </c:pt>
                <c:pt idx="829">
                  <c:v>-3.9879469619246389E-3</c:v>
                </c:pt>
                <c:pt idx="830">
                  <c:v>-5.3659257085030346E-3</c:v>
                </c:pt>
                <c:pt idx="831">
                  <c:v>-3.8035470436811412E-3</c:v>
                </c:pt>
                <c:pt idx="832">
                  <c:v>1.1602690815836415E-3</c:v>
                </c:pt>
                <c:pt idx="833">
                  <c:v>5.2413240274522873E-3</c:v>
                </c:pt>
                <c:pt idx="834">
                  <c:v>2.6898672027204047E-2</c:v>
                </c:pt>
                <c:pt idx="835">
                  <c:v>4.5296141939616128E-3</c:v>
                </c:pt>
                <c:pt idx="836">
                  <c:v>1.3400336543373846E-3</c:v>
                </c:pt>
                <c:pt idx="837">
                  <c:v>-8.4220853885707246E-4</c:v>
                </c:pt>
                <c:pt idx="838">
                  <c:v>-4.4886355000003835E-3</c:v>
                </c:pt>
                <c:pt idx="839">
                  <c:v>2.6674737504925371E-3</c:v>
                </c:pt>
                <c:pt idx="840">
                  <c:v>2.4337509640941779E-2</c:v>
                </c:pt>
                <c:pt idx="841">
                  <c:v>1.3237214604715434E-3</c:v>
                </c:pt>
                <c:pt idx="842">
                  <c:v>1.2047585935629343E-3</c:v>
                </c:pt>
                <c:pt idx="843">
                  <c:v>1.6694735736965164E-3</c:v>
                </c:pt>
                <c:pt idx="844">
                  <c:v>-2.1576165645304079E-3</c:v>
                </c:pt>
                <c:pt idx="845">
                  <c:v>-4.9998811913729295E-4</c:v>
                </c:pt>
                <c:pt idx="846">
                  <c:v>-1.1973941145974414E-3</c:v>
                </c:pt>
                <c:pt idx="847">
                  <c:v>-2.3821681451676339E-2</c:v>
                </c:pt>
                <c:pt idx="848">
                  <c:v>-2.5559592052702227E-3</c:v>
                </c:pt>
                <c:pt idx="849">
                  <c:v>1.6512940999892152E-3</c:v>
                </c:pt>
                <c:pt idx="850">
                  <c:v>-1.322532012062819E-3</c:v>
                </c:pt>
                <c:pt idx="851">
                  <c:v>-1.5872725616470783E-3</c:v>
                </c:pt>
                <c:pt idx="852">
                  <c:v>-1.8483610565826498E-3</c:v>
                </c:pt>
                <c:pt idx="853">
                  <c:v>-8.8661490398311924E-3</c:v>
                </c:pt>
                <c:pt idx="854">
                  <c:v>-7.9973753114452562E-4</c:v>
                </c:pt>
                <c:pt idx="855">
                  <c:v>-1.8669964155724004E-3</c:v>
                </c:pt>
                <c:pt idx="856">
                  <c:v>-4.4218828615917288E-3</c:v>
                </c:pt>
                <c:pt idx="857">
                  <c:v>-6.4583297765046909E-3</c:v>
                </c:pt>
                <c:pt idx="858">
                  <c:v>-3.399298786656871E-3</c:v>
                </c:pt>
                <c:pt idx="859">
                  <c:v>-1.3055658880912074E-2</c:v>
                </c:pt>
                <c:pt idx="860">
                  <c:v>5.5286371788692168E-4</c:v>
                </c:pt>
                <c:pt idx="861">
                  <c:v>-4.3688677757088018E-4</c:v>
                </c:pt>
                <c:pt idx="862">
                  <c:v>-3.8162274998026205E-3</c:v>
                </c:pt>
                <c:pt idx="863">
                  <c:v>-3.9454151761799191E-4</c:v>
                </c:pt>
                <c:pt idx="864">
                  <c:v>-4.2158101979382677E-3</c:v>
                </c:pt>
                <c:pt idx="865">
                  <c:v>-3.0429174806494621E-3</c:v>
                </c:pt>
                <c:pt idx="866">
                  <c:v>-3.4905271832397335E-3</c:v>
                </c:pt>
                <c:pt idx="867">
                  <c:v>-4.4981396313095437E-3</c:v>
                </c:pt>
                <c:pt idx="868">
                  <c:v>-4.5010108698753182E-3</c:v>
                </c:pt>
                <c:pt idx="869">
                  <c:v>5.7905164696359318E-4</c:v>
                </c:pt>
                <c:pt idx="870">
                  <c:v>-1.521242727526563E-3</c:v>
                </c:pt>
                <c:pt idx="871">
                  <c:v>-2.435646871370041E-2</c:v>
                </c:pt>
                <c:pt idx="872">
                  <c:v>-7.7939900147400946E-4</c:v>
                </c:pt>
                <c:pt idx="873">
                  <c:v>-3.1732898405731351E-3</c:v>
                </c:pt>
                <c:pt idx="874">
                  <c:v>-1.7717793357042585E-3</c:v>
                </c:pt>
                <c:pt idx="875">
                  <c:v>-4.8272307068292827E-3</c:v>
                </c:pt>
                <c:pt idx="876">
                  <c:v>-9.2310653775501319E-3</c:v>
                </c:pt>
                <c:pt idx="877">
                  <c:v>-3.5818573963282054E-3</c:v>
                </c:pt>
                <c:pt idx="878">
                  <c:v>-2.4598634549075774E-3</c:v>
                </c:pt>
                <c:pt idx="879">
                  <c:v>-6.5457504068031219E-3</c:v>
                </c:pt>
                <c:pt idx="880">
                  <c:v>-4.625019018243688E-3</c:v>
                </c:pt>
                <c:pt idx="881">
                  <c:v>-9.0863676864161077E-3</c:v>
                </c:pt>
                <c:pt idx="882">
                  <c:v>-6.2644667406371894E-3</c:v>
                </c:pt>
                <c:pt idx="883">
                  <c:v>-1.7931418317490321E-3</c:v>
                </c:pt>
                <c:pt idx="884">
                  <c:v>-3.0072711527940352E-4</c:v>
                </c:pt>
                <c:pt idx="885">
                  <c:v>-3.2100722622074472E-4</c:v>
                </c:pt>
                <c:pt idx="886">
                  <c:v>-5.2430510101272275E-3</c:v>
                </c:pt>
                <c:pt idx="887">
                  <c:v>1.4940124995421709E-4</c:v>
                </c:pt>
                <c:pt idx="888">
                  <c:v>-2.6753902397651701E-3</c:v>
                </c:pt>
                <c:pt idx="889">
                  <c:v>8.2043076223682638E-3</c:v>
                </c:pt>
                <c:pt idx="890">
                  <c:v>-7.7173341613595691E-3</c:v>
                </c:pt>
                <c:pt idx="891">
                  <c:v>-1.9655442472224214E-3</c:v>
                </c:pt>
                <c:pt idx="892">
                  <c:v>-3.0631705240511342E-2</c:v>
                </c:pt>
                <c:pt idx="893">
                  <c:v>-7.396308731019278E-4</c:v>
                </c:pt>
                <c:pt idx="894">
                  <c:v>-2.0690082060462731E-3</c:v>
                </c:pt>
                <c:pt idx="895">
                  <c:v>-1.3553271190701337E-2</c:v>
                </c:pt>
                <c:pt idx="896">
                  <c:v>-1.0580562784797537E-3</c:v>
                </c:pt>
                <c:pt idx="897">
                  <c:v>-1.0493747830599559E-3</c:v>
                </c:pt>
                <c:pt idx="898">
                  <c:v>-7.9702969103640474E-4</c:v>
                </c:pt>
                <c:pt idx="899">
                  <c:v>-1.3205154228450974E-3</c:v>
                </c:pt>
                <c:pt idx="900">
                  <c:v>-6.7689640946188645E-3</c:v>
                </c:pt>
                <c:pt idx="901">
                  <c:v>3.7742340019567363E-4</c:v>
                </c:pt>
                <c:pt idx="902">
                  <c:v>2.4136407246572755E-3</c:v>
                </c:pt>
                <c:pt idx="903">
                  <c:v>1.5945811993802882E-3</c:v>
                </c:pt>
                <c:pt idx="904">
                  <c:v>5.8657022824590516E-4</c:v>
                </c:pt>
                <c:pt idx="905">
                  <c:v>-1.1151737029468868E-3</c:v>
                </c:pt>
                <c:pt idx="906">
                  <c:v>-7.7463462310937018E-3</c:v>
                </c:pt>
                <c:pt idx="907">
                  <c:v>-3.3696670745157607E-4</c:v>
                </c:pt>
                <c:pt idx="908">
                  <c:v>-6.4079380720766973E-5</c:v>
                </c:pt>
                <c:pt idx="909">
                  <c:v>-1.2716800014782864E-2</c:v>
                </c:pt>
                <c:pt idx="910">
                  <c:v>-1.1108193291963669E-3</c:v>
                </c:pt>
                <c:pt idx="911">
                  <c:v>5.2439346974782666E-3</c:v>
                </c:pt>
                <c:pt idx="912">
                  <c:v>-4.778487243819139E-3</c:v>
                </c:pt>
                <c:pt idx="913">
                  <c:v>-2.7698166381322888E-3</c:v>
                </c:pt>
                <c:pt idx="914">
                  <c:v>4.0391782213025527E-3</c:v>
                </c:pt>
                <c:pt idx="915">
                  <c:v>2.195412928260675E-2</c:v>
                </c:pt>
                <c:pt idx="916">
                  <c:v>1.8564277072211369E-2</c:v>
                </c:pt>
                <c:pt idx="917">
                  <c:v>-1.701948174800251E-5</c:v>
                </c:pt>
                <c:pt idx="918">
                  <c:v>1.3793577429085921</c:v>
                </c:pt>
                <c:pt idx="919">
                  <c:v>0.89592761282021527</c:v>
                </c:pt>
                <c:pt idx="920">
                  <c:v>6.2077968916109949</c:v>
                </c:pt>
                <c:pt idx="921">
                  <c:v>4.4851690124139303E-2</c:v>
                </c:pt>
                <c:pt idx="922">
                  <c:v>0.120888215488518</c:v>
                </c:pt>
                <c:pt idx="923">
                  <c:v>1.9313444692448369E-2</c:v>
                </c:pt>
                <c:pt idx="924">
                  <c:v>3.4909267105034558E-2</c:v>
                </c:pt>
                <c:pt idx="925">
                  <c:v>0.20675723796384307</c:v>
                </c:pt>
                <c:pt idx="926">
                  <c:v>6.0854341347002542E-3</c:v>
                </c:pt>
                <c:pt idx="927">
                  <c:v>8.8216329348715875E-3</c:v>
                </c:pt>
                <c:pt idx="928">
                  <c:v>-6.9985434721867306E-4</c:v>
                </c:pt>
                <c:pt idx="929">
                  <c:v>-2.2430953765405748E-3</c:v>
                </c:pt>
                <c:pt idx="930">
                  <c:v>-4.2067602865782788E-2</c:v>
                </c:pt>
                <c:pt idx="931">
                  <c:v>-1.5957146944589862E-3</c:v>
                </c:pt>
                <c:pt idx="932">
                  <c:v>1.5467458076025579E-4</c:v>
                </c:pt>
                <c:pt idx="933">
                  <c:v>6.8769060530122607E-3</c:v>
                </c:pt>
                <c:pt idx="934">
                  <c:v>1.1127320792548702E-2</c:v>
                </c:pt>
                <c:pt idx="935">
                  <c:v>1.7614704689716851E-2</c:v>
                </c:pt>
                <c:pt idx="936">
                  <c:v>0.13625262616436529</c:v>
                </c:pt>
                <c:pt idx="937">
                  <c:v>1.4852166112637375E-2</c:v>
                </c:pt>
                <c:pt idx="938">
                  <c:v>0.27766001117714073</c:v>
                </c:pt>
                <c:pt idx="939">
                  <c:v>2.3390746724750461E-2</c:v>
                </c:pt>
                <c:pt idx="940">
                  <c:v>5.4204551268018639E-2</c:v>
                </c:pt>
                <c:pt idx="941">
                  <c:v>0.10665396981117417</c:v>
                </c:pt>
                <c:pt idx="942">
                  <c:v>-7.9900071592239365E-3</c:v>
                </c:pt>
                <c:pt idx="943">
                  <c:v>-1.056975375829749E-2</c:v>
                </c:pt>
                <c:pt idx="944">
                  <c:v>-3.2073881183329145E-3</c:v>
                </c:pt>
                <c:pt idx="945">
                  <c:v>-9.5276280417887979E-3</c:v>
                </c:pt>
                <c:pt idx="946">
                  <c:v>-7.988684402426699E-3</c:v>
                </c:pt>
                <c:pt idx="947">
                  <c:v>-3.0538684806988058E-3</c:v>
                </c:pt>
                <c:pt idx="948">
                  <c:v>-3.5508414993942234E-3</c:v>
                </c:pt>
                <c:pt idx="949">
                  <c:v>-2.6853501136521419E-3</c:v>
                </c:pt>
                <c:pt idx="950">
                  <c:v>-9.1165859679220047E-3</c:v>
                </c:pt>
                <c:pt idx="951">
                  <c:v>-5.5443962534851277E-4</c:v>
                </c:pt>
                <c:pt idx="952">
                  <c:v>-3.3852682156058737E-3</c:v>
                </c:pt>
                <c:pt idx="953">
                  <c:v>-7.8244231499419795E-3</c:v>
                </c:pt>
                <c:pt idx="954">
                  <c:v>-1.570010499044888E-3</c:v>
                </c:pt>
                <c:pt idx="955">
                  <c:v>-4.4142935303391551E-3</c:v>
                </c:pt>
                <c:pt idx="956">
                  <c:v>-6.6014541376107532E-3</c:v>
                </c:pt>
                <c:pt idx="957">
                  <c:v>-3.69699441578382E-3</c:v>
                </c:pt>
                <c:pt idx="958">
                  <c:v>-5.9484050716457444E-3</c:v>
                </c:pt>
                <c:pt idx="959">
                  <c:v>-1.0423768690763436E-2</c:v>
                </c:pt>
                <c:pt idx="960">
                  <c:v>-9.5722262288102794E-3</c:v>
                </c:pt>
                <c:pt idx="961">
                  <c:v>-7.9319124615445536E-3</c:v>
                </c:pt>
                <c:pt idx="962">
                  <c:v>-3.8016869991038906E-3</c:v>
                </c:pt>
                <c:pt idx="963">
                  <c:v>-8.8842308517795756E-3</c:v>
                </c:pt>
                <c:pt idx="964">
                  <c:v>-1.0214282234966275E-2</c:v>
                </c:pt>
                <c:pt idx="965">
                  <c:v>-6.1050016102841484E-3</c:v>
                </c:pt>
                <c:pt idx="966">
                  <c:v>-8.6680365159003576E-3</c:v>
                </c:pt>
                <c:pt idx="967">
                  <c:v>-5.2363409803272143E-3</c:v>
                </c:pt>
                <c:pt idx="968">
                  <c:v>-2.1504337646579736E-2</c:v>
                </c:pt>
                <c:pt idx="969">
                  <c:v>-7.9204983763320989E-3</c:v>
                </c:pt>
                <c:pt idx="970">
                  <c:v>-1.0096779184187357E-2</c:v>
                </c:pt>
                <c:pt idx="971">
                  <c:v>-9.8857147484015511E-3</c:v>
                </c:pt>
                <c:pt idx="972">
                  <c:v>-9.9597250377034818E-3</c:v>
                </c:pt>
                <c:pt idx="973">
                  <c:v>-6.1108831365580341E-3</c:v>
                </c:pt>
                <c:pt idx="974">
                  <c:v>-8.6578552677885334E-3</c:v>
                </c:pt>
                <c:pt idx="975">
                  <c:v>-6.3045639114955735E-3</c:v>
                </c:pt>
                <c:pt idx="976">
                  <c:v>-5.8817897544168069E-3</c:v>
                </c:pt>
                <c:pt idx="977">
                  <c:v>-9.6087876849128007E-3</c:v>
                </c:pt>
                <c:pt idx="978">
                  <c:v>-8.5928727469972571E-3</c:v>
                </c:pt>
                <c:pt idx="979">
                  <c:v>-9.9363013853939874E-3</c:v>
                </c:pt>
                <c:pt idx="980">
                  <c:v>-7.5783094098235016E-3</c:v>
                </c:pt>
                <c:pt idx="981">
                  <c:v>-6.7375312033593525E-3</c:v>
                </c:pt>
                <c:pt idx="982">
                  <c:v>-8.1256591673266928E-3</c:v>
                </c:pt>
                <c:pt idx="983">
                  <c:v>-1.0536164847434425E-2</c:v>
                </c:pt>
                <c:pt idx="984">
                  <c:v>-1.032138015844253E-2</c:v>
                </c:pt>
                <c:pt idx="985">
                  <c:v>-9.0771405933703069E-3</c:v>
                </c:pt>
                <c:pt idx="986">
                  <c:v>-1.7411958900116955E-2</c:v>
                </c:pt>
                <c:pt idx="987">
                  <c:v>-5.0535492132474952E-3</c:v>
                </c:pt>
                <c:pt idx="988">
                  <c:v>-1.3699510233006775E-2</c:v>
                </c:pt>
                <c:pt idx="989">
                  <c:v>-5.8576436832816717E-3</c:v>
                </c:pt>
                <c:pt idx="990">
                  <c:v>-7.1432691231612484E-3</c:v>
                </c:pt>
                <c:pt idx="991">
                  <c:v>-9.2589973115551078E-3</c:v>
                </c:pt>
                <c:pt idx="992">
                  <c:v>-1.1176442955641975E-2</c:v>
                </c:pt>
                <c:pt idx="993">
                  <c:v>-7.8165343817831485E-3</c:v>
                </c:pt>
                <c:pt idx="994">
                  <c:v>-8.2557463338299147E-3</c:v>
                </c:pt>
                <c:pt idx="995">
                  <c:v>-7.5482347829502056E-3</c:v>
                </c:pt>
                <c:pt idx="996">
                  <c:v>-8.3866766049703577E-3</c:v>
                </c:pt>
                <c:pt idx="997">
                  <c:v>-8.6758748519420083E-3</c:v>
                </c:pt>
                <c:pt idx="998">
                  <c:v>-7.9950344144928617E-3</c:v>
                </c:pt>
                <c:pt idx="999">
                  <c:v>-1.013428516585746E-2</c:v>
                </c:pt>
                <c:pt idx="1000">
                  <c:v>-7.2954533109780813E-3</c:v>
                </c:pt>
                <c:pt idx="1001">
                  <c:v>-8.6356747984222722E-3</c:v>
                </c:pt>
                <c:pt idx="1002">
                  <c:v>-7.6025020431368358E-3</c:v>
                </c:pt>
                <c:pt idx="1003">
                  <c:v>-1.2335478056167193E-2</c:v>
                </c:pt>
                <c:pt idx="1004">
                  <c:v>-6.6698391809373913E-3</c:v>
                </c:pt>
                <c:pt idx="1005">
                  <c:v>-7.9672424148197959E-3</c:v>
                </c:pt>
                <c:pt idx="1006">
                  <c:v>-8.5083569982533601E-3</c:v>
                </c:pt>
                <c:pt idx="1007">
                  <c:v>-9.4240697994018626E-3</c:v>
                </c:pt>
                <c:pt idx="1008">
                  <c:v>-8.0657800702609445E-3</c:v>
                </c:pt>
                <c:pt idx="1009">
                  <c:v>-7.9131335934083356E-3</c:v>
                </c:pt>
                <c:pt idx="1010">
                  <c:v>-8.6506513154339017E-3</c:v>
                </c:pt>
                <c:pt idx="1011">
                  <c:v>-8.4650206794638777E-3</c:v>
                </c:pt>
                <c:pt idx="1012">
                  <c:v>-1.0448519104031599E-2</c:v>
                </c:pt>
                <c:pt idx="1013">
                  <c:v>-6.6258067133945523E-3</c:v>
                </c:pt>
                <c:pt idx="1014">
                  <c:v>-8.284717538478828E-3</c:v>
                </c:pt>
                <c:pt idx="1015">
                  <c:v>-7.9038489349002455E-3</c:v>
                </c:pt>
                <c:pt idx="1016">
                  <c:v>-1.755131200000765E-2</c:v>
                </c:pt>
                <c:pt idx="1017">
                  <c:v>-5.3604531096466878E-3</c:v>
                </c:pt>
                <c:pt idx="1018">
                  <c:v>-7.6032175209959987E-3</c:v>
                </c:pt>
                <c:pt idx="1019">
                  <c:v>-7.8564056467499109E-3</c:v>
                </c:pt>
                <c:pt idx="1020">
                  <c:v>-8.284723141427865E-3</c:v>
                </c:pt>
                <c:pt idx="1021">
                  <c:v>-8.4617073553676925E-3</c:v>
                </c:pt>
                <c:pt idx="1022">
                  <c:v>-1.0455226663022012E-2</c:v>
                </c:pt>
                <c:pt idx="1023">
                  <c:v>-6.3007779684523396E-3</c:v>
                </c:pt>
                <c:pt idx="1024">
                  <c:v>-8.4346145947841004E-3</c:v>
                </c:pt>
                <c:pt idx="1025">
                  <c:v>-7.6972718155082246E-3</c:v>
                </c:pt>
                <c:pt idx="1026">
                  <c:v>-7.8253962492919847E-3</c:v>
                </c:pt>
                <c:pt idx="1027">
                  <c:v>-7.6613721453573924E-3</c:v>
                </c:pt>
                <c:pt idx="1028">
                  <c:v>-8.0047937539803292E-3</c:v>
                </c:pt>
                <c:pt idx="1029">
                  <c:v>-1.1778948812815878E-2</c:v>
                </c:pt>
                <c:pt idx="1030">
                  <c:v>-7.6250554950372329E-3</c:v>
                </c:pt>
                <c:pt idx="1031">
                  <c:v>-7.7733274379214361E-3</c:v>
                </c:pt>
                <c:pt idx="1032">
                  <c:v>-6.7617216935433417E-3</c:v>
                </c:pt>
                <c:pt idx="1033">
                  <c:v>-7.6390666438064152E-3</c:v>
                </c:pt>
                <c:pt idx="1034">
                  <c:v>-9.2250980959496676E-3</c:v>
                </c:pt>
                <c:pt idx="1035">
                  <c:v>-9.3055713349182809E-3</c:v>
                </c:pt>
                <c:pt idx="1036">
                  <c:v>-7.3703609304341389E-3</c:v>
                </c:pt>
                <c:pt idx="1037">
                  <c:v>-7.0947096821174106E-3</c:v>
                </c:pt>
                <c:pt idx="1038">
                  <c:v>-7.2392528950489966E-3</c:v>
                </c:pt>
                <c:pt idx="1039">
                  <c:v>-9.4881619650140723E-3</c:v>
                </c:pt>
                <c:pt idx="1040">
                  <c:v>-8.2197630109381355E-3</c:v>
                </c:pt>
                <c:pt idx="1041">
                  <c:v>-6.5440454000178384E-3</c:v>
                </c:pt>
                <c:pt idx="1042">
                  <c:v>-9.3098612018394904E-3</c:v>
                </c:pt>
                <c:pt idx="1043">
                  <c:v>-7.1950229244422516E-3</c:v>
                </c:pt>
                <c:pt idx="1044">
                  <c:v>-7.6897367804678847E-3</c:v>
                </c:pt>
                <c:pt idx="1045">
                  <c:v>-7.5176833249458582E-3</c:v>
                </c:pt>
                <c:pt idx="1046">
                  <c:v>-1.2863025543968785E-2</c:v>
                </c:pt>
                <c:pt idx="1047">
                  <c:v>-6.055074672689017E-3</c:v>
                </c:pt>
                <c:pt idx="1048">
                  <c:v>-9.6840229087513611E-3</c:v>
                </c:pt>
                <c:pt idx="1049">
                  <c:v>-8.2447922689544394E-3</c:v>
                </c:pt>
                <c:pt idx="1050">
                  <c:v>-5.3666171512272345E-3</c:v>
                </c:pt>
                <c:pt idx="1051">
                  <c:v>-8.5444766595539449E-3</c:v>
                </c:pt>
                <c:pt idx="1052">
                  <c:v>-7.667024101614052E-3</c:v>
                </c:pt>
                <c:pt idx="1053">
                  <c:v>-8.0879917701831769E-3</c:v>
                </c:pt>
                <c:pt idx="1054">
                  <c:v>-7.7684778823476908E-3</c:v>
                </c:pt>
                <c:pt idx="1055">
                  <c:v>-7.4673493914347334E-3</c:v>
                </c:pt>
                <c:pt idx="1056">
                  <c:v>-7.6260754450888082E-3</c:v>
                </c:pt>
                <c:pt idx="1057">
                  <c:v>-7.394598887739791E-3</c:v>
                </c:pt>
                <c:pt idx="1058">
                  <c:v>-6.8901299885751003E-3</c:v>
                </c:pt>
                <c:pt idx="1059">
                  <c:v>-8.3861038242709993E-3</c:v>
                </c:pt>
                <c:pt idx="1060">
                  <c:v>-7.15649924384668E-3</c:v>
                </c:pt>
                <c:pt idx="1061">
                  <c:v>-7.9548419613926832E-3</c:v>
                </c:pt>
                <c:pt idx="1062">
                  <c:v>-7.0761046907242249E-3</c:v>
                </c:pt>
                <c:pt idx="1063">
                  <c:v>-3.3700256557693584E-2</c:v>
                </c:pt>
                <c:pt idx="1064">
                  <c:v>-3.9446944646043987E-3</c:v>
                </c:pt>
                <c:pt idx="1065">
                  <c:v>-1.0168759672418485E-2</c:v>
                </c:pt>
                <c:pt idx="1066">
                  <c:v>-6.8265185676136559E-3</c:v>
                </c:pt>
                <c:pt idx="1067">
                  <c:v>-7.0383652000524186E-3</c:v>
                </c:pt>
                <c:pt idx="1068">
                  <c:v>-7.4454716616493589E-3</c:v>
                </c:pt>
                <c:pt idx="1069">
                  <c:v>-7.1014303315307574E-3</c:v>
                </c:pt>
                <c:pt idx="1070">
                  <c:v>-9.6640181981630397E-3</c:v>
                </c:pt>
                <c:pt idx="1071">
                  <c:v>-7.2891531307004249E-3</c:v>
                </c:pt>
                <c:pt idx="1072">
                  <c:v>-5.9177474876604564E-3</c:v>
                </c:pt>
                <c:pt idx="1073">
                  <c:v>-8.1441358156266255E-3</c:v>
                </c:pt>
                <c:pt idx="1074">
                  <c:v>-6.4543711506877995E-3</c:v>
                </c:pt>
                <c:pt idx="1075">
                  <c:v>-9.1144931779685665E-3</c:v>
                </c:pt>
                <c:pt idx="1076">
                  <c:v>-7.9154076957077182E-3</c:v>
                </c:pt>
                <c:pt idx="1077">
                  <c:v>-7.3088076278170393E-3</c:v>
                </c:pt>
                <c:pt idx="1078">
                  <c:v>-5.7719909942210712E-3</c:v>
                </c:pt>
                <c:pt idx="1079">
                  <c:v>-7.4713844085627394E-3</c:v>
                </c:pt>
                <c:pt idx="1080">
                  <c:v>-8.1482171167873516E-3</c:v>
                </c:pt>
                <c:pt idx="1081">
                  <c:v>-7.8194329244886257E-3</c:v>
                </c:pt>
                <c:pt idx="1082">
                  <c:v>-6.2218503122241711E-3</c:v>
                </c:pt>
                <c:pt idx="1083">
                  <c:v>-1.1796259636507975E-2</c:v>
                </c:pt>
                <c:pt idx="1084">
                  <c:v>-5.4025256816864695E-3</c:v>
                </c:pt>
                <c:pt idx="1085">
                  <c:v>-6.3900607432005978E-3</c:v>
                </c:pt>
                <c:pt idx="1086">
                  <c:v>-6.9103081935888875E-3</c:v>
                </c:pt>
                <c:pt idx="1087">
                  <c:v>-7.952589011254653E-3</c:v>
                </c:pt>
                <c:pt idx="1088">
                  <c:v>-6.7793528318523715E-3</c:v>
                </c:pt>
                <c:pt idx="1089">
                  <c:v>-7.5049314404100212E-3</c:v>
                </c:pt>
                <c:pt idx="1090">
                  <c:v>-5.9809904769496346E-3</c:v>
                </c:pt>
                <c:pt idx="1091">
                  <c:v>-8.6262848370573554E-3</c:v>
                </c:pt>
                <c:pt idx="1092">
                  <c:v>-6.7210907221555974E-3</c:v>
                </c:pt>
                <c:pt idx="1093">
                  <c:v>-7.5654425438512916E-3</c:v>
                </c:pt>
                <c:pt idx="1094">
                  <c:v>-6.1508715414819379E-3</c:v>
                </c:pt>
                <c:pt idx="1095">
                  <c:v>-9.7967442911244141E-3</c:v>
                </c:pt>
                <c:pt idx="1096">
                  <c:v>-5.456584113467903E-3</c:v>
                </c:pt>
                <c:pt idx="1097">
                  <c:v>-7.1155348033522534E-3</c:v>
                </c:pt>
                <c:pt idx="1098">
                  <c:v>-6.6527328437224796E-3</c:v>
                </c:pt>
                <c:pt idx="1099">
                  <c:v>-6.9502851779165284E-3</c:v>
                </c:pt>
                <c:pt idx="1100">
                  <c:v>-6.6416632731589884E-3</c:v>
                </c:pt>
                <c:pt idx="1101">
                  <c:v>-6.0218830834161494E-3</c:v>
                </c:pt>
                <c:pt idx="1102">
                  <c:v>-8.1618685234906337E-3</c:v>
                </c:pt>
                <c:pt idx="1103">
                  <c:v>-6.8072720433423788E-3</c:v>
                </c:pt>
                <c:pt idx="1104">
                  <c:v>-5.906539579243573E-3</c:v>
                </c:pt>
                <c:pt idx="1105">
                  <c:v>-6.7966028124046771E-3</c:v>
                </c:pt>
                <c:pt idx="1106">
                  <c:v>-6.5749665088342827E-3</c:v>
                </c:pt>
                <c:pt idx="1107">
                  <c:v>-6.9782722447475848E-3</c:v>
                </c:pt>
                <c:pt idx="1108">
                  <c:v>-6.8327440400526643E-3</c:v>
                </c:pt>
                <c:pt idx="1109">
                  <c:v>-7.6750455410041262E-3</c:v>
                </c:pt>
                <c:pt idx="1110">
                  <c:v>-6.5507655984629728E-3</c:v>
                </c:pt>
                <c:pt idx="1111">
                  <c:v>-1.4195289472561734E-2</c:v>
                </c:pt>
                <c:pt idx="1112">
                  <c:v>-4.4067824072108611E-3</c:v>
                </c:pt>
                <c:pt idx="1113">
                  <c:v>-6.7713890259086312E-3</c:v>
                </c:pt>
                <c:pt idx="1114">
                  <c:v>-7.0964422595433656E-3</c:v>
                </c:pt>
                <c:pt idx="1115">
                  <c:v>-6.4687880125974505E-3</c:v>
                </c:pt>
                <c:pt idx="1116">
                  <c:v>-9.5671288748029673E-3</c:v>
                </c:pt>
                <c:pt idx="1117">
                  <c:v>-5.6643262281906893E-3</c:v>
                </c:pt>
                <c:pt idx="1118">
                  <c:v>-7.3822071786973581E-3</c:v>
                </c:pt>
                <c:pt idx="1119">
                  <c:v>-6.4207054366234853E-3</c:v>
                </c:pt>
                <c:pt idx="1120">
                  <c:v>-5.6383036043278377E-3</c:v>
                </c:pt>
                <c:pt idx="1121">
                  <c:v>-6.7979324293205969E-3</c:v>
                </c:pt>
                <c:pt idx="1122">
                  <c:v>-8.0188832243817815E-3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CA-46D7-A1DB-19835E7AC8CE}"/>
            </c:ext>
          </c:extLst>
        </c:ser>
        <c:ser>
          <c:idx val="6"/>
          <c:order val="4"/>
          <c:tx>
            <c:strRef>
              <c:f>Calculation!#REF!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</c:numCache>
            </c:numRef>
          </c:cat>
          <c:val>
            <c:numRef>
              <c:f>Calculation!#REF!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CA-46D7-A1DB-19835E7AC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9840"/>
        <c:axId val="736651480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Calculation!$C$1</c15:sqref>
                        </c15:formulaRef>
                      </c:ext>
                    </c:extLst>
                    <c:strCache>
                      <c:ptCount val="1"/>
                      <c:pt idx="0">
                        <c:v>Value_raw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Calculation!$C$2:$C$1124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9.8559990899999992</c:v>
                      </c:pt>
                      <c:pt idx="1">
                        <c:v>9.8540567100000001</c:v>
                      </c:pt>
                      <c:pt idx="2">
                        <c:v>9.8540469000000019</c:v>
                      </c:pt>
                      <c:pt idx="3">
                        <c:v>9.8545472099999998</c:v>
                      </c:pt>
                      <c:pt idx="4">
                        <c:v>9.8538408900000007</c:v>
                      </c:pt>
                      <c:pt idx="5">
                        <c:v>9.8534877299999994</c:v>
                      </c:pt>
                      <c:pt idx="6">
                        <c:v>9.85359564</c:v>
                      </c:pt>
                      <c:pt idx="7">
                        <c:v>9.8534975400000011</c:v>
                      </c:pt>
                      <c:pt idx="8">
                        <c:v>9.8535171600000009</c:v>
                      </c:pt>
                      <c:pt idx="9">
                        <c:v>9.8535171600000009</c:v>
                      </c:pt>
                      <c:pt idx="10">
                        <c:v>9.8530855200000005</c:v>
                      </c:pt>
                      <c:pt idx="11">
                        <c:v>9.850240620000001</c:v>
                      </c:pt>
                      <c:pt idx="12">
                        <c:v>9.8511039</c:v>
                      </c:pt>
                      <c:pt idx="13">
                        <c:v>9.8541548100000007</c:v>
                      </c:pt>
                      <c:pt idx="14">
                        <c:v>9.8534288700000001</c:v>
                      </c:pt>
                      <c:pt idx="15">
                        <c:v>9.8535760200000002</c:v>
                      </c:pt>
                      <c:pt idx="16">
                        <c:v>9.8536446899999994</c:v>
                      </c:pt>
                      <c:pt idx="17">
                        <c:v>9.7998172200000013</c:v>
                      </c:pt>
                      <c:pt idx="18">
                        <c:v>9.8540861399999997</c:v>
                      </c:pt>
                      <c:pt idx="19">
                        <c:v>9.8493773400000002</c:v>
                      </c:pt>
                      <c:pt idx="20">
                        <c:v>9.8723621700000006</c:v>
                      </c:pt>
                      <c:pt idx="21">
                        <c:v>9.9005757300000017</c:v>
                      </c:pt>
                      <c:pt idx="22">
                        <c:v>9.842461290000001</c:v>
                      </c:pt>
                      <c:pt idx="23">
                        <c:v>9.853889940000002</c:v>
                      </c:pt>
                      <c:pt idx="24">
                        <c:v>9.8525852099999991</c:v>
                      </c:pt>
                      <c:pt idx="25">
                        <c:v>9.8500738499999994</c:v>
                      </c:pt>
                      <c:pt idx="26">
                        <c:v>9.9368138699999999</c:v>
                      </c:pt>
                      <c:pt idx="27">
                        <c:v>9.8949938399999997</c:v>
                      </c:pt>
                      <c:pt idx="28">
                        <c:v>9.8634644999999992</c:v>
                      </c:pt>
                      <c:pt idx="29">
                        <c:v>9.88999074</c:v>
                      </c:pt>
                      <c:pt idx="30">
                        <c:v>9.8367813000000002</c:v>
                      </c:pt>
                      <c:pt idx="31">
                        <c:v>9.8461890900000011</c:v>
                      </c:pt>
                      <c:pt idx="32">
                        <c:v>9.8578139400000016</c:v>
                      </c:pt>
                      <c:pt idx="33">
                        <c:v>9.8521241400000008</c:v>
                      </c:pt>
                      <c:pt idx="34">
                        <c:v>9.8538703200000004</c:v>
                      </c:pt>
                      <c:pt idx="35">
                        <c:v>9.8534092500000003</c:v>
                      </c:pt>
                      <c:pt idx="36">
                        <c:v>9.8534877299999994</c:v>
                      </c:pt>
                      <c:pt idx="37">
                        <c:v>9.8567838900000009</c:v>
                      </c:pt>
                      <c:pt idx="38">
                        <c:v>9.8566661699999987</c:v>
                      </c:pt>
                      <c:pt idx="39">
                        <c:v>9.8467090200000005</c:v>
                      </c:pt>
                      <c:pt idx="40">
                        <c:v>9.8616594600000003</c:v>
                      </c:pt>
                      <c:pt idx="41">
                        <c:v>9.8520652800000015</c:v>
                      </c:pt>
                      <c:pt idx="42">
                        <c:v>9.8540469000000019</c:v>
                      </c:pt>
                      <c:pt idx="43">
                        <c:v>9.8533405800000011</c:v>
                      </c:pt>
                      <c:pt idx="44">
                        <c:v>9.8534877299999994</c:v>
                      </c:pt>
                      <c:pt idx="45">
                        <c:v>9.8533994400000005</c:v>
                      </c:pt>
                      <c:pt idx="46">
                        <c:v>9.7844155199999996</c:v>
                      </c:pt>
                      <c:pt idx="47">
                        <c:v>9.8513982000000002</c:v>
                      </c:pt>
                      <c:pt idx="48">
                        <c:v>9.8694584100000018</c:v>
                      </c:pt>
                      <c:pt idx="49">
                        <c:v>9.8655049800000008</c:v>
                      </c:pt>
                      <c:pt idx="50">
                        <c:v>9.8495735400000015</c:v>
                      </c:pt>
                      <c:pt idx="51">
                        <c:v>9.8512020000000007</c:v>
                      </c:pt>
                      <c:pt idx="52">
                        <c:v>9.8178676199999995</c:v>
                      </c:pt>
                      <c:pt idx="53">
                        <c:v>9.8664565500000005</c:v>
                      </c:pt>
                      <c:pt idx="54">
                        <c:v>9.8558126999999995</c:v>
                      </c:pt>
                      <c:pt idx="55">
                        <c:v>9.8506624500000015</c:v>
                      </c:pt>
                      <c:pt idx="56">
                        <c:v>9.871390980000001</c:v>
                      </c:pt>
                      <c:pt idx="57">
                        <c:v>9.8937283499999999</c:v>
                      </c:pt>
                      <c:pt idx="58">
                        <c:v>9.8681242499999993</c:v>
                      </c:pt>
                      <c:pt idx="59">
                        <c:v>9.8531149500000001</c:v>
                      </c:pt>
                      <c:pt idx="60">
                        <c:v>9.7772542200000014</c:v>
                      </c:pt>
                      <c:pt idx="61">
                        <c:v>9.8348879700000005</c:v>
                      </c:pt>
                      <c:pt idx="62">
                        <c:v>9.8613259199999987</c:v>
                      </c:pt>
                      <c:pt idx="63">
                        <c:v>9.843550200000001</c:v>
                      </c:pt>
                      <c:pt idx="64">
                        <c:v>9.8506918800000012</c:v>
                      </c:pt>
                      <c:pt idx="65">
                        <c:v>9.8535465900000005</c:v>
                      </c:pt>
                      <c:pt idx="66">
                        <c:v>9.8534092500000003</c:v>
                      </c:pt>
                      <c:pt idx="67">
                        <c:v>9.8568721799999999</c:v>
                      </c:pt>
                      <c:pt idx="68">
                        <c:v>9.8563130100000009</c:v>
                      </c:pt>
                      <c:pt idx="69">
                        <c:v>9.7873879500000012</c:v>
                      </c:pt>
                      <c:pt idx="70">
                        <c:v>9.8223998399999992</c:v>
                      </c:pt>
                      <c:pt idx="71">
                        <c:v>9.8507409300000006</c:v>
                      </c:pt>
                      <c:pt idx="72">
                        <c:v>9.8502111900000013</c:v>
                      </c:pt>
                      <c:pt idx="73">
                        <c:v>9.8555772600000005</c:v>
                      </c:pt>
                      <c:pt idx="74">
                        <c:v>9.8526342600000003</c:v>
                      </c:pt>
                      <c:pt idx="75">
                        <c:v>9.8538310799999991</c:v>
                      </c:pt>
                      <c:pt idx="76">
                        <c:v>9.8535465900000005</c:v>
                      </c:pt>
                      <c:pt idx="77">
                        <c:v>9.8346427200000015</c:v>
                      </c:pt>
                      <c:pt idx="78">
                        <c:v>9.7913610000000002</c:v>
                      </c:pt>
                      <c:pt idx="79">
                        <c:v>9.7739384400000002</c:v>
                      </c:pt>
                      <c:pt idx="80">
                        <c:v>9.7711524000000001</c:v>
                      </c:pt>
                      <c:pt idx="81">
                        <c:v>9.8669862899999998</c:v>
                      </c:pt>
                      <c:pt idx="82">
                        <c:v>9.8524576800000023</c:v>
                      </c:pt>
                      <c:pt idx="83">
                        <c:v>9.8532719100000001</c:v>
                      </c:pt>
                      <c:pt idx="84">
                        <c:v>9.8541450000000008</c:v>
                      </c:pt>
                      <c:pt idx="85">
                        <c:v>9.8537231700000003</c:v>
                      </c:pt>
                      <c:pt idx="86">
                        <c:v>9.8533700100000008</c:v>
                      </c:pt>
                      <c:pt idx="87">
                        <c:v>9.8535858300000001</c:v>
                      </c:pt>
                      <c:pt idx="88">
                        <c:v>9.8535465900000005</c:v>
                      </c:pt>
                      <c:pt idx="89">
                        <c:v>9.8536545000000011</c:v>
                      </c:pt>
                      <c:pt idx="90">
                        <c:v>9.8194862700000005</c:v>
                      </c:pt>
                      <c:pt idx="91">
                        <c:v>9.8315623799999994</c:v>
                      </c:pt>
                      <c:pt idx="92">
                        <c:v>9.8473466700000003</c:v>
                      </c:pt>
                      <c:pt idx="93">
                        <c:v>9.8596091700000006</c:v>
                      </c:pt>
                      <c:pt idx="94">
                        <c:v>9.8517121200000002</c:v>
                      </c:pt>
                      <c:pt idx="95">
                        <c:v>9.8541744300000005</c:v>
                      </c:pt>
                      <c:pt idx="96">
                        <c:v>9.8534190600000002</c:v>
                      </c:pt>
                      <c:pt idx="97">
                        <c:v>9.853507350000001</c:v>
                      </c:pt>
                      <c:pt idx="98">
                        <c:v>9.8535171600000009</c:v>
                      </c:pt>
                      <c:pt idx="99">
                        <c:v>9.8535465900000005</c:v>
                      </c:pt>
                      <c:pt idx="100">
                        <c:v>9.8535269700000008</c:v>
                      </c:pt>
                      <c:pt idx="101">
                        <c:v>9.8540959499999996</c:v>
                      </c:pt>
                      <c:pt idx="102">
                        <c:v>9.8554889699999997</c:v>
                      </c:pt>
                      <c:pt idx="103">
                        <c:v>9.8187701399999998</c:v>
                      </c:pt>
                      <c:pt idx="104">
                        <c:v>9.8668391400000015</c:v>
                      </c:pt>
                      <c:pt idx="105">
                        <c:v>9.8516336399999993</c:v>
                      </c:pt>
                      <c:pt idx="106">
                        <c:v>9.8567250300000016</c:v>
                      </c:pt>
                      <c:pt idx="107">
                        <c:v>9.8515257300000005</c:v>
                      </c:pt>
                      <c:pt idx="108">
                        <c:v>9.85654845</c:v>
                      </c:pt>
                      <c:pt idx="109">
                        <c:v>9.8522811000000008</c:v>
                      </c:pt>
                      <c:pt idx="110">
                        <c:v>9.8539586099999994</c:v>
                      </c:pt>
                      <c:pt idx="111">
                        <c:v>9.8533994400000005</c:v>
                      </c:pt>
                      <c:pt idx="112">
                        <c:v>9.8536054500000017</c:v>
                      </c:pt>
                      <c:pt idx="113">
                        <c:v>9.853507350000001</c:v>
                      </c:pt>
                      <c:pt idx="114">
                        <c:v>9.8535564000000004</c:v>
                      </c:pt>
                      <c:pt idx="115">
                        <c:v>9.8507997899999999</c:v>
                      </c:pt>
                      <c:pt idx="116">
                        <c:v>9.8535465900000005</c:v>
                      </c:pt>
                      <c:pt idx="117">
                        <c:v>9.8536152599999998</c:v>
                      </c:pt>
                      <c:pt idx="118">
                        <c:v>9.8537918400000013</c:v>
                      </c:pt>
                      <c:pt idx="119">
                        <c:v>9.8494165800000015</c:v>
                      </c:pt>
                      <c:pt idx="120">
                        <c:v>9.8570879999999992</c:v>
                      </c:pt>
                      <c:pt idx="121">
                        <c:v>9.8550180899999997</c:v>
                      </c:pt>
                      <c:pt idx="122">
                        <c:v>9.8569899000000021</c:v>
                      </c:pt>
                      <c:pt idx="123">
                        <c:v>9.8567642699999993</c:v>
                      </c:pt>
                      <c:pt idx="124">
                        <c:v>9.8548905599999994</c:v>
                      </c:pt>
                      <c:pt idx="125">
                        <c:v>9.8534582999999998</c:v>
                      </c:pt>
                      <c:pt idx="126">
                        <c:v>9.8541253799999993</c:v>
                      </c:pt>
                      <c:pt idx="127">
                        <c:v>9.8561364299999994</c:v>
                      </c:pt>
                      <c:pt idx="128">
                        <c:v>9.8551456200000001</c:v>
                      </c:pt>
                      <c:pt idx="129">
                        <c:v>9.8534386800000018</c:v>
                      </c:pt>
                      <c:pt idx="130">
                        <c:v>9.8537035500000023</c:v>
                      </c:pt>
                      <c:pt idx="131">
                        <c:v>9.8536152599999998</c:v>
                      </c:pt>
                      <c:pt idx="132">
                        <c:v>9.8535662100000003</c:v>
                      </c:pt>
                      <c:pt idx="133">
                        <c:v>9.8535465900000005</c:v>
                      </c:pt>
                      <c:pt idx="134">
                        <c:v>9.8535171600000009</c:v>
                      </c:pt>
                      <c:pt idx="135">
                        <c:v>9.8535465900000005</c:v>
                      </c:pt>
                      <c:pt idx="136">
                        <c:v>9.8535367800000007</c:v>
                      </c:pt>
                      <c:pt idx="137">
                        <c:v>9.8535269700000008</c:v>
                      </c:pt>
                      <c:pt idx="138">
                        <c:v>9.8535367800000007</c:v>
                      </c:pt>
                      <c:pt idx="139">
                        <c:v>9.8548218900000002</c:v>
                      </c:pt>
                      <c:pt idx="140">
                        <c:v>9.8532228599999989</c:v>
                      </c:pt>
                      <c:pt idx="141">
                        <c:v>9.8535367800000007</c:v>
                      </c:pt>
                      <c:pt idx="142">
                        <c:v>9.8532915299999999</c:v>
                      </c:pt>
                      <c:pt idx="143">
                        <c:v>9.8534681100000014</c:v>
                      </c:pt>
                      <c:pt idx="144">
                        <c:v>9.8535171600000009</c:v>
                      </c:pt>
                      <c:pt idx="145">
                        <c:v>9.8535171600000009</c:v>
                      </c:pt>
                      <c:pt idx="146">
                        <c:v>9.9391192200000003</c:v>
                      </c:pt>
                      <c:pt idx="147">
                        <c:v>9.9310455900000019</c:v>
                      </c:pt>
                      <c:pt idx="148">
                        <c:v>9.8456004900000007</c:v>
                      </c:pt>
                      <c:pt idx="149">
                        <c:v>9.8552927700000019</c:v>
                      </c:pt>
                      <c:pt idx="150">
                        <c:v>9.8209087200000003</c:v>
                      </c:pt>
                      <c:pt idx="151">
                        <c:v>9.8028092700000009</c:v>
                      </c:pt>
                      <c:pt idx="152">
                        <c:v>9.8349762599999995</c:v>
                      </c:pt>
                      <c:pt idx="153">
                        <c:v>9.8538114600000011</c:v>
                      </c:pt>
                      <c:pt idx="154">
                        <c:v>9.8540076600000006</c:v>
                      </c:pt>
                      <c:pt idx="155">
                        <c:v>9.8504270100000006</c:v>
                      </c:pt>
                      <c:pt idx="156">
                        <c:v>9.8922764700000005</c:v>
                      </c:pt>
                      <c:pt idx="157">
                        <c:v>9.867035340000001</c:v>
                      </c:pt>
                      <c:pt idx="158">
                        <c:v>9.8545864500000011</c:v>
                      </c:pt>
                      <c:pt idx="159">
                        <c:v>9.8502111900000013</c:v>
                      </c:pt>
                      <c:pt idx="160">
                        <c:v>9.8019361800000002</c:v>
                      </c:pt>
                      <c:pt idx="161">
                        <c:v>9.861129720000001</c:v>
                      </c:pt>
                      <c:pt idx="162">
                        <c:v>9.8548415100000017</c:v>
                      </c:pt>
                      <c:pt idx="163">
                        <c:v>9.85173174</c:v>
                      </c:pt>
                      <c:pt idx="164">
                        <c:v>9.8560481400000004</c:v>
                      </c:pt>
                      <c:pt idx="165">
                        <c:v>9.8530855200000005</c:v>
                      </c:pt>
                      <c:pt idx="166">
                        <c:v>9.8535858300000001</c:v>
                      </c:pt>
                      <c:pt idx="167">
                        <c:v>9.8536839300000008</c:v>
                      </c:pt>
                      <c:pt idx="168">
                        <c:v>9.8535564000000004</c:v>
                      </c:pt>
                      <c:pt idx="169">
                        <c:v>9.8535171600000009</c:v>
                      </c:pt>
                      <c:pt idx="170">
                        <c:v>9.8535269700000008</c:v>
                      </c:pt>
                      <c:pt idx="171">
                        <c:v>9.8535367800000007</c:v>
                      </c:pt>
                      <c:pt idx="172">
                        <c:v>9.8535367800000007</c:v>
                      </c:pt>
                      <c:pt idx="173">
                        <c:v>9.8535171600000009</c:v>
                      </c:pt>
                      <c:pt idx="174">
                        <c:v>9.8535367800000007</c:v>
                      </c:pt>
                      <c:pt idx="175">
                        <c:v>9.8535171600000009</c:v>
                      </c:pt>
                      <c:pt idx="176">
                        <c:v>9.8535465900000005</c:v>
                      </c:pt>
                      <c:pt idx="177">
                        <c:v>9.8535367800000007</c:v>
                      </c:pt>
                      <c:pt idx="178">
                        <c:v>9.8535367800000007</c:v>
                      </c:pt>
                      <c:pt idx="179">
                        <c:v>9.8535367800000007</c:v>
                      </c:pt>
                      <c:pt idx="180">
                        <c:v>9.8535564000000004</c:v>
                      </c:pt>
                      <c:pt idx="181">
                        <c:v>9.8535171600000009</c:v>
                      </c:pt>
                      <c:pt idx="182">
                        <c:v>9.8507507400000005</c:v>
                      </c:pt>
                      <c:pt idx="183">
                        <c:v>9.8501523300000002</c:v>
                      </c:pt>
                      <c:pt idx="184">
                        <c:v>9.8523792000000014</c:v>
                      </c:pt>
                      <c:pt idx="185">
                        <c:v>9.8540567100000001</c:v>
                      </c:pt>
                      <c:pt idx="186">
                        <c:v>9.8536839300000008</c:v>
                      </c:pt>
                      <c:pt idx="187">
                        <c:v>9.8536152599999998</c:v>
                      </c:pt>
                      <c:pt idx="188">
                        <c:v>9.8376936300000004</c:v>
                      </c:pt>
                      <c:pt idx="189">
                        <c:v>9.7660806300000012</c:v>
                      </c:pt>
                      <c:pt idx="190">
                        <c:v>9.8072924399999994</c:v>
                      </c:pt>
                      <c:pt idx="191">
                        <c:v>9.84504132</c:v>
                      </c:pt>
                      <c:pt idx="192">
                        <c:v>9.7984928700000005</c:v>
                      </c:pt>
                      <c:pt idx="193">
                        <c:v>9.86028606</c:v>
                      </c:pt>
                      <c:pt idx="194">
                        <c:v>9.8475232500000001</c:v>
                      </c:pt>
                      <c:pt idx="195">
                        <c:v>9.8526931199999996</c:v>
                      </c:pt>
                      <c:pt idx="196">
                        <c:v>9.8537231700000003</c:v>
                      </c:pt>
                      <c:pt idx="197">
                        <c:v>9.8535171600000009</c:v>
                      </c:pt>
                      <c:pt idx="198">
                        <c:v>9.8536545000000011</c:v>
                      </c:pt>
                      <c:pt idx="199">
                        <c:v>9.8536446899999994</c:v>
                      </c:pt>
                      <c:pt idx="200">
                        <c:v>9.8535465900000005</c:v>
                      </c:pt>
                      <c:pt idx="201">
                        <c:v>9.853507350000001</c:v>
                      </c:pt>
                      <c:pt idx="202">
                        <c:v>9.8535171600000009</c:v>
                      </c:pt>
                      <c:pt idx="203">
                        <c:v>9.8535465900000005</c:v>
                      </c:pt>
                      <c:pt idx="204">
                        <c:v>9.8535269700000008</c:v>
                      </c:pt>
                      <c:pt idx="205">
                        <c:v>9.8535269700000008</c:v>
                      </c:pt>
                      <c:pt idx="206">
                        <c:v>9.8535171600000009</c:v>
                      </c:pt>
                      <c:pt idx="207">
                        <c:v>9.8515061100000008</c:v>
                      </c:pt>
                      <c:pt idx="208">
                        <c:v>9.8542725300000011</c:v>
                      </c:pt>
                      <c:pt idx="209">
                        <c:v>9.8533602000000009</c:v>
                      </c:pt>
                      <c:pt idx="210">
                        <c:v>9.7844351400000011</c:v>
                      </c:pt>
                      <c:pt idx="211">
                        <c:v>9.7810997400000002</c:v>
                      </c:pt>
                      <c:pt idx="212">
                        <c:v>9.8430400800000015</c:v>
                      </c:pt>
                      <c:pt idx="213">
                        <c:v>9.8448255000000007</c:v>
                      </c:pt>
                      <c:pt idx="214">
                        <c:v>9.850240620000001</c:v>
                      </c:pt>
                      <c:pt idx="215">
                        <c:v>9.8545570200000014</c:v>
                      </c:pt>
                      <c:pt idx="216">
                        <c:v>9.8529776099999999</c:v>
                      </c:pt>
                      <c:pt idx="217">
                        <c:v>9.8528402699999997</c:v>
                      </c:pt>
                      <c:pt idx="218">
                        <c:v>9.8516140200000013</c:v>
                      </c:pt>
                      <c:pt idx="219">
                        <c:v>9.852261480000001</c:v>
                      </c:pt>
                      <c:pt idx="220">
                        <c:v>9.7839250199999999</c:v>
                      </c:pt>
                      <c:pt idx="221">
                        <c:v>9.7957558799999997</c:v>
                      </c:pt>
                      <c:pt idx="222">
                        <c:v>9.8635037400000005</c:v>
                      </c:pt>
                      <c:pt idx="223">
                        <c:v>9.8469248400000016</c:v>
                      </c:pt>
                      <c:pt idx="224">
                        <c:v>9.8517023100000003</c:v>
                      </c:pt>
                      <c:pt idx="225">
                        <c:v>9.8535269700000008</c:v>
                      </c:pt>
                      <c:pt idx="226">
                        <c:v>9.8505349200000012</c:v>
                      </c:pt>
                      <c:pt idx="227">
                        <c:v>9.8509371300000002</c:v>
                      </c:pt>
                      <c:pt idx="228">
                        <c:v>9.8508390299999995</c:v>
                      </c:pt>
                      <c:pt idx="229">
                        <c:v>9.8518985099999998</c:v>
                      </c:pt>
                      <c:pt idx="230">
                        <c:v>9.8537526</c:v>
                      </c:pt>
                      <c:pt idx="231">
                        <c:v>9.8383901399999996</c:v>
                      </c:pt>
                      <c:pt idx="232">
                        <c:v>9.8383999500000012</c:v>
                      </c:pt>
                      <c:pt idx="233">
                        <c:v>9.8626012200000019</c:v>
                      </c:pt>
                      <c:pt idx="234">
                        <c:v>9.8561756700000007</c:v>
                      </c:pt>
                      <c:pt idx="235">
                        <c:v>9.8522909100000007</c:v>
                      </c:pt>
                      <c:pt idx="236">
                        <c:v>9.85499847</c:v>
                      </c:pt>
                      <c:pt idx="237">
                        <c:v>9.8539291799999997</c:v>
                      </c:pt>
                      <c:pt idx="238">
                        <c:v>9.8533700100000008</c:v>
                      </c:pt>
                      <c:pt idx="239">
                        <c:v>9.8536545000000011</c:v>
                      </c:pt>
                      <c:pt idx="240">
                        <c:v>9.8547826500000006</c:v>
                      </c:pt>
                      <c:pt idx="241">
                        <c:v>9.8554497300000019</c:v>
                      </c:pt>
                      <c:pt idx="242">
                        <c:v>9.8536152599999998</c:v>
                      </c:pt>
                      <c:pt idx="243">
                        <c:v>9.8532719100000001</c:v>
                      </c:pt>
                      <c:pt idx="244">
                        <c:v>9.8541646200000006</c:v>
                      </c:pt>
                      <c:pt idx="245">
                        <c:v>9.8381154600000009</c:v>
                      </c:pt>
                      <c:pt idx="246">
                        <c:v>9.8631603900000009</c:v>
                      </c:pt>
                      <c:pt idx="247">
                        <c:v>9.915879330000001</c:v>
                      </c:pt>
                      <c:pt idx="248">
                        <c:v>9.9139663800000015</c:v>
                      </c:pt>
                      <c:pt idx="249">
                        <c:v>9.8426378700000008</c:v>
                      </c:pt>
                      <c:pt idx="250">
                        <c:v>9.8547532199999992</c:v>
                      </c:pt>
                      <c:pt idx="251">
                        <c:v>9.8558421299999992</c:v>
                      </c:pt>
                      <c:pt idx="252">
                        <c:v>9.8565288300000002</c:v>
                      </c:pt>
                      <c:pt idx="253">
                        <c:v>9.8544392999999992</c:v>
                      </c:pt>
                      <c:pt idx="254">
                        <c:v>9.8530364699999993</c:v>
                      </c:pt>
                      <c:pt idx="255">
                        <c:v>9.853507350000001</c:v>
                      </c:pt>
                      <c:pt idx="256">
                        <c:v>9.8701156799999996</c:v>
                      </c:pt>
                      <c:pt idx="257">
                        <c:v>9.9453878099999997</c:v>
                      </c:pt>
                      <c:pt idx="258">
                        <c:v>9.8431185600000006</c:v>
                      </c:pt>
                      <c:pt idx="259">
                        <c:v>9.852889320000001</c:v>
                      </c:pt>
                      <c:pt idx="260">
                        <c:v>9.84768021</c:v>
                      </c:pt>
                      <c:pt idx="261">
                        <c:v>9.8520358500000018</c:v>
                      </c:pt>
                      <c:pt idx="262">
                        <c:v>9.8525655900000011</c:v>
                      </c:pt>
                      <c:pt idx="263">
                        <c:v>9.8154935999999999</c:v>
                      </c:pt>
                      <c:pt idx="264">
                        <c:v>9.8588145600000008</c:v>
                      </c:pt>
                      <c:pt idx="265">
                        <c:v>9.8570193300000017</c:v>
                      </c:pt>
                      <c:pt idx="266">
                        <c:v>9.8509861800000014</c:v>
                      </c:pt>
                      <c:pt idx="267">
                        <c:v>9.8517905999999993</c:v>
                      </c:pt>
                      <c:pt idx="268">
                        <c:v>9.8518788900000018</c:v>
                      </c:pt>
                      <c:pt idx="269">
                        <c:v>9.8524674900000004</c:v>
                      </c:pt>
                      <c:pt idx="270">
                        <c:v>9.834220890000001</c:v>
                      </c:pt>
                      <c:pt idx="271">
                        <c:v>9.863788229999999</c:v>
                      </c:pt>
                      <c:pt idx="272">
                        <c:v>9.8539684200000011</c:v>
                      </c:pt>
                      <c:pt idx="273">
                        <c:v>9.8492792399999995</c:v>
                      </c:pt>
                      <c:pt idx="274">
                        <c:v>9.867506220000001</c:v>
                      </c:pt>
                      <c:pt idx="275">
                        <c:v>9.8725485600000003</c:v>
                      </c:pt>
                      <c:pt idx="276">
                        <c:v>9.8593835399999996</c:v>
                      </c:pt>
                      <c:pt idx="277">
                        <c:v>9.8467678800000016</c:v>
                      </c:pt>
                      <c:pt idx="278">
                        <c:v>9.919607130000001</c:v>
                      </c:pt>
                      <c:pt idx="279">
                        <c:v>9.935479710000001</c:v>
                      </c:pt>
                      <c:pt idx="280">
                        <c:v>9.8486514000000014</c:v>
                      </c:pt>
                      <c:pt idx="281">
                        <c:v>9.8504760600000019</c:v>
                      </c:pt>
                      <c:pt idx="282">
                        <c:v>9.9059614200000006</c:v>
                      </c:pt>
                      <c:pt idx="283">
                        <c:v>9.9014684400000021</c:v>
                      </c:pt>
                      <c:pt idx="284">
                        <c:v>9.8592462000000012</c:v>
                      </c:pt>
                      <c:pt idx="285">
                        <c:v>9.8517415499999998</c:v>
                      </c:pt>
                      <c:pt idx="286">
                        <c:v>9.8500051800000001</c:v>
                      </c:pt>
                      <c:pt idx="287">
                        <c:v>9.8507605500000004</c:v>
                      </c:pt>
                      <c:pt idx="288">
                        <c:v>9.851015610000001</c:v>
                      </c:pt>
                      <c:pt idx="289">
                        <c:v>9.8514766799999993</c:v>
                      </c:pt>
                      <c:pt idx="290">
                        <c:v>9.8662309200000013</c:v>
                      </c:pt>
                      <c:pt idx="291">
                        <c:v>9.8691837299999996</c:v>
                      </c:pt>
                      <c:pt idx="292">
                        <c:v>9.8502504300000009</c:v>
                      </c:pt>
                      <c:pt idx="293">
                        <c:v>9.8588439900000004</c:v>
                      </c:pt>
                      <c:pt idx="294">
                        <c:v>9.8488083600000014</c:v>
                      </c:pt>
                      <c:pt idx="295">
                        <c:v>9.8511235199999998</c:v>
                      </c:pt>
                      <c:pt idx="296">
                        <c:v>9.8524674900000004</c:v>
                      </c:pt>
                      <c:pt idx="297">
                        <c:v>9.8316408600000003</c:v>
                      </c:pt>
                      <c:pt idx="298">
                        <c:v>9.8598249900000017</c:v>
                      </c:pt>
                      <c:pt idx="299">
                        <c:v>9.8448941700000017</c:v>
                      </c:pt>
                      <c:pt idx="300">
                        <c:v>9.8551750499999997</c:v>
                      </c:pt>
                      <c:pt idx="301">
                        <c:v>9.8530364699999993</c:v>
                      </c:pt>
                      <c:pt idx="302">
                        <c:v>9.8524086300000011</c:v>
                      </c:pt>
                      <c:pt idx="303">
                        <c:v>9.8504466300000022</c:v>
                      </c:pt>
                      <c:pt idx="304">
                        <c:v>9.850858650000001</c:v>
                      </c:pt>
                      <c:pt idx="305">
                        <c:v>9.8518396500000005</c:v>
                      </c:pt>
                      <c:pt idx="306">
                        <c:v>9.8533700100000008</c:v>
                      </c:pt>
                      <c:pt idx="307">
                        <c:v>9.85001499</c:v>
                      </c:pt>
                      <c:pt idx="308">
                        <c:v>9.850711500000001</c:v>
                      </c:pt>
                      <c:pt idx="309">
                        <c:v>9.8506722599999996</c:v>
                      </c:pt>
                      <c:pt idx="310">
                        <c:v>9.850554540000001</c:v>
                      </c:pt>
                      <c:pt idx="311">
                        <c:v>9.8352607499999998</c:v>
                      </c:pt>
                      <c:pt idx="312">
                        <c:v>9.7600082400000012</c:v>
                      </c:pt>
                      <c:pt idx="313">
                        <c:v>9.8041630499999997</c:v>
                      </c:pt>
                      <c:pt idx="314">
                        <c:v>9.8606784600000008</c:v>
                      </c:pt>
                      <c:pt idx="315">
                        <c:v>9.8567642699999993</c:v>
                      </c:pt>
                      <c:pt idx="316">
                        <c:v>9.8537231700000003</c:v>
                      </c:pt>
                      <c:pt idx="317">
                        <c:v>9.8729998200000004</c:v>
                      </c:pt>
                      <c:pt idx="318">
                        <c:v>9.8596091700000006</c:v>
                      </c:pt>
                      <c:pt idx="319">
                        <c:v>9.8304244199999999</c:v>
                      </c:pt>
                      <c:pt idx="320">
                        <c:v>9.8595993600000007</c:v>
                      </c:pt>
                      <c:pt idx="321">
                        <c:v>9.85686237</c:v>
                      </c:pt>
                      <c:pt idx="322">
                        <c:v>9.8495441100000001</c:v>
                      </c:pt>
                      <c:pt idx="323">
                        <c:v>9.85421367</c:v>
                      </c:pt>
                      <c:pt idx="324">
                        <c:v>9.9190675800000001</c:v>
                      </c:pt>
                      <c:pt idx="325">
                        <c:v>9.8553320099999997</c:v>
                      </c:pt>
                      <c:pt idx="326">
                        <c:v>9.853664310000001</c:v>
                      </c:pt>
                      <c:pt idx="327">
                        <c:v>9.8473466700000003</c:v>
                      </c:pt>
                      <c:pt idx="328">
                        <c:v>9.8514472499999997</c:v>
                      </c:pt>
                      <c:pt idx="329">
                        <c:v>9.8492694299999997</c:v>
                      </c:pt>
                      <c:pt idx="330">
                        <c:v>9.8511431400000014</c:v>
                      </c:pt>
                      <c:pt idx="331">
                        <c:v>9.8685460799999998</c:v>
                      </c:pt>
                      <c:pt idx="332">
                        <c:v>9.8572351500000011</c:v>
                      </c:pt>
                      <c:pt idx="333">
                        <c:v>9.8341816499999997</c:v>
                      </c:pt>
                      <c:pt idx="334">
                        <c:v>9.8455612500000012</c:v>
                      </c:pt>
                      <c:pt idx="335">
                        <c:v>9.8533994400000005</c:v>
                      </c:pt>
                      <c:pt idx="336">
                        <c:v>9.8511823799999991</c:v>
                      </c:pt>
                      <c:pt idx="337">
                        <c:v>9.8510646600000005</c:v>
                      </c:pt>
                      <c:pt idx="338">
                        <c:v>9.8541744300000005</c:v>
                      </c:pt>
                      <c:pt idx="339">
                        <c:v>9.8535564000000004</c:v>
                      </c:pt>
                      <c:pt idx="340">
                        <c:v>9.8535171600000009</c:v>
                      </c:pt>
                      <c:pt idx="341">
                        <c:v>9.8535367800000007</c:v>
                      </c:pt>
                      <c:pt idx="342">
                        <c:v>9.8529285600000005</c:v>
                      </c:pt>
                      <c:pt idx="343">
                        <c:v>9.8527225500000011</c:v>
                      </c:pt>
                      <c:pt idx="344">
                        <c:v>9.8533602000000009</c:v>
                      </c:pt>
                      <c:pt idx="345">
                        <c:v>9.8537624100000016</c:v>
                      </c:pt>
                      <c:pt idx="346">
                        <c:v>9.8883426600000011</c:v>
                      </c:pt>
                      <c:pt idx="347">
                        <c:v>9.9259836299999993</c:v>
                      </c:pt>
                      <c:pt idx="348">
                        <c:v>9.9351756000000009</c:v>
                      </c:pt>
                      <c:pt idx="349">
                        <c:v>9.9287794800000011</c:v>
                      </c:pt>
                      <c:pt idx="350">
                        <c:v>9.843618870000002</c:v>
                      </c:pt>
                      <c:pt idx="351">
                        <c:v>9.8542921500000009</c:v>
                      </c:pt>
                      <c:pt idx="352">
                        <c:v>9.8507997899999999</c:v>
                      </c:pt>
                      <c:pt idx="353">
                        <c:v>9.8509273200000003</c:v>
                      </c:pt>
                      <c:pt idx="354">
                        <c:v>9.8502896700000004</c:v>
                      </c:pt>
                      <c:pt idx="355">
                        <c:v>9.8505054900000015</c:v>
                      </c:pt>
                      <c:pt idx="356">
                        <c:v>9.8506526399999998</c:v>
                      </c:pt>
                      <c:pt idx="357">
                        <c:v>9.850574159999999</c:v>
                      </c:pt>
                      <c:pt idx="358">
                        <c:v>9.8537624100000016</c:v>
                      </c:pt>
                      <c:pt idx="359">
                        <c:v>9.86884038</c:v>
                      </c:pt>
                      <c:pt idx="360">
                        <c:v>9.9384619500000007</c:v>
                      </c:pt>
                      <c:pt idx="361">
                        <c:v>9.9274943699999998</c:v>
                      </c:pt>
                      <c:pt idx="362">
                        <c:v>9.862532550000001</c:v>
                      </c:pt>
                      <c:pt idx="363">
                        <c:v>9.8615025000000003</c:v>
                      </c:pt>
                      <c:pt idx="364">
                        <c:v>9.8680163400000005</c:v>
                      </c:pt>
                      <c:pt idx="365">
                        <c:v>9.8743045500000015</c:v>
                      </c:pt>
                      <c:pt idx="366">
                        <c:v>9.8594325900000008</c:v>
                      </c:pt>
                      <c:pt idx="367">
                        <c:v>9.8497305000000015</c:v>
                      </c:pt>
                      <c:pt idx="368">
                        <c:v>9.849328289999999</c:v>
                      </c:pt>
                      <c:pt idx="369">
                        <c:v>9.847925459999999</c:v>
                      </c:pt>
                      <c:pt idx="370">
                        <c:v>9.8508684599999992</c:v>
                      </c:pt>
                      <c:pt idx="371">
                        <c:v>9.8502896700000004</c:v>
                      </c:pt>
                      <c:pt idx="372">
                        <c:v>9.8532915299999999</c:v>
                      </c:pt>
                      <c:pt idx="373">
                        <c:v>9.8537427900000001</c:v>
                      </c:pt>
                      <c:pt idx="374">
                        <c:v>9.8522026199999999</c:v>
                      </c:pt>
                      <c:pt idx="375">
                        <c:v>9.850397580000001</c:v>
                      </c:pt>
                      <c:pt idx="376">
                        <c:v>9.8504073900000009</c:v>
                      </c:pt>
                      <c:pt idx="377">
                        <c:v>9.8849091599999994</c:v>
                      </c:pt>
                      <c:pt idx="378">
                        <c:v>9.8500542300000014</c:v>
                      </c:pt>
                      <c:pt idx="379">
                        <c:v>9.8431283700000005</c:v>
                      </c:pt>
                      <c:pt idx="380">
                        <c:v>9.8275697100000023</c:v>
                      </c:pt>
                      <c:pt idx="381">
                        <c:v>9.8461596600000014</c:v>
                      </c:pt>
                      <c:pt idx="382">
                        <c:v>9.8360357399999998</c:v>
                      </c:pt>
                      <c:pt idx="383">
                        <c:v>9.7945786800000008</c:v>
                      </c:pt>
                      <c:pt idx="384">
                        <c:v>9.8592265799999996</c:v>
                      </c:pt>
                      <c:pt idx="385">
                        <c:v>9.8551554299999999</c:v>
                      </c:pt>
                      <c:pt idx="386">
                        <c:v>9.8494263899999996</c:v>
                      </c:pt>
                      <c:pt idx="387">
                        <c:v>9.8507016899999993</c:v>
                      </c:pt>
                      <c:pt idx="388">
                        <c:v>9.8504368200000005</c:v>
                      </c:pt>
                      <c:pt idx="389">
                        <c:v>9.8506624500000015</c:v>
                      </c:pt>
                      <c:pt idx="390">
                        <c:v>9.8506134000000003</c:v>
                      </c:pt>
                      <c:pt idx="391">
                        <c:v>9.8506526399999998</c:v>
                      </c:pt>
                      <c:pt idx="392">
                        <c:v>9.850554540000001</c:v>
                      </c:pt>
                      <c:pt idx="393">
                        <c:v>9.8518494600000022</c:v>
                      </c:pt>
                      <c:pt idx="394">
                        <c:v>9.8530462800000009</c:v>
                      </c:pt>
                      <c:pt idx="395">
                        <c:v>9.8539586099999994</c:v>
                      </c:pt>
                      <c:pt idx="396">
                        <c:v>9.8536152599999998</c:v>
                      </c:pt>
                      <c:pt idx="397">
                        <c:v>9.8504073900000009</c:v>
                      </c:pt>
                      <c:pt idx="398">
                        <c:v>9.8513001000000013</c:v>
                      </c:pt>
                      <c:pt idx="399">
                        <c:v>9.8540959499999996</c:v>
                      </c:pt>
                      <c:pt idx="400">
                        <c:v>9.8502994800000003</c:v>
                      </c:pt>
                      <c:pt idx="401">
                        <c:v>9.8494558200000011</c:v>
                      </c:pt>
                      <c:pt idx="402">
                        <c:v>9.850417199999999</c:v>
                      </c:pt>
                      <c:pt idx="403">
                        <c:v>9.8478175500000003</c:v>
                      </c:pt>
                      <c:pt idx="404">
                        <c:v>9.8476213500000007</c:v>
                      </c:pt>
                      <c:pt idx="405">
                        <c:v>9.8490928499999999</c:v>
                      </c:pt>
                      <c:pt idx="406">
                        <c:v>9.8511627600000011</c:v>
                      </c:pt>
                      <c:pt idx="407">
                        <c:v>9.8328082499999994</c:v>
                      </c:pt>
                      <c:pt idx="408">
                        <c:v>9.7965897300000009</c:v>
                      </c:pt>
                      <c:pt idx="409">
                        <c:v>9.8576766000000013</c:v>
                      </c:pt>
                      <c:pt idx="410">
                        <c:v>9.856617120000001</c:v>
                      </c:pt>
                      <c:pt idx="411">
                        <c:v>9.8525655900000011</c:v>
                      </c:pt>
                      <c:pt idx="412">
                        <c:v>9.8517219300000018</c:v>
                      </c:pt>
                      <c:pt idx="413">
                        <c:v>9.8537133600000004</c:v>
                      </c:pt>
                      <c:pt idx="414">
                        <c:v>9.8532719100000001</c:v>
                      </c:pt>
                      <c:pt idx="415">
                        <c:v>9.8516728800000006</c:v>
                      </c:pt>
                      <c:pt idx="416">
                        <c:v>9.8518886999999999</c:v>
                      </c:pt>
                      <c:pt idx="417">
                        <c:v>9.8386550100000001</c:v>
                      </c:pt>
                      <c:pt idx="418">
                        <c:v>9.77908869</c:v>
                      </c:pt>
                      <c:pt idx="419">
                        <c:v>9.8535171600000009</c:v>
                      </c:pt>
                      <c:pt idx="420">
                        <c:v>9.8574804</c:v>
                      </c:pt>
                      <c:pt idx="421">
                        <c:v>9.9110429999999994</c:v>
                      </c:pt>
                      <c:pt idx="422">
                        <c:v>9.8432362799999993</c:v>
                      </c:pt>
                      <c:pt idx="423">
                        <c:v>9.8542627200000013</c:v>
                      </c:pt>
                      <c:pt idx="424">
                        <c:v>9.8211932100000006</c:v>
                      </c:pt>
                      <c:pt idx="425">
                        <c:v>9.8387727300000005</c:v>
                      </c:pt>
                      <c:pt idx="426">
                        <c:v>9.8294041800000009</c:v>
                      </c:pt>
                      <c:pt idx="427">
                        <c:v>9.8530757100000006</c:v>
                      </c:pt>
                      <c:pt idx="428">
                        <c:v>9.8340443099999995</c:v>
                      </c:pt>
                      <c:pt idx="429">
                        <c:v>9.794716020000001</c:v>
                      </c:pt>
                      <c:pt idx="430">
                        <c:v>9.8608550400000006</c:v>
                      </c:pt>
                      <c:pt idx="431">
                        <c:v>9.8520750899999996</c:v>
                      </c:pt>
                      <c:pt idx="432">
                        <c:v>9.8513197200000011</c:v>
                      </c:pt>
                      <c:pt idx="433">
                        <c:v>9.8524478700000007</c:v>
                      </c:pt>
                      <c:pt idx="434">
                        <c:v>9.8509567500000017</c:v>
                      </c:pt>
                      <c:pt idx="435">
                        <c:v>9.8511137100000017</c:v>
                      </c:pt>
                      <c:pt idx="436">
                        <c:v>9.8505251100000013</c:v>
                      </c:pt>
                      <c:pt idx="437">
                        <c:v>9.8506134000000003</c:v>
                      </c:pt>
                      <c:pt idx="438">
                        <c:v>9.850574159999999</c:v>
                      </c:pt>
                      <c:pt idx="439">
                        <c:v>9.85126086</c:v>
                      </c:pt>
                      <c:pt idx="440">
                        <c:v>9.8516042099999996</c:v>
                      </c:pt>
                      <c:pt idx="441">
                        <c:v>9.8541155699999994</c:v>
                      </c:pt>
                      <c:pt idx="442">
                        <c:v>9.8531051400000003</c:v>
                      </c:pt>
                      <c:pt idx="443">
                        <c:v>9.850083660000001</c:v>
                      </c:pt>
                      <c:pt idx="444">
                        <c:v>9.8507409300000006</c:v>
                      </c:pt>
                      <c:pt idx="445">
                        <c:v>9.8506232100000002</c:v>
                      </c:pt>
                      <c:pt idx="446">
                        <c:v>9.8519573700000009</c:v>
                      </c:pt>
                      <c:pt idx="447">
                        <c:v>9.8511529499999995</c:v>
                      </c:pt>
                      <c:pt idx="448">
                        <c:v>9.8503387199999999</c:v>
                      </c:pt>
                      <c:pt idx="449">
                        <c:v>9.8537231700000003</c:v>
                      </c:pt>
                      <c:pt idx="450">
                        <c:v>9.8534484899999999</c:v>
                      </c:pt>
                      <c:pt idx="451">
                        <c:v>9.85359564</c:v>
                      </c:pt>
                      <c:pt idx="452">
                        <c:v>9.8536054500000017</c:v>
                      </c:pt>
                      <c:pt idx="453">
                        <c:v>9.8529776099999999</c:v>
                      </c:pt>
                      <c:pt idx="454">
                        <c:v>9.8507605500000004</c:v>
                      </c:pt>
                      <c:pt idx="455">
                        <c:v>9.8501229000000006</c:v>
                      </c:pt>
                      <c:pt idx="456">
                        <c:v>9.850554540000001</c:v>
                      </c:pt>
                      <c:pt idx="457">
                        <c:v>9.8513883900000003</c:v>
                      </c:pt>
                      <c:pt idx="458">
                        <c:v>9.8508782700000008</c:v>
                      </c:pt>
                      <c:pt idx="459">
                        <c:v>9.8504956799999999</c:v>
                      </c:pt>
                      <c:pt idx="460">
                        <c:v>9.85064283</c:v>
                      </c:pt>
                      <c:pt idx="461">
                        <c:v>9.8505152999999996</c:v>
                      </c:pt>
                      <c:pt idx="462">
                        <c:v>9.850574159999999</c:v>
                      </c:pt>
                      <c:pt idx="463">
                        <c:v>9.8505937800000005</c:v>
                      </c:pt>
                      <c:pt idx="464">
                        <c:v>9.8512020000000007</c:v>
                      </c:pt>
                      <c:pt idx="465">
                        <c:v>9.8508292199999996</c:v>
                      </c:pt>
                      <c:pt idx="466">
                        <c:v>9.8510646600000005</c:v>
                      </c:pt>
                      <c:pt idx="467">
                        <c:v>9.8539488000000013</c:v>
                      </c:pt>
                      <c:pt idx="468">
                        <c:v>9.8534582999999998</c:v>
                      </c:pt>
                      <c:pt idx="469">
                        <c:v>9.8503191000000019</c:v>
                      </c:pt>
                      <c:pt idx="470">
                        <c:v>9.8533700100000008</c:v>
                      </c:pt>
                      <c:pt idx="471">
                        <c:v>9.8527225500000011</c:v>
                      </c:pt>
                      <c:pt idx="472">
                        <c:v>9.8502896700000004</c:v>
                      </c:pt>
                      <c:pt idx="473">
                        <c:v>9.8703805500000001</c:v>
                      </c:pt>
                      <c:pt idx="474">
                        <c:v>9.8973580499999994</c:v>
                      </c:pt>
                      <c:pt idx="475">
                        <c:v>9.8471799000000004</c:v>
                      </c:pt>
                      <c:pt idx="476">
                        <c:v>9.8556361200000016</c:v>
                      </c:pt>
                      <c:pt idx="477">
                        <c:v>9.8523595800000017</c:v>
                      </c:pt>
                      <c:pt idx="478">
                        <c:v>9.8502700500000007</c:v>
                      </c:pt>
                      <c:pt idx="479">
                        <c:v>9.8162587800000001</c:v>
                      </c:pt>
                      <c:pt idx="480">
                        <c:v>9.8589617100000009</c:v>
                      </c:pt>
                      <c:pt idx="481">
                        <c:v>9.8571860999999998</c:v>
                      </c:pt>
                      <c:pt idx="482">
                        <c:v>9.8505349200000012</c:v>
                      </c:pt>
                      <c:pt idx="483">
                        <c:v>9.8517807900000012</c:v>
                      </c:pt>
                      <c:pt idx="484">
                        <c:v>9.7650603900000004</c:v>
                      </c:pt>
                      <c:pt idx="485">
                        <c:v>9.8612964899999991</c:v>
                      </c:pt>
                      <c:pt idx="486">
                        <c:v>9.8485925400000021</c:v>
                      </c:pt>
                      <c:pt idx="487">
                        <c:v>9.8503485300000015</c:v>
                      </c:pt>
                      <c:pt idx="488">
                        <c:v>9.8700568200000003</c:v>
                      </c:pt>
                      <c:pt idx="489">
                        <c:v>9.8623265399999998</c:v>
                      </c:pt>
                      <c:pt idx="490">
                        <c:v>9.8668489499999996</c:v>
                      </c:pt>
                      <c:pt idx="491">
                        <c:v>9.8550965700000006</c:v>
                      </c:pt>
                      <c:pt idx="492">
                        <c:v>9.9450444600000001</c:v>
                      </c:pt>
                      <c:pt idx="493">
                        <c:v>9.8298750600000009</c:v>
                      </c:pt>
                      <c:pt idx="494">
                        <c:v>9.9001440899999995</c:v>
                      </c:pt>
                      <c:pt idx="495">
                        <c:v>9.9361860300000018</c:v>
                      </c:pt>
                      <c:pt idx="496">
                        <c:v>9.8804848500000002</c:v>
                      </c:pt>
                      <c:pt idx="497">
                        <c:v>9.8821525500000007</c:v>
                      </c:pt>
                      <c:pt idx="498">
                        <c:v>9.8587164600000001</c:v>
                      </c:pt>
                      <c:pt idx="499">
                        <c:v>9.82808964</c:v>
                      </c:pt>
                      <c:pt idx="500">
                        <c:v>9.8705963700000012</c:v>
                      </c:pt>
                      <c:pt idx="501">
                        <c:v>9.9149277600000012</c:v>
                      </c:pt>
                      <c:pt idx="502">
                        <c:v>9.9109547100000004</c:v>
                      </c:pt>
                      <c:pt idx="503">
                        <c:v>9.9021453299999997</c:v>
                      </c:pt>
                      <c:pt idx="504">
                        <c:v>9.8573822999999994</c:v>
                      </c:pt>
                      <c:pt idx="505">
                        <c:v>9.8789348700000001</c:v>
                      </c:pt>
                      <c:pt idx="506">
                        <c:v>9.8577550800000022</c:v>
                      </c:pt>
                      <c:pt idx="507">
                        <c:v>9.8989767000000004</c:v>
                      </c:pt>
                      <c:pt idx="508">
                        <c:v>9.8320528800000009</c:v>
                      </c:pt>
                      <c:pt idx="509">
                        <c:v>9.8454042899999994</c:v>
                      </c:pt>
                      <c:pt idx="510">
                        <c:v>9.8249308200000005</c:v>
                      </c:pt>
                      <c:pt idx="511">
                        <c:v>9.8919429300000008</c:v>
                      </c:pt>
                      <c:pt idx="512">
                        <c:v>9.7922635200000006</c:v>
                      </c:pt>
                      <c:pt idx="513">
                        <c:v>9.8964653400000007</c:v>
                      </c:pt>
                      <c:pt idx="514">
                        <c:v>9.9211473000000012</c:v>
                      </c:pt>
                      <c:pt idx="515">
                        <c:v>9.8845560000000017</c:v>
                      </c:pt>
                      <c:pt idx="516">
                        <c:v>9.8813971799999987</c:v>
                      </c:pt>
                      <c:pt idx="517">
                        <c:v>9.8320626900000008</c:v>
                      </c:pt>
                      <c:pt idx="518">
                        <c:v>9.7460878500000003</c:v>
                      </c:pt>
                      <c:pt idx="519">
                        <c:v>9.8255880900000019</c:v>
                      </c:pt>
                      <c:pt idx="520">
                        <c:v>9.8424809100000008</c:v>
                      </c:pt>
                      <c:pt idx="521">
                        <c:v>9.8257744800000015</c:v>
                      </c:pt>
                      <c:pt idx="522">
                        <c:v>9.8489162700000001</c:v>
                      </c:pt>
                      <c:pt idx="523">
                        <c:v>9.9028418399999989</c:v>
                      </c:pt>
                      <c:pt idx="524">
                        <c:v>9.7558389900000009</c:v>
                      </c:pt>
                      <c:pt idx="525">
                        <c:v>9.7926166800000001</c:v>
                      </c:pt>
                      <c:pt idx="526">
                        <c:v>9.8088424200000013</c:v>
                      </c:pt>
                      <c:pt idx="527">
                        <c:v>9.9034304400000011</c:v>
                      </c:pt>
                      <c:pt idx="528">
                        <c:v>9.8254801800000013</c:v>
                      </c:pt>
                      <c:pt idx="529">
                        <c:v>9.89216856</c:v>
                      </c:pt>
                      <c:pt idx="530">
                        <c:v>9.9079528499999991</c:v>
                      </c:pt>
                      <c:pt idx="531">
                        <c:v>9.9064126800000007</c:v>
                      </c:pt>
                      <c:pt idx="532">
                        <c:v>9.8715871800000006</c:v>
                      </c:pt>
                      <c:pt idx="533">
                        <c:v>9.8095487400000003</c:v>
                      </c:pt>
                      <c:pt idx="534">
                        <c:v>9.8886958200000006</c:v>
                      </c:pt>
                      <c:pt idx="535">
                        <c:v>9.9559335600000001</c:v>
                      </c:pt>
                      <c:pt idx="536">
                        <c:v>9.7801285500000006</c:v>
                      </c:pt>
                      <c:pt idx="537">
                        <c:v>9.7760672100000008</c:v>
                      </c:pt>
                      <c:pt idx="538">
                        <c:v>9.9441419399999997</c:v>
                      </c:pt>
                      <c:pt idx="539">
                        <c:v>9.8729017200000015</c:v>
                      </c:pt>
                      <c:pt idx="540">
                        <c:v>9.9370002599999996</c:v>
                      </c:pt>
                      <c:pt idx="541">
                        <c:v>9.8982409500000017</c:v>
                      </c:pt>
                      <c:pt idx="542">
                        <c:v>9.9705995099999996</c:v>
                      </c:pt>
                      <c:pt idx="543">
                        <c:v>9.9205685100000007</c:v>
                      </c:pt>
                      <c:pt idx="544">
                        <c:v>9.8367224400000008</c:v>
                      </c:pt>
                      <c:pt idx="545">
                        <c:v>9.8153955000000011</c:v>
                      </c:pt>
                      <c:pt idx="546">
                        <c:v>9.932831010000001</c:v>
                      </c:pt>
                      <c:pt idx="547">
                        <c:v>9.8588930400000017</c:v>
                      </c:pt>
                      <c:pt idx="548">
                        <c:v>9.8380075500000004</c:v>
                      </c:pt>
                      <c:pt idx="549">
                        <c:v>9.842461290000001</c:v>
                      </c:pt>
                      <c:pt idx="550">
                        <c:v>9.9529317000000006</c:v>
                      </c:pt>
                      <c:pt idx="551">
                        <c:v>9.8185935600000018</c:v>
                      </c:pt>
                      <c:pt idx="552">
                        <c:v>9.8115401700000007</c:v>
                      </c:pt>
                      <c:pt idx="553">
                        <c:v>9.8465520599999987</c:v>
                      </c:pt>
                      <c:pt idx="554">
                        <c:v>9.868752090000001</c:v>
                      </c:pt>
                      <c:pt idx="555">
                        <c:v>9.8649261900000003</c:v>
                      </c:pt>
                      <c:pt idx="556">
                        <c:v>9.8101569600000005</c:v>
                      </c:pt>
                      <c:pt idx="557">
                        <c:v>9.9038424599999999</c:v>
                      </c:pt>
                      <c:pt idx="558">
                        <c:v>9.948389670000001</c:v>
                      </c:pt>
                      <c:pt idx="559">
                        <c:v>9.6870610800000012</c:v>
                      </c:pt>
                      <c:pt idx="560">
                        <c:v>9.8885486700000023</c:v>
                      </c:pt>
                      <c:pt idx="561">
                        <c:v>10.122615270000001</c:v>
                      </c:pt>
                      <c:pt idx="562">
                        <c:v>9.7180508700000008</c:v>
                      </c:pt>
                      <c:pt idx="563">
                        <c:v>9.7021488600000012</c:v>
                      </c:pt>
                      <c:pt idx="564">
                        <c:v>9.9882182700000008</c:v>
                      </c:pt>
                      <c:pt idx="565">
                        <c:v>9.7373765700000003</c:v>
                      </c:pt>
                      <c:pt idx="566">
                        <c:v>9.8743437900000011</c:v>
                      </c:pt>
                      <c:pt idx="567">
                        <c:v>9.7484913000000013</c:v>
                      </c:pt>
                      <c:pt idx="568">
                        <c:v>9.9977634000000002</c:v>
                      </c:pt>
                      <c:pt idx="569">
                        <c:v>9.8131490100000001</c:v>
                      </c:pt>
                      <c:pt idx="570">
                        <c:v>9.899859600000001</c:v>
                      </c:pt>
                      <c:pt idx="571">
                        <c:v>9.8297082899999992</c:v>
                      </c:pt>
                      <c:pt idx="572">
                        <c:v>9.7513656300000005</c:v>
                      </c:pt>
                      <c:pt idx="573">
                        <c:v>9.888676199999999</c:v>
                      </c:pt>
                      <c:pt idx="574">
                        <c:v>9.9008994599999998</c:v>
                      </c:pt>
                      <c:pt idx="575">
                        <c:v>9.8125113600000002</c:v>
                      </c:pt>
                      <c:pt idx="576">
                        <c:v>9.9092477700000003</c:v>
                      </c:pt>
                      <c:pt idx="577">
                        <c:v>9.9505478700000012</c:v>
                      </c:pt>
                      <c:pt idx="578">
                        <c:v>9.6842652300000012</c:v>
                      </c:pt>
                      <c:pt idx="579">
                        <c:v>9.9705210300000005</c:v>
                      </c:pt>
                      <c:pt idx="580">
                        <c:v>10.115709030000001</c:v>
                      </c:pt>
                      <c:pt idx="581">
                        <c:v>9.339296580000001</c:v>
                      </c:pt>
                      <c:pt idx="582">
                        <c:v>9.8469640800000011</c:v>
                      </c:pt>
                      <c:pt idx="583">
                        <c:v>10.17432378</c:v>
                      </c:pt>
                      <c:pt idx="584">
                        <c:v>9.6728365800000002</c:v>
                      </c:pt>
                      <c:pt idx="585">
                        <c:v>9.9990485100000015</c:v>
                      </c:pt>
                      <c:pt idx="586">
                        <c:v>9.8523988199999994</c:v>
                      </c:pt>
                      <c:pt idx="587">
                        <c:v>9.6300159300000008</c:v>
                      </c:pt>
                      <c:pt idx="588">
                        <c:v>9.9961643700000007</c:v>
                      </c:pt>
                      <c:pt idx="589">
                        <c:v>10.252489860000001</c:v>
                      </c:pt>
                      <c:pt idx="590">
                        <c:v>9.9919558800000008</c:v>
                      </c:pt>
                      <c:pt idx="591">
                        <c:v>9.8278934400000004</c:v>
                      </c:pt>
                      <c:pt idx="592">
                        <c:v>9.6636642300000002</c:v>
                      </c:pt>
                      <c:pt idx="593">
                        <c:v>10.18721412</c:v>
                      </c:pt>
                      <c:pt idx="594">
                        <c:v>10.084317029999999</c:v>
                      </c:pt>
                      <c:pt idx="595">
                        <c:v>9.5226650999999993</c:v>
                      </c:pt>
                      <c:pt idx="596">
                        <c:v>10.38677895</c:v>
                      </c:pt>
                      <c:pt idx="597">
                        <c:v>10.15224147</c:v>
                      </c:pt>
                      <c:pt idx="598">
                        <c:v>10.48074894</c:v>
                      </c:pt>
                      <c:pt idx="599">
                        <c:v>10.705191930000002</c:v>
                      </c:pt>
                      <c:pt idx="600">
                        <c:v>10.637728560000001</c:v>
                      </c:pt>
                      <c:pt idx="601">
                        <c:v>10.740929760000002</c:v>
                      </c:pt>
                      <c:pt idx="602">
                        <c:v>10.76819175</c:v>
                      </c:pt>
                      <c:pt idx="603">
                        <c:v>11.058508890000001</c:v>
                      </c:pt>
                      <c:pt idx="604">
                        <c:v>11.18580345</c:v>
                      </c:pt>
                      <c:pt idx="605">
                        <c:v>11.226779820000001</c:v>
                      </c:pt>
                      <c:pt idx="606">
                        <c:v>11.147789700000002</c:v>
                      </c:pt>
                      <c:pt idx="607">
                        <c:v>11.051327969999999</c:v>
                      </c:pt>
                      <c:pt idx="608">
                        <c:v>11.065150259999999</c:v>
                      </c:pt>
                      <c:pt idx="609">
                        <c:v>11.051043480000001</c:v>
                      </c:pt>
                      <c:pt idx="610">
                        <c:v>10.961880389999999</c:v>
                      </c:pt>
                      <c:pt idx="611">
                        <c:v>11.32733232</c:v>
                      </c:pt>
                      <c:pt idx="612">
                        <c:v>11.410148340000001</c:v>
                      </c:pt>
                      <c:pt idx="613">
                        <c:v>11.2420638</c:v>
                      </c:pt>
                      <c:pt idx="614">
                        <c:v>11.104380450000001</c:v>
                      </c:pt>
                      <c:pt idx="615">
                        <c:v>11.110599990000001</c:v>
                      </c:pt>
                      <c:pt idx="616">
                        <c:v>9.0461051100000009</c:v>
                      </c:pt>
                      <c:pt idx="617">
                        <c:v>9.0076400999999997</c:v>
                      </c:pt>
                      <c:pt idx="618">
                        <c:v>9.1493553600000013</c:v>
                      </c:pt>
                      <c:pt idx="619">
                        <c:v>9.2605222800000018</c:v>
                      </c:pt>
                      <c:pt idx="620">
                        <c:v>9.2094416100000007</c:v>
                      </c:pt>
                      <c:pt idx="621">
                        <c:v>9.2714015700000001</c:v>
                      </c:pt>
                      <c:pt idx="622">
                        <c:v>9.4276356299999993</c:v>
                      </c:pt>
                      <c:pt idx="623">
                        <c:v>9.338050710000001</c:v>
                      </c:pt>
                      <c:pt idx="624">
                        <c:v>9.3865317300000015</c:v>
                      </c:pt>
                      <c:pt idx="625">
                        <c:v>9.5123940300000012</c:v>
                      </c:pt>
                      <c:pt idx="626">
                        <c:v>9.5638769099999994</c:v>
                      </c:pt>
                      <c:pt idx="627">
                        <c:v>9.6593870700000011</c:v>
                      </c:pt>
                      <c:pt idx="628">
                        <c:v>9.5779640700000002</c:v>
                      </c:pt>
                      <c:pt idx="629">
                        <c:v>9.8469542700000012</c:v>
                      </c:pt>
                      <c:pt idx="630">
                        <c:v>9.78593607</c:v>
                      </c:pt>
                      <c:pt idx="631">
                        <c:v>9.853507350000001</c:v>
                      </c:pt>
                      <c:pt idx="632">
                        <c:v>10.06776756</c:v>
                      </c:pt>
                      <c:pt idx="633">
                        <c:v>10.05825186</c:v>
                      </c:pt>
                      <c:pt idx="634">
                        <c:v>10.04290902</c:v>
                      </c:pt>
                      <c:pt idx="635">
                        <c:v>9.9862366500000004</c:v>
                      </c:pt>
                      <c:pt idx="636">
                        <c:v>10.065187530000001</c:v>
                      </c:pt>
                      <c:pt idx="637">
                        <c:v>10.18751823</c:v>
                      </c:pt>
                      <c:pt idx="638">
                        <c:v>10.14009669</c:v>
                      </c:pt>
                      <c:pt idx="639">
                        <c:v>10.22265765</c:v>
                      </c:pt>
                      <c:pt idx="640">
                        <c:v>10.323681029999999</c:v>
                      </c:pt>
                      <c:pt idx="641">
                        <c:v>10.21212171</c:v>
                      </c:pt>
                      <c:pt idx="642">
                        <c:v>10.291651380000001</c:v>
                      </c:pt>
                      <c:pt idx="643">
                        <c:v>10.359340380000001</c:v>
                      </c:pt>
                      <c:pt idx="644">
                        <c:v>10.365559920000001</c:v>
                      </c:pt>
                      <c:pt idx="645">
                        <c:v>10.443196260000001</c:v>
                      </c:pt>
                      <c:pt idx="646">
                        <c:v>10.48729221</c:v>
                      </c:pt>
                      <c:pt idx="647">
                        <c:v>10.653002730000001</c:v>
                      </c:pt>
                      <c:pt idx="648">
                        <c:v>10.6570935</c:v>
                      </c:pt>
                      <c:pt idx="649">
                        <c:v>10.79912268</c:v>
                      </c:pt>
                      <c:pt idx="650">
                        <c:v>10.857119400000002</c:v>
                      </c:pt>
                      <c:pt idx="651">
                        <c:v>10.646694900000002</c:v>
                      </c:pt>
                      <c:pt idx="652">
                        <c:v>10.617500340000001</c:v>
                      </c:pt>
                      <c:pt idx="653">
                        <c:v>10.828101420000001</c:v>
                      </c:pt>
                      <c:pt idx="654">
                        <c:v>10.844386020000002</c:v>
                      </c:pt>
                      <c:pt idx="655">
                        <c:v>10.693419929999999</c:v>
                      </c:pt>
                      <c:pt idx="656">
                        <c:v>10.785329819999999</c:v>
                      </c:pt>
                      <c:pt idx="657">
                        <c:v>10.883174760000001</c:v>
                      </c:pt>
                      <c:pt idx="658">
                        <c:v>10.78744878</c:v>
                      </c:pt>
                      <c:pt idx="659">
                        <c:v>10.968668910000002</c:v>
                      </c:pt>
                      <c:pt idx="660">
                        <c:v>10.990800269999999</c:v>
                      </c:pt>
                      <c:pt idx="661">
                        <c:v>10.46925162</c:v>
                      </c:pt>
                      <c:pt idx="662">
                        <c:v>9.8797196700000001</c:v>
                      </c:pt>
                      <c:pt idx="663">
                        <c:v>10.022464980000001</c:v>
                      </c:pt>
                      <c:pt idx="664">
                        <c:v>9.9226384200000002</c:v>
                      </c:pt>
                      <c:pt idx="665">
                        <c:v>9.4280868899999994</c:v>
                      </c:pt>
                      <c:pt idx="666">
                        <c:v>9.6832155600000007</c:v>
                      </c:pt>
                      <c:pt idx="667">
                        <c:v>10.054494630000001</c:v>
                      </c:pt>
                      <c:pt idx="668">
                        <c:v>9.8401068900000013</c:v>
                      </c:pt>
                      <c:pt idx="669">
                        <c:v>9.8017203600000009</c:v>
                      </c:pt>
                      <c:pt idx="670">
                        <c:v>9.7887417299999999</c:v>
                      </c:pt>
                      <c:pt idx="671">
                        <c:v>9.6311833199999999</c:v>
                      </c:pt>
                      <c:pt idx="672">
                        <c:v>9.6580725300000001</c:v>
                      </c:pt>
                      <c:pt idx="673">
                        <c:v>9.9949675500000019</c:v>
                      </c:pt>
                      <c:pt idx="674">
                        <c:v>10.23450813</c:v>
                      </c:pt>
                      <c:pt idx="675">
                        <c:v>10.398178170000001</c:v>
                      </c:pt>
                      <c:pt idx="676">
                        <c:v>10.25734581</c:v>
                      </c:pt>
                      <c:pt idx="677">
                        <c:v>10.22396238</c:v>
                      </c:pt>
                      <c:pt idx="678">
                        <c:v>10.221500069999999</c:v>
                      </c:pt>
                      <c:pt idx="679">
                        <c:v>10.365952320000002</c:v>
                      </c:pt>
                      <c:pt idx="680">
                        <c:v>10.303590150000002</c:v>
                      </c:pt>
                      <c:pt idx="681">
                        <c:v>10.13945904</c:v>
                      </c:pt>
                      <c:pt idx="682">
                        <c:v>9.9703248300000009</c:v>
                      </c:pt>
                      <c:pt idx="683">
                        <c:v>9.868663800000002</c:v>
                      </c:pt>
                      <c:pt idx="684">
                        <c:v>9.9307120500000003</c:v>
                      </c:pt>
                      <c:pt idx="685">
                        <c:v>9.8646417000000017</c:v>
                      </c:pt>
                      <c:pt idx="686">
                        <c:v>9.7256339999999994</c:v>
                      </c:pt>
                      <c:pt idx="687">
                        <c:v>9.8339167799999991</c:v>
                      </c:pt>
                      <c:pt idx="688">
                        <c:v>9.6939575100000006</c:v>
                      </c:pt>
                      <c:pt idx="689">
                        <c:v>9.6555415500000006</c:v>
                      </c:pt>
                      <c:pt idx="690">
                        <c:v>9.7640597700000011</c:v>
                      </c:pt>
                      <c:pt idx="691">
                        <c:v>9.7223967000000009</c:v>
                      </c:pt>
                      <c:pt idx="692">
                        <c:v>9.7887809699999995</c:v>
                      </c:pt>
                      <c:pt idx="693">
                        <c:v>9.8754915600000004</c:v>
                      </c:pt>
                      <c:pt idx="694">
                        <c:v>10.008740790000001</c:v>
                      </c:pt>
                      <c:pt idx="695">
                        <c:v>9.8605215000000008</c:v>
                      </c:pt>
                      <c:pt idx="696">
                        <c:v>9.8098332300000006</c:v>
                      </c:pt>
                      <c:pt idx="697">
                        <c:v>9.8346525299999996</c:v>
                      </c:pt>
                      <c:pt idx="698">
                        <c:v>9.8851053600000007</c:v>
                      </c:pt>
                      <c:pt idx="699">
                        <c:v>10.118112480000001</c:v>
                      </c:pt>
                      <c:pt idx="700">
                        <c:v>10.29874401</c:v>
                      </c:pt>
                      <c:pt idx="701">
                        <c:v>10.093783680000001</c:v>
                      </c:pt>
                      <c:pt idx="702">
                        <c:v>9.9599164200000008</c:v>
                      </c:pt>
                      <c:pt idx="703">
                        <c:v>9.9287892899999992</c:v>
                      </c:pt>
                      <c:pt idx="704">
                        <c:v>10.00506204</c:v>
                      </c:pt>
                      <c:pt idx="705">
                        <c:v>10.18318221</c:v>
                      </c:pt>
                      <c:pt idx="706">
                        <c:v>10.210424580000002</c:v>
                      </c:pt>
                      <c:pt idx="707">
                        <c:v>10.193571</c:v>
                      </c:pt>
                      <c:pt idx="708">
                        <c:v>10.0014912</c:v>
                      </c:pt>
                      <c:pt idx="709">
                        <c:v>10.000157040000001</c:v>
                      </c:pt>
                      <c:pt idx="710">
                        <c:v>10.00419876</c:v>
                      </c:pt>
                      <c:pt idx="711">
                        <c:v>9.8895689099999995</c:v>
                      </c:pt>
                      <c:pt idx="712">
                        <c:v>9.9744646499999998</c:v>
                      </c:pt>
                      <c:pt idx="713">
                        <c:v>9.9708839999999999</c:v>
                      </c:pt>
                      <c:pt idx="714">
                        <c:v>10.151505720000001</c:v>
                      </c:pt>
                      <c:pt idx="715">
                        <c:v>10.184928390000001</c:v>
                      </c:pt>
                      <c:pt idx="716">
                        <c:v>10.261485629999999</c:v>
                      </c:pt>
                      <c:pt idx="717">
                        <c:v>10.39296906</c:v>
                      </c:pt>
                      <c:pt idx="718">
                        <c:v>10.343958300000001</c:v>
                      </c:pt>
                      <c:pt idx="719">
                        <c:v>10.482926760000002</c:v>
                      </c:pt>
                      <c:pt idx="720">
                        <c:v>10.387504890000001</c:v>
                      </c:pt>
                      <c:pt idx="721">
                        <c:v>10.271737080000001</c:v>
                      </c:pt>
                      <c:pt idx="722">
                        <c:v>10.25865054</c:v>
                      </c:pt>
                      <c:pt idx="723">
                        <c:v>10.401611670000001</c:v>
                      </c:pt>
                      <c:pt idx="724">
                        <c:v>10.574149950000001</c:v>
                      </c:pt>
                      <c:pt idx="725">
                        <c:v>10.706006160000001</c:v>
                      </c:pt>
                      <c:pt idx="726">
                        <c:v>10.32549588</c:v>
                      </c:pt>
                      <c:pt idx="727">
                        <c:v>9.98004654</c:v>
                      </c:pt>
                      <c:pt idx="728">
                        <c:v>9.8918448300000001</c:v>
                      </c:pt>
                      <c:pt idx="729">
                        <c:v>9.1627067699999998</c:v>
                      </c:pt>
                      <c:pt idx="730">
                        <c:v>8.6873926500000014</c:v>
                      </c:pt>
                      <c:pt idx="731">
                        <c:v>9.6489099899999999</c:v>
                      </c:pt>
                      <c:pt idx="732">
                        <c:v>10.226051910000001</c:v>
                      </c:pt>
                      <c:pt idx="733">
                        <c:v>10.011713220000001</c:v>
                      </c:pt>
                      <c:pt idx="734">
                        <c:v>9.1658950200000007</c:v>
                      </c:pt>
                      <c:pt idx="735">
                        <c:v>8.3507821199999999</c:v>
                      </c:pt>
                      <c:pt idx="736">
                        <c:v>8.1650297700000003</c:v>
                      </c:pt>
                      <c:pt idx="737">
                        <c:v>9.3219819299999997</c:v>
                      </c:pt>
                      <c:pt idx="738">
                        <c:v>10.182632849999999</c:v>
                      </c:pt>
                      <c:pt idx="739">
                        <c:v>9.949321620000001</c:v>
                      </c:pt>
                      <c:pt idx="740">
                        <c:v>9.9618391800000019</c:v>
                      </c:pt>
                      <c:pt idx="741">
                        <c:v>10.00321776</c:v>
                      </c:pt>
                      <c:pt idx="742">
                        <c:v>10.302295230000002</c:v>
                      </c:pt>
                      <c:pt idx="743">
                        <c:v>10.13339646</c:v>
                      </c:pt>
                      <c:pt idx="744">
                        <c:v>10.034276220000001</c:v>
                      </c:pt>
                      <c:pt idx="745">
                        <c:v>9.8660935799999994</c:v>
                      </c:pt>
                      <c:pt idx="746">
                        <c:v>10.046705490000001</c:v>
                      </c:pt>
                      <c:pt idx="747">
                        <c:v>10.191373559999999</c:v>
                      </c:pt>
                      <c:pt idx="748">
                        <c:v>10.333324259999999</c:v>
                      </c:pt>
                      <c:pt idx="749">
                        <c:v>10.333353690000001</c:v>
                      </c:pt>
                      <c:pt idx="750">
                        <c:v>10.242483660000001</c:v>
                      </c:pt>
                      <c:pt idx="751">
                        <c:v>10.081658520000001</c:v>
                      </c:pt>
                      <c:pt idx="752">
                        <c:v>10.04351724</c:v>
                      </c:pt>
                      <c:pt idx="753">
                        <c:v>10.179993960000001</c:v>
                      </c:pt>
                      <c:pt idx="754">
                        <c:v>10.255089510000001</c:v>
                      </c:pt>
                      <c:pt idx="755">
                        <c:v>10.28690334</c:v>
                      </c:pt>
                      <c:pt idx="756">
                        <c:v>9.8841047400000015</c:v>
                      </c:pt>
                      <c:pt idx="757">
                        <c:v>10.149435810000002</c:v>
                      </c:pt>
                      <c:pt idx="758">
                        <c:v>10.59547689</c:v>
                      </c:pt>
                      <c:pt idx="759">
                        <c:v>10.583861850000002</c:v>
                      </c:pt>
                      <c:pt idx="760">
                        <c:v>10.436770709999999</c:v>
                      </c:pt>
                      <c:pt idx="761">
                        <c:v>10.430158770000002</c:v>
                      </c:pt>
                      <c:pt idx="762">
                        <c:v>10.652070780000001</c:v>
                      </c:pt>
                      <c:pt idx="763">
                        <c:v>10.8045378</c:v>
                      </c:pt>
                      <c:pt idx="764">
                        <c:v>10.661203890000001</c:v>
                      </c:pt>
                      <c:pt idx="765">
                        <c:v>10.528366680000001</c:v>
                      </c:pt>
                      <c:pt idx="766">
                        <c:v>10.474244910000001</c:v>
                      </c:pt>
                      <c:pt idx="767">
                        <c:v>10.055809170000002</c:v>
                      </c:pt>
                      <c:pt idx="768">
                        <c:v>9.9435827700000008</c:v>
                      </c:pt>
                      <c:pt idx="769">
                        <c:v>9.8954352900000018</c:v>
                      </c:pt>
                      <c:pt idx="770">
                        <c:v>9.8231257800000016</c:v>
                      </c:pt>
                      <c:pt idx="771">
                        <c:v>10.066609979999999</c:v>
                      </c:pt>
                      <c:pt idx="772">
                        <c:v>10.177659179999999</c:v>
                      </c:pt>
                      <c:pt idx="773">
                        <c:v>10.29533994</c:v>
                      </c:pt>
                      <c:pt idx="774">
                        <c:v>10.351551240000001</c:v>
                      </c:pt>
                      <c:pt idx="775">
                        <c:v>10.350609479999999</c:v>
                      </c:pt>
                      <c:pt idx="776">
                        <c:v>10.219047570000001</c:v>
                      </c:pt>
                      <c:pt idx="777">
                        <c:v>10.015097670000001</c:v>
                      </c:pt>
                      <c:pt idx="778">
                        <c:v>9.8357708699999993</c:v>
                      </c:pt>
                      <c:pt idx="779">
                        <c:v>10.21224924</c:v>
                      </c:pt>
                      <c:pt idx="780">
                        <c:v>10.339740000000001</c:v>
                      </c:pt>
                      <c:pt idx="781">
                        <c:v>9.9040680900000009</c:v>
                      </c:pt>
                      <c:pt idx="782">
                        <c:v>8.4198347099999999</c:v>
                      </c:pt>
                      <c:pt idx="783">
                        <c:v>8.3772691200000011</c:v>
                      </c:pt>
                      <c:pt idx="784">
                        <c:v>9.6576212699999999</c:v>
                      </c:pt>
                      <c:pt idx="785">
                        <c:v>10.219685220000001</c:v>
                      </c:pt>
                      <c:pt idx="786">
                        <c:v>9.9342240300000011</c:v>
                      </c:pt>
                      <c:pt idx="787">
                        <c:v>9.7558389900000009</c:v>
                      </c:pt>
                      <c:pt idx="788">
                        <c:v>9.6542171999999997</c:v>
                      </c:pt>
                      <c:pt idx="789">
                        <c:v>9.9669992399999998</c:v>
                      </c:pt>
                      <c:pt idx="790">
                        <c:v>10.044203939999999</c:v>
                      </c:pt>
                      <c:pt idx="791">
                        <c:v>10.101612059999999</c:v>
                      </c:pt>
                      <c:pt idx="792">
                        <c:v>9.8052127200000001</c:v>
                      </c:pt>
                      <c:pt idx="793">
                        <c:v>9.347380020000001</c:v>
                      </c:pt>
                      <c:pt idx="794">
                        <c:v>9.3865513499999995</c:v>
                      </c:pt>
                      <c:pt idx="795">
                        <c:v>9.6852854700000002</c:v>
                      </c:pt>
                      <c:pt idx="796">
                        <c:v>9.79417647</c:v>
                      </c:pt>
                      <c:pt idx="797">
                        <c:v>9.6328608300000003</c:v>
                      </c:pt>
                      <c:pt idx="798">
                        <c:v>9.2492211600000012</c:v>
                      </c:pt>
                      <c:pt idx="799">
                        <c:v>9.1645314300000003</c:v>
                      </c:pt>
                      <c:pt idx="800">
                        <c:v>9.7469609399999992</c:v>
                      </c:pt>
                      <c:pt idx="801">
                        <c:v>9.6055596000000012</c:v>
                      </c:pt>
                      <c:pt idx="802">
                        <c:v>9.6997061700000007</c:v>
                      </c:pt>
                      <c:pt idx="803">
                        <c:v>9.6933198600000008</c:v>
                      </c:pt>
                      <c:pt idx="804">
                        <c:v>9.1144317600000004</c:v>
                      </c:pt>
                      <c:pt idx="805">
                        <c:v>8.7379828200000009</c:v>
                      </c:pt>
                      <c:pt idx="806">
                        <c:v>9.2125710000000005</c:v>
                      </c:pt>
                      <c:pt idx="807">
                        <c:v>9.5151015900000004</c:v>
                      </c:pt>
                      <c:pt idx="808">
                        <c:v>9.1302552900000009</c:v>
                      </c:pt>
                      <c:pt idx="809">
                        <c:v>8.8403894100000002</c:v>
                      </c:pt>
                      <c:pt idx="810">
                        <c:v>9.1124697600000015</c:v>
                      </c:pt>
                      <c:pt idx="811">
                        <c:v>9.2020644899999997</c:v>
                      </c:pt>
                      <c:pt idx="812">
                        <c:v>9.2516148000000005</c:v>
                      </c:pt>
                      <c:pt idx="813">
                        <c:v>9.2468079000000003</c:v>
                      </c:pt>
                      <c:pt idx="814">
                        <c:v>9.3799688400000001</c:v>
                      </c:pt>
                      <c:pt idx="815">
                        <c:v>9.4918518900000013</c:v>
                      </c:pt>
                      <c:pt idx="816">
                        <c:v>9.4318539300000008</c:v>
                      </c:pt>
                      <c:pt idx="817">
                        <c:v>9.39382056</c:v>
                      </c:pt>
                      <c:pt idx="818">
                        <c:v>9.48900699</c:v>
                      </c:pt>
                      <c:pt idx="819">
                        <c:v>9.5910309900000001</c:v>
                      </c:pt>
                      <c:pt idx="820">
                        <c:v>9.4785789600000001</c:v>
                      </c:pt>
                      <c:pt idx="821">
                        <c:v>9.4572029700000009</c:v>
                      </c:pt>
                      <c:pt idx="822">
                        <c:v>9.6222660300000005</c:v>
                      </c:pt>
                      <c:pt idx="823">
                        <c:v>9.859795560000002</c:v>
                      </c:pt>
                      <c:pt idx="824">
                        <c:v>9.7385047200000017</c:v>
                      </c:pt>
                      <c:pt idx="825">
                        <c:v>9.7268406300000017</c:v>
                      </c:pt>
                      <c:pt idx="826">
                        <c:v>9.9025769700000001</c:v>
                      </c:pt>
                      <c:pt idx="827">
                        <c:v>9.9023219100000013</c:v>
                      </c:pt>
                      <c:pt idx="828">
                        <c:v>9.8155426499999994</c:v>
                      </c:pt>
                      <c:pt idx="829">
                        <c:v>9.8012789100000006</c:v>
                      </c:pt>
                      <c:pt idx="830">
                        <c:v>10.020434310000002</c:v>
                      </c:pt>
                      <c:pt idx="831">
                        <c:v>10.07494848</c:v>
                      </c:pt>
                      <c:pt idx="832">
                        <c:v>10.26995166</c:v>
                      </c:pt>
                      <c:pt idx="833">
                        <c:v>10.33175466</c:v>
                      </c:pt>
                      <c:pt idx="834">
                        <c:v>10.35442557</c:v>
                      </c:pt>
                      <c:pt idx="835">
                        <c:v>10.385699850000002</c:v>
                      </c:pt>
                      <c:pt idx="836">
                        <c:v>10.240413750000002</c:v>
                      </c:pt>
                      <c:pt idx="837">
                        <c:v>10.184516369999999</c:v>
                      </c:pt>
                      <c:pt idx="838">
                        <c:v>10.145256750000001</c:v>
                      </c:pt>
                      <c:pt idx="839">
                        <c:v>10.299764250000001</c:v>
                      </c:pt>
                      <c:pt idx="840">
                        <c:v>10.324338300000001</c:v>
                      </c:pt>
                      <c:pt idx="841">
                        <c:v>10.279388879999999</c:v>
                      </c:pt>
                      <c:pt idx="842">
                        <c:v>10.243925730000001</c:v>
                      </c:pt>
                      <c:pt idx="843">
                        <c:v>10.261603350000001</c:v>
                      </c:pt>
                      <c:pt idx="844">
                        <c:v>10.151486100000001</c:v>
                      </c:pt>
                      <c:pt idx="845">
                        <c:v>10.210758120000001</c:v>
                      </c:pt>
                      <c:pt idx="846">
                        <c:v>10.16886942</c:v>
                      </c:pt>
                      <c:pt idx="847">
                        <c:v>10.04020146</c:v>
                      </c:pt>
                      <c:pt idx="848">
                        <c:v>10.07010234</c:v>
                      </c:pt>
                      <c:pt idx="849">
                        <c:v>10.26749916</c:v>
                      </c:pt>
                      <c:pt idx="850">
                        <c:v>10.19753424</c:v>
                      </c:pt>
                      <c:pt idx="851">
                        <c:v>10.102514579999999</c:v>
                      </c:pt>
                      <c:pt idx="852">
                        <c:v>9.9314576100000007</c:v>
                      </c:pt>
                      <c:pt idx="853">
                        <c:v>9.8945425800000013</c:v>
                      </c:pt>
                      <c:pt idx="854">
                        <c:v>9.9343123200000001</c:v>
                      </c:pt>
                      <c:pt idx="855">
                        <c:v>9.9550016100000001</c:v>
                      </c:pt>
                      <c:pt idx="856">
                        <c:v>9.9088455599999996</c:v>
                      </c:pt>
                      <c:pt idx="857">
                        <c:v>9.9523234800000004</c:v>
                      </c:pt>
                      <c:pt idx="858">
                        <c:v>9.7948337399999996</c:v>
                      </c:pt>
                      <c:pt idx="859">
                        <c:v>9.7426641600000004</c:v>
                      </c:pt>
                      <c:pt idx="860">
                        <c:v>9.5469448500000009</c:v>
                      </c:pt>
                      <c:pt idx="861">
                        <c:v>9.6386094900000003</c:v>
                      </c:pt>
                      <c:pt idx="862">
                        <c:v>9.6449075100000012</c:v>
                      </c:pt>
                      <c:pt idx="863">
                        <c:v>9.6237277199999998</c:v>
                      </c:pt>
                      <c:pt idx="864">
                        <c:v>9.9609170400000018</c:v>
                      </c:pt>
                      <c:pt idx="865">
                        <c:v>9.9215985600000014</c:v>
                      </c:pt>
                      <c:pt idx="866">
                        <c:v>10.081079730000001</c:v>
                      </c:pt>
                      <c:pt idx="867">
                        <c:v>9.9295348499999996</c:v>
                      </c:pt>
                      <c:pt idx="868">
                        <c:v>9.7699850099999992</c:v>
                      </c:pt>
                      <c:pt idx="869">
                        <c:v>9.5859297899999998</c:v>
                      </c:pt>
                      <c:pt idx="870">
                        <c:v>9.7843174200000007</c:v>
                      </c:pt>
                      <c:pt idx="871">
                        <c:v>9.8679869100000008</c:v>
                      </c:pt>
                      <c:pt idx="872">
                        <c:v>9.7032181499999997</c:v>
                      </c:pt>
                      <c:pt idx="873">
                        <c:v>9.6923290500000014</c:v>
                      </c:pt>
                      <c:pt idx="874">
                        <c:v>10.15877493</c:v>
                      </c:pt>
                      <c:pt idx="875">
                        <c:v>9.8152581600000008</c:v>
                      </c:pt>
                      <c:pt idx="876">
                        <c:v>9.8307873900000011</c:v>
                      </c:pt>
                      <c:pt idx="877">
                        <c:v>9.8471406600000009</c:v>
                      </c:pt>
                      <c:pt idx="878">
                        <c:v>9.82544094</c:v>
                      </c:pt>
                      <c:pt idx="879">
                        <c:v>9.8980447500000004</c:v>
                      </c:pt>
                      <c:pt idx="880">
                        <c:v>9.9855793800000008</c:v>
                      </c:pt>
                      <c:pt idx="881">
                        <c:v>9.9461529899999999</c:v>
                      </c:pt>
                      <c:pt idx="882">
                        <c:v>10.017314730000001</c:v>
                      </c:pt>
                      <c:pt idx="883">
                        <c:v>9.9769956300000011</c:v>
                      </c:pt>
                      <c:pt idx="884">
                        <c:v>10.20686355</c:v>
                      </c:pt>
                      <c:pt idx="885">
                        <c:v>10.18581129</c:v>
                      </c:pt>
                      <c:pt idx="886">
                        <c:v>10.147650390000001</c:v>
                      </c:pt>
                      <c:pt idx="887">
                        <c:v>10.226640509999999</c:v>
                      </c:pt>
                      <c:pt idx="888">
                        <c:v>10.14185268</c:v>
                      </c:pt>
                      <c:pt idx="889">
                        <c:v>9.156536280000001</c:v>
                      </c:pt>
                      <c:pt idx="890">
                        <c:v>10.158696450000001</c:v>
                      </c:pt>
                      <c:pt idx="891">
                        <c:v>9.8718520500000011</c:v>
                      </c:pt>
                      <c:pt idx="892">
                        <c:v>9.9113274900000015</c:v>
                      </c:pt>
                      <c:pt idx="893">
                        <c:v>10.104054750000001</c:v>
                      </c:pt>
                      <c:pt idx="894">
                        <c:v>9.9417973500000016</c:v>
                      </c:pt>
                      <c:pt idx="895">
                        <c:v>9.9723947400000004</c:v>
                      </c:pt>
                      <c:pt idx="896">
                        <c:v>9.7294599000000002</c:v>
                      </c:pt>
                      <c:pt idx="897">
                        <c:v>9.7498843199999996</c:v>
                      </c:pt>
                      <c:pt idx="898">
                        <c:v>9.7086038400000003</c:v>
                      </c:pt>
                      <c:pt idx="899">
                        <c:v>9.7591645800000002</c:v>
                      </c:pt>
                      <c:pt idx="900">
                        <c:v>10.149651630000001</c:v>
                      </c:pt>
                      <c:pt idx="901">
                        <c:v>10.28004615</c:v>
                      </c:pt>
                      <c:pt idx="902">
                        <c:v>10.25406927</c:v>
                      </c:pt>
                      <c:pt idx="903">
                        <c:v>10.31277231</c:v>
                      </c:pt>
                      <c:pt idx="904">
                        <c:v>10.233321120000001</c:v>
                      </c:pt>
                      <c:pt idx="905">
                        <c:v>10.095402330000001</c:v>
                      </c:pt>
                      <c:pt idx="906">
                        <c:v>10.04130999</c:v>
                      </c:pt>
                      <c:pt idx="907">
                        <c:v>9.64034586</c:v>
                      </c:pt>
                      <c:pt idx="908">
                        <c:v>9.6162328800000001</c:v>
                      </c:pt>
                      <c:pt idx="909">
                        <c:v>9.87241122</c:v>
                      </c:pt>
                      <c:pt idx="910">
                        <c:v>9.7392895199999998</c:v>
                      </c:pt>
                      <c:pt idx="911">
                        <c:v>9.2776505399999998</c:v>
                      </c:pt>
                      <c:pt idx="912">
                        <c:v>10.10119023</c:v>
                      </c:pt>
                      <c:pt idx="913">
                        <c:v>9.94412232</c:v>
                      </c:pt>
                      <c:pt idx="914">
                        <c:v>10.360497960000002</c:v>
                      </c:pt>
                      <c:pt idx="915">
                        <c:v>10.634089050000002</c:v>
                      </c:pt>
                      <c:pt idx="916">
                        <c:v>10.423429109999999</c:v>
                      </c:pt>
                      <c:pt idx="917">
                        <c:v>10.21708557</c:v>
                      </c:pt>
                      <c:pt idx="918">
                        <c:v>5.2237563300000005</c:v>
                      </c:pt>
                      <c:pt idx="919">
                        <c:v>5.7077719200000008</c:v>
                      </c:pt>
                      <c:pt idx="920">
                        <c:v>6.0113227499999997</c:v>
                      </c:pt>
                      <c:pt idx="921">
                        <c:v>8.3172515400000009</c:v>
                      </c:pt>
                      <c:pt idx="922">
                        <c:v>8.6845771799999998</c:v>
                      </c:pt>
                      <c:pt idx="923">
                        <c:v>8.7082094699999999</c:v>
                      </c:pt>
                      <c:pt idx="924">
                        <c:v>8.4660005700000003</c:v>
                      </c:pt>
                      <c:pt idx="925">
                        <c:v>8.6346835199999994</c:v>
                      </c:pt>
                      <c:pt idx="926">
                        <c:v>9.1334631599999998</c:v>
                      </c:pt>
                      <c:pt idx="927">
                        <c:v>9.0358929000000003</c:v>
                      </c:pt>
                      <c:pt idx="928">
                        <c:v>9.5394205799999998</c:v>
                      </c:pt>
                      <c:pt idx="929">
                        <c:v>9.7253691300000007</c:v>
                      </c:pt>
                      <c:pt idx="930">
                        <c:v>9.7489719899999994</c:v>
                      </c:pt>
                      <c:pt idx="931">
                        <c:v>10.117003950000001</c:v>
                      </c:pt>
                      <c:pt idx="932">
                        <c:v>10.31428305</c:v>
                      </c:pt>
                      <c:pt idx="933">
                        <c:v>10.714717440000001</c:v>
                      </c:pt>
                      <c:pt idx="934">
                        <c:v>11.369417220000001</c:v>
                      </c:pt>
                      <c:pt idx="935">
                        <c:v>11.411070480000001</c:v>
                      </c:pt>
                      <c:pt idx="936">
                        <c:v>11.471509890000002</c:v>
                      </c:pt>
                      <c:pt idx="937">
                        <c:v>11.196417870000001</c:v>
                      </c:pt>
                      <c:pt idx="938">
                        <c:v>12.296491650000002</c:v>
                      </c:pt>
                      <c:pt idx="939">
                        <c:v>9.1291663800000009</c:v>
                      </c:pt>
                      <c:pt idx="940">
                        <c:v>8.8282348200000005</c:v>
                      </c:pt>
                      <c:pt idx="941">
                        <c:v>11.402751600000002</c:v>
                      </c:pt>
                      <c:pt idx="942">
                        <c:v>9.8326512899999994</c:v>
                      </c:pt>
                      <c:pt idx="943">
                        <c:v>9.8513393399999991</c:v>
                      </c:pt>
                      <c:pt idx="944">
                        <c:v>9.836555670000001</c:v>
                      </c:pt>
                      <c:pt idx="945">
                        <c:v>9.863768610000001</c:v>
                      </c:pt>
                      <c:pt idx="946">
                        <c:v>9.8877834900000021</c:v>
                      </c:pt>
                      <c:pt idx="947">
                        <c:v>9.9110920500000006</c:v>
                      </c:pt>
                      <c:pt idx="948">
                        <c:v>9.8684774100000023</c:v>
                      </c:pt>
                      <c:pt idx="949">
                        <c:v>9.8495931599999995</c:v>
                      </c:pt>
                      <c:pt idx="950">
                        <c:v>9.8498972700000014</c:v>
                      </c:pt>
                      <c:pt idx="951">
                        <c:v>9.8509077000000005</c:v>
                      </c:pt>
                      <c:pt idx="952">
                        <c:v>9.8471112300000012</c:v>
                      </c:pt>
                      <c:pt idx="953">
                        <c:v>9.8484748199999999</c:v>
                      </c:pt>
                      <c:pt idx="954">
                        <c:v>9.8505054900000015</c:v>
                      </c:pt>
                      <c:pt idx="955">
                        <c:v>9.8506918800000012</c:v>
                      </c:pt>
                      <c:pt idx="956">
                        <c:v>9.8507311200000007</c:v>
                      </c:pt>
                      <c:pt idx="957">
                        <c:v>9.7725748499999998</c:v>
                      </c:pt>
                      <c:pt idx="958">
                        <c:v>9.8347015800000008</c:v>
                      </c:pt>
                      <c:pt idx="959">
                        <c:v>9.831748769999999</c:v>
                      </c:pt>
                      <c:pt idx="960">
                        <c:v>9.8493479100000005</c:v>
                      </c:pt>
                      <c:pt idx="961">
                        <c:v>9.8503191000000019</c:v>
                      </c:pt>
                      <c:pt idx="962">
                        <c:v>9.8506035899999986</c:v>
                      </c:pt>
                      <c:pt idx="963">
                        <c:v>9.8504466300000022</c:v>
                      </c:pt>
                      <c:pt idx="964">
                        <c:v>9.8506624500000015</c:v>
                      </c:pt>
                      <c:pt idx="965">
                        <c:v>9.8507703600000003</c:v>
                      </c:pt>
                      <c:pt idx="966">
                        <c:v>9.869527080000001</c:v>
                      </c:pt>
                      <c:pt idx="967">
                        <c:v>9.8855860500000006</c:v>
                      </c:pt>
                      <c:pt idx="968">
                        <c:v>9.8780421600000015</c:v>
                      </c:pt>
                      <c:pt idx="969">
                        <c:v>9.8347113900000007</c:v>
                      </c:pt>
                      <c:pt idx="970">
                        <c:v>9.8314937100000002</c:v>
                      </c:pt>
                      <c:pt idx="971">
                        <c:v>9.8516728800000006</c:v>
                      </c:pt>
                      <c:pt idx="972">
                        <c:v>9.8506820699999995</c:v>
                      </c:pt>
                      <c:pt idx="973">
                        <c:v>9.8486219700000017</c:v>
                      </c:pt>
                      <c:pt idx="974">
                        <c:v>9.8474643900000007</c:v>
                      </c:pt>
                      <c:pt idx="975">
                        <c:v>9.8481608999999999</c:v>
                      </c:pt>
                      <c:pt idx="976">
                        <c:v>9.8512510500000001</c:v>
                      </c:pt>
                      <c:pt idx="977">
                        <c:v>9.8508782700000008</c:v>
                      </c:pt>
                      <c:pt idx="978">
                        <c:v>9.7651879200000007</c:v>
                      </c:pt>
                      <c:pt idx="979">
                        <c:v>9.8410682699999992</c:v>
                      </c:pt>
                      <c:pt idx="980">
                        <c:v>9.8564699700000009</c:v>
                      </c:pt>
                      <c:pt idx="981">
                        <c:v>9.8452571400000011</c:v>
                      </c:pt>
                      <c:pt idx="982">
                        <c:v>9.8506722599999996</c:v>
                      </c:pt>
                      <c:pt idx="983">
                        <c:v>9.8441682299999993</c:v>
                      </c:pt>
                      <c:pt idx="984">
                        <c:v>9.8744909400000012</c:v>
                      </c:pt>
                      <c:pt idx="985">
                        <c:v>9.8535171600000009</c:v>
                      </c:pt>
                      <c:pt idx="986">
                        <c:v>9.8458555499999996</c:v>
                      </c:pt>
                      <c:pt idx="987">
                        <c:v>9.8484453900000002</c:v>
                      </c:pt>
                      <c:pt idx="988">
                        <c:v>9.851015610000001</c:v>
                      </c:pt>
                      <c:pt idx="989">
                        <c:v>9.7815608100000002</c:v>
                      </c:pt>
                      <c:pt idx="990">
                        <c:v>9.7753412700000002</c:v>
                      </c:pt>
                      <c:pt idx="991">
                        <c:v>9.8467776899999997</c:v>
                      </c:pt>
                      <c:pt idx="992">
                        <c:v>9.8604037800000022</c:v>
                      </c:pt>
                      <c:pt idx="993">
                        <c:v>9.8132569200000006</c:v>
                      </c:pt>
                      <c:pt idx="994">
                        <c:v>9.8471602799999989</c:v>
                      </c:pt>
                      <c:pt idx="995">
                        <c:v>9.8423141399999992</c:v>
                      </c:pt>
                      <c:pt idx="996">
                        <c:v>9.8506526399999998</c:v>
                      </c:pt>
                      <c:pt idx="997">
                        <c:v>9.8523595800000017</c:v>
                      </c:pt>
                      <c:pt idx="998">
                        <c:v>9.851172570000001</c:v>
                      </c:pt>
                      <c:pt idx="999">
                        <c:v>9.77924565</c:v>
                      </c:pt>
                      <c:pt idx="1000">
                        <c:v>9.7767931500000014</c:v>
                      </c:pt>
                      <c:pt idx="1001">
                        <c:v>9.801867510000001</c:v>
                      </c:pt>
                      <c:pt idx="1002">
                        <c:v>9.8538997500000001</c:v>
                      </c:pt>
                      <c:pt idx="1003">
                        <c:v>9.8468954100000001</c:v>
                      </c:pt>
                      <c:pt idx="1004">
                        <c:v>9.8491026600000016</c:v>
                      </c:pt>
                      <c:pt idx="1005">
                        <c:v>9.8509175100000004</c:v>
                      </c:pt>
                      <c:pt idx="1006">
                        <c:v>9.8672021099999991</c:v>
                      </c:pt>
                      <c:pt idx="1007">
                        <c:v>9.85654845</c:v>
                      </c:pt>
                      <c:pt idx="1008">
                        <c:v>9.8449726500000008</c:v>
                      </c:pt>
                      <c:pt idx="1009">
                        <c:v>9.8483472899999995</c:v>
                      </c:pt>
                      <c:pt idx="1010">
                        <c:v>9.851820029999999</c:v>
                      </c:pt>
                      <c:pt idx="1011">
                        <c:v>9.85001499</c:v>
                      </c:pt>
                      <c:pt idx="1012">
                        <c:v>9.8487887399999998</c:v>
                      </c:pt>
                      <c:pt idx="1013">
                        <c:v>9.866015100000002</c:v>
                      </c:pt>
                      <c:pt idx="1014">
                        <c:v>9.8563816800000019</c:v>
                      </c:pt>
                      <c:pt idx="1015">
                        <c:v>9.8486219700000017</c:v>
                      </c:pt>
                      <c:pt idx="1016">
                        <c:v>9.8281681200000008</c:v>
                      </c:pt>
                      <c:pt idx="1017">
                        <c:v>9.8438935500000007</c:v>
                      </c:pt>
                      <c:pt idx="1018">
                        <c:v>9.8529874200000016</c:v>
                      </c:pt>
                      <c:pt idx="1019">
                        <c:v>9.8332300799999999</c:v>
                      </c:pt>
                      <c:pt idx="1020">
                        <c:v>9.8224292699999989</c:v>
                      </c:pt>
                      <c:pt idx="1021">
                        <c:v>9.8020146600000011</c:v>
                      </c:pt>
                      <c:pt idx="1022">
                        <c:v>9.8685460799999998</c:v>
                      </c:pt>
                      <c:pt idx="1023">
                        <c:v>9.8204770800000016</c:v>
                      </c:pt>
                      <c:pt idx="1024">
                        <c:v>9.8643474000000015</c:v>
                      </c:pt>
                      <c:pt idx="1025">
                        <c:v>9.8534386800000018</c:v>
                      </c:pt>
                      <c:pt idx="1026">
                        <c:v>9.8485925400000021</c:v>
                      </c:pt>
                      <c:pt idx="1027">
                        <c:v>9.8493871500000019</c:v>
                      </c:pt>
                      <c:pt idx="1028">
                        <c:v>9.8507997899999999</c:v>
                      </c:pt>
                      <c:pt idx="1029">
                        <c:v>9.850574159999999</c:v>
                      </c:pt>
                      <c:pt idx="1030">
                        <c:v>9.8506035899999986</c:v>
                      </c:pt>
                      <c:pt idx="1031">
                        <c:v>9.8507507400000005</c:v>
                      </c:pt>
                      <c:pt idx="1032">
                        <c:v>9.8507311200000007</c:v>
                      </c:pt>
                      <c:pt idx="1033">
                        <c:v>9.8508488400000012</c:v>
                      </c:pt>
                      <c:pt idx="1034">
                        <c:v>9.8507703600000003</c:v>
                      </c:pt>
                      <c:pt idx="1035">
                        <c:v>9.8507016899999993</c:v>
                      </c:pt>
                      <c:pt idx="1036">
                        <c:v>9.850711500000001</c:v>
                      </c:pt>
                      <c:pt idx="1037">
                        <c:v>9.850711500000001</c:v>
                      </c:pt>
                      <c:pt idx="1038">
                        <c:v>9.8501523300000002</c:v>
                      </c:pt>
                      <c:pt idx="1039">
                        <c:v>9.8506526399999998</c:v>
                      </c:pt>
                      <c:pt idx="1040">
                        <c:v>9.8509175100000004</c:v>
                      </c:pt>
                      <c:pt idx="1041">
                        <c:v>9.8506526399999998</c:v>
                      </c:pt>
                      <c:pt idx="1042">
                        <c:v>9.8507409300000006</c:v>
                      </c:pt>
                      <c:pt idx="1043">
                        <c:v>9.8501032800000008</c:v>
                      </c:pt>
                      <c:pt idx="1044">
                        <c:v>9.8505839700000006</c:v>
                      </c:pt>
                      <c:pt idx="1045">
                        <c:v>9.8509371300000002</c:v>
                      </c:pt>
                      <c:pt idx="1046">
                        <c:v>9.8507409300000006</c:v>
                      </c:pt>
                      <c:pt idx="1047">
                        <c:v>9.8507997899999999</c:v>
                      </c:pt>
                      <c:pt idx="1048">
                        <c:v>9.8507605500000004</c:v>
                      </c:pt>
                      <c:pt idx="1049">
                        <c:v>9.8502798600000006</c:v>
                      </c:pt>
                      <c:pt idx="1050">
                        <c:v>9.851084280000002</c:v>
                      </c:pt>
                      <c:pt idx="1051">
                        <c:v>9.8503877699999993</c:v>
                      </c:pt>
                      <c:pt idx="1052">
                        <c:v>9.8494950600000006</c:v>
                      </c:pt>
                      <c:pt idx="1053">
                        <c:v>9.8488279799999994</c:v>
                      </c:pt>
                      <c:pt idx="1054">
                        <c:v>9.8508684599999992</c:v>
                      </c:pt>
                      <c:pt idx="1055">
                        <c:v>9.8510646600000005</c:v>
                      </c:pt>
                      <c:pt idx="1056">
                        <c:v>9.8487495000000003</c:v>
                      </c:pt>
                      <c:pt idx="1057">
                        <c:v>9.8509861800000014</c:v>
                      </c:pt>
                      <c:pt idx="1058">
                        <c:v>9.8509371300000002</c:v>
                      </c:pt>
                      <c:pt idx="1059">
                        <c:v>9.8506330200000018</c:v>
                      </c:pt>
                      <c:pt idx="1060">
                        <c:v>9.850711500000001</c:v>
                      </c:pt>
                      <c:pt idx="1061">
                        <c:v>9.8342110799999993</c:v>
                      </c:pt>
                      <c:pt idx="1062">
                        <c:v>9.8638765200000016</c:v>
                      </c:pt>
                      <c:pt idx="1063">
                        <c:v>9.8529776099999999</c:v>
                      </c:pt>
                      <c:pt idx="1064">
                        <c:v>9.8494754400000009</c:v>
                      </c:pt>
                      <c:pt idx="1065">
                        <c:v>9.8502602400000008</c:v>
                      </c:pt>
                      <c:pt idx="1066">
                        <c:v>9.8509959899999995</c:v>
                      </c:pt>
                      <c:pt idx="1067">
                        <c:v>9.8483472899999995</c:v>
                      </c:pt>
                      <c:pt idx="1068">
                        <c:v>9.8322687000000002</c:v>
                      </c:pt>
                      <c:pt idx="1069">
                        <c:v>9.7858379700000011</c:v>
                      </c:pt>
                      <c:pt idx="1070">
                        <c:v>9.8669961000000015</c:v>
                      </c:pt>
                      <c:pt idx="1071">
                        <c:v>9.8464931999999994</c:v>
                      </c:pt>
                      <c:pt idx="1072">
                        <c:v>9.8489751300000012</c:v>
                      </c:pt>
                      <c:pt idx="1073">
                        <c:v>9.8510450400000007</c:v>
                      </c:pt>
                      <c:pt idx="1074">
                        <c:v>9.8513099099999994</c:v>
                      </c:pt>
                      <c:pt idx="1075">
                        <c:v>9.8503681500000013</c:v>
                      </c:pt>
                      <c:pt idx="1076">
                        <c:v>9.8476213500000007</c:v>
                      </c:pt>
                      <c:pt idx="1077">
                        <c:v>9.850417199999999</c:v>
                      </c:pt>
                      <c:pt idx="1078">
                        <c:v>9.8506232100000002</c:v>
                      </c:pt>
                      <c:pt idx="1079">
                        <c:v>9.8506918800000012</c:v>
                      </c:pt>
                      <c:pt idx="1080">
                        <c:v>9.8506820699999995</c:v>
                      </c:pt>
                      <c:pt idx="1081">
                        <c:v>9.8508488400000012</c:v>
                      </c:pt>
                      <c:pt idx="1082">
                        <c:v>9.8508390299999995</c:v>
                      </c:pt>
                      <c:pt idx="1083">
                        <c:v>9.8354863800000008</c:v>
                      </c:pt>
                      <c:pt idx="1084">
                        <c:v>9.7665122699999998</c:v>
                      </c:pt>
                      <c:pt idx="1085">
                        <c:v>9.7670616300000006</c:v>
                      </c:pt>
                      <c:pt idx="1086">
                        <c:v>9.8590205700000002</c:v>
                      </c:pt>
                      <c:pt idx="1087">
                        <c:v>9.8490536100000003</c:v>
                      </c:pt>
                      <c:pt idx="1088">
                        <c:v>9.8495441100000001</c:v>
                      </c:pt>
                      <c:pt idx="1089">
                        <c:v>9.8497206899999998</c:v>
                      </c:pt>
                      <c:pt idx="1090">
                        <c:v>9.8515061100000008</c:v>
                      </c:pt>
                      <c:pt idx="1091">
                        <c:v>9.8506526399999998</c:v>
                      </c:pt>
                      <c:pt idx="1092">
                        <c:v>9.8500934700000009</c:v>
                      </c:pt>
                      <c:pt idx="1093">
                        <c:v>9.8473172399999989</c:v>
                      </c:pt>
                      <c:pt idx="1094">
                        <c:v>9.7623135899999998</c:v>
                      </c:pt>
                      <c:pt idx="1095">
                        <c:v>9.8482590000000005</c:v>
                      </c:pt>
                      <c:pt idx="1096">
                        <c:v>9.8416470599999997</c:v>
                      </c:pt>
                      <c:pt idx="1097">
                        <c:v>9.8486219700000017</c:v>
                      </c:pt>
                      <c:pt idx="1098">
                        <c:v>9.8318664900000012</c:v>
                      </c:pt>
                      <c:pt idx="1099">
                        <c:v>9.7725454200000001</c:v>
                      </c:pt>
                      <c:pt idx="1100">
                        <c:v>9.7986302100000007</c:v>
                      </c:pt>
                      <c:pt idx="1101">
                        <c:v>9.8402736599999994</c:v>
                      </c:pt>
                      <c:pt idx="1102">
                        <c:v>9.8614534499999991</c:v>
                      </c:pt>
                      <c:pt idx="1103">
                        <c:v>9.8406366300000006</c:v>
                      </c:pt>
                      <c:pt idx="1104">
                        <c:v>9.7838661600000005</c:v>
                      </c:pt>
                      <c:pt idx="1105">
                        <c:v>9.7787257200000006</c:v>
                      </c:pt>
                      <c:pt idx="1106">
                        <c:v>9.8375268600000005</c:v>
                      </c:pt>
                      <c:pt idx="1107">
                        <c:v>9.8412742800000004</c:v>
                      </c:pt>
                      <c:pt idx="1108">
                        <c:v>9.8528010300000002</c:v>
                      </c:pt>
                      <c:pt idx="1109">
                        <c:v>9.8505447299999993</c:v>
                      </c:pt>
                      <c:pt idx="1110">
                        <c:v>9.8315820000000009</c:v>
                      </c:pt>
                      <c:pt idx="1111">
                        <c:v>9.8131293900000003</c:v>
                      </c:pt>
                      <c:pt idx="1112">
                        <c:v>9.8525263499999998</c:v>
                      </c:pt>
                      <c:pt idx="1113">
                        <c:v>9.8496225899999992</c:v>
                      </c:pt>
                      <c:pt idx="1114">
                        <c:v>9.8497010700000001</c:v>
                      </c:pt>
                      <c:pt idx="1115">
                        <c:v>9.8129430000000006</c:v>
                      </c:pt>
                      <c:pt idx="1116">
                        <c:v>9.8415195299999993</c:v>
                      </c:pt>
                      <c:pt idx="1117">
                        <c:v>9.7853474700000014</c:v>
                      </c:pt>
                      <c:pt idx="1118">
                        <c:v>9.8266181400000008</c:v>
                      </c:pt>
                      <c:pt idx="1119">
                        <c:v>9.8680555800000018</c:v>
                      </c:pt>
                      <c:pt idx="1120">
                        <c:v>9.853732980000002</c:v>
                      </c:pt>
                      <c:pt idx="1121">
                        <c:v>9.851172570000001</c:v>
                      </c:pt>
                      <c:pt idx="1122">
                        <c:v>9.8519475599999993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6CA-46D7-A1DB-19835E7AC8CE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Calculation!$D$1</c15:sqref>
                        </c15:formulaRef>
                      </c:ext>
                    </c:extLst>
                    <c:strCache>
                      <c:ptCount val="1"/>
                      <c:pt idx="0">
                        <c:v>Δt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Calculation!$D$2:$D$1124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1.8513000002712943E-2</c:v>
                      </c:pt>
                      <c:pt idx="2">
                        <c:v>2.0791000002645887E-2</c:v>
                      </c:pt>
                      <c:pt idx="3">
                        <c:v>1.5774999992572702E-2</c:v>
                      </c:pt>
                      <c:pt idx="4">
                        <c:v>2.4063000004389323E-2</c:v>
                      </c:pt>
                      <c:pt idx="5">
                        <c:v>1.9564000001992099E-2</c:v>
                      </c:pt>
                      <c:pt idx="6">
                        <c:v>1.6594999993685633E-2</c:v>
                      </c:pt>
                      <c:pt idx="7">
                        <c:v>2.0805000007385388E-2</c:v>
                      </c:pt>
                      <c:pt idx="8">
                        <c:v>2.4755000005825423E-2</c:v>
                      </c:pt>
                      <c:pt idx="9">
                        <c:v>1.3595999989775009E-2</c:v>
                      </c:pt>
                      <c:pt idx="10">
                        <c:v>2.1212999999988824E-2</c:v>
                      </c:pt>
                      <c:pt idx="11">
                        <c:v>1.8670999997993931E-2</c:v>
                      </c:pt>
                      <c:pt idx="12">
                        <c:v>2.5678000005427748E-2</c:v>
                      </c:pt>
                      <c:pt idx="13">
                        <c:v>2.054100000532344E-2</c:v>
                      </c:pt>
                      <c:pt idx="14">
                        <c:v>1.8775999997160397E-2</c:v>
                      </c:pt>
                      <c:pt idx="15">
                        <c:v>1.5258999992511235E-2</c:v>
                      </c:pt>
                      <c:pt idx="16">
                        <c:v>1.533900000504218E-2</c:v>
                      </c:pt>
                      <c:pt idx="17">
                        <c:v>3.0131000006804243E-2</c:v>
                      </c:pt>
                      <c:pt idx="18">
                        <c:v>1.5110999986063689E-2</c:v>
                      </c:pt>
                      <c:pt idx="19">
                        <c:v>2.4999000001116656E-2</c:v>
                      </c:pt>
                      <c:pt idx="20">
                        <c:v>1.8695000006118789E-2</c:v>
                      </c:pt>
                      <c:pt idx="21">
                        <c:v>1.6250000000582077E-2</c:v>
                      </c:pt>
                      <c:pt idx="22">
                        <c:v>2.1611999996821396E-2</c:v>
                      </c:pt>
                      <c:pt idx="23">
                        <c:v>2.0063000003574416E-2</c:v>
                      </c:pt>
                      <c:pt idx="24">
                        <c:v>1.945500000147149E-2</c:v>
                      </c:pt>
                      <c:pt idx="25">
                        <c:v>1.9547999996575527E-2</c:v>
                      </c:pt>
                      <c:pt idx="26">
                        <c:v>2.1387000000686385E-2</c:v>
                      </c:pt>
                      <c:pt idx="27">
                        <c:v>1.8714000005275011E-2</c:v>
                      </c:pt>
                      <c:pt idx="28">
                        <c:v>2.2947999997995794E-2</c:v>
                      </c:pt>
                      <c:pt idx="29">
                        <c:v>1.7355000003590249E-2</c:v>
                      </c:pt>
                      <c:pt idx="30">
                        <c:v>2.1503999989363365E-2</c:v>
                      </c:pt>
                      <c:pt idx="31">
                        <c:v>2.2015000009560026E-2</c:v>
                      </c:pt>
                      <c:pt idx="32">
                        <c:v>1.6764999993029051E-2</c:v>
                      </c:pt>
                      <c:pt idx="33">
                        <c:v>2.1953000003122725E-2</c:v>
                      </c:pt>
                      <c:pt idx="34">
                        <c:v>2.0474000004469417E-2</c:v>
                      </c:pt>
                      <c:pt idx="35">
                        <c:v>1.5760999987833202E-2</c:v>
                      </c:pt>
                      <c:pt idx="36">
                        <c:v>2.1840000001247972E-2</c:v>
                      </c:pt>
                      <c:pt idx="37">
                        <c:v>2.1177000002353452E-2</c:v>
                      </c:pt>
                      <c:pt idx="38">
                        <c:v>9.0590000036172569E-3</c:v>
                      </c:pt>
                      <c:pt idx="39">
                        <c:v>3.2710999992559664E-2</c:v>
                      </c:pt>
                      <c:pt idx="40">
                        <c:v>1.838300000235904E-2</c:v>
                      </c:pt>
                      <c:pt idx="41">
                        <c:v>2.0144000009167939E-2</c:v>
                      </c:pt>
                      <c:pt idx="42">
                        <c:v>2.0174999997834675E-2</c:v>
                      </c:pt>
                      <c:pt idx="43">
                        <c:v>2.0080000002053566E-2</c:v>
                      </c:pt>
                      <c:pt idx="44">
                        <c:v>2.0829999994020909E-2</c:v>
                      </c:pt>
                      <c:pt idx="45">
                        <c:v>1.4364999995450489E-2</c:v>
                      </c:pt>
                      <c:pt idx="46">
                        <c:v>2.4786000009044074E-2</c:v>
                      </c:pt>
                      <c:pt idx="47">
                        <c:v>2.0443999994313344E-2</c:v>
                      </c:pt>
                      <c:pt idx="48">
                        <c:v>1.4924000002793036E-2</c:v>
                      </c:pt>
                      <c:pt idx="49">
                        <c:v>2.0636999994167127E-2</c:v>
                      </c:pt>
                      <c:pt idx="50">
                        <c:v>1.9211000006180257E-2</c:v>
                      </c:pt>
                      <c:pt idx="51">
                        <c:v>2.605099999345839E-2</c:v>
                      </c:pt>
                      <c:pt idx="52">
                        <c:v>1.7738000009558164E-2</c:v>
                      </c:pt>
                      <c:pt idx="53">
                        <c:v>1.7875999998068437E-2</c:v>
                      </c:pt>
                      <c:pt idx="54">
                        <c:v>2.4401000002399087E-2</c:v>
                      </c:pt>
                      <c:pt idx="55">
                        <c:v>1.731399999698624E-2</c:v>
                      </c:pt>
                      <c:pt idx="56">
                        <c:v>2.239299999200739E-2</c:v>
                      </c:pt>
                      <c:pt idx="57">
                        <c:v>1.9427000006544404E-2</c:v>
                      </c:pt>
                      <c:pt idx="58">
                        <c:v>2.0831999994697981E-2</c:v>
                      </c:pt>
                      <c:pt idx="59">
                        <c:v>1.774600001226645E-2</c:v>
                      </c:pt>
                      <c:pt idx="60">
                        <c:v>2.2480999992694706E-2</c:v>
                      </c:pt>
                      <c:pt idx="61">
                        <c:v>2.0268000007490627E-2</c:v>
                      </c:pt>
                      <c:pt idx="62">
                        <c:v>2.0130999997491017E-2</c:v>
                      </c:pt>
                      <c:pt idx="63">
                        <c:v>1.6427999988081865E-2</c:v>
                      </c:pt>
                      <c:pt idx="64">
                        <c:v>2.3558000000775792E-2</c:v>
                      </c:pt>
                      <c:pt idx="65">
                        <c:v>1.720000000204891E-2</c:v>
                      </c:pt>
                      <c:pt idx="66">
                        <c:v>2.0119000007980503E-2</c:v>
                      </c:pt>
                      <c:pt idx="67">
                        <c:v>1.811699999962002E-2</c:v>
                      </c:pt>
                      <c:pt idx="68">
                        <c:v>1.6652999998768792E-2</c:v>
                      </c:pt>
                      <c:pt idx="69">
                        <c:v>2.866899999207817E-2</c:v>
                      </c:pt>
                      <c:pt idx="70">
                        <c:v>1.5524000002187677E-2</c:v>
                      </c:pt>
                      <c:pt idx="71">
                        <c:v>1.9872000004397705E-2</c:v>
                      </c:pt>
                      <c:pt idx="72">
                        <c:v>1.9979000004241243E-2</c:v>
                      </c:pt>
                      <c:pt idx="73">
                        <c:v>2.0059000002220273E-2</c:v>
                      </c:pt>
                      <c:pt idx="74">
                        <c:v>2.1070999995572492E-2</c:v>
                      </c:pt>
                      <c:pt idx="75">
                        <c:v>2.262999999220483E-2</c:v>
                      </c:pt>
                      <c:pt idx="76">
                        <c:v>1.6735000011976808E-2</c:v>
                      </c:pt>
                      <c:pt idx="77">
                        <c:v>2.2220999991986901E-2</c:v>
                      </c:pt>
                      <c:pt idx="78">
                        <c:v>1.7919999998412095E-2</c:v>
                      </c:pt>
                      <c:pt idx="79">
                        <c:v>1.9882000007783063E-2</c:v>
                      </c:pt>
                      <c:pt idx="80">
                        <c:v>1.523599999200087E-2</c:v>
                      </c:pt>
                      <c:pt idx="81">
                        <c:v>2.5607000003219582E-2</c:v>
                      </c:pt>
                      <c:pt idx="82">
                        <c:v>2.0086999997147359E-2</c:v>
                      </c:pt>
                      <c:pt idx="83">
                        <c:v>2.0891000007395633E-2</c:v>
                      </c:pt>
                      <c:pt idx="84">
                        <c:v>1.567100000102073E-2</c:v>
                      </c:pt>
                      <c:pt idx="85">
                        <c:v>2.4773999990429729E-2</c:v>
                      </c:pt>
                      <c:pt idx="86">
                        <c:v>1.3625000006868504E-2</c:v>
                      </c:pt>
                      <c:pt idx="87">
                        <c:v>2.0494999989750795E-2</c:v>
                      </c:pt>
                      <c:pt idx="88">
                        <c:v>2.5125000000116415E-2</c:v>
                      </c:pt>
                      <c:pt idx="89">
                        <c:v>1.5081000005011447E-2</c:v>
                      </c:pt>
                      <c:pt idx="90">
                        <c:v>2.5730000008479692E-2</c:v>
                      </c:pt>
                      <c:pt idx="91">
                        <c:v>1.4893999992636964E-2</c:v>
                      </c:pt>
                      <c:pt idx="92">
                        <c:v>2.5137000004178844E-2</c:v>
                      </c:pt>
                      <c:pt idx="93">
                        <c:v>9.2829999921377748E-3</c:v>
                      </c:pt>
                      <c:pt idx="94">
                        <c:v>3.1621000001905486E-2</c:v>
                      </c:pt>
                      <c:pt idx="95">
                        <c:v>1.9079999998211861E-2</c:v>
                      </c:pt>
                      <c:pt idx="96">
                        <c:v>1.0733000002801418E-2</c:v>
                      </c:pt>
                      <c:pt idx="97">
                        <c:v>2.4403000003076158E-2</c:v>
                      </c:pt>
                      <c:pt idx="98">
                        <c:v>2.0216999997501262E-2</c:v>
                      </c:pt>
                      <c:pt idx="99">
                        <c:v>1.9929999994928949E-2</c:v>
                      </c:pt>
                      <c:pt idx="100">
                        <c:v>2.4574000010034069E-2</c:v>
                      </c:pt>
                      <c:pt idx="101">
                        <c:v>1.5530999997281469E-2</c:v>
                      </c:pt>
                      <c:pt idx="102">
                        <c:v>2.603399999497924E-2</c:v>
                      </c:pt>
                      <c:pt idx="103">
                        <c:v>1.5232000005198643E-2</c:v>
                      </c:pt>
                      <c:pt idx="104">
                        <c:v>2.219600000535138E-2</c:v>
                      </c:pt>
                      <c:pt idx="105">
                        <c:v>2.275599999120459E-2</c:v>
                      </c:pt>
                      <c:pt idx="106">
                        <c:v>1.9411000001127832E-2</c:v>
                      </c:pt>
                      <c:pt idx="107">
                        <c:v>1.9698000003700145E-2</c:v>
                      </c:pt>
                      <c:pt idx="108">
                        <c:v>1.7838999992818572E-2</c:v>
                      </c:pt>
                      <c:pt idx="109">
                        <c:v>1.9799000001512468E-2</c:v>
                      </c:pt>
                      <c:pt idx="110">
                        <c:v>1.8703000008827075E-2</c:v>
                      </c:pt>
                      <c:pt idx="111">
                        <c:v>2.2868999993079342E-2</c:v>
                      </c:pt>
                      <c:pt idx="112">
                        <c:v>1.6459999998915009E-2</c:v>
                      </c:pt>
                      <c:pt idx="113">
                        <c:v>2.0518000004813075E-2</c:v>
                      </c:pt>
                      <c:pt idx="114">
                        <c:v>1.7028999995090999E-2</c:v>
                      </c:pt>
                      <c:pt idx="115">
                        <c:v>2.3188000006484799E-2</c:v>
                      </c:pt>
                      <c:pt idx="116">
                        <c:v>2.0433999990927987E-2</c:v>
                      </c:pt>
                      <c:pt idx="117">
                        <c:v>1.6212000002269633E-2</c:v>
                      </c:pt>
                      <c:pt idx="118">
                        <c:v>2.8017999997246079E-2</c:v>
                      </c:pt>
                      <c:pt idx="119">
                        <c:v>1.6392000004998408E-2</c:v>
                      </c:pt>
                      <c:pt idx="120">
                        <c:v>1.9520999994711019E-2</c:v>
                      </c:pt>
                      <c:pt idx="121">
                        <c:v>2.2754000005079433E-2</c:v>
                      </c:pt>
                      <c:pt idx="122">
                        <c:v>1.7045000000507571E-2</c:v>
                      </c:pt>
                      <c:pt idx="123">
                        <c:v>2.0493000003625639E-2</c:v>
                      </c:pt>
                      <c:pt idx="124">
                        <c:v>2.0640000002458692E-2</c:v>
                      </c:pt>
                      <c:pt idx="125">
                        <c:v>2.0113999999011867E-2</c:v>
                      </c:pt>
                      <c:pt idx="126">
                        <c:v>2.4643999990075827E-2</c:v>
                      </c:pt>
                      <c:pt idx="127">
                        <c:v>1.6790000008768402E-2</c:v>
                      </c:pt>
                      <c:pt idx="128">
                        <c:v>1.81799999991199E-2</c:v>
                      </c:pt>
                      <c:pt idx="129">
                        <c:v>2.1536999993259087E-2</c:v>
                      </c:pt>
                      <c:pt idx="130">
                        <c:v>1.3581000006524846E-2</c:v>
                      </c:pt>
                      <c:pt idx="131">
                        <c:v>2.5481000004219823E-2</c:v>
                      </c:pt>
                      <c:pt idx="132">
                        <c:v>1.515599999402184E-2</c:v>
                      </c:pt>
                      <c:pt idx="133">
                        <c:v>2.6050000000395812E-2</c:v>
                      </c:pt>
                      <c:pt idx="134">
                        <c:v>1.9921999992220663E-2</c:v>
                      </c:pt>
                      <c:pt idx="135">
                        <c:v>1.4983000000938773E-2</c:v>
                      </c:pt>
                      <c:pt idx="136">
                        <c:v>2.4997000000439584E-2</c:v>
                      </c:pt>
                      <c:pt idx="137">
                        <c:v>1.0587000011582859E-2</c:v>
                      </c:pt>
                      <c:pt idx="138">
                        <c:v>2.9590999998617917E-2</c:v>
                      </c:pt>
                      <c:pt idx="139">
                        <c:v>9.0629999904194847E-3</c:v>
                      </c:pt>
                      <c:pt idx="140">
                        <c:v>3.0741000009584241E-2</c:v>
                      </c:pt>
                      <c:pt idx="141">
                        <c:v>1.9992999994428828E-2</c:v>
                      </c:pt>
                      <c:pt idx="142">
                        <c:v>9.7370000003138557E-3</c:v>
                      </c:pt>
                      <c:pt idx="143">
                        <c:v>2.5913999998010695E-2</c:v>
                      </c:pt>
                      <c:pt idx="144">
                        <c:v>1.6038999994634651E-2</c:v>
                      </c:pt>
                      <c:pt idx="145">
                        <c:v>2.5007000003824942E-2</c:v>
                      </c:pt>
                      <c:pt idx="146">
                        <c:v>1.8997999999555759E-2</c:v>
                      </c:pt>
                      <c:pt idx="147">
                        <c:v>1.9765000004554167E-2</c:v>
                      </c:pt>
                      <c:pt idx="148">
                        <c:v>2.2622999997111037E-2</c:v>
                      </c:pt>
                      <c:pt idx="149">
                        <c:v>1.7688000007183291E-2</c:v>
                      </c:pt>
                      <c:pt idx="150">
                        <c:v>2.1800999995321035E-2</c:v>
                      </c:pt>
                      <c:pt idx="151">
                        <c:v>1.8381999994744547E-2</c:v>
                      </c:pt>
                      <c:pt idx="152">
                        <c:v>2.0119000007980503E-2</c:v>
                      </c:pt>
                      <c:pt idx="153">
                        <c:v>2.0950999998603947E-2</c:v>
                      </c:pt>
                      <c:pt idx="154">
                        <c:v>2.027500000258442E-2</c:v>
                      </c:pt>
                      <c:pt idx="155">
                        <c:v>1.5186999997240491E-2</c:v>
                      </c:pt>
                      <c:pt idx="156">
                        <c:v>2.4206000001868233E-2</c:v>
                      </c:pt>
                      <c:pt idx="157">
                        <c:v>2.4041999990004115E-2</c:v>
                      </c:pt>
                      <c:pt idx="158">
                        <c:v>2.0905000012135133E-2</c:v>
                      </c:pt>
                      <c:pt idx="159">
                        <c:v>1.5209999997750856E-2</c:v>
                      </c:pt>
                      <c:pt idx="160">
                        <c:v>1.5559999999823049E-2</c:v>
                      </c:pt>
                      <c:pt idx="161">
                        <c:v>2.537099999608472E-2</c:v>
                      </c:pt>
                      <c:pt idx="162">
                        <c:v>2.4262999999336898E-2</c:v>
                      </c:pt>
                      <c:pt idx="163">
                        <c:v>1.6704000008758157E-2</c:v>
                      </c:pt>
                      <c:pt idx="164">
                        <c:v>1.8976999999722466E-2</c:v>
                      </c:pt>
                      <c:pt idx="165">
                        <c:v>1.9841999994241633E-2</c:v>
                      </c:pt>
                      <c:pt idx="166">
                        <c:v>2.267299999948591E-2</c:v>
                      </c:pt>
                      <c:pt idx="167">
                        <c:v>1.8865000005462207E-2</c:v>
                      </c:pt>
                      <c:pt idx="168">
                        <c:v>1.4671999990241602E-2</c:v>
                      </c:pt>
                      <c:pt idx="169">
                        <c:v>2.4718000000575557E-2</c:v>
                      </c:pt>
                      <c:pt idx="170">
                        <c:v>2.1890999996685423E-2</c:v>
                      </c:pt>
                      <c:pt idx="171">
                        <c:v>1.2709000002359971E-2</c:v>
                      </c:pt>
                      <c:pt idx="172">
                        <c:v>2.5986000007833354E-2</c:v>
                      </c:pt>
                      <c:pt idx="173">
                        <c:v>9.4019999960437417E-3</c:v>
                      </c:pt>
                      <c:pt idx="174">
                        <c:v>3.0488000003970228E-2</c:v>
                      </c:pt>
                      <c:pt idx="175">
                        <c:v>1.9969000000855885E-2</c:v>
                      </c:pt>
                      <c:pt idx="176">
                        <c:v>1.8102000001817942E-2</c:v>
                      </c:pt>
                      <c:pt idx="177">
                        <c:v>2.2256999989622273E-2</c:v>
                      </c:pt>
                      <c:pt idx="178">
                        <c:v>1.4618000001064502E-2</c:v>
                      </c:pt>
                      <c:pt idx="179">
                        <c:v>2.5181000004522502E-2</c:v>
                      </c:pt>
                      <c:pt idx="180">
                        <c:v>2.0887999999104068E-2</c:v>
                      </c:pt>
                      <c:pt idx="181">
                        <c:v>1.5859000006457791E-2</c:v>
                      </c:pt>
                      <c:pt idx="182">
                        <c:v>2.4876999988919124E-2</c:v>
                      </c:pt>
                      <c:pt idx="183">
                        <c:v>1.9247000003815629E-2</c:v>
                      </c:pt>
                      <c:pt idx="184">
                        <c:v>1.479299999482464E-2</c:v>
                      </c:pt>
                      <c:pt idx="185">
                        <c:v>2.0931999999447726E-2</c:v>
                      </c:pt>
                      <c:pt idx="186">
                        <c:v>2.5083000000449829E-2</c:v>
                      </c:pt>
                      <c:pt idx="187">
                        <c:v>2.0960000008926727E-2</c:v>
                      </c:pt>
                      <c:pt idx="188">
                        <c:v>1.4234000002034009E-2</c:v>
                      </c:pt>
                      <c:pt idx="189">
                        <c:v>2.4434999999357387E-2</c:v>
                      </c:pt>
                      <c:pt idx="190">
                        <c:v>1.0429000001749955E-2</c:v>
                      </c:pt>
                      <c:pt idx="191">
                        <c:v>2.8861999991931953E-2</c:v>
                      </c:pt>
                      <c:pt idx="192">
                        <c:v>2.1189000006415881E-2</c:v>
                      </c:pt>
                      <c:pt idx="193">
                        <c:v>2.0078999994439073E-2</c:v>
                      </c:pt>
                      <c:pt idx="194">
                        <c:v>1.1876999997184612E-2</c:v>
                      </c:pt>
                      <c:pt idx="195">
                        <c:v>2.3570999997900799E-2</c:v>
                      </c:pt>
                      <c:pt idx="196">
                        <c:v>1.5294000011635944E-2</c:v>
                      </c:pt>
                      <c:pt idx="197">
                        <c:v>2.6794999997946434E-2</c:v>
                      </c:pt>
                      <c:pt idx="198">
                        <c:v>1.8060999995213933E-2</c:v>
                      </c:pt>
                      <c:pt idx="199">
                        <c:v>2.4631000007502735E-2</c:v>
                      </c:pt>
                      <c:pt idx="200">
                        <c:v>1.5663999991375022E-2</c:v>
                      </c:pt>
                      <c:pt idx="201">
                        <c:v>1.7005000001518056E-2</c:v>
                      </c:pt>
                      <c:pt idx="202">
                        <c:v>2.2947999997995794E-2</c:v>
                      </c:pt>
                      <c:pt idx="203">
                        <c:v>2.1137000003363937E-2</c:v>
                      </c:pt>
                      <c:pt idx="204">
                        <c:v>1.9998999996460043E-2</c:v>
                      </c:pt>
                      <c:pt idx="205">
                        <c:v>1.8859999996493571E-2</c:v>
                      </c:pt>
                      <c:pt idx="206">
                        <c:v>1.5656000003218651E-2</c:v>
                      </c:pt>
                      <c:pt idx="207">
                        <c:v>2.8539000006276183E-2</c:v>
                      </c:pt>
                      <c:pt idx="208">
                        <c:v>1.7861000000266358E-2</c:v>
                      </c:pt>
                      <c:pt idx="209">
                        <c:v>1.9451999993179925E-2</c:v>
                      </c:pt>
                      <c:pt idx="210">
                        <c:v>1.915200000803452E-2</c:v>
                      </c:pt>
                      <c:pt idx="211">
                        <c:v>2.0204000000376254E-2</c:v>
                      </c:pt>
                      <c:pt idx="212">
                        <c:v>2.3300000000745058E-2</c:v>
                      </c:pt>
                      <c:pt idx="213">
                        <c:v>1.9680999990669079E-2</c:v>
                      </c:pt>
                      <c:pt idx="214">
                        <c:v>1.1265000008279458E-2</c:v>
                      </c:pt>
                      <c:pt idx="215">
                        <c:v>2.7629999996861443E-2</c:v>
                      </c:pt>
                      <c:pt idx="216">
                        <c:v>1.9195999993826263E-2</c:v>
                      </c:pt>
                      <c:pt idx="217">
                        <c:v>1.5142000003834255E-2</c:v>
                      </c:pt>
                      <c:pt idx="218">
                        <c:v>2.6056000002427027E-2</c:v>
                      </c:pt>
                      <c:pt idx="219">
                        <c:v>2.0304999998188578E-2</c:v>
                      </c:pt>
                      <c:pt idx="220">
                        <c:v>1.8653000006452203E-2</c:v>
                      </c:pt>
                      <c:pt idx="221">
                        <c:v>2.053199999500066E-2</c:v>
                      </c:pt>
                      <c:pt idx="222">
                        <c:v>2.0323999997344799E-2</c:v>
                      </c:pt>
                      <c:pt idx="223">
                        <c:v>1.991200000338722E-2</c:v>
                      </c:pt>
                      <c:pt idx="224">
                        <c:v>2.2133999998914078E-2</c:v>
                      </c:pt>
                      <c:pt idx="225">
                        <c:v>1.8377000000327826E-2</c:v>
                      </c:pt>
                      <c:pt idx="226">
                        <c:v>2.0827999993343838E-2</c:v>
                      </c:pt>
                      <c:pt idx="227">
                        <c:v>1.4883000010740943E-2</c:v>
                      </c:pt>
                      <c:pt idx="228">
                        <c:v>2.3979999998118728E-2</c:v>
                      </c:pt>
                      <c:pt idx="229">
                        <c:v>1.7347999993944541E-2</c:v>
                      </c:pt>
                      <c:pt idx="230">
                        <c:v>1.7718999995850027E-2</c:v>
                      </c:pt>
                      <c:pt idx="231">
                        <c:v>2.134400000795722E-2</c:v>
                      </c:pt>
                      <c:pt idx="232">
                        <c:v>2.4479999992763624E-2</c:v>
                      </c:pt>
                      <c:pt idx="233">
                        <c:v>1.4813000001595356E-2</c:v>
                      </c:pt>
                      <c:pt idx="234">
                        <c:v>2.4881000004825182E-2</c:v>
                      </c:pt>
                      <c:pt idx="235">
                        <c:v>1.6705000001820736E-2</c:v>
                      </c:pt>
                      <c:pt idx="236">
                        <c:v>1.9186999998055398E-2</c:v>
                      </c:pt>
                      <c:pt idx="237">
                        <c:v>2.4170000004232861E-2</c:v>
                      </c:pt>
                      <c:pt idx="238">
                        <c:v>2.0080000002053566E-2</c:v>
                      </c:pt>
                      <c:pt idx="239">
                        <c:v>1.5506999989156611E-2</c:v>
                      </c:pt>
                      <c:pt idx="240">
                        <c:v>2.4058000009972602E-2</c:v>
                      </c:pt>
                      <c:pt idx="241">
                        <c:v>1.6639999987091869E-2</c:v>
                      </c:pt>
                      <c:pt idx="242">
                        <c:v>2.1586000002571382E-2</c:v>
                      </c:pt>
                      <c:pt idx="243">
                        <c:v>2.0880000010947697E-2</c:v>
                      </c:pt>
                      <c:pt idx="244">
                        <c:v>1.7267999995965511E-2</c:v>
                      </c:pt>
                      <c:pt idx="245">
                        <c:v>2.2276999996392988E-2</c:v>
                      </c:pt>
                      <c:pt idx="246">
                        <c:v>1.9327999994857237E-2</c:v>
                      </c:pt>
                      <c:pt idx="247">
                        <c:v>2.2743000008631498E-2</c:v>
                      </c:pt>
                      <c:pt idx="248">
                        <c:v>1.6218999997363426E-2</c:v>
                      </c:pt>
                      <c:pt idx="249">
                        <c:v>2.2798000005423091E-2</c:v>
                      </c:pt>
                      <c:pt idx="250">
                        <c:v>1.8386999989161268E-2</c:v>
                      </c:pt>
                      <c:pt idx="251">
                        <c:v>1.9316000005346723E-2</c:v>
                      </c:pt>
                      <c:pt idx="252">
                        <c:v>2.0009999992907979E-2</c:v>
                      </c:pt>
                      <c:pt idx="253">
                        <c:v>1.6379000007873401E-2</c:v>
                      </c:pt>
                      <c:pt idx="254">
                        <c:v>2.4623000004794449E-2</c:v>
                      </c:pt>
                      <c:pt idx="255">
                        <c:v>2.1915999997872859E-2</c:v>
                      </c:pt>
                      <c:pt idx="256">
                        <c:v>1.8286999998963438E-2</c:v>
                      </c:pt>
                      <c:pt idx="257">
                        <c:v>1.989799999864772E-2</c:v>
                      </c:pt>
                      <c:pt idx="258">
                        <c:v>2.1632999996654689E-2</c:v>
                      </c:pt>
                      <c:pt idx="259">
                        <c:v>2.0036000001709908E-2</c:v>
                      </c:pt>
                      <c:pt idx="260">
                        <c:v>9.3519999936688691E-3</c:v>
                      </c:pt>
                      <c:pt idx="261">
                        <c:v>2.3694000003160909E-2</c:v>
                      </c:pt>
                      <c:pt idx="262">
                        <c:v>2.6399000009405427E-2</c:v>
                      </c:pt>
                      <c:pt idx="263">
                        <c:v>1.9886999987647869E-2</c:v>
                      </c:pt>
                      <c:pt idx="264">
                        <c:v>1.4427000001887791E-2</c:v>
                      </c:pt>
                      <c:pt idx="265">
                        <c:v>2.4878000011085533E-2</c:v>
                      </c:pt>
                      <c:pt idx="266">
                        <c:v>2.048099999956321E-2</c:v>
                      </c:pt>
                      <c:pt idx="267">
                        <c:v>1.7177999994601123E-2</c:v>
                      </c:pt>
                      <c:pt idx="268">
                        <c:v>2.3251999999047257E-2</c:v>
                      </c:pt>
                      <c:pt idx="269">
                        <c:v>1.9480000002658926E-2</c:v>
                      </c:pt>
                      <c:pt idx="270">
                        <c:v>1.7506999996840023E-2</c:v>
                      </c:pt>
                      <c:pt idx="271">
                        <c:v>2.3838000008254312E-2</c:v>
                      </c:pt>
                      <c:pt idx="272">
                        <c:v>1.9458999988273717E-2</c:v>
                      </c:pt>
                      <c:pt idx="273">
                        <c:v>1.9936000011512078E-2</c:v>
                      </c:pt>
                      <c:pt idx="274">
                        <c:v>1.8617999987327494E-2</c:v>
                      </c:pt>
                      <c:pt idx="275">
                        <c:v>1.655400000163354E-2</c:v>
                      </c:pt>
                      <c:pt idx="276">
                        <c:v>2.5453000009292737E-2</c:v>
                      </c:pt>
                      <c:pt idx="277">
                        <c:v>1.0224999990896322E-2</c:v>
                      </c:pt>
                      <c:pt idx="278">
                        <c:v>3.0094000001554377E-2</c:v>
                      </c:pt>
                      <c:pt idx="279">
                        <c:v>1.7391000001225621E-2</c:v>
                      </c:pt>
                      <c:pt idx="280">
                        <c:v>1.7911000002641231E-2</c:v>
                      </c:pt>
                      <c:pt idx="281">
                        <c:v>2.2924000004422851E-2</c:v>
                      </c:pt>
                      <c:pt idx="282">
                        <c:v>1.7552999997860752E-2</c:v>
                      </c:pt>
                      <c:pt idx="283">
                        <c:v>1.6598999995039776E-2</c:v>
                      </c:pt>
                      <c:pt idx="284">
                        <c:v>2.6578000004519708E-2</c:v>
                      </c:pt>
                      <c:pt idx="285">
                        <c:v>1.6682999994372949E-2</c:v>
                      </c:pt>
                      <c:pt idx="286">
                        <c:v>2.1563999995123595E-2</c:v>
                      </c:pt>
                      <c:pt idx="287">
                        <c:v>2.1033000011811964E-2</c:v>
                      </c:pt>
                      <c:pt idx="288">
                        <c:v>2.0156999991741031E-2</c:v>
                      </c:pt>
                      <c:pt idx="289">
                        <c:v>1.816300000064075E-2</c:v>
                      </c:pt>
                      <c:pt idx="290">
                        <c:v>1.5158000009250827E-2</c:v>
                      </c:pt>
                      <c:pt idx="291">
                        <c:v>2.7201999997487292E-2</c:v>
                      </c:pt>
                      <c:pt idx="292">
                        <c:v>2.015499999106396E-2</c:v>
                      </c:pt>
                      <c:pt idx="293">
                        <c:v>1.7586000001756474E-2</c:v>
                      </c:pt>
                      <c:pt idx="294">
                        <c:v>2.1514000007300638E-2</c:v>
                      </c:pt>
                      <c:pt idx="295">
                        <c:v>1.3223000001744367E-2</c:v>
                      </c:pt>
                      <c:pt idx="296">
                        <c:v>2.4929999999585561E-2</c:v>
                      </c:pt>
                      <c:pt idx="297">
                        <c:v>2.0081999988178723E-2</c:v>
                      </c:pt>
                      <c:pt idx="298">
                        <c:v>2.2032000008039176E-2</c:v>
                      </c:pt>
                      <c:pt idx="299">
                        <c:v>2.042099999380298E-2</c:v>
                      </c:pt>
                      <c:pt idx="300">
                        <c:v>1.8058000001474284E-2</c:v>
                      </c:pt>
                      <c:pt idx="301">
                        <c:v>2.0566999999573454E-2</c:v>
                      </c:pt>
                      <c:pt idx="302">
                        <c:v>2.1343000000342727E-2</c:v>
                      </c:pt>
                      <c:pt idx="303">
                        <c:v>1.8227000007755123E-2</c:v>
                      </c:pt>
                      <c:pt idx="304">
                        <c:v>1.9835999992210418E-2</c:v>
                      </c:pt>
                      <c:pt idx="305">
                        <c:v>1.7682000005152076E-2</c:v>
                      </c:pt>
                      <c:pt idx="306">
                        <c:v>2.3138000004109927E-2</c:v>
                      </c:pt>
                      <c:pt idx="307">
                        <c:v>2.0555999988573603E-2</c:v>
                      </c:pt>
                      <c:pt idx="308">
                        <c:v>2.0222000006469898E-2</c:v>
                      </c:pt>
                      <c:pt idx="309">
                        <c:v>2.120400000421796E-2</c:v>
                      </c:pt>
                      <c:pt idx="310">
                        <c:v>1.4431999996304512E-2</c:v>
                      </c:pt>
                      <c:pt idx="311">
                        <c:v>2.0929999998770654E-2</c:v>
                      </c:pt>
                      <c:pt idx="312">
                        <c:v>1.8586999998660758E-2</c:v>
                      </c:pt>
                      <c:pt idx="313">
                        <c:v>2.6236000005155802E-2</c:v>
                      </c:pt>
                      <c:pt idx="314">
                        <c:v>1.9510999991325662E-2</c:v>
                      </c:pt>
                      <c:pt idx="315">
                        <c:v>1.9316000005346723E-2</c:v>
                      </c:pt>
                      <c:pt idx="316">
                        <c:v>1.5182999995886348E-2</c:v>
                      </c:pt>
                      <c:pt idx="317">
                        <c:v>1.5819000007468276E-2</c:v>
                      </c:pt>
                      <c:pt idx="318">
                        <c:v>2.9217000002972782E-2</c:v>
                      </c:pt>
                      <c:pt idx="319">
                        <c:v>1.6984999994747341E-2</c:v>
                      </c:pt>
                      <c:pt idx="320">
                        <c:v>1.8599999995785765E-2</c:v>
                      </c:pt>
                      <c:pt idx="321">
                        <c:v>1.9887000002199784E-2</c:v>
                      </c:pt>
                      <c:pt idx="322">
                        <c:v>2.557399999932386E-2</c:v>
                      </c:pt>
                      <c:pt idx="323">
                        <c:v>1.9438000002992339E-2</c:v>
                      </c:pt>
                      <c:pt idx="324">
                        <c:v>2.0569999993313104E-2</c:v>
                      </c:pt>
                      <c:pt idx="325">
                        <c:v>2.0037000009324402E-2</c:v>
                      </c:pt>
                      <c:pt idx="326">
                        <c:v>1.629099999263417E-2</c:v>
                      </c:pt>
                      <c:pt idx="327">
                        <c:v>1.9427000006544404E-2</c:v>
                      </c:pt>
                      <c:pt idx="328">
                        <c:v>2.0359000001917593E-2</c:v>
                      </c:pt>
                      <c:pt idx="329">
                        <c:v>1.6148999988217838E-2</c:v>
                      </c:pt>
                      <c:pt idx="330">
                        <c:v>2.4386000004597008E-2</c:v>
                      </c:pt>
                      <c:pt idx="331">
                        <c:v>1.8893000000389293E-2</c:v>
                      </c:pt>
                      <c:pt idx="332">
                        <c:v>2.0799000005354173E-2</c:v>
                      </c:pt>
                      <c:pt idx="333">
                        <c:v>2.0496999990427867E-2</c:v>
                      </c:pt>
                      <c:pt idx="334">
                        <c:v>2.1442000012029894E-2</c:v>
                      </c:pt>
                      <c:pt idx="335">
                        <c:v>1.9465999997919425E-2</c:v>
                      </c:pt>
                      <c:pt idx="336">
                        <c:v>2.1370000002207235E-2</c:v>
                      </c:pt>
                      <c:pt idx="337">
                        <c:v>1.7710000000079162E-2</c:v>
                      </c:pt>
                      <c:pt idx="338">
                        <c:v>2.117799999541603E-2</c:v>
                      </c:pt>
                      <c:pt idx="339">
                        <c:v>1.8374999999650754E-2</c:v>
                      </c:pt>
                      <c:pt idx="340">
                        <c:v>2.1791999999550171E-2</c:v>
                      </c:pt>
                      <c:pt idx="341">
                        <c:v>1.9868000003043562E-2</c:v>
                      </c:pt>
                      <c:pt idx="342">
                        <c:v>1.9776999994064681E-2</c:v>
                      </c:pt>
                      <c:pt idx="343">
                        <c:v>1.9448000006377697E-2</c:v>
                      </c:pt>
                      <c:pt idx="344">
                        <c:v>2.2584999998798594E-2</c:v>
                      </c:pt>
                      <c:pt idx="345">
                        <c:v>1.2355999991996214E-2</c:v>
                      </c:pt>
                      <c:pt idx="346">
                        <c:v>2.0537999997031875E-2</c:v>
                      </c:pt>
                      <c:pt idx="347">
                        <c:v>2.2782000000006519E-2</c:v>
                      </c:pt>
                      <c:pt idx="348">
                        <c:v>2.6731000005383976E-2</c:v>
                      </c:pt>
                      <c:pt idx="349">
                        <c:v>1.3697999995201826E-2</c:v>
                      </c:pt>
                      <c:pt idx="350">
                        <c:v>2.1040999999968335E-2</c:v>
                      </c:pt>
                      <c:pt idx="351">
                        <c:v>2.1172000007936731E-2</c:v>
                      </c:pt>
                      <c:pt idx="352">
                        <c:v>2.0237999997334555E-2</c:v>
                      </c:pt>
                      <c:pt idx="353">
                        <c:v>1.9595999998273328E-2</c:v>
                      </c:pt>
                      <c:pt idx="354">
                        <c:v>1.8628000005264767E-2</c:v>
                      </c:pt>
                      <c:pt idx="355">
                        <c:v>2.1890000003622845E-2</c:v>
                      </c:pt>
                      <c:pt idx="356">
                        <c:v>1.9830999997793697E-2</c:v>
                      </c:pt>
                      <c:pt idx="357">
                        <c:v>1.0817000002134591E-2</c:v>
                      </c:pt>
                      <c:pt idx="358">
                        <c:v>2.9330999997910112E-2</c:v>
                      </c:pt>
                      <c:pt idx="359">
                        <c:v>2.03719999990426E-2</c:v>
                      </c:pt>
                      <c:pt idx="360">
                        <c:v>1.7844000001787208E-2</c:v>
                      </c:pt>
                      <c:pt idx="361">
                        <c:v>2.2812999988673255E-2</c:v>
                      </c:pt>
                      <c:pt idx="362">
                        <c:v>1.5458000008948147E-2</c:v>
                      </c:pt>
                      <c:pt idx="363">
                        <c:v>1.9900999992387369E-2</c:v>
                      </c:pt>
                      <c:pt idx="364">
                        <c:v>2.3288000011234544E-2</c:v>
                      </c:pt>
                      <c:pt idx="365">
                        <c:v>1.6124999994644895E-2</c:v>
                      </c:pt>
                      <c:pt idx="366">
                        <c:v>2.5240999995730817E-2</c:v>
                      </c:pt>
                      <c:pt idx="367">
                        <c:v>1.6168000001925975E-2</c:v>
                      </c:pt>
                      <c:pt idx="368">
                        <c:v>2.5674000004073605E-2</c:v>
                      </c:pt>
                      <c:pt idx="369">
                        <c:v>1.4091000004555099E-2</c:v>
                      </c:pt>
                      <c:pt idx="370">
                        <c:v>2.4375999986659735E-2</c:v>
                      </c:pt>
                      <c:pt idx="371">
                        <c:v>1.4880000002449378E-2</c:v>
                      </c:pt>
                      <c:pt idx="372">
                        <c:v>1.6357000000425614E-2</c:v>
                      </c:pt>
                      <c:pt idx="373">
                        <c:v>2.6205000001937151E-2</c:v>
                      </c:pt>
                      <c:pt idx="374">
                        <c:v>1.8538000003900379E-2</c:v>
                      </c:pt>
                      <c:pt idx="375">
                        <c:v>2.3597999999765307E-2</c:v>
                      </c:pt>
                      <c:pt idx="376">
                        <c:v>1.6107000003103167E-2</c:v>
                      </c:pt>
                      <c:pt idx="377">
                        <c:v>2.0370999991428107E-2</c:v>
                      </c:pt>
                      <c:pt idx="378">
                        <c:v>2.4048999999649823E-2</c:v>
                      </c:pt>
                      <c:pt idx="379">
                        <c:v>1.7132000008132309E-2</c:v>
                      </c:pt>
                      <c:pt idx="380">
                        <c:v>1.8553000001702458E-2</c:v>
                      </c:pt>
                      <c:pt idx="381">
                        <c:v>2.140099999087397E-2</c:v>
                      </c:pt>
                      <c:pt idx="382">
                        <c:v>2.2362000003340654E-2</c:v>
                      </c:pt>
                      <c:pt idx="383">
                        <c:v>1.698000000033062E-2</c:v>
                      </c:pt>
                      <c:pt idx="384">
                        <c:v>1.9979000004241243E-2</c:v>
                      </c:pt>
                      <c:pt idx="385">
                        <c:v>2.0626999990781769E-2</c:v>
                      </c:pt>
                      <c:pt idx="386">
                        <c:v>2.1791999999550171E-2</c:v>
                      </c:pt>
                      <c:pt idx="387">
                        <c:v>1.9550000011804514E-2</c:v>
                      </c:pt>
                      <c:pt idx="388">
                        <c:v>2.0875999995041639E-2</c:v>
                      </c:pt>
                      <c:pt idx="389">
                        <c:v>1.8278999996255152E-2</c:v>
                      </c:pt>
                      <c:pt idx="390">
                        <c:v>2.1684999999706633E-2</c:v>
                      </c:pt>
                      <c:pt idx="391">
                        <c:v>1.6436999998404644E-2</c:v>
                      </c:pt>
                      <c:pt idx="392">
                        <c:v>1.6950000004726462E-2</c:v>
                      </c:pt>
                      <c:pt idx="393">
                        <c:v>2.7614999999059364E-2</c:v>
                      </c:pt>
                      <c:pt idx="394">
                        <c:v>1.8389000004390255E-2</c:v>
                      </c:pt>
                      <c:pt idx="395">
                        <c:v>2.0275999995646998E-2</c:v>
                      </c:pt>
                      <c:pt idx="396">
                        <c:v>1.4305000004242174E-2</c:v>
                      </c:pt>
                      <c:pt idx="397">
                        <c:v>2.5049999996554106E-2</c:v>
                      </c:pt>
                      <c:pt idx="398">
                        <c:v>2.1334999997634441E-2</c:v>
                      </c:pt>
                      <c:pt idx="399">
                        <c:v>1.991499999712687E-2</c:v>
                      </c:pt>
                      <c:pt idx="400">
                        <c:v>1.8893000000389293E-2</c:v>
                      </c:pt>
                      <c:pt idx="401">
                        <c:v>2.0375000007334165E-2</c:v>
                      </c:pt>
                      <c:pt idx="402">
                        <c:v>1.8312999993213452E-2</c:v>
                      </c:pt>
                      <c:pt idx="403">
                        <c:v>1.7072000002372079E-2</c:v>
                      </c:pt>
                      <c:pt idx="404">
                        <c:v>2.4323999998159707E-2</c:v>
                      </c:pt>
                      <c:pt idx="405">
                        <c:v>2.0447999995667487E-2</c:v>
                      </c:pt>
                      <c:pt idx="406">
                        <c:v>2.069800000754185E-2</c:v>
                      </c:pt>
                      <c:pt idx="407">
                        <c:v>2.0923000003676862E-2</c:v>
                      </c:pt>
                      <c:pt idx="408">
                        <c:v>1.625400000193622E-2</c:v>
                      </c:pt>
                      <c:pt idx="409">
                        <c:v>2.0441999993636273E-2</c:v>
                      </c:pt>
                      <c:pt idx="410">
                        <c:v>1.7290000003413297E-2</c:v>
                      </c:pt>
                      <c:pt idx="411">
                        <c:v>2.5452000001678243E-2</c:v>
                      </c:pt>
                      <c:pt idx="412">
                        <c:v>1.7529999997350387E-2</c:v>
                      </c:pt>
                      <c:pt idx="413">
                        <c:v>2.2320000003674068E-2</c:v>
                      </c:pt>
                      <c:pt idx="414">
                        <c:v>1.5802999987499788E-2</c:v>
                      </c:pt>
                      <c:pt idx="415">
                        <c:v>1.9478000001981854E-2</c:v>
                      </c:pt>
                      <c:pt idx="416">
                        <c:v>2.2756000005756505E-2</c:v>
                      </c:pt>
                      <c:pt idx="417">
                        <c:v>1.8630999999004416E-2</c:v>
                      </c:pt>
                      <c:pt idx="418">
                        <c:v>2.0017999995616265E-2</c:v>
                      </c:pt>
                      <c:pt idx="419">
                        <c:v>2.0536000010906719E-2</c:v>
                      </c:pt>
                      <c:pt idx="420">
                        <c:v>1.9170999992638826E-2</c:v>
                      </c:pt>
                      <c:pt idx="421">
                        <c:v>2.2849000000860542E-2</c:v>
                      </c:pt>
                      <c:pt idx="422">
                        <c:v>1.7389999993611127E-2</c:v>
                      </c:pt>
                      <c:pt idx="423">
                        <c:v>1.876300000003539E-2</c:v>
                      </c:pt>
                      <c:pt idx="424">
                        <c:v>2.2842000005766749E-2</c:v>
                      </c:pt>
                      <c:pt idx="425">
                        <c:v>1.8479000005754642E-2</c:v>
                      </c:pt>
                      <c:pt idx="426">
                        <c:v>2.0449999996344559E-2</c:v>
                      </c:pt>
                      <c:pt idx="427">
                        <c:v>2.2383999996236525E-2</c:v>
                      </c:pt>
                      <c:pt idx="428">
                        <c:v>1.9350999995367602E-2</c:v>
                      </c:pt>
                      <c:pt idx="429">
                        <c:v>2.0763000007718801E-2</c:v>
                      </c:pt>
                      <c:pt idx="430">
                        <c:v>1.9148999999742955E-2</c:v>
                      </c:pt>
                      <c:pt idx="431">
                        <c:v>1.4311999999335967E-2</c:v>
                      </c:pt>
                      <c:pt idx="432">
                        <c:v>2.6435000007040799E-2</c:v>
                      </c:pt>
                      <c:pt idx="433">
                        <c:v>1.7856999998912215E-2</c:v>
                      </c:pt>
                      <c:pt idx="434">
                        <c:v>2.0853999987593852E-2</c:v>
                      </c:pt>
                      <c:pt idx="435">
                        <c:v>1.9395000010263175E-2</c:v>
                      </c:pt>
                      <c:pt idx="436">
                        <c:v>2.0548999993479811E-2</c:v>
                      </c:pt>
                      <c:pt idx="437">
                        <c:v>2.0667000004323199E-2</c:v>
                      </c:pt>
                      <c:pt idx="438">
                        <c:v>2.0846999992500059E-2</c:v>
                      </c:pt>
                      <c:pt idx="439">
                        <c:v>1.8559000003733672E-2</c:v>
                      </c:pt>
                      <c:pt idx="440">
                        <c:v>2.0845000006374903E-2</c:v>
                      </c:pt>
                      <c:pt idx="441">
                        <c:v>1.9353999989107251E-2</c:v>
                      </c:pt>
                      <c:pt idx="442">
                        <c:v>2.0141000000876375E-2</c:v>
                      </c:pt>
                      <c:pt idx="443">
                        <c:v>2.0092999999178573E-2</c:v>
                      </c:pt>
                      <c:pt idx="444">
                        <c:v>2.1088000008603558E-2</c:v>
                      </c:pt>
                      <c:pt idx="445">
                        <c:v>2.0751999996718951E-2</c:v>
                      </c:pt>
                      <c:pt idx="446">
                        <c:v>1.8225000007078052E-2</c:v>
                      </c:pt>
                      <c:pt idx="447">
                        <c:v>2.1108999993884936E-2</c:v>
                      </c:pt>
                      <c:pt idx="448">
                        <c:v>1.5083000005688518E-2</c:v>
                      </c:pt>
                      <c:pt idx="449">
                        <c:v>2.0313000000896864E-2</c:v>
                      </c:pt>
                      <c:pt idx="450">
                        <c:v>2.4089999991701916E-2</c:v>
                      </c:pt>
                      <c:pt idx="451">
                        <c:v>1.6375999999581836E-2</c:v>
                      </c:pt>
                      <c:pt idx="452">
                        <c:v>2.6712999999290332E-2</c:v>
                      </c:pt>
                      <c:pt idx="453">
                        <c:v>1.7296000005444512E-2</c:v>
                      </c:pt>
                      <c:pt idx="454">
                        <c:v>2.0122000001720153E-2</c:v>
                      </c:pt>
                      <c:pt idx="455">
                        <c:v>1.6980999993393198E-2</c:v>
                      </c:pt>
                      <c:pt idx="456">
                        <c:v>2.3088000001735054E-2</c:v>
                      </c:pt>
                      <c:pt idx="457">
                        <c:v>1.7615000004298054E-2</c:v>
                      </c:pt>
                      <c:pt idx="458">
                        <c:v>1.9216000000596978E-2</c:v>
                      </c:pt>
                      <c:pt idx="459">
                        <c:v>1.9464999990304932E-2</c:v>
                      </c:pt>
                      <c:pt idx="460">
                        <c:v>2.2914000001037493E-2</c:v>
                      </c:pt>
                      <c:pt idx="461">
                        <c:v>5.6110000004991889E-3</c:v>
                      </c:pt>
                      <c:pt idx="462">
                        <c:v>3.3637000000453554E-2</c:v>
                      </c:pt>
                      <c:pt idx="463">
                        <c:v>2.2446000002673827E-2</c:v>
                      </c:pt>
                      <c:pt idx="464">
                        <c:v>1.4968000003136694E-2</c:v>
                      </c:pt>
                      <c:pt idx="465">
                        <c:v>2.1548000004258938E-2</c:v>
                      </c:pt>
                      <c:pt idx="466">
                        <c:v>1.8633999992744066E-2</c:v>
                      </c:pt>
                      <c:pt idx="467">
                        <c:v>2.0250999994459562E-2</c:v>
                      </c:pt>
                      <c:pt idx="468">
                        <c:v>2.3779000010108575E-2</c:v>
                      </c:pt>
                      <c:pt idx="469">
                        <c:v>1.7643999992287718E-2</c:v>
                      </c:pt>
                      <c:pt idx="470">
                        <c:v>2.0897000009426847E-2</c:v>
                      </c:pt>
                      <c:pt idx="471">
                        <c:v>2.10839999926975E-2</c:v>
                      </c:pt>
                      <c:pt idx="472">
                        <c:v>1.6830000007757917E-2</c:v>
                      </c:pt>
                      <c:pt idx="473">
                        <c:v>2.2303999998257495E-2</c:v>
                      </c:pt>
                      <c:pt idx="474">
                        <c:v>1.970900000014808E-2</c:v>
                      </c:pt>
                      <c:pt idx="475">
                        <c:v>2.1082999999634922E-2</c:v>
                      </c:pt>
                      <c:pt idx="476">
                        <c:v>1.9102999998722225E-2</c:v>
                      </c:pt>
                      <c:pt idx="477">
                        <c:v>2.2568999993382022E-2</c:v>
                      </c:pt>
                      <c:pt idx="478">
                        <c:v>1.7726999998558313E-2</c:v>
                      </c:pt>
                      <c:pt idx="479">
                        <c:v>2.0794000010937452E-2</c:v>
                      </c:pt>
                      <c:pt idx="480">
                        <c:v>1.5985999998520128E-2</c:v>
                      </c:pt>
                      <c:pt idx="481">
                        <c:v>2.1919999999227002E-2</c:v>
                      </c:pt>
                      <c:pt idx="482">
                        <c:v>2.1382999999332242E-2</c:v>
                      </c:pt>
                      <c:pt idx="483">
                        <c:v>1.7259000000194646E-2</c:v>
                      </c:pt>
                      <c:pt idx="484">
                        <c:v>2.1935999990091659E-2</c:v>
                      </c:pt>
                      <c:pt idx="485">
                        <c:v>2.002100000390783E-2</c:v>
                      </c:pt>
                      <c:pt idx="486">
                        <c:v>2.5489999999990687E-2</c:v>
                      </c:pt>
                      <c:pt idx="487">
                        <c:v>1.5459000002010725E-2</c:v>
                      </c:pt>
                      <c:pt idx="488">
                        <c:v>1.9602000000304542E-2</c:v>
                      </c:pt>
                      <c:pt idx="489">
                        <c:v>2.0862000004854053E-2</c:v>
                      </c:pt>
                      <c:pt idx="490">
                        <c:v>1.5014999997220002E-2</c:v>
                      </c:pt>
                      <c:pt idx="491">
                        <c:v>2.4741000001085922E-2</c:v>
                      </c:pt>
                      <c:pt idx="492">
                        <c:v>9.7559999994700775E-3</c:v>
                      </c:pt>
                      <c:pt idx="493">
                        <c:v>2.5979999991250224E-2</c:v>
                      </c:pt>
                      <c:pt idx="494">
                        <c:v>1.9213999999919906E-2</c:v>
                      </c:pt>
                      <c:pt idx="495">
                        <c:v>2.0065000004251488E-2</c:v>
                      </c:pt>
                      <c:pt idx="496">
                        <c:v>2.5674999997136183E-2</c:v>
                      </c:pt>
                      <c:pt idx="497">
                        <c:v>1.5696000002208166E-2</c:v>
                      </c:pt>
                      <c:pt idx="498">
                        <c:v>2.4738000007346272E-2</c:v>
                      </c:pt>
                      <c:pt idx="499">
                        <c:v>1.435299999138806E-2</c:v>
                      </c:pt>
                      <c:pt idx="500">
                        <c:v>2.4337000009836629E-2</c:v>
                      </c:pt>
                      <c:pt idx="501">
                        <c:v>1.6495999996550381E-2</c:v>
                      </c:pt>
                      <c:pt idx="502">
                        <c:v>2.1186999991186894E-2</c:v>
                      </c:pt>
                      <c:pt idx="503">
                        <c:v>1.9519000008585863E-2</c:v>
                      </c:pt>
                      <c:pt idx="504">
                        <c:v>2.2165000002132729E-2</c:v>
                      </c:pt>
                      <c:pt idx="505">
                        <c:v>1.7246000003069639E-2</c:v>
                      </c:pt>
                      <c:pt idx="506">
                        <c:v>2.3218999995151535E-2</c:v>
                      </c:pt>
                      <c:pt idx="507">
                        <c:v>2.045199999702163E-2</c:v>
                      </c:pt>
                      <c:pt idx="508">
                        <c:v>1.7348000008496456E-2</c:v>
                      </c:pt>
                      <c:pt idx="509">
                        <c:v>1.9592999989981763E-2</c:v>
                      </c:pt>
                      <c:pt idx="510">
                        <c:v>2.1905000001424924E-2</c:v>
                      </c:pt>
                      <c:pt idx="511">
                        <c:v>1.874300000781659E-2</c:v>
                      </c:pt>
                      <c:pt idx="512">
                        <c:v>1.9350999995367602E-2</c:v>
                      </c:pt>
                      <c:pt idx="513">
                        <c:v>1.7557999992277473E-2</c:v>
                      </c:pt>
                      <c:pt idx="514">
                        <c:v>2.4690000005648471E-2</c:v>
                      </c:pt>
                      <c:pt idx="515">
                        <c:v>2.0306999998865649E-2</c:v>
                      </c:pt>
                      <c:pt idx="516">
                        <c:v>2.0097000000532717E-2</c:v>
                      </c:pt>
                      <c:pt idx="517">
                        <c:v>1.9387000007554889E-2</c:v>
                      </c:pt>
                      <c:pt idx="518">
                        <c:v>1.9017999991774559E-2</c:v>
                      </c:pt>
                      <c:pt idx="519">
                        <c:v>1.9738999995752238E-2</c:v>
                      </c:pt>
                      <c:pt idx="520">
                        <c:v>1.5518000000156462E-2</c:v>
                      </c:pt>
                      <c:pt idx="521">
                        <c:v>2.5569000004907139E-2</c:v>
                      </c:pt>
                      <c:pt idx="522">
                        <c:v>1.9559000007575378E-2</c:v>
                      </c:pt>
                      <c:pt idx="523">
                        <c:v>2.0019999996293336E-2</c:v>
                      </c:pt>
                      <c:pt idx="524">
                        <c:v>1.1650000000372529E-2</c:v>
                      </c:pt>
                      <c:pt idx="525">
                        <c:v>3.0484000002616085E-2</c:v>
                      </c:pt>
                      <c:pt idx="526">
                        <c:v>1.8935999993118457E-2</c:v>
                      </c:pt>
                      <c:pt idx="527">
                        <c:v>1.9820000001345761E-2</c:v>
                      </c:pt>
                      <c:pt idx="528">
                        <c:v>1.6732999996747822E-2</c:v>
                      </c:pt>
                      <c:pt idx="529">
                        <c:v>2.1646000008331612E-2</c:v>
                      </c:pt>
                      <c:pt idx="530">
                        <c:v>2.1208999998634681E-2</c:v>
                      </c:pt>
                      <c:pt idx="531">
                        <c:v>1.5132999993511476E-2</c:v>
                      </c:pt>
                      <c:pt idx="532">
                        <c:v>2.5378999998793006E-2</c:v>
                      </c:pt>
                      <c:pt idx="533">
                        <c:v>2.0036000001709908E-2</c:v>
                      </c:pt>
                      <c:pt idx="534">
                        <c:v>2.0017999995616265E-2</c:v>
                      </c:pt>
                      <c:pt idx="535">
                        <c:v>2.1124999999301508E-2</c:v>
                      </c:pt>
                      <c:pt idx="536">
                        <c:v>1.5559999999823049E-2</c:v>
                      </c:pt>
                      <c:pt idx="537">
                        <c:v>2.3943000007420778E-2</c:v>
                      </c:pt>
                      <c:pt idx="538">
                        <c:v>2.0147000002907589E-2</c:v>
                      </c:pt>
                      <c:pt idx="539">
                        <c:v>1.5109999993001111E-2</c:v>
                      </c:pt>
                      <c:pt idx="540">
                        <c:v>2.0486000008531846E-2</c:v>
                      </c:pt>
                      <c:pt idx="541">
                        <c:v>2.1298999999999069E-2</c:v>
                      </c:pt>
                      <c:pt idx="542">
                        <c:v>2.2809000001871027E-2</c:v>
                      </c:pt>
                      <c:pt idx="543">
                        <c:v>1.5446999997948296E-2</c:v>
                      </c:pt>
                      <c:pt idx="544">
                        <c:v>2.1005999995395541E-2</c:v>
                      </c:pt>
                      <c:pt idx="545">
                        <c:v>2.0969000004697591E-2</c:v>
                      </c:pt>
                      <c:pt idx="546">
                        <c:v>2.1310999989509583E-2</c:v>
                      </c:pt>
                      <c:pt idx="547">
                        <c:v>1.7715000009047799E-2</c:v>
                      </c:pt>
                      <c:pt idx="548">
                        <c:v>1.8398999993223697E-2</c:v>
                      </c:pt>
                      <c:pt idx="549">
                        <c:v>2.3230999999213964E-2</c:v>
                      </c:pt>
                      <c:pt idx="550">
                        <c:v>1.519900000130292E-2</c:v>
                      </c:pt>
                      <c:pt idx="551">
                        <c:v>2.513100000214763E-2</c:v>
                      </c:pt>
                      <c:pt idx="552">
                        <c:v>1.8894000008003786E-2</c:v>
                      </c:pt>
                      <c:pt idx="553">
                        <c:v>2.00089999998454E-2</c:v>
                      </c:pt>
                      <c:pt idx="554">
                        <c:v>1.9397999989450909E-2</c:v>
                      </c:pt>
                      <c:pt idx="555">
                        <c:v>2.2534999996423721E-2</c:v>
                      </c:pt>
                      <c:pt idx="556">
                        <c:v>1.9954000003053807E-2</c:v>
                      </c:pt>
                      <c:pt idx="557">
                        <c:v>2.1629000009852462E-2</c:v>
                      </c:pt>
                      <c:pt idx="558">
                        <c:v>1.789999999164138E-2</c:v>
                      </c:pt>
                      <c:pt idx="559">
                        <c:v>2.0589000007021241E-2</c:v>
                      </c:pt>
                      <c:pt idx="560">
                        <c:v>1.8354999992880039E-2</c:v>
                      </c:pt>
                      <c:pt idx="561">
                        <c:v>2.1431000001030043E-2</c:v>
                      </c:pt>
                      <c:pt idx="562">
                        <c:v>2.0401999994646758E-2</c:v>
                      </c:pt>
                      <c:pt idx="563">
                        <c:v>1.8896000008680858E-2</c:v>
                      </c:pt>
                      <c:pt idx="564">
                        <c:v>1.9562000001315027E-2</c:v>
                      </c:pt>
                      <c:pt idx="565">
                        <c:v>2.0430999997188337E-2</c:v>
                      </c:pt>
                      <c:pt idx="566">
                        <c:v>2.1636999998008832E-2</c:v>
                      </c:pt>
                      <c:pt idx="567">
                        <c:v>1.8704999994952232E-2</c:v>
                      </c:pt>
                      <c:pt idx="568">
                        <c:v>1.9742000004043803E-2</c:v>
                      </c:pt>
                      <c:pt idx="569">
                        <c:v>2.1911000003456138E-2</c:v>
                      </c:pt>
                      <c:pt idx="570">
                        <c:v>1.9195000000763685E-2</c:v>
                      </c:pt>
                      <c:pt idx="571">
                        <c:v>1.9570999997085892E-2</c:v>
                      </c:pt>
                      <c:pt idx="572">
                        <c:v>1.4833000008366071E-2</c:v>
                      </c:pt>
                      <c:pt idx="573">
                        <c:v>2.4089999991701916E-2</c:v>
                      </c:pt>
                      <c:pt idx="574">
                        <c:v>1.8389000004390255E-2</c:v>
                      </c:pt>
                      <c:pt idx="575">
                        <c:v>2.2987999996985309E-2</c:v>
                      </c:pt>
                      <c:pt idx="576">
                        <c:v>1.9587999995565042E-2</c:v>
                      </c:pt>
                      <c:pt idx="577">
                        <c:v>1.6809000007924624E-2</c:v>
                      </c:pt>
                      <c:pt idx="578">
                        <c:v>2.3545999996713363E-2</c:v>
                      </c:pt>
                      <c:pt idx="579">
                        <c:v>2.07010000012815E-2</c:v>
                      </c:pt>
                      <c:pt idx="580">
                        <c:v>1.5199999994365498E-2</c:v>
                      </c:pt>
                      <c:pt idx="581">
                        <c:v>2.5208999999449588E-2</c:v>
                      </c:pt>
                      <c:pt idx="582">
                        <c:v>1.5280999999959022E-2</c:v>
                      </c:pt>
                      <c:pt idx="583">
                        <c:v>2.1777000001748092E-2</c:v>
                      </c:pt>
                      <c:pt idx="584">
                        <c:v>2.3734000002150424E-2</c:v>
                      </c:pt>
                      <c:pt idx="585">
                        <c:v>1.4924000002793036E-2</c:v>
                      </c:pt>
                      <c:pt idx="586">
                        <c:v>2.417599999171216E-2</c:v>
                      </c:pt>
                      <c:pt idx="587">
                        <c:v>2.0624000011594035E-2</c:v>
                      </c:pt>
                      <c:pt idx="588">
                        <c:v>1.510499999858439E-2</c:v>
                      </c:pt>
                      <c:pt idx="589">
                        <c:v>2.0632999992812984E-2</c:v>
                      </c:pt>
                      <c:pt idx="590">
                        <c:v>2.1051000003353693E-2</c:v>
                      </c:pt>
                      <c:pt idx="591">
                        <c:v>1.8519999997806735E-2</c:v>
                      </c:pt>
                      <c:pt idx="592">
                        <c:v>2.019500000460539E-2</c:v>
                      </c:pt>
                      <c:pt idx="593">
                        <c:v>2.2146999996039085E-2</c:v>
                      </c:pt>
                      <c:pt idx="594">
                        <c:v>1.8398000000161119E-2</c:v>
                      </c:pt>
                      <c:pt idx="595">
                        <c:v>2.1315999998478219E-2</c:v>
                      </c:pt>
                      <c:pt idx="596">
                        <c:v>1.9383999999263324E-2</c:v>
                      </c:pt>
                      <c:pt idx="597">
                        <c:v>1.8936000007670373E-2</c:v>
                      </c:pt>
                      <c:pt idx="598">
                        <c:v>2.0680000001448207E-2</c:v>
                      </c:pt>
                      <c:pt idx="599">
                        <c:v>1.9751999992877245E-2</c:v>
                      </c:pt>
                      <c:pt idx="600">
                        <c:v>1.8773999996483326E-2</c:v>
                      </c:pt>
                      <c:pt idx="601">
                        <c:v>2.1700000012060627E-2</c:v>
                      </c:pt>
                      <c:pt idx="602">
                        <c:v>2.1810999998706393E-2</c:v>
                      </c:pt>
                      <c:pt idx="603">
                        <c:v>1.4774999988730997E-2</c:v>
                      </c:pt>
                      <c:pt idx="604">
                        <c:v>2.3748000006889924E-2</c:v>
                      </c:pt>
                      <c:pt idx="605">
                        <c:v>2.2396999993361533E-2</c:v>
                      </c:pt>
                      <c:pt idx="606">
                        <c:v>2.2615000008954667E-2</c:v>
                      </c:pt>
                      <c:pt idx="607">
                        <c:v>1.2076999992132187E-2</c:v>
                      </c:pt>
                      <c:pt idx="608">
                        <c:v>2.4057000002358109E-2</c:v>
                      </c:pt>
                      <c:pt idx="609">
                        <c:v>1.9541000001481734E-2</c:v>
                      </c:pt>
                      <c:pt idx="610">
                        <c:v>2.0367999997688457E-2</c:v>
                      </c:pt>
                      <c:pt idx="611">
                        <c:v>1.9897000005585141E-2</c:v>
                      </c:pt>
                      <c:pt idx="612">
                        <c:v>2.1135000002686866E-2</c:v>
                      </c:pt>
                      <c:pt idx="613">
                        <c:v>1.3894999996409751E-2</c:v>
                      </c:pt>
                      <c:pt idx="614">
                        <c:v>2.4049999992712401E-2</c:v>
                      </c:pt>
                      <c:pt idx="615">
                        <c:v>9.4430000026477501E-3</c:v>
                      </c:pt>
                      <c:pt idx="616">
                        <c:v>1.0123250000033295</c:v>
                      </c:pt>
                      <c:pt idx="617">
                        <c:v>2.0069999998668209E-2</c:v>
                      </c:pt>
                      <c:pt idx="618">
                        <c:v>1.7003999993903562E-2</c:v>
                      </c:pt>
                      <c:pt idx="619">
                        <c:v>1.8531000008806586E-2</c:v>
                      </c:pt>
                      <c:pt idx="620">
                        <c:v>2.2479999999632128E-2</c:v>
                      </c:pt>
                      <c:pt idx="621">
                        <c:v>2.0999999993364327E-2</c:v>
                      </c:pt>
                      <c:pt idx="622">
                        <c:v>1.6745000000810251E-2</c:v>
                      </c:pt>
                      <c:pt idx="623">
                        <c:v>2.1159000010811724E-2</c:v>
                      </c:pt>
                      <c:pt idx="624">
                        <c:v>1.8984999987878837E-2</c:v>
                      </c:pt>
                      <c:pt idx="625">
                        <c:v>2.1076000004541129E-2</c:v>
                      </c:pt>
                      <c:pt idx="626">
                        <c:v>2.1047999995062128E-2</c:v>
                      </c:pt>
                      <c:pt idx="627">
                        <c:v>1.8387000003713183E-2</c:v>
                      </c:pt>
                      <c:pt idx="628">
                        <c:v>1.6675999999279156E-2</c:v>
                      </c:pt>
                      <c:pt idx="629">
                        <c:v>2.3740999997244217E-2</c:v>
                      </c:pt>
                      <c:pt idx="630">
                        <c:v>2.3194000008516014E-2</c:v>
                      </c:pt>
                      <c:pt idx="631">
                        <c:v>1.9371000002138317E-2</c:v>
                      </c:pt>
                      <c:pt idx="632">
                        <c:v>1.9407999992836267E-2</c:v>
                      </c:pt>
                      <c:pt idx="633">
                        <c:v>1.9563000008929521E-2</c:v>
                      </c:pt>
                      <c:pt idx="634">
                        <c:v>1.717699998698663E-2</c:v>
                      </c:pt>
                      <c:pt idx="635">
                        <c:v>2.2380000009434298E-2</c:v>
                      </c:pt>
                      <c:pt idx="636">
                        <c:v>2.0713999998406507E-2</c:v>
                      </c:pt>
                      <c:pt idx="637">
                        <c:v>1.8513000002712943E-2</c:v>
                      </c:pt>
                      <c:pt idx="638">
                        <c:v>2.4959000002127141E-2</c:v>
                      </c:pt>
                      <c:pt idx="639">
                        <c:v>1.5592999989166856E-2</c:v>
                      </c:pt>
                      <c:pt idx="640">
                        <c:v>2.2150999997393228E-2</c:v>
                      </c:pt>
                      <c:pt idx="641">
                        <c:v>1.866300000983756E-2</c:v>
                      </c:pt>
                      <c:pt idx="642">
                        <c:v>2.0373999999719672E-2</c:v>
                      </c:pt>
                      <c:pt idx="643">
                        <c:v>1.9056000004638918E-2</c:v>
                      </c:pt>
                      <c:pt idx="644">
                        <c:v>2.0005999991553836E-2</c:v>
                      </c:pt>
                      <c:pt idx="645">
                        <c:v>2.281300000322517E-2</c:v>
                      </c:pt>
                      <c:pt idx="646">
                        <c:v>1.7479999994975515E-2</c:v>
                      </c:pt>
                      <c:pt idx="647">
                        <c:v>2.0211000010021962E-2</c:v>
                      </c:pt>
                      <c:pt idx="648">
                        <c:v>2.2341999996569939E-2</c:v>
                      </c:pt>
                      <c:pt idx="649">
                        <c:v>2.1933999989414588E-2</c:v>
                      </c:pt>
                      <c:pt idx="650">
                        <c:v>1.1049000007915311E-2</c:v>
                      </c:pt>
                      <c:pt idx="651">
                        <c:v>2.5846999997156672E-2</c:v>
                      </c:pt>
                      <c:pt idx="652">
                        <c:v>2.1403999999165535E-2</c:v>
                      </c:pt>
                      <c:pt idx="653">
                        <c:v>1.8867999999201857E-2</c:v>
                      </c:pt>
                      <c:pt idx="654">
                        <c:v>1.9595999998273328E-2</c:v>
                      </c:pt>
                      <c:pt idx="655">
                        <c:v>1.6543999998248182E-2</c:v>
                      </c:pt>
                      <c:pt idx="656">
                        <c:v>1.8296000009286217E-2</c:v>
                      </c:pt>
                      <c:pt idx="657">
                        <c:v>2.0307999991928227E-2</c:v>
                      </c:pt>
                      <c:pt idx="658">
                        <c:v>2.5226000012480654E-2</c:v>
                      </c:pt>
                      <c:pt idx="659">
                        <c:v>2.025199998752214E-2</c:v>
                      </c:pt>
                      <c:pt idx="660">
                        <c:v>1.6566999998758547E-2</c:v>
                      </c:pt>
                      <c:pt idx="661">
                        <c:v>1.8738000013399869E-2</c:v>
                      </c:pt>
                      <c:pt idx="662">
                        <c:v>2.3214000000734814E-2</c:v>
                      </c:pt>
                      <c:pt idx="663">
                        <c:v>2.0569999993313104E-2</c:v>
                      </c:pt>
                      <c:pt idx="664">
                        <c:v>2.0636000001104549E-2</c:v>
                      </c:pt>
                      <c:pt idx="665">
                        <c:v>1.870299999427516E-2</c:v>
                      </c:pt>
                      <c:pt idx="666">
                        <c:v>1.7438000009860843E-2</c:v>
                      </c:pt>
                      <c:pt idx="667">
                        <c:v>2.1880999993300065E-2</c:v>
                      </c:pt>
                      <c:pt idx="668">
                        <c:v>2.0080000002053566E-2</c:v>
                      </c:pt>
                      <c:pt idx="669">
                        <c:v>3.2380000047851354E-3</c:v>
                      </c:pt>
                      <c:pt idx="670">
                        <c:v>2.7653999990434386E-2</c:v>
                      </c:pt>
                      <c:pt idx="671">
                        <c:v>2.7665000001434237E-2</c:v>
                      </c:pt>
                      <c:pt idx="672">
                        <c:v>2.0017999995616265E-2</c:v>
                      </c:pt>
                      <c:pt idx="673">
                        <c:v>2.1942000006674789E-2</c:v>
                      </c:pt>
                      <c:pt idx="674">
                        <c:v>1.5643999999156222E-2</c:v>
                      </c:pt>
                      <c:pt idx="675">
                        <c:v>2.4604999998700805E-2</c:v>
                      </c:pt>
                      <c:pt idx="676">
                        <c:v>1.9603000007919036E-2</c:v>
                      </c:pt>
                      <c:pt idx="677">
                        <c:v>2.4062999989837408E-2</c:v>
                      </c:pt>
                      <c:pt idx="678">
                        <c:v>1.5406000005896203E-2</c:v>
                      </c:pt>
                      <c:pt idx="679">
                        <c:v>2.1653000003425404E-2</c:v>
                      </c:pt>
                      <c:pt idx="680">
                        <c:v>1.7985999991651624E-2</c:v>
                      </c:pt>
                      <c:pt idx="681">
                        <c:v>1.9960999998147599E-2</c:v>
                      </c:pt>
                      <c:pt idx="682">
                        <c:v>2.0378000001073815E-2</c:v>
                      </c:pt>
                      <c:pt idx="683">
                        <c:v>2.0562999998219311E-2</c:v>
                      </c:pt>
                      <c:pt idx="684">
                        <c:v>1.9615000011981465E-2</c:v>
                      </c:pt>
                      <c:pt idx="685">
                        <c:v>2.1211999992374331E-2</c:v>
                      </c:pt>
                      <c:pt idx="686">
                        <c:v>1.5792999998666346E-2</c:v>
                      </c:pt>
                      <c:pt idx="687">
                        <c:v>2.3342000000411645E-2</c:v>
                      </c:pt>
                      <c:pt idx="688">
                        <c:v>2.0491999996011145E-2</c:v>
                      </c:pt>
                      <c:pt idx="689">
                        <c:v>1.9925000000512227E-2</c:v>
                      </c:pt>
                      <c:pt idx="690">
                        <c:v>2.183000001241453E-2</c:v>
                      </c:pt>
                      <c:pt idx="691">
                        <c:v>2.0862999997916631E-2</c:v>
                      </c:pt>
                      <c:pt idx="692">
                        <c:v>1.7265999995288439E-2</c:v>
                      </c:pt>
                      <c:pt idx="693">
                        <c:v>2.1733000001404434E-2</c:v>
                      </c:pt>
                      <c:pt idx="694">
                        <c:v>2.07209999935003E-2</c:v>
                      </c:pt>
                      <c:pt idx="695">
                        <c:v>1.8162000007578172E-2</c:v>
                      </c:pt>
                      <c:pt idx="696">
                        <c:v>2.1152999994228594E-2</c:v>
                      </c:pt>
                      <c:pt idx="697">
                        <c:v>5.8359999966342002E-3</c:v>
                      </c:pt>
                      <c:pt idx="698">
                        <c:v>3.2548000002861954E-2</c:v>
                      </c:pt>
                      <c:pt idx="699">
                        <c:v>2.0466000001761131E-2</c:v>
                      </c:pt>
                      <c:pt idx="700">
                        <c:v>2.138099999865517E-2</c:v>
                      </c:pt>
                      <c:pt idx="701">
                        <c:v>1.5612000002874993E-2</c:v>
                      </c:pt>
                      <c:pt idx="702">
                        <c:v>1.8513999995775521E-2</c:v>
                      </c:pt>
                      <c:pt idx="703">
                        <c:v>1.1624000006122515E-2</c:v>
                      </c:pt>
                      <c:pt idx="704">
                        <c:v>3.124700000626035E-2</c:v>
                      </c:pt>
                      <c:pt idx="705">
                        <c:v>1.9912999996449798E-2</c:v>
                      </c:pt>
                      <c:pt idx="706">
                        <c:v>1.9937999997637235E-2</c:v>
                      </c:pt>
                      <c:pt idx="707">
                        <c:v>2.2597999995923601E-2</c:v>
                      </c:pt>
                      <c:pt idx="708">
                        <c:v>1.5687000006437302E-2</c:v>
                      </c:pt>
                      <c:pt idx="709">
                        <c:v>2.2937000001547858E-2</c:v>
                      </c:pt>
                      <c:pt idx="710">
                        <c:v>1.7160999996121973E-2</c:v>
                      </c:pt>
                      <c:pt idx="711">
                        <c:v>1.6373999998904765E-2</c:v>
                      </c:pt>
                      <c:pt idx="712">
                        <c:v>2.538799999456387E-2</c:v>
                      </c:pt>
                      <c:pt idx="713">
                        <c:v>1.0804000005009584E-2</c:v>
                      </c:pt>
                      <c:pt idx="714">
                        <c:v>2.5225999997928739E-2</c:v>
                      </c:pt>
                      <c:pt idx="715">
                        <c:v>2.6339000003645197E-2</c:v>
                      </c:pt>
                      <c:pt idx="716">
                        <c:v>5.6709999917075038E-3</c:v>
                      </c:pt>
                      <c:pt idx="717">
                        <c:v>3.0768000011448748E-2</c:v>
                      </c:pt>
                      <c:pt idx="718">
                        <c:v>1.5761999995447695E-2</c:v>
                      </c:pt>
                      <c:pt idx="719">
                        <c:v>2.5093000003835186E-2</c:v>
                      </c:pt>
                      <c:pt idx="720">
                        <c:v>2.1379999991040677E-2</c:v>
                      </c:pt>
                      <c:pt idx="721">
                        <c:v>1.9376000011106953E-2</c:v>
                      </c:pt>
                      <c:pt idx="722">
                        <c:v>2.1591999990050681E-2</c:v>
                      </c:pt>
                      <c:pt idx="723">
                        <c:v>1.753399999870453E-2</c:v>
                      </c:pt>
                      <c:pt idx="724">
                        <c:v>2.0990000004530884E-2</c:v>
                      </c:pt>
                      <c:pt idx="725">
                        <c:v>2.2039000003132969E-2</c:v>
                      </c:pt>
                      <c:pt idx="726">
                        <c:v>1.7534999991767108E-2</c:v>
                      </c:pt>
                      <c:pt idx="727">
                        <c:v>1.9817000007606111E-2</c:v>
                      </c:pt>
                      <c:pt idx="728">
                        <c:v>2.1187999998801388E-2</c:v>
                      </c:pt>
                      <c:pt idx="729">
                        <c:v>1.55910000030417E-2</c:v>
                      </c:pt>
                      <c:pt idx="730">
                        <c:v>2.6637000002665445E-2</c:v>
                      </c:pt>
                      <c:pt idx="731">
                        <c:v>1.8904999989899807E-2</c:v>
                      </c:pt>
                      <c:pt idx="732">
                        <c:v>1.5490000005229376E-2</c:v>
                      </c:pt>
                      <c:pt idx="733">
                        <c:v>1.8872999993618578E-2</c:v>
                      </c:pt>
                      <c:pt idx="734">
                        <c:v>2.6068000006489456E-2</c:v>
                      </c:pt>
                      <c:pt idx="735">
                        <c:v>1.9033999997191131E-2</c:v>
                      </c:pt>
                      <c:pt idx="736">
                        <c:v>1.6707000002497807E-2</c:v>
                      </c:pt>
                      <c:pt idx="737">
                        <c:v>2.3562999995192513E-2</c:v>
                      </c:pt>
                      <c:pt idx="738">
                        <c:v>1.9702999998116866E-2</c:v>
                      </c:pt>
                      <c:pt idx="739">
                        <c:v>1.9808000011835247E-2</c:v>
                      </c:pt>
                      <c:pt idx="740">
                        <c:v>2.2049999999580905E-2</c:v>
                      </c:pt>
                      <c:pt idx="741">
                        <c:v>1.8693999998504296E-2</c:v>
                      </c:pt>
                      <c:pt idx="742">
                        <c:v>2.0361999995657243E-2</c:v>
                      </c:pt>
                      <c:pt idx="743">
                        <c:v>1.4486000000033528E-2</c:v>
                      </c:pt>
                      <c:pt idx="744">
                        <c:v>2.5494999994407408E-2</c:v>
                      </c:pt>
                      <c:pt idx="745">
                        <c:v>1.9492000006721355E-2</c:v>
                      </c:pt>
                      <c:pt idx="746">
                        <c:v>1.5125999998417683E-2</c:v>
                      </c:pt>
                      <c:pt idx="747">
                        <c:v>2.3042000000714324E-2</c:v>
                      </c:pt>
                      <c:pt idx="748">
                        <c:v>1.8578999995952472E-2</c:v>
                      </c:pt>
                      <c:pt idx="749">
                        <c:v>2.3547999997390434E-2</c:v>
                      </c:pt>
                      <c:pt idx="750">
                        <c:v>2.0652999999583699E-2</c:v>
                      </c:pt>
                      <c:pt idx="751">
                        <c:v>1.4293000000179745E-2</c:v>
                      </c:pt>
                      <c:pt idx="752">
                        <c:v>2.7097000012872741E-2</c:v>
                      </c:pt>
                      <c:pt idx="753">
                        <c:v>1.5174999993178062E-2</c:v>
                      </c:pt>
                      <c:pt idx="754">
                        <c:v>1.9138000003295019E-2</c:v>
                      </c:pt>
                      <c:pt idx="755">
                        <c:v>1.5877999991062097E-2</c:v>
                      </c:pt>
                      <c:pt idx="756">
                        <c:v>2.6848000008612871E-2</c:v>
                      </c:pt>
                      <c:pt idx="757">
                        <c:v>1.7722000004141591E-2</c:v>
                      </c:pt>
                      <c:pt idx="758">
                        <c:v>1.9527999989804812E-2</c:v>
                      </c:pt>
                      <c:pt idx="759">
                        <c:v>1.9758000009460375E-2</c:v>
                      </c:pt>
                      <c:pt idx="760">
                        <c:v>2.3187999991932884E-2</c:v>
                      </c:pt>
                      <c:pt idx="761">
                        <c:v>1.768600000650622E-2</c:v>
                      </c:pt>
                      <c:pt idx="762">
                        <c:v>2.0210000002407469E-2</c:v>
                      </c:pt>
                      <c:pt idx="763">
                        <c:v>1.8997999999555759E-2</c:v>
                      </c:pt>
                      <c:pt idx="764">
                        <c:v>2.0722999994177371E-2</c:v>
                      </c:pt>
                      <c:pt idx="765">
                        <c:v>2.0092000006115995E-2</c:v>
                      </c:pt>
                      <c:pt idx="766">
                        <c:v>7.850999987567775E-3</c:v>
                      </c:pt>
                      <c:pt idx="767">
                        <c:v>5.1567000002251007E-2</c:v>
                      </c:pt>
                      <c:pt idx="768">
                        <c:v>2.1636000004946254E-2</c:v>
                      </c:pt>
                      <c:pt idx="769">
                        <c:v>1.9719000003533438E-2</c:v>
                      </c:pt>
                      <c:pt idx="770">
                        <c:v>1.5094000002136454E-2</c:v>
                      </c:pt>
                      <c:pt idx="771">
                        <c:v>2.5151999987429008E-2</c:v>
                      </c:pt>
                      <c:pt idx="772">
                        <c:v>2.1745999998529442E-2</c:v>
                      </c:pt>
                      <c:pt idx="773">
                        <c:v>2.1074000003864057E-2</c:v>
                      </c:pt>
                      <c:pt idx="774">
                        <c:v>1.822600000014063E-2</c:v>
                      </c:pt>
                      <c:pt idx="775">
                        <c:v>1.4267999998992309E-2</c:v>
                      </c:pt>
                      <c:pt idx="776">
                        <c:v>2.3820000002160668E-2</c:v>
                      </c:pt>
                      <c:pt idx="777">
                        <c:v>1.1261999999987893E-2</c:v>
                      </c:pt>
                      <c:pt idx="778">
                        <c:v>3.219300000637304E-2</c:v>
                      </c:pt>
                      <c:pt idx="779">
                        <c:v>1.9032999989576638E-2</c:v>
                      </c:pt>
                      <c:pt idx="780">
                        <c:v>2.1131000001332723E-2</c:v>
                      </c:pt>
                      <c:pt idx="781">
                        <c:v>1.3635000010253862E-2</c:v>
                      </c:pt>
                      <c:pt idx="782">
                        <c:v>2.4684999996679835E-2</c:v>
                      </c:pt>
                      <c:pt idx="783">
                        <c:v>2.0539000004646368E-2</c:v>
                      </c:pt>
                      <c:pt idx="784">
                        <c:v>1.9457999995211139E-2</c:v>
                      </c:pt>
                      <c:pt idx="785">
                        <c:v>2.0607999991625547E-2</c:v>
                      </c:pt>
                      <c:pt idx="786">
                        <c:v>1.723100000526756E-2</c:v>
                      </c:pt>
                      <c:pt idx="787">
                        <c:v>1.8026000005193055E-2</c:v>
                      </c:pt>
                      <c:pt idx="788">
                        <c:v>2.8456999993068166E-2</c:v>
                      </c:pt>
                      <c:pt idx="789">
                        <c:v>1.6868999999132939E-2</c:v>
                      </c:pt>
                      <c:pt idx="790">
                        <c:v>2.0245000006980263E-2</c:v>
                      </c:pt>
                      <c:pt idx="791">
                        <c:v>1.7798999993829057E-2</c:v>
                      </c:pt>
                      <c:pt idx="792">
                        <c:v>2.1609999996144325E-2</c:v>
                      </c:pt>
                      <c:pt idx="793">
                        <c:v>1.8593000000691973E-2</c:v>
                      </c:pt>
                      <c:pt idx="794">
                        <c:v>1.866600000357721E-2</c:v>
                      </c:pt>
                      <c:pt idx="795">
                        <c:v>2.3023000001558103E-2</c:v>
                      </c:pt>
                      <c:pt idx="796">
                        <c:v>1.407600000675302E-2</c:v>
                      </c:pt>
                      <c:pt idx="797">
                        <c:v>1.6698999999789521E-2</c:v>
                      </c:pt>
                      <c:pt idx="798">
                        <c:v>1.9765999997616746E-2</c:v>
                      </c:pt>
                      <c:pt idx="799">
                        <c:v>2.3079999999026768E-2</c:v>
                      </c:pt>
                      <c:pt idx="800">
                        <c:v>2.4569000001065433E-2</c:v>
                      </c:pt>
                      <c:pt idx="801">
                        <c:v>2.2138000000268221E-2</c:v>
                      </c:pt>
                      <c:pt idx="802">
                        <c:v>1.9556999992346391E-2</c:v>
                      </c:pt>
                      <c:pt idx="803">
                        <c:v>9.9990000016987324E-3</c:v>
                      </c:pt>
                      <c:pt idx="804">
                        <c:v>3.0618999997386709E-2</c:v>
                      </c:pt>
                      <c:pt idx="805">
                        <c:v>1.6503999999258667E-2</c:v>
                      </c:pt>
                      <c:pt idx="806">
                        <c:v>2.3052000004099682E-2</c:v>
                      </c:pt>
                      <c:pt idx="807">
                        <c:v>1.2037000007694587E-2</c:v>
                      </c:pt>
                      <c:pt idx="808">
                        <c:v>2.512199999182485E-2</c:v>
                      </c:pt>
                      <c:pt idx="809">
                        <c:v>2.0231000002240762E-2</c:v>
                      </c:pt>
                      <c:pt idx="810">
                        <c:v>2.1588999996311031E-2</c:v>
                      </c:pt>
                      <c:pt idx="811">
                        <c:v>1.465900000766851E-2</c:v>
                      </c:pt>
                      <c:pt idx="812">
                        <c:v>2.4751999997533858E-2</c:v>
                      </c:pt>
                      <c:pt idx="813">
                        <c:v>1.9954000003053807E-2</c:v>
                      </c:pt>
                      <c:pt idx="814">
                        <c:v>2.0326999991084449E-2</c:v>
                      </c:pt>
                      <c:pt idx="815">
                        <c:v>2.1216000008280389E-2</c:v>
                      </c:pt>
                      <c:pt idx="816">
                        <c:v>1.7164999997476116E-2</c:v>
                      </c:pt>
                      <c:pt idx="817">
                        <c:v>1.8123000001651235E-2</c:v>
                      </c:pt>
                      <c:pt idx="818">
                        <c:v>2.2790999995777383E-2</c:v>
                      </c:pt>
                      <c:pt idx="819">
                        <c:v>1.9073999996180646E-2</c:v>
                      </c:pt>
                      <c:pt idx="820">
                        <c:v>2.1596999999019317E-2</c:v>
                      </c:pt>
                      <c:pt idx="821">
                        <c:v>2.188400000159163E-2</c:v>
                      </c:pt>
                      <c:pt idx="822">
                        <c:v>2.0151000004261732E-2</c:v>
                      </c:pt>
                      <c:pt idx="823">
                        <c:v>5.6789999944157898E-3</c:v>
                      </c:pt>
                      <c:pt idx="824">
                        <c:v>3.2420000003185123E-2</c:v>
                      </c:pt>
                      <c:pt idx="825">
                        <c:v>1.9484000004013069E-2</c:v>
                      </c:pt>
                      <c:pt idx="826">
                        <c:v>1.628500000515487E-2</c:v>
                      </c:pt>
                      <c:pt idx="827">
                        <c:v>1.6035999986343086E-2</c:v>
                      </c:pt>
                      <c:pt idx="828">
                        <c:v>2.4090000006253831E-2</c:v>
                      </c:pt>
                      <c:pt idx="829">
                        <c:v>2.6180999993812293E-2</c:v>
                      </c:pt>
                      <c:pt idx="830">
                        <c:v>1.8535000010160729E-2</c:v>
                      </c:pt>
                      <c:pt idx="831">
                        <c:v>2.1077999990666285E-2</c:v>
                      </c:pt>
                      <c:pt idx="832">
                        <c:v>4.003000000375323E-2</c:v>
                      </c:pt>
                      <c:pt idx="833">
                        <c:v>2.0025000005261973E-2</c:v>
                      </c:pt>
                      <c:pt idx="834">
                        <c:v>4.761000003782101E-3</c:v>
                      </c:pt>
                      <c:pt idx="835">
                        <c:v>3.5778999998001382E-2</c:v>
                      </c:pt>
                      <c:pt idx="836">
                        <c:v>1.4264999990700744E-2</c:v>
                      </c:pt>
                      <c:pt idx="837">
                        <c:v>2.6487000010092743E-2</c:v>
                      </c:pt>
                      <c:pt idx="838">
                        <c:v>1.0425000000395812E-2</c:v>
                      </c:pt>
                      <c:pt idx="839">
                        <c:v>2.6180000000749715E-2</c:v>
                      </c:pt>
                      <c:pt idx="840">
                        <c:v>3.8199999980861321E-3</c:v>
                      </c:pt>
                      <c:pt idx="841">
                        <c:v>3.7788000001455657E-2</c:v>
                      </c:pt>
                      <c:pt idx="842">
                        <c:v>1.6309999991790392E-2</c:v>
                      </c:pt>
                      <c:pt idx="843">
                        <c:v>2.0222999999532476E-2</c:v>
                      </c:pt>
                      <c:pt idx="844">
                        <c:v>2.0667999997385778E-2</c:v>
                      </c:pt>
                      <c:pt idx="845">
                        <c:v>1.2727000008453615E-2</c:v>
                      </c:pt>
                      <c:pt idx="846">
                        <c:v>2.8776999999536201E-2</c:v>
                      </c:pt>
                      <c:pt idx="847">
                        <c:v>3.9479999977629632E-3</c:v>
                      </c:pt>
                      <c:pt idx="848">
                        <c:v>3.2691000000340864E-2</c:v>
                      </c:pt>
                      <c:pt idx="849">
                        <c:v>2.2586999999475665E-2</c:v>
                      </c:pt>
                      <c:pt idx="850">
                        <c:v>1.2319999994360842E-2</c:v>
                      </c:pt>
                      <c:pt idx="851">
                        <c:v>4.4167000000015832E-2</c:v>
                      </c:pt>
                      <c:pt idx="852">
                        <c:v>6.1140999998315237E-2</c:v>
                      </c:pt>
                      <c:pt idx="853">
                        <c:v>1.2747000000672415E-2</c:v>
                      </c:pt>
                      <c:pt idx="854">
                        <c:v>0.14045600000827108</c:v>
                      </c:pt>
                      <c:pt idx="855">
                        <c:v>5.9124999999767169E-2</c:v>
                      </c:pt>
                      <c:pt idx="856">
                        <c:v>2.5441999998292886E-2</c:v>
                      </c:pt>
                      <c:pt idx="857">
                        <c:v>1.7055000003892928E-2</c:v>
                      </c:pt>
                      <c:pt idx="858">
                        <c:v>2.8400999988662079E-2</c:v>
                      </c:pt>
                      <c:pt idx="859">
                        <c:v>6.0690000100294128E-3</c:v>
                      </c:pt>
                      <c:pt idx="860">
                        <c:v>7.467799998994451E-2</c:v>
                      </c:pt>
                      <c:pt idx="861">
                        <c:v>6.0584000006201677E-2</c:v>
                      </c:pt>
                      <c:pt idx="862">
                        <c:v>7.9930000065360218E-3</c:v>
                      </c:pt>
                      <c:pt idx="863">
                        <c:v>4.3520999999600463E-2</c:v>
                      </c:pt>
                      <c:pt idx="864">
                        <c:v>2.5560999987646937E-2</c:v>
                      </c:pt>
                      <c:pt idx="865">
                        <c:v>3.6316000012448058E-2</c:v>
                      </c:pt>
                      <c:pt idx="866">
                        <c:v>2.1786999990581535E-2</c:v>
                      </c:pt>
                      <c:pt idx="867">
                        <c:v>2.4395000000367872E-2</c:v>
                      </c:pt>
                      <c:pt idx="868">
                        <c:v>1.9524000003002584E-2</c:v>
                      </c:pt>
                      <c:pt idx="869">
                        <c:v>1.6908000005059876E-2</c:v>
                      </c:pt>
                      <c:pt idx="870">
                        <c:v>6.0517999998410232E-2</c:v>
                      </c:pt>
                      <c:pt idx="871">
                        <c:v>4.4170000037411228E-3</c:v>
                      </c:pt>
                      <c:pt idx="872">
                        <c:v>7.8503999990061857E-2</c:v>
                      </c:pt>
                      <c:pt idx="873">
                        <c:v>1.7624000000068918E-2</c:v>
                      </c:pt>
                      <c:pt idx="874">
                        <c:v>2.0633000007364899E-2</c:v>
                      </c:pt>
                      <c:pt idx="875">
                        <c:v>2.0479999991948716E-2</c:v>
                      </c:pt>
                      <c:pt idx="876">
                        <c:v>1.1012000002665445E-2</c:v>
                      </c:pt>
                      <c:pt idx="877">
                        <c:v>2.9032000005827285E-2</c:v>
                      </c:pt>
                      <c:pt idx="878">
                        <c:v>4.0754000001470558E-2</c:v>
                      </c:pt>
                      <c:pt idx="879">
                        <c:v>1.6431999989436008E-2</c:v>
                      </c:pt>
                      <c:pt idx="880">
                        <c:v>2.1720999997342005E-2</c:v>
                      </c:pt>
                      <c:pt idx="881">
                        <c:v>1.1608000000705943E-2</c:v>
                      </c:pt>
                      <c:pt idx="882">
                        <c:v>1.4888000005157664E-2</c:v>
                      </c:pt>
                      <c:pt idx="883">
                        <c:v>5.6469000002834946E-2</c:v>
                      </c:pt>
                      <c:pt idx="884">
                        <c:v>1.765999999770429E-2</c:v>
                      </c:pt>
                      <c:pt idx="885">
                        <c:v>5.9905000001890585E-2</c:v>
                      </c:pt>
                      <c:pt idx="886">
                        <c:v>7.9379999951925129E-3</c:v>
                      </c:pt>
                      <c:pt idx="887">
                        <c:v>5.2806000006967224E-2</c:v>
                      </c:pt>
                      <c:pt idx="888">
                        <c:v>1.6782999999122694E-2</c:v>
                      </c:pt>
                      <c:pt idx="889">
                        <c:v>6.4690999992308207E-2</c:v>
                      </c:pt>
                      <c:pt idx="890">
                        <c:v>4.6510000101989135E-3</c:v>
                      </c:pt>
                      <c:pt idx="891">
                        <c:v>5.319700000109151E-2</c:v>
                      </c:pt>
                      <c:pt idx="892">
                        <c:v>3.4549999982118607E-3</c:v>
                      </c:pt>
                      <c:pt idx="893">
                        <c:v>8.4996999998111278E-2</c:v>
                      </c:pt>
                      <c:pt idx="894">
                        <c:v>5.036199999449309E-2</c:v>
                      </c:pt>
                      <c:pt idx="895">
                        <c:v>7.4279999971622601E-3</c:v>
                      </c:pt>
                      <c:pt idx="896">
                        <c:v>6.5261000010650605E-2</c:v>
                      </c:pt>
                      <c:pt idx="897">
                        <c:v>7.3057999994489364E-2</c:v>
                      </c:pt>
                      <c:pt idx="898">
                        <c:v>7.5393999999505468E-2</c:v>
                      </c:pt>
                      <c:pt idx="899">
                        <c:v>6.0320999997202307E-2</c:v>
                      </c:pt>
                      <c:pt idx="900">
                        <c:v>5.8260000078007579E-3</c:v>
                      </c:pt>
                      <c:pt idx="901">
                        <c:v>0.13010499998927116</c:v>
                      </c:pt>
                      <c:pt idx="902">
                        <c:v>1.1620000004768372E-2</c:v>
                      </c:pt>
                      <c:pt idx="903">
                        <c:v>4.7845000008237548E-2</c:v>
                      </c:pt>
                      <c:pt idx="904">
                        <c:v>2.0323999997344799E-2</c:v>
                      </c:pt>
                      <c:pt idx="905">
                        <c:v>5.9001999994507059E-2</c:v>
                      </c:pt>
                      <c:pt idx="906">
                        <c:v>1.0921000008238479E-2</c:v>
                      </c:pt>
                      <c:pt idx="907">
                        <c:v>6.837299998733215E-2</c:v>
                      </c:pt>
                      <c:pt idx="908">
                        <c:v>0.12821200001053512</c:v>
                      </c:pt>
                      <c:pt idx="909">
                        <c:v>7.9849999892758206E-3</c:v>
                      </c:pt>
                      <c:pt idx="910">
                        <c:v>6.3892000005580485E-2</c:v>
                      </c:pt>
                      <c:pt idx="911">
                        <c:v>6.390599999576807E-2</c:v>
                      </c:pt>
                      <c:pt idx="912">
                        <c:v>1.3055000003078021E-2</c:v>
                      </c:pt>
                      <c:pt idx="913">
                        <c:v>3.6604000008082949E-2</c:v>
                      </c:pt>
                      <c:pt idx="914">
                        <c:v>2.9759999990346842E-2</c:v>
                      </c:pt>
                      <c:pt idx="915">
                        <c:v>2.1433000001707114E-2</c:v>
                      </c:pt>
                      <c:pt idx="916">
                        <c:v>9.9190000037197024E-3</c:v>
                      </c:pt>
                      <c:pt idx="917">
                        <c:v>5.3275999991456047E-2</c:v>
                      </c:pt>
                      <c:pt idx="918">
                        <c:v>1.7259000000194646E-2</c:v>
                      </c:pt>
                      <c:pt idx="919">
                        <c:v>2.1241000009467825E-2</c:v>
                      </c:pt>
                      <c:pt idx="920">
                        <c:v>2.6229999930365011E-3</c:v>
                      </c:pt>
                      <c:pt idx="921">
                        <c:v>5.6658000001334585E-2</c:v>
                      </c:pt>
                      <c:pt idx="922">
                        <c:v>1.174400000309106E-2</c:v>
                      </c:pt>
                      <c:pt idx="923">
                        <c:v>6.9998999999370426E-2</c:v>
                      </c:pt>
                      <c:pt idx="924">
                        <c:v>5.8139999993727542E-2</c:v>
                      </c:pt>
                      <c:pt idx="925">
                        <c:v>7.4090000125579536E-3</c:v>
                      </c:pt>
                      <c:pt idx="926">
                        <c:v>7.266900000104215E-2</c:v>
                      </c:pt>
                      <c:pt idx="927">
                        <c:v>6.9050999998580664E-2</c:v>
                      </c:pt>
                      <c:pt idx="928">
                        <c:v>6.4432999992277473E-2</c:v>
                      </c:pt>
                      <c:pt idx="929">
                        <c:v>6.57610000052955E-2</c:v>
                      </c:pt>
                      <c:pt idx="930">
                        <c:v>3.6819999950239435E-3</c:v>
                      </c:pt>
                      <c:pt idx="931">
                        <c:v>7.44810000032885E-2</c:v>
                      </c:pt>
                      <c:pt idx="932">
                        <c:v>0.12838300000294112</c:v>
                      </c:pt>
                      <c:pt idx="933">
                        <c:v>8.0885000003036112E-2</c:v>
                      </c:pt>
                      <c:pt idx="934">
                        <c:v>0.1948219999903813</c:v>
                      </c:pt>
                      <c:pt idx="935">
                        <c:v>0.13009900000179186</c:v>
                      </c:pt>
                      <c:pt idx="936">
                        <c:v>1.8211000002338551E-2</c:v>
                      </c:pt>
                      <c:pt idx="937">
                        <c:v>0.10946799999510404</c:v>
                      </c:pt>
                      <c:pt idx="938">
                        <c:v>2.1447999999509193E-2</c:v>
                      </c:pt>
                      <c:pt idx="939">
                        <c:v>1.8783000006806105E-2</c:v>
                      </c:pt>
                      <c:pt idx="940">
                        <c:v>1.890300000377465E-2</c:v>
                      </c:pt>
                      <c:pt idx="941">
                        <c:v>2.0801999999093823E-2</c:v>
                      </c:pt>
                      <c:pt idx="942">
                        <c:v>2.3594999991473742E-2</c:v>
                      </c:pt>
                      <c:pt idx="943">
                        <c:v>1.8007999999099411E-2</c:v>
                      </c:pt>
                      <c:pt idx="944">
                        <c:v>5.869600000733044E-2</c:v>
                      </c:pt>
                      <c:pt idx="945">
                        <c:v>2.0004999998491257E-2</c:v>
                      </c:pt>
                      <c:pt idx="946">
                        <c:v>2.3946999994223006E-2</c:v>
                      </c:pt>
                      <c:pt idx="947">
                        <c:v>6.2481000000843778E-2</c:v>
                      </c:pt>
                      <c:pt idx="948">
                        <c:v>5.3425999998580664E-2</c:v>
                      </c:pt>
                      <c:pt idx="949">
                        <c:v>6.9927000004099682E-2</c:v>
                      </c:pt>
                      <c:pt idx="950">
                        <c:v>2.055800000380259E-2</c:v>
                      </c:pt>
                      <c:pt idx="951">
                        <c:v>0.33751099999062717</c:v>
                      </c:pt>
                      <c:pt idx="952">
                        <c:v>5.5049000002327375E-2</c:v>
                      </c:pt>
                      <c:pt idx="953">
                        <c:v>2.3786000005202368E-2</c:v>
                      </c:pt>
                      <c:pt idx="954">
                        <c:v>0.11842600000090897</c:v>
                      </c:pt>
                      <c:pt idx="955">
                        <c:v>4.2036999991978519E-2</c:v>
                      </c:pt>
                      <c:pt idx="956">
                        <c:v>2.8052000008756295E-2</c:v>
                      </c:pt>
                      <c:pt idx="957">
                        <c:v>4.6214000001782551E-2</c:v>
                      </c:pt>
                      <c:pt idx="958">
                        <c:v>3.0701999989105389E-2</c:v>
                      </c:pt>
                      <c:pt idx="959">
                        <c:v>1.7447000005631708E-2</c:v>
                      </c:pt>
                      <c:pt idx="960">
                        <c:v>1.9176000001607463E-2</c:v>
                      </c:pt>
                      <c:pt idx="961">
                        <c:v>2.3105999993276782E-2</c:v>
                      </c:pt>
                      <c:pt idx="962">
                        <c:v>4.8116999998455867E-2</c:v>
                      </c:pt>
                      <c:pt idx="963">
                        <c:v>2.0545999999740161E-2</c:v>
                      </c:pt>
                      <c:pt idx="964">
                        <c:v>1.7836000013630837E-2</c:v>
                      </c:pt>
                      <c:pt idx="965">
                        <c:v>2.9781999997794628E-2</c:v>
                      </c:pt>
                      <c:pt idx="966">
                        <c:v>2.1095999996759929E-2</c:v>
                      </c:pt>
                      <c:pt idx="967">
                        <c:v>3.4969999993336387E-2</c:v>
                      </c:pt>
                      <c:pt idx="968">
                        <c:v>8.4869999991497025E-3</c:v>
                      </c:pt>
                      <c:pt idx="969">
                        <c:v>2.2542000006069429E-2</c:v>
                      </c:pt>
                      <c:pt idx="970">
                        <c:v>1.7605999993975274E-2</c:v>
                      </c:pt>
                      <c:pt idx="971">
                        <c:v>1.8176000012317672E-2</c:v>
                      </c:pt>
                      <c:pt idx="972">
                        <c:v>1.7994999987422489E-2</c:v>
                      </c:pt>
                      <c:pt idx="973">
                        <c:v>2.9237000009743497E-2</c:v>
                      </c:pt>
                      <c:pt idx="974">
                        <c:v>2.058099998976104E-2</c:v>
                      </c:pt>
                      <c:pt idx="975">
                        <c:v>2.8217000013682991E-2</c:v>
                      </c:pt>
                      <c:pt idx="976">
                        <c:v>3.0233999990741722E-2</c:v>
                      </c:pt>
                      <c:pt idx="977">
                        <c:v>1.8466000008629635E-2</c:v>
                      </c:pt>
                      <c:pt idx="978">
                        <c:v>1.8813999995472841E-2</c:v>
                      </c:pt>
                      <c:pt idx="979">
                        <c:v>1.7686999999568798E-2</c:v>
                      </c:pt>
                      <c:pt idx="980">
                        <c:v>2.333899999212008E-2</c:v>
                      </c:pt>
                      <c:pt idx="981">
                        <c:v>2.6046000013593584E-2</c:v>
                      </c:pt>
                      <c:pt idx="982">
                        <c:v>2.1617999998852611E-2</c:v>
                      </c:pt>
                      <c:pt idx="983">
                        <c:v>1.6577999995206483E-2</c:v>
                      </c:pt>
                      <c:pt idx="984">
                        <c:v>1.7105999999330379E-2</c:v>
                      </c:pt>
                      <c:pt idx="985">
                        <c:v>1.9262999994680285E-2</c:v>
                      </c:pt>
                      <c:pt idx="986">
                        <c:v>9.981000010157004E-3</c:v>
                      </c:pt>
                      <c:pt idx="987">
                        <c:v>3.437100000155624E-2</c:v>
                      </c:pt>
                      <c:pt idx="988">
                        <c:v>1.2670999989495613E-2</c:v>
                      </c:pt>
                      <c:pt idx="989">
                        <c:v>2.7677999998559244E-2</c:v>
                      </c:pt>
                      <c:pt idx="990">
                        <c:v>2.2449000010965392E-2</c:v>
                      </c:pt>
                      <c:pt idx="991">
                        <c:v>1.85969999874942E-2</c:v>
                      </c:pt>
                      <c:pt idx="992">
                        <c:v>1.5478000001166947E-2</c:v>
                      </c:pt>
                      <c:pt idx="993">
                        <c:v>2.1379000012530014E-2</c:v>
                      </c:pt>
                      <c:pt idx="994">
                        <c:v>2.073799999197945E-2</c:v>
                      </c:pt>
                      <c:pt idx="995">
                        <c:v>2.2572000001673587E-2</c:v>
                      </c:pt>
                      <c:pt idx="996">
                        <c:v>2.03719999990426E-2</c:v>
                      </c:pt>
                      <c:pt idx="997">
                        <c:v>1.9671000001835637E-2</c:v>
                      </c:pt>
                      <c:pt idx="998">
                        <c:v>2.1290999997290783E-2</c:v>
                      </c:pt>
                      <c:pt idx="999">
                        <c:v>1.5633000002708286E-2</c:v>
                      </c:pt>
                      <c:pt idx="1000">
                        <c:v>2.1597999992081895E-2</c:v>
                      </c:pt>
                      <c:pt idx="1001">
                        <c:v>1.882300000579562E-2</c:v>
                      </c:pt>
                      <c:pt idx="1002">
                        <c:v>2.224999999452848E-2</c:v>
                      </c:pt>
                      <c:pt idx="1003">
                        <c:v>1.363600000331644E-2</c:v>
                      </c:pt>
                      <c:pt idx="1004">
                        <c:v>2.5200000003678724E-2</c:v>
                      </c:pt>
                      <c:pt idx="1005">
                        <c:v>2.1074999996926636E-2</c:v>
                      </c:pt>
                      <c:pt idx="1006">
                        <c:v>1.9830000004731119E-2</c:v>
                      </c:pt>
                      <c:pt idx="1007">
                        <c:v>1.7794999992474914E-2</c:v>
                      </c:pt>
                      <c:pt idx="1008">
                        <c:v>2.0627000005333684E-2</c:v>
                      </c:pt>
                      <c:pt idx="1009">
                        <c:v>2.1024000001489185E-2</c:v>
                      </c:pt>
                      <c:pt idx="1010">
                        <c:v>1.9228999997721985E-2</c:v>
                      </c:pt>
                      <c:pt idx="1011">
                        <c:v>1.9593999997596256E-2</c:v>
                      </c:pt>
                      <c:pt idx="1012">
                        <c:v>1.5832999997655861E-2</c:v>
                      </c:pt>
                      <c:pt idx="1013">
                        <c:v>2.5107000008574687E-2</c:v>
                      </c:pt>
                      <c:pt idx="1014">
                        <c:v>1.9964999999501742E-2</c:v>
                      </c:pt>
                      <c:pt idx="1015">
                        <c:v>2.0806000000447966E-2</c:v>
                      </c:pt>
                      <c:pt idx="1016">
                        <c:v>9.2239999939920381E-3</c:v>
                      </c:pt>
                      <c:pt idx="1017">
                        <c:v>3.0477000007522292E-2</c:v>
                      </c:pt>
                      <c:pt idx="1018">
                        <c:v>2.1551999991061166E-2</c:v>
                      </c:pt>
                      <c:pt idx="1019">
                        <c:v>2.0566999999573454E-2</c:v>
                      </c:pt>
                      <c:pt idx="1020">
                        <c:v>1.9297999999253079E-2</c:v>
                      </c:pt>
                      <c:pt idx="1021">
                        <c:v>1.8474000011337921E-2</c:v>
                      </c:pt>
                      <c:pt idx="1022">
                        <c:v>1.5648999993572943E-2</c:v>
                      </c:pt>
                      <c:pt idx="1023">
                        <c:v>2.5185999998939224E-2</c:v>
                      </c:pt>
                      <c:pt idx="1024">
                        <c:v>1.9297000006190501E-2</c:v>
                      </c:pt>
                      <c:pt idx="1025">
                        <c:v>2.1008999989135191E-2</c:v>
                      </c:pt>
                      <c:pt idx="1026">
                        <c:v>2.0574000009219162E-2</c:v>
                      </c:pt>
                      <c:pt idx="1027">
                        <c:v>2.0982999994885176E-2</c:v>
                      </c:pt>
                      <c:pt idx="1028">
                        <c:v>2.0059000002220273E-2</c:v>
                      </c:pt>
                      <c:pt idx="1029">
                        <c:v>1.3603999992483296E-2</c:v>
                      </c:pt>
                      <c:pt idx="1030">
                        <c:v>2.0975000006728806E-2</c:v>
                      </c:pt>
                      <c:pt idx="1031">
                        <c:v>2.0537000003969297E-2</c:v>
                      </c:pt>
                      <c:pt idx="1032">
                        <c:v>2.3564000002807006E-2</c:v>
                      </c:pt>
                      <c:pt idx="1033">
                        <c:v>2.0818999997572973E-2</c:v>
                      </c:pt>
                      <c:pt idx="1034">
                        <c:v>1.7205999989528209E-2</c:v>
                      </c:pt>
                      <c:pt idx="1035">
                        <c:v>1.7024000000674278E-2</c:v>
                      </c:pt>
                      <c:pt idx="1036">
                        <c:v>2.1453000008477829E-2</c:v>
                      </c:pt>
                      <c:pt idx="1037">
                        <c:v>2.2243999992497265E-2</c:v>
                      </c:pt>
                      <c:pt idx="1038">
                        <c:v>2.1752000000560656E-2</c:v>
                      </c:pt>
                      <c:pt idx="1039">
                        <c:v>1.6568999999435619E-2</c:v>
                      </c:pt>
                      <c:pt idx="1040">
                        <c:v>1.909200000227429E-2</c:v>
                      </c:pt>
                      <c:pt idx="1041">
                        <c:v>2.3931999996420927E-2</c:v>
                      </c:pt>
                      <c:pt idx="1042">
                        <c:v>1.679100000183098E-2</c:v>
                      </c:pt>
                      <c:pt idx="1043">
                        <c:v>2.1678000004612841E-2</c:v>
                      </c:pt>
                      <c:pt idx="1044">
                        <c:v>2.0250000001396984E-2</c:v>
                      </c:pt>
                      <c:pt idx="1045">
                        <c:v>2.0678000000771135E-2</c:v>
                      </c:pt>
                      <c:pt idx="1046">
                        <c:v>1.206100000126753E-2</c:v>
                      </c:pt>
                      <c:pt idx="1047">
                        <c:v>2.557399999932386E-2</c:v>
                      </c:pt>
                      <c:pt idx="1048">
                        <c:v>1.5960000004270114E-2</c:v>
                      </c:pt>
                      <c:pt idx="1049">
                        <c:v>1.870599998801481E-2</c:v>
                      </c:pt>
                      <c:pt idx="1050">
                        <c:v>2.8696000008494593E-2</c:v>
                      </c:pt>
                      <c:pt idx="1051">
                        <c:v>1.7982999997911975E-2</c:v>
                      </c:pt>
                      <c:pt idx="1052">
                        <c:v>1.9994000002043322E-2</c:v>
                      </c:pt>
                      <c:pt idx="1053">
                        <c:v>1.8910999991931021E-2</c:v>
                      </c:pt>
                      <c:pt idx="1054">
                        <c:v>1.9673000002512708E-2</c:v>
                      </c:pt>
                      <c:pt idx="1055">
                        <c:v>2.0430000004125759E-2</c:v>
                      </c:pt>
                      <c:pt idx="1056">
                        <c:v>1.9942999992053956E-2</c:v>
                      </c:pt>
                      <c:pt idx="1057">
                        <c:v>2.0553000009385869E-2</c:v>
                      </c:pt>
                      <c:pt idx="1058">
                        <c:v>2.2016000002622604E-2</c:v>
                      </c:pt>
                      <c:pt idx="1059">
                        <c:v>1.8051999999443069E-2</c:v>
                      </c:pt>
                      <c:pt idx="1060">
                        <c:v>2.1114999995916151E-2</c:v>
                      </c:pt>
                      <c:pt idx="1061">
                        <c:v>1.8767000001389533E-2</c:v>
                      </c:pt>
                      <c:pt idx="1062">
                        <c:v>2.1397000004071742E-2</c:v>
                      </c:pt>
                      <c:pt idx="1063">
                        <c:v>4.4639999978244305E-3</c:v>
                      </c:pt>
                      <c:pt idx="1064">
                        <c:v>3.799799999978859E-2</c:v>
                      </c:pt>
                      <c:pt idx="1065">
                        <c:v>1.4718999998876825E-2</c:v>
                      </c:pt>
                      <c:pt idx="1066">
                        <c:v>2.1892999997362494E-2</c:v>
                      </c:pt>
                      <c:pt idx="1067">
                        <c:v>2.1164999998291023E-2</c:v>
                      </c:pt>
                      <c:pt idx="1068">
                        <c:v>1.9763000003877096E-2</c:v>
                      </c:pt>
                      <c:pt idx="1069">
                        <c:v>1.9673000002512708E-2</c:v>
                      </c:pt>
                      <c:pt idx="1070">
                        <c:v>1.5452999999979511E-2</c:v>
                      </c:pt>
                      <c:pt idx="1071">
                        <c:v>2.0266999999876134E-2</c:v>
                      </c:pt>
                      <c:pt idx="1072">
                        <c:v>2.4951999992481433E-2</c:v>
                      </c:pt>
                      <c:pt idx="1073">
                        <c:v>1.811699999962002E-2</c:v>
                      </c:pt>
                      <c:pt idx="1074">
                        <c:v>2.2821000005933456E-2</c:v>
                      </c:pt>
                      <c:pt idx="1075">
                        <c:v>1.6122999993967824E-2</c:v>
                      </c:pt>
                      <c:pt idx="1076">
                        <c:v>1.8504000006942078E-2</c:v>
                      </c:pt>
                      <c:pt idx="1077">
                        <c:v>2.0032999993418343E-2</c:v>
                      </c:pt>
                      <c:pt idx="1078">
                        <c:v>2.5323000008938834E-2</c:v>
                      </c:pt>
                      <c:pt idx="1079">
                        <c:v>1.9527999989804812E-2</c:v>
                      </c:pt>
                      <c:pt idx="1080">
                        <c:v>1.7873000004328787E-2</c:v>
                      </c:pt>
                      <c:pt idx="1081">
                        <c:v>1.8591999993077479E-2</c:v>
                      </c:pt>
                      <c:pt idx="1082">
                        <c:v>2.3323000001255423E-2</c:v>
                      </c:pt>
                      <c:pt idx="1083">
                        <c:v>1.2163999999756925E-2</c:v>
                      </c:pt>
                      <c:pt idx="1084">
                        <c:v>2.4392999999690801E-2</c:v>
                      </c:pt>
                      <c:pt idx="1085">
                        <c:v>2.0608999999240041E-2</c:v>
                      </c:pt>
                      <c:pt idx="1086">
                        <c:v>2.0930000013322569E-2</c:v>
                      </c:pt>
                      <c:pt idx="1087">
                        <c:v>1.8068999997922219E-2</c:v>
                      </c:pt>
                      <c:pt idx="1088">
                        <c:v>2.1162999997613952E-2</c:v>
                      </c:pt>
                      <c:pt idx="1089">
                        <c:v>1.9083999999566004E-2</c:v>
                      </c:pt>
                      <c:pt idx="1090">
                        <c:v>2.3925000001327135E-2</c:v>
                      </c:pt>
                      <c:pt idx="1091">
                        <c:v>1.6550999993341975E-2</c:v>
                      </c:pt>
                      <c:pt idx="1092">
                        <c:v>2.1198000002186745E-2</c:v>
                      </c:pt>
                      <c:pt idx="1093">
                        <c:v>1.8769999995129183E-2</c:v>
                      </c:pt>
                      <c:pt idx="1094">
                        <c:v>2.0882000011624768E-2</c:v>
                      </c:pt>
                      <c:pt idx="1095">
                        <c:v>1.4451999988523312E-2</c:v>
                      </c:pt>
                      <c:pt idx="1096">
                        <c:v>2.5800000003073364E-2</c:v>
                      </c:pt>
                      <c:pt idx="1097">
                        <c:v>1.9830000004731119E-2</c:v>
                      </c:pt>
                      <c:pt idx="1098">
                        <c:v>2.0942000002833083E-2</c:v>
                      </c:pt>
                      <c:pt idx="1099">
                        <c:v>1.8643999996129423E-2</c:v>
                      </c:pt>
                      <c:pt idx="1100">
                        <c:v>2.0223999992595054E-2</c:v>
                      </c:pt>
                      <c:pt idx="1101">
                        <c:v>2.3153000001912005E-2</c:v>
                      </c:pt>
                      <c:pt idx="1102">
                        <c:v>1.7235999999684282E-2</c:v>
                      </c:pt>
                      <c:pt idx="1103">
                        <c:v>2.0413000005646609E-2</c:v>
                      </c:pt>
                      <c:pt idx="1104">
                        <c:v>2.21330000058515E-2</c:v>
                      </c:pt>
                      <c:pt idx="1105">
                        <c:v>1.9053999989409931E-2</c:v>
                      </c:pt>
                      <c:pt idx="1106">
                        <c:v>2.0982000001822598E-2</c:v>
                      </c:pt>
                      <c:pt idx="1107">
                        <c:v>1.9782999996095896E-2</c:v>
                      </c:pt>
                      <c:pt idx="1108">
                        <c:v>2.0298000003094785E-2</c:v>
                      </c:pt>
                      <c:pt idx="1109">
                        <c:v>1.8018000002484769E-2</c:v>
                      </c:pt>
                      <c:pt idx="1110">
                        <c:v>2.0820000005187467E-2</c:v>
                      </c:pt>
                      <c:pt idx="1111">
                        <c:v>9.4339999923249707E-3</c:v>
                      </c:pt>
                      <c:pt idx="1112">
                        <c:v>3.1245999998645857E-2</c:v>
                      </c:pt>
                      <c:pt idx="1113">
                        <c:v>2.0269000000553206E-2</c:v>
                      </c:pt>
                      <c:pt idx="1114">
                        <c:v>1.9307000009575859E-2</c:v>
                      </c:pt>
                      <c:pt idx="1115">
                        <c:v>2.055199998721946E-2</c:v>
                      </c:pt>
                      <c:pt idx="1116">
                        <c:v>1.4204000006429851E-2</c:v>
                      </c:pt>
                      <c:pt idx="1117">
                        <c:v>2.2603999997954816E-2</c:v>
                      </c:pt>
                      <c:pt idx="1118">
                        <c:v>1.81460000021616E-2</c:v>
                      </c:pt>
                      <c:pt idx="1119">
                        <c:v>2.1307999995769933E-2</c:v>
                      </c:pt>
                      <c:pt idx="1120">
                        <c:v>2.4094000007607974E-2</c:v>
                      </c:pt>
                      <c:pt idx="1121">
                        <c:v>1.9923999992897734E-2</c:v>
                      </c:pt>
                      <c:pt idx="1122">
                        <c:v>1.6866999998455867E-2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6CA-46D7-A1DB-19835E7AC8CE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Calculation!$L$2:$L$1124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1.8864200321983161E-6</c:v>
                      </c:pt>
                      <c:pt idx="2">
                        <c:v>1.2639970160976397E-6</c:v>
                      </c:pt>
                      <c:pt idx="3">
                        <c:v>8.4856983142347354E-7</c:v>
                      </c:pt>
                      <c:pt idx="4">
                        <c:v>7.7142857759869045E-7</c:v>
                      </c:pt>
                      <c:pt idx="5">
                        <c:v>7.8730432622925379E-7</c:v>
                      </c:pt>
                      <c:pt idx="6">
                        <c:v>7.3307620041370612E-7</c:v>
                      </c:pt>
                      <c:pt idx="7">
                        <c:v>6.9447922314040227E-7</c:v>
                      </c:pt>
                      <c:pt idx="8">
                        <c:v>6.4994119424933161E-7</c:v>
                      </c:pt>
                      <c:pt idx="9">
                        <c:v>6.0778550528934695E-7</c:v>
                      </c:pt>
                      <c:pt idx="10">
                        <c:v>6.2480500538667063E-7</c:v>
                      </c:pt>
                      <c:pt idx="11">
                        <c:v>1.700149957219543E-6</c:v>
                      </c:pt>
                      <c:pt idx="12">
                        <c:v>2.0451997268301016E-6</c:v>
                      </c:pt>
                      <c:pt idx="13">
                        <c:v>1.9258324165378749E-6</c:v>
                      </c:pt>
                      <c:pt idx="14">
                        <c:v>1.7884333517137431E-6</c:v>
                      </c:pt>
                      <c:pt idx="15">
                        <c:v>1.6698467039057408E-6</c:v>
                      </c:pt>
                      <c:pt idx="16">
                        <c:v>1.5670577038759741E-6</c:v>
                      </c:pt>
                      <c:pt idx="17">
                        <c:v>1.6152117574997019E-4</c:v>
                      </c:pt>
                      <c:pt idx="18">
                        <c:v>1.5322133750058327E-4</c:v>
                      </c:pt>
                      <c:pt idx="19">
                        <c:v>1.4524413740074781E-4</c:v>
                      </c:pt>
                      <c:pt idx="20">
                        <c:v>1.6046960809054634E-4</c:v>
                      </c:pt>
                      <c:pt idx="21">
                        <c:v>2.6156338571487375E-4</c:v>
                      </c:pt>
                      <c:pt idx="22">
                        <c:v>2.5535212599930867E-4</c:v>
                      </c:pt>
                      <c:pt idx="23">
                        <c:v>2.4426018281518573E-4</c:v>
                      </c:pt>
                      <c:pt idx="24">
                        <c:v>2.3411007993105051E-4</c:v>
                      </c:pt>
                      <c:pt idx="25">
                        <c:v>2.2516603971999721E-4</c:v>
                      </c:pt>
                      <c:pt idx="26">
                        <c:v>4.7511597762251313E-4</c:v>
                      </c:pt>
                      <c:pt idx="27">
                        <c:v>5.1085971578592447E-4</c:v>
                      </c:pt>
                      <c:pt idx="28">
                        <c:v>4.9374956303906235E-4</c:v>
                      </c:pt>
                      <c:pt idx="29">
                        <c:v>5.1099621806395361E-4</c:v>
                      </c:pt>
                      <c:pt idx="30">
                        <c:v>5.0987985775877165E-4</c:v>
                      </c:pt>
                      <c:pt idx="31">
                        <c:v>4.9799894270289083E-4</c:v>
                      </c:pt>
                      <c:pt idx="32">
                        <c:v>4.8243670061613774E-4</c:v>
                      </c:pt>
                      <c:pt idx="33">
                        <c:v>4.6879774140150715E-4</c:v>
                      </c:pt>
                      <c:pt idx="34">
                        <c:v>4.5543469101542755E-4</c:v>
                      </c:pt>
                      <c:pt idx="35">
                        <c:v>4.4291418874433541E-4</c:v>
                      </c:pt>
                      <c:pt idx="36">
                        <c:v>4.3104622885469575E-4</c:v>
                      </c:pt>
                      <c:pt idx="37">
                        <c:v>4.194060658188155E-4</c:v>
                      </c:pt>
                      <c:pt idx="38">
                        <c:v>4.0838198733246641E-4</c:v>
                      </c:pt>
                      <c:pt idx="39">
                        <c:v>4.0074562086487393E-4</c:v>
                      </c:pt>
                      <c:pt idx="40">
                        <c:v>3.9123587364929731E-4</c:v>
                      </c:pt>
                      <c:pt idx="41">
                        <c:v>3.8232203697108574E-4</c:v>
                      </c:pt>
                      <c:pt idx="42">
                        <c:v>3.7343318486764962E-4</c:v>
                      </c:pt>
                      <c:pt idx="43">
                        <c:v>3.6505474090934572E-4</c:v>
                      </c:pt>
                      <c:pt idx="44">
                        <c:v>3.5702086956430516E-4</c:v>
                      </c:pt>
                      <c:pt idx="45">
                        <c:v>3.4934596348208484E-4</c:v>
                      </c:pt>
                      <c:pt idx="46">
                        <c:v>4.5315460052368134E-4</c:v>
                      </c:pt>
                      <c:pt idx="47">
                        <c:v>4.4381982756135048E-4</c:v>
                      </c:pt>
                      <c:pt idx="48">
                        <c:v>4.3874834736527872E-4</c:v>
                      </c:pt>
                      <c:pt idx="49">
                        <c:v>4.3181726583211503E-4</c:v>
                      </c:pt>
                      <c:pt idx="50">
                        <c:v>4.2390463955588217E-4</c:v>
                      </c:pt>
                      <c:pt idx="51">
                        <c:v>4.1595296483753808E-4</c:v>
                      </c:pt>
                      <c:pt idx="52">
                        <c:v>4.3459866071859931E-4</c:v>
                      </c:pt>
                      <c:pt idx="53">
                        <c:v>4.2894195335917422E-4</c:v>
                      </c:pt>
                      <c:pt idx="54">
                        <c:v>4.2101197468520256E-4</c:v>
                      </c:pt>
                      <c:pt idx="55">
                        <c:v>4.1368856751342975E-4</c:v>
                      </c:pt>
                      <c:pt idx="56">
                        <c:v>4.1107630941025644E-4</c:v>
                      </c:pt>
                      <c:pt idx="57">
                        <c:v>4.2948122189082505E-4</c:v>
                      </c:pt>
                      <c:pt idx="58">
                        <c:v>4.2463104874769292E-4</c:v>
                      </c:pt>
                      <c:pt idx="59">
                        <c:v>4.1757800561694299E-4</c:v>
                      </c:pt>
                      <c:pt idx="60">
                        <c:v>5.1228866045654998E-4</c:v>
                      </c:pt>
                      <c:pt idx="61">
                        <c:v>5.1023115809455068E-4</c:v>
                      </c:pt>
                      <c:pt idx="62">
                        <c:v>5.0276402197041241E-4</c:v>
                      </c:pt>
                      <c:pt idx="63">
                        <c:v>4.9665892392831968E-4</c:v>
                      </c:pt>
                      <c:pt idx="64">
                        <c:v>4.8910273963471268E-4</c:v>
                      </c:pt>
                      <c:pt idx="65">
                        <c:v>4.8158619344154056E-4</c:v>
                      </c:pt>
                      <c:pt idx="66">
                        <c:v>4.7430041864119418E-4</c:v>
                      </c:pt>
                      <c:pt idx="67">
                        <c:v>4.6732208596396966E-4</c:v>
                      </c:pt>
                      <c:pt idx="68">
                        <c:v>4.605088466986232E-4</c:v>
                      </c:pt>
                      <c:pt idx="69">
                        <c:v>5.1783747622824905E-4</c:v>
                      </c:pt>
                      <c:pt idx="70">
                        <c:v>5.2394542774227395E-4</c:v>
                      </c:pt>
                      <c:pt idx="71">
                        <c:v>5.1663245866564078E-4</c:v>
                      </c:pt>
                      <c:pt idx="72">
                        <c:v>5.095560008158425E-4</c:v>
                      </c:pt>
                      <c:pt idx="73">
                        <c:v>5.0267536946639699E-4</c:v>
                      </c:pt>
                      <c:pt idx="74">
                        <c:v>4.9588339541967977E-4</c:v>
                      </c:pt>
                      <c:pt idx="75">
                        <c:v>4.8928312840775575E-4</c:v>
                      </c:pt>
                      <c:pt idx="76">
                        <c:v>4.8285048797050569E-4</c:v>
                      </c:pt>
                      <c:pt idx="77">
                        <c:v>4.8086078957526877E-4</c:v>
                      </c:pt>
                      <c:pt idx="78">
                        <c:v>5.2229428051995077E-4</c:v>
                      </c:pt>
                      <c:pt idx="79">
                        <c:v>5.9166939688936563E-4</c:v>
                      </c:pt>
                      <c:pt idx="80">
                        <c:v>6.6284962757610553E-4</c:v>
                      </c:pt>
                      <c:pt idx="81">
                        <c:v>6.5820728149426719E-4</c:v>
                      </c:pt>
                      <c:pt idx="82">
                        <c:v>6.5024429557046146E-4</c:v>
                      </c:pt>
                      <c:pt idx="83">
                        <c:v>6.4252369714638878E-4</c:v>
                      </c:pt>
                      <c:pt idx="84">
                        <c:v>6.3505597153888497E-4</c:v>
                      </c:pt>
                      <c:pt idx="85">
                        <c:v>6.2772379379708086E-4</c:v>
                      </c:pt>
                      <c:pt idx="86">
                        <c:v>6.2053265532684002E-4</c:v>
                      </c:pt>
                      <c:pt idx="87">
                        <c:v>6.1351979463764267E-4</c:v>
                      </c:pt>
                      <c:pt idx="88">
                        <c:v>6.066608457772298E-4</c:v>
                      </c:pt>
                      <c:pt idx="89">
                        <c:v>5.9996119485937569E-4</c:v>
                      </c:pt>
                      <c:pt idx="90">
                        <c:v>6.0382989214392271E-4</c:v>
                      </c:pt>
                      <c:pt idx="91">
                        <c:v>6.0093310402137951E-4</c:v>
                      </c:pt>
                      <c:pt idx="92">
                        <c:v>5.9447170797575957E-4</c:v>
                      </c:pt>
                      <c:pt idx="93">
                        <c:v>5.8908664102067182E-4</c:v>
                      </c:pt>
                      <c:pt idx="94">
                        <c:v>5.8285123581432727E-4</c:v>
                      </c:pt>
                      <c:pt idx="95">
                        <c:v>5.7689737884697705E-4</c:v>
                      </c:pt>
                      <c:pt idx="96">
                        <c:v>5.7100542100413149E-4</c:v>
                      </c:pt>
                      <c:pt idx="97">
                        <c:v>5.6523867285676892E-4</c:v>
                      </c:pt>
                      <c:pt idx="98">
                        <c:v>5.5958788922271462E-4</c:v>
                      </c:pt>
                      <c:pt idx="99">
                        <c:v>5.5405093860302576E-4</c:v>
                      </c:pt>
                      <c:pt idx="100">
                        <c:v>5.4862116057941565E-4</c:v>
                      </c:pt>
                      <c:pt idx="101">
                        <c:v>5.4333686749949602E-4</c:v>
                      </c:pt>
                      <c:pt idx="102">
                        <c:v>5.3827611350373795E-4</c:v>
                      </c:pt>
                      <c:pt idx="103">
                        <c:v>5.4261195520079067E-4</c:v>
                      </c:pt>
                      <c:pt idx="104">
                        <c:v>5.4009459044677694E-4</c:v>
                      </c:pt>
                      <c:pt idx="105">
                        <c:v>5.3497126769921476E-4</c:v>
                      </c:pt>
                      <c:pt idx="106">
                        <c:v>5.3032523942794763E-4</c:v>
                      </c:pt>
                      <c:pt idx="107">
                        <c:v>5.2538430791707438E-4</c:v>
                      </c:pt>
                      <c:pt idx="108">
                        <c:v>5.2088371646069945E-4</c:v>
                      </c:pt>
                      <c:pt idx="109">
                        <c:v>5.1614040617145747E-4</c:v>
                      </c:pt>
                      <c:pt idx="110">
                        <c:v>5.115671919754582E-4</c:v>
                      </c:pt>
                      <c:pt idx="111">
                        <c:v>5.0704110534709331E-4</c:v>
                      </c:pt>
                      <c:pt idx="112">
                        <c:v>5.0260576085815051E-4</c:v>
                      </c:pt>
                      <c:pt idx="113">
                        <c:v>4.9824191172428761E-4</c:v>
                      </c:pt>
                      <c:pt idx="114">
                        <c:v>4.939558108275966E-4</c:v>
                      </c:pt>
                      <c:pt idx="115">
                        <c:v>4.896614960721976E-4</c:v>
                      </c:pt>
                      <c:pt idx="116">
                        <c:v>4.8552116981301585E-4</c:v>
                      </c:pt>
                      <c:pt idx="117">
                        <c:v>4.8145384903656291E-4</c:v>
                      </c:pt>
                      <c:pt idx="118">
                        <c:v>4.7746353163263946E-4</c:v>
                      </c:pt>
                      <c:pt idx="119">
                        <c:v>4.7346194473098848E-4</c:v>
                      </c:pt>
                      <c:pt idx="120">
                        <c:v>4.6987068206881511E-4</c:v>
                      </c:pt>
                      <c:pt idx="121">
                        <c:v>4.6614781197588912E-4</c:v>
                      </c:pt>
                      <c:pt idx="122">
                        <c:v>4.6265564711111764E-4</c:v>
                      </c:pt>
                      <c:pt idx="123">
                        <c:v>4.5919246493722607E-4</c:v>
                      </c:pt>
                      <c:pt idx="124">
                        <c:v>4.5562764951687123E-4</c:v>
                      </c:pt>
                      <c:pt idx="125">
                        <c:v>4.5204018761363217E-4</c:v>
                      </c:pt>
                      <c:pt idx="126">
                        <c:v>4.4854034059869788E-4</c:v>
                      </c:pt>
                      <c:pt idx="127">
                        <c:v>4.4522993113375474E-4</c:v>
                      </c:pt>
                      <c:pt idx="128">
                        <c:v>4.4189431348253477E-4</c:v>
                      </c:pt>
                      <c:pt idx="129">
                        <c:v>4.3851883087768847E-4</c:v>
                      </c:pt>
                      <c:pt idx="130">
                        <c:v>4.3520529204175821E-4</c:v>
                      </c:pt>
                      <c:pt idx="131">
                        <c:v>4.3193779131972049E-4</c:v>
                      </c:pt>
                      <c:pt idx="132">
                        <c:v>4.28717033743924E-4</c:v>
                      </c:pt>
                      <c:pt idx="133">
                        <c:v>4.2554318800901202E-4</c:v>
                      </c:pt>
                      <c:pt idx="134">
                        <c:v>4.224148747878869E-4</c:v>
                      </c:pt>
                      <c:pt idx="135">
                        <c:v>4.1933330817359925E-4</c:v>
                      </c:pt>
                      <c:pt idx="136">
                        <c:v>4.1629601100372812E-4</c:v>
                      </c:pt>
                      <c:pt idx="137">
                        <c:v>4.1330203787410754E-4</c:v>
                      </c:pt>
                      <c:pt idx="138">
                        <c:v>4.1035116604620439E-4</c:v>
                      </c:pt>
                      <c:pt idx="139">
                        <c:v>4.0749903579761766E-4</c:v>
                      </c:pt>
                      <c:pt idx="140">
                        <c:v>4.0462010074385647E-4</c:v>
                      </c:pt>
                      <c:pt idx="141">
                        <c:v>4.0179154319187042E-4</c:v>
                      </c:pt>
                      <c:pt idx="142">
                        <c:v>3.9899444753271993E-4</c:v>
                      </c:pt>
                      <c:pt idx="143">
                        <c:v>3.9624148532176143E-4</c:v>
                      </c:pt>
                      <c:pt idx="144">
                        <c:v>3.935278208010935E-4</c:v>
                      </c:pt>
                      <c:pt idx="145">
                        <c:v>3.9085106900840587E-4</c:v>
                      </c:pt>
                      <c:pt idx="146">
                        <c:v>4.4075569709916022E-4</c:v>
                      </c:pt>
                      <c:pt idx="147">
                        <c:v>4.8018921644685686E-4</c:v>
                      </c:pt>
                      <c:pt idx="148">
                        <c:v>4.7724909242235288E-4</c:v>
                      </c:pt>
                      <c:pt idx="149">
                        <c:v>4.7410619233666408E-4</c:v>
                      </c:pt>
                      <c:pt idx="150">
                        <c:v>4.7747552879445375E-4</c:v>
                      </c:pt>
                      <c:pt idx="151">
                        <c:v>4.9029878051152196E-4</c:v>
                      </c:pt>
                      <c:pt idx="152">
                        <c:v>4.8891815103704157E-4</c:v>
                      </c:pt>
                      <c:pt idx="153">
                        <c:v>4.8575244484062765E-4</c:v>
                      </c:pt>
                      <c:pt idx="154">
                        <c:v>4.8263310904515545E-4</c:v>
                      </c:pt>
                      <c:pt idx="155">
                        <c:v>4.7952968279584815E-4</c:v>
                      </c:pt>
                      <c:pt idx="156">
                        <c:v>4.8694857707452712E-4</c:v>
                      </c:pt>
                      <c:pt idx="157">
                        <c:v>4.852878318723305E-4</c:v>
                      </c:pt>
                      <c:pt idx="158">
                        <c:v>4.8225708654688851E-4</c:v>
                      </c:pt>
                      <c:pt idx="159">
                        <c:v>4.7924535569089671E-4</c:v>
                      </c:pt>
                      <c:pt idx="160">
                        <c:v>4.9184701296463241E-4</c:v>
                      </c:pt>
                      <c:pt idx="161">
                        <c:v>4.8933677965336893E-4</c:v>
                      </c:pt>
                      <c:pt idx="162">
                        <c:v>4.8637316451539888E-4</c:v>
                      </c:pt>
                      <c:pt idx="163">
                        <c:v>4.8338931990608478E-4</c:v>
                      </c:pt>
                      <c:pt idx="164">
                        <c:v>4.8055057709764571E-4</c:v>
                      </c:pt>
                      <c:pt idx="165">
                        <c:v>4.7764752849214928E-4</c:v>
                      </c:pt>
                      <c:pt idx="166">
                        <c:v>4.7478827487665824E-4</c:v>
                      </c:pt>
                      <c:pt idx="167">
                        <c:v>4.7196512699035521E-4</c:v>
                      </c:pt>
                      <c:pt idx="168">
                        <c:v>4.6917270737629644E-4</c:v>
                      </c:pt>
                      <c:pt idx="169">
                        <c:v>4.6641237010875851E-4</c:v>
                      </c:pt>
                      <c:pt idx="170">
                        <c:v>4.6368451100183624E-4</c:v>
                      </c:pt>
                      <c:pt idx="171">
                        <c:v>4.609885613164888E-4</c:v>
                      </c:pt>
                      <c:pt idx="172">
                        <c:v>4.5832377994548164E-4</c:v>
                      </c:pt>
                      <c:pt idx="173">
                        <c:v>4.556892659066074E-4</c:v>
                      </c:pt>
                      <c:pt idx="174">
                        <c:v>4.5308522539648087E-4</c:v>
                      </c:pt>
                      <c:pt idx="175">
                        <c:v>4.5051042207697173E-4</c:v>
                      </c:pt>
                      <c:pt idx="176">
                        <c:v>4.4796524635786009E-4</c:v>
                      </c:pt>
                      <c:pt idx="177">
                        <c:v>4.4544849190704519E-4</c:v>
                      </c:pt>
                      <c:pt idx="178">
                        <c:v>4.4295985868767412E-4</c:v>
                      </c:pt>
                      <c:pt idx="179">
                        <c:v>4.4049887799472325E-4</c:v>
                      </c:pt>
                      <c:pt idx="180">
                        <c:v>4.3806543161042808E-4</c:v>
                      </c:pt>
                      <c:pt idx="181">
                        <c:v>4.3565805512951121E-4</c:v>
                      </c:pt>
                      <c:pt idx="182">
                        <c:v>4.3327278727358422E-4</c:v>
                      </c:pt>
                      <c:pt idx="183">
                        <c:v>4.3092349057353432E-4</c:v>
                      </c:pt>
                      <c:pt idx="184">
                        <c:v>4.2858238489893228E-4</c:v>
                      </c:pt>
                      <c:pt idx="185">
                        <c:v>4.2628890503320938E-4</c:v>
                      </c:pt>
                      <c:pt idx="186">
                        <c:v>4.2401234843266757E-4</c:v>
                      </c:pt>
                      <c:pt idx="187">
                        <c:v>4.2175877317132644E-4</c:v>
                      </c:pt>
                      <c:pt idx="188">
                        <c:v>4.2059966459379484E-4</c:v>
                      </c:pt>
                      <c:pt idx="189">
                        <c:v>4.5716731467440239E-4</c:v>
                      </c:pt>
                      <c:pt idx="190">
                        <c:v>4.649845575439691E-4</c:v>
                      </c:pt>
                      <c:pt idx="191">
                        <c:v>4.6275085752446756E-4</c:v>
                      </c:pt>
                      <c:pt idx="192">
                        <c:v>4.7474438378739887E-4</c:v>
                      </c:pt>
                      <c:pt idx="193">
                        <c:v>4.7273438167643014E-4</c:v>
                      </c:pt>
                      <c:pt idx="194">
                        <c:v>4.7035933525735785E-4</c:v>
                      </c:pt>
                      <c:pt idx="195">
                        <c:v>4.6796229856088266E-4</c:v>
                      </c:pt>
                      <c:pt idx="196">
                        <c:v>4.6561283134326036E-4</c:v>
                      </c:pt>
                      <c:pt idx="197">
                        <c:v>4.6328137638100195E-4</c:v>
                      </c:pt>
                      <c:pt idx="198">
                        <c:v>4.6097670586168224E-4</c:v>
                      </c:pt>
                      <c:pt idx="199">
                        <c:v>4.5869459067107563E-4</c:v>
                      </c:pt>
                      <c:pt idx="200">
                        <c:v>4.5643245871414945E-4</c:v>
                      </c:pt>
                      <c:pt idx="201">
                        <c:v>4.5419156411492654E-4</c:v>
                      </c:pt>
                      <c:pt idx="202">
                        <c:v>4.5197280021397313E-4</c:v>
                      </c:pt>
                      <c:pt idx="203">
                        <c:v>4.497763155505683E-4</c:v>
                      </c:pt>
                      <c:pt idx="204">
                        <c:v>4.4760060477798088E-4</c:v>
                      </c:pt>
                      <c:pt idx="205">
                        <c:v>4.4544583954653509E-4</c:v>
                      </c:pt>
                      <c:pt idx="206">
                        <c:v>4.4331149018546822E-4</c:v>
                      </c:pt>
                      <c:pt idx="207">
                        <c:v>4.4117060213149251E-4</c:v>
                      </c:pt>
                      <c:pt idx="208">
                        <c:v>4.3909705860273931E-4</c:v>
                      </c:pt>
                      <c:pt idx="209">
                        <c:v>4.370196343177585E-4</c:v>
                      </c:pt>
                      <c:pt idx="210">
                        <c:v>4.5603177117375102E-4</c:v>
                      </c:pt>
                      <c:pt idx="211">
                        <c:v>4.7680737863261386E-4</c:v>
                      </c:pt>
                      <c:pt idx="212">
                        <c:v>4.7481978900226876E-4</c:v>
                      </c:pt>
                      <c:pt idx="213">
                        <c:v>4.727393774905904E-4</c:v>
                      </c:pt>
                      <c:pt idx="214">
                        <c:v>4.7053050343014098E-4</c:v>
                      </c:pt>
                      <c:pt idx="215">
                        <c:v>4.6842042395139069E-4</c:v>
                      </c:pt>
                      <c:pt idx="216">
                        <c:v>4.6628101926254835E-4</c:v>
                      </c:pt>
                      <c:pt idx="217">
                        <c:v>4.6415799484629961E-4</c:v>
                      </c:pt>
                      <c:pt idx="218">
                        <c:v>4.6203467607399551E-4</c:v>
                      </c:pt>
                      <c:pt idx="219">
                        <c:v>4.599392306540927E-4</c:v>
                      </c:pt>
                      <c:pt idx="220">
                        <c:v>4.7790135213015276E-4</c:v>
                      </c:pt>
                      <c:pt idx="221">
                        <c:v>4.8908828686587908E-4</c:v>
                      </c:pt>
                      <c:pt idx="222">
                        <c:v>4.8770905807806554E-4</c:v>
                      </c:pt>
                      <c:pt idx="223">
                        <c:v>4.8556451569759456E-4</c:v>
                      </c:pt>
                      <c:pt idx="224">
                        <c:v>4.834097525459429E-4</c:v>
                      </c:pt>
                      <c:pt idx="225">
                        <c:v>4.813161860821489E-4</c:v>
                      </c:pt>
                      <c:pt idx="226">
                        <c:v>4.7918763892062415E-4</c:v>
                      </c:pt>
                      <c:pt idx="227">
                        <c:v>4.7708035539611928E-4</c:v>
                      </c:pt>
                      <c:pt idx="228">
                        <c:v>4.7499078603728832E-4</c:v>
                      </c:pt>
                      <c:pt idx="229">
                        <c:v>4.7293178156668334E-4</c:v>
                      </c:pt>
                      <c:pt idx="230">
                        <c:v>4.7093530761972935E-4</c:v>
                      </c:pt>
                      <c:pt idx="231">
                        <c:v>4.6948298074778969E-4</c:v>
                      </c:pt>
                      <c:pt idx="232">
                        <c:v>4.6803718506755441E-4</c:v>
                      </c:pt>
                      <c:pt idx="233">
                        <c:v>4.6671205911345885E-4</c:v>
                      </c:pt>
                      <c:pt idx="234">
                        <c:v>4.6487946312031875E-4</c:v>
                      </c:pt>
                      <c:pt idx="235">
                        <c:v>4.6292284097105939E-4</c:v>
                      </c:pt>
                      <c:pt idx="236">
                        <c:v>4.6106490575752504E-4</c:v>
                      </c:pt>
                      <c:pt idx="237">
                        <c:v>4.5918224903503129E-4</c:v>
                      </c:pt>
                      <c:pt idx="238">
                        <c:v>4.5729818900134894E-4</c:v>
                      </c:pt>
                      <c:pt idx="239">
                        <c:v>4.5543762276251939E-4</c:v>
                      </c:pt>
                      <c:pt idx="240">
                        <c:v>4.5363059919140402E-4</c:v>
                      </c:pt>
                      <c:pt idx="241">
                        <c:v>4.5186532351663403E-4</c:v>
                      </c:pt>
                      <c:pt idx="242">
                        <c:v>4.500475150709474E-4</c:v>
                      </c:pt>
                      <c:pt idx="243">
                        <c:v>4.4823503677217608E-4</c:v>
                      </c:pt>
                      <c:pt idx="244">
                        <c:v>4.4646289683431136E-4</c:v>
                      </c:pt>
                      <c:pt idx="245">
                        <c:v>4.4523362243519503E-4</c:v>
                      </c:pt>
                      <c:pt idx="246">
                        <c:v>4.4410960397039002E-4</c:v>
                      </c:pt>
                      <c:pt idx="247">
                        <c:v>4.5970727681864863E-4</c:v>
                      </c:pt>
                      <c:pt idx="248">
                        <c:v>4.7404955816174278E-4</c:v>
                      </c:pt>
                      <c:pt idx="249">
                        <c:v>4.724068452393661E-4</c:v>
                      </c:pt>
                      <c:pt idx="250">
                        <c:v>4.7058316042936901E-4</c:v>
                      </c:pt>
                      <c:pt idx="251">
                        <c:v>4.6881321026698151E-4</c:v>
                      </c:pt>
                      <c:pt idx="252">
                        <c:v>4.6708614267725003E-4</c:v>
                      </c:pt>
                      <c:pt idx="253">
                        <c:v>4.6529370097368516E-4</c:v>
                      </c:pt>
                      <c:pt idx="254">
                        <c:v>4.6348217727279218E-4</c:v>
                      </c:pt>
                      <c:pt idx="255">
                        <c:v>4.6169391494258182E-4</c:v>
                      </c:pt>
                      <c:pt idx="256">
                        <c:v>4.6134537525362938E-4</c:v>
                      </c:pt>
                      <c:pt idx="257">
                        <c:v>4.9418851831406171E-4</c:v>
                      </c:pt>
                      <c:pt idx="258">
                        <c:v>4.9252648519440784E-4</c:v>
                      </c:pt>
                      <c:pt idx="259">
                        <c:v>4.9063595848887075E-4</c:v>
                      </c:pt>
                      <c:pt idx="260">
                        <c:v>4.8879624322598059E-4</c:v>
                      </c:pt>
                      <c:pt idx="261">
                        <c:v>4.8692624308401358E-4</c:v>
                      </c:pt>
                      <c:pt idx="262">
                        <c:v>4.850749900757023E-4</c:v>
                      </c:pt>
                      <c:pt idx="263">
                        <c:v>4.8805738693465122E-4</c:v>
                      </c:pt>
                      <c:pt idx="264">
                        <c:v>4.8643587566454366E-4</c:v>
                      </c:pt>
                      <c:pt idx="265">
                        <c:v>4.8473267784917477E-4</c:v>
                      </c:pt>
                      <c:pt idx="266">
                        <c:v>4.8291042915253444E-4</c:v>
                      </c:pt>
                      <c:pt idx="267">
                        <c:v>4.8110352224506461E-4</c:v>
                      </c:pt>
                      <c:pt idx="268">
                        <c:v>4.7931056316718784E-4</c:v>
                      </c:pt>
                      <c:pt idx="269">
                        <c:v>4.7753554566278168E-4</c:v>
                      </c:pt>
                      <c:pt idx="270">
                        <c:v>4.768203102601859E-4</c:v>
                      </c:pt>
                      <c:pt idx="271">
                        <c:v>4.7565695197537605E-4</c:v>
                      </c:pt>
                      <c:pt idx="272">
                        <c:v>4.7393832286971434E-4</c:v>
                      </c:pt>
                      <c:pt idx="273">
                        <c:v>4.7221454257416918E-4</c:v>
                      </c:pt>
                      <c:pt idx="274">
                        <c:v>4.7146929118384957E-4</c:v>
                      </c:pt>
                      <c:pt idx="275">
                        <c:v>4.7141161084230174E-4</c:v>
                      </c:pt>
                      <c:pt idx="276">
                        <c:v>4.6994287460461919E-4</c:v>
                      </c:pt>
                      <c:pt idx="277">
                        <c:v>4.6831929528321338E-4</c:v>
                      </c:pt>
                      <c:pt idx="278">
                        <c:v>4.8338001907532752E-4</c:v>
                      </c:pt>
                      <c:pt idx="279">
                        <c:v>5.0683501122927312E-4</c:v>
                      </c:pt>
                      <c:pt idx="280">
                        <c:v>5.0506017538482688E-4</c:v>
                      </c:pt>
                      <c:pt idx="281">
                        <c:v>5.0326892291478677E-4</c:v>
                      </c:pt>
                      <c:pt idx="282">
                        <c:v>5.1185577804294005E-4</c:v>
                      </c:pt>
                      <c:pt idx="283">
                        <c:v>5.1867211139665869E-4</c:v>
                      </c:pt>
                      <c:pt idx="284">
                        <c:v>5.1702247640994406E-4</c:v>
                      </c:pt>
                      <c:pt idx="285">
                        <c:v>5.152090198376789E-4</c:v>
                      </c:pt>
                      <c:pt idx="286">
                        <c:v>5.1342397367410005E-4</c:v>
                      </c:pt>
                      <c:pt idx="287">
                        <c:v>5.1164189939660696E-4</c:v>
                      </c:pt>
                      <c:pt idx="288">
                        <c:v>5.098699061186785E-4</c:v>
                      </c:pt>
                      <c:pt idx="289">
                        <c:v>5.081072474795342E-4</c:v>
                      </c:pt>
                      <c:pt idx="290">
                        <c:v>5.0703602857750873E-4</c:v>
                      </c:pt>
                      <c:pt idx="291">
                        <c:v>5.0628108995931314E-4</c:v>
                      </c:pt>
                      <c:pt idx="292">
                        <c:v>5.0456105283489818E-4</c:v>
                      </c:pt>
                      <c:pt idx="293">
                        <c:v>5.0298669100972825E-4</c:v>
                      </c:pt>
                      <c:pt idx="294">
                        <c:v>5.0131663566347164E-4</c:v>
                      </c:pt>
                      <c:pt idx="295">
                        <c:v>4.9962166076262691E-4</c:v>
                      </c:pt>
                      <c:pt idx="296">
                        <c:v>4.9793389282653156E-4</c:v>
                      </c:pt>
                      <c:pt idx="297">
                        <c:v>4.9768430453512344E-4</c:v>
                      </c:pt>
                      <c:pt idx="298">
                        <c:v>4.9620903792296691E-4</c:v>
                      </c:pt>
                      <c:pt idx="299">
                        <c:v>4.9472828886853743E-4</c:v>
                      </c:pt>
                      <c:pt idx="300">
                        <c:v>4.9310871925795736E-4</c:v>
                      </c:pt>
                      <c:pt idx="301">
                        <c:v>4.9147277981342484E-4</c:v>
                      </c:pt>
                      <c:pt idx="302">
                        <c:v>4.8984552118883388E-4</c:v>
                      </c:pt>
                      <c:pt idx="303">
                        <c:v>4.8823906633034244E-4</c:v>
                      </c:pt>
                      <c:pt idx="304">
                        <c:v>4.8663892896928313E-4</c:v>
                      </c:pt>
                      <c:pt idx="305">
                        <c:v>4.8504380901941998E-4</c:v>
                      </c:pt>
                      <c:pt idx="306">
                        <c:v>4.8346318872141453E-4</c:v>
                      </c:pt>
                      <c:pt idx="307">
                        <c:v>4.8190388730295458E-4</c:v>
                      </c:pt>
                      <c:pt idx="308">
                        <c:v>4.8034636399298916E-4</c:v>
                      </c:pt>
                      <c:pt idx="309">
                        <c:v>4.7879925480732489E-4</c:v>
                      </c:pt>
                      <c:pt idx="310">
                        <c:v>4.7726326770241857E-4</c:v>
                      </c:pt>
                      <c:pt idx="311">
                        <c:v>4.7664591645945042E-4</c:v>
                      </c:pt>
                      <c:pt idx="312">
                        <c:v>5.0222754442116359E-4</c:v>
                      </c:pt>
                      <c:pt idx="313">
                        <c:v>5.0785885335559032E-4</c:v>
                      </c:pt>
                      <c:pt idx="314">
                        <c:v>5.0649867132747514E-4</c:v>
                      </c:pt>
                      <c:pt idx="315">
                        <c:v>5.0497170817864322E-4</c:v>
                      </c:pt>
                      <c:pt idx="316">
                        <c:v>5.0338632960804245E-4</c:v>
                      </c:pt>
                      <c:pt idx="317">
                        <c:v>5.0322124487001216E-4</c:v>
                      </c:pt>
                      <c:pt idx="318">
                        <c:v>5.0183019308348018E-4</c:v>
                      </c:pt>
                      <c:pt idx="319">
                        <c:v>5.016875503449325E-4</c:v>
                      </c:pt>
                      <c:pt idx="320">
                        <c:v>5.0031157740275671E-4</c:v>
                      </c:pt>
                      <c:pt idx="321">
                        <c:v>4.9883327928314106E-4</c:v>
                      </c:pt>
                      <c:pt idx="322">
                        <c:v>4.9729976646557589E-4</c:v>
                      </c:pt>
                      <c:pt idx="323">
                        <c:v>4.9577832719868871E-4</c:v>
                      </c:pt>
                      <c:pt idx="324">
                        <c:v>5.081736509346559E-4</c:v>
                      </c:pt>
                      <c:pt idx="325">
                        <c:v>5.0664408365838805E-4</c:v>
                      </c:pt>
                      <c:pt idx="326">
                        <c:v>5.0509832171427235E-4</c:v>
                      </c:pt>
                      <c:pt idx="327">
                        <c:v>5.0362014629884574E-4</c:v>
                      </c:pt>
                      <c:pt idx="328">
                        <c:v>5.0208565319473776E-4</c:v>
                      </c:pt>
                      <c:pt idx="329">
                        <c:v>5.005821501272874E-4</c:v>
                      </c:pt>
                      <c:pt idx="330">
                        <c:v>4.9906740978401039E-4</c:v>
                      </c:pt>
                      <c:pt idx="331">
                        <c:v>4.9838535566427511E-4</c:v>
                      </c:pt>
                      <c:pt idx="332">
                        <c:v>4.969652765182788E-4</c:v>
                      </c:pt>
                      <c:pt idx="333">
                        <c:v>4.9642930102202984E-4</c:v>
                      </c:pt>
                      <c:pt idx="334">
                        <c:v>4.9506678079041665E-4</c:v>
                      </c:pt>
                      <c:pt idx="335">
                        <c:v>4.9359495033293049E-4</c:v>
                      </c:pt>
                      <c:pt idx="336">
                        <c:v>4.9212783441256451E-4</c:v>
                      </c:pt>
                      <c:pt idx="337">
                        <c:v>4.9067001326764763E-4</c:v>
                      </c:pt>
                      <c:pt idx="338">
                        <c:v>4.8923251941383544E-4</c:v>
                      </c:pt>
                      <c:pt idx="339">
                        <c:v>4.8779659577514697E-4</c:v>
                      </c:pt>
                      <c:pt idx="340">
                        <c:v>4.8636872089273954E-4</c:v>
                      </c:pt>
                      <c:pt idx="341">
                        <c:v>4.8494935646981009E-4</c:v>
                      </c:pt>
                      <c:pt idx="342">
                        <c:v>4.8353388410753113E-4</c:v>
                      </c:pt>
                      <c:pt idx="343">
                        <c:v>4.8212566636359123E-4</c:v>
                      </c:pt>
                      <c:pt idx="344">
                        <c:v>4.8072945519735935E-4</c:v>
                      </c:pt>
                      <c:pt idx="345">
                        <c:v>4.7934491460239028E-4</c:v>
                      </c:pt>
                      <c:pt idx="346">
                        <c:v>4.8176273076637797E-4</c:v>
                      </c:pt>
                      <c:pt idx="347">
                        <c:v>4.9605226546973135E-4</c:v>
                      </c:pt>
                      <c:pt idx="348">
                        <c:v>5.1429187765144495E-4</c:v>
                      </c:pt>
                      <c:pt idx="349">
                        <c:v>5.2941259677068706E-4</c:v>
                      </c:pt>
                      <c:pt idx="350">
                        <c:v>5.2813945466803028E-4</c:v>
                      </c:pt>
                      <c:pt idx="351">
                        <c:v>5.266414462658099E-4</c:v>
                      </c:pt>
                      <c:pt idx="352">
                        <c:v>5.2515624763126579E-4</c:v>
                      </c:pt>
                      <c:pt idx="353">
                        <c:v>5.2367803600416912E-4</c:v>
                      </c:pt>
                      <c:pt idx="354">
                        <c:v>5.2221583138495808E-4</c:v>
                      </c:pt>
                      <c:pt idx="355">
                        <c:v>5.2075891955946239E-4</c:v>
                      </c:pt>
                      <c:pt idx="356">
                        <c:v>5.1930833142266927E-4</c:v>
                      </c:pt>
                      <c:pt idx="357">
                        <c:v>5.1786673207018167E-4</c:v>
                      </c:pt>
                      <c:pt idx="358">
                        <c:v>5.1642315034602134E-4</c:v>
                      </c:pt>
                      <c:pt idx="359">
                        <c:v>5.1570541305832667E-4</c:v>
                      </c:pt>
                      <c:pt idx="360">
                        <c:v>5.3461066748697241E-4</c:v>
                      </c:pt>
                      <c:pt idx="361">
                        <c:v>5.4845376705490707E-4</c:v>
                      </c:pt>
                      <c:pt idx="362">
                        <c:v>5.4717761138854291E-4</c:v>
                      </c:pt>
                      <c:pt idx="363">
                        <c:v>5.4585753216937212E-4</c:v>
                      </c:pt>
                      <c:pt idx="364">
                        <c:v>5.4495382691891771E-4</c:v>
                      </c:pt>
                      <c:pt idx="365">
                        <c:v>5.4466524410184036E-4</c:v>
                      </c:pt>
                      <c:pt idx="366">
                        <c:v>5.4327736744080076E-4</c:v>
                      </c:pt>
                      <c:pt idx="367">
                        <c:v>5.4183329175267261E-4</c:v>
                      </c:pt>
                      <c:pt idx="368">
                        <c:v>5.4040524674279361E-4</c:v>
                      </c:pt>
                      <c:pt idx="369">
                        <c:v>5.390206065071071E-4</c:v>
                      </c:pt>
                      <c:pt idx="370">
                        <c:v>5.3758035274569578E-4</c:v>
                      </c:pt>
                      <c:pt idx="371">
                        <c:v>5.3615636684083352E-4</c:v>
                      </c:pt>
                      <c:pt idx="372">
                        <c:v>5.3471509070646323E-4</c:v>
                      </c:pt>
                      <c:pt idx="373">
                        <c:v>5.3328198931225715E-4</c:v>
                      </c:pt>
                      <c:pt idx="374">
                        <c:v>5.3185950978545124E-4</c:v>
                      </c:pt>
                      <c:pt idx="375">
                        <c:v>5.3046408948114203E-4</c:v>
                      </c:pt>
                      <c:pt idx="376">
                        <c:v>5.290758186573993E-4</c:v>
                      </c:pt>
                      <c:pt idx="377">
                        <c:v>5.3031322071879971E-4</c:v>
                      </c:pt>
                      <c:pt idx="378">
                        <c:v>5.2893977944658407E-4</c:v>
                      </c:pt>
                      <c:pt idx="379">
                        <c:v>5.2782123264321159E-4</c:v>
                      </c:pt>
                      <c:pt idx="380">
                        <c:v>5.2817831838140915E-4</c:v>
                      </c:pt>
                      <c:pt idx="381">
                        <c:v>5.2692529064599916E-4</c:v>
                      </c:pt>
                      <c:pt idx="382">
                        <c:v>5.26321950618276E-4</c:v>
                      </c:pt>
                      <c:pt idx="383">
                        <c:v>5.3390630757958019E-4</c:v>
                      </c:pt>
                      <c:pt idx="384">
                        <c:v>5.3261411464679265E-4</c:v>
                      </c:pt>
                      <c:pt idx="385">
                        <c:v>5.3124170845433307E-4</c:v>
                      </c:pt>
                      <c:pt idx="386">
                        <c:v>5.2990029741200218E-4</c:v>
                      </c:pt>
                      <c:pt idx="387">
                        <c:v>5.2854574748707132E-4</c:v>
                      </c:pt>
                      <c:pt idx="388">
                        <c:v>5.2720152879735761E-4</c:v>
                      </c:pt>
                      <c:pt idx="389">
                        <c:v>5.258612046839836E-4</c:v>
                      </c:pt>
                      <c:pt idx="390">
                        <c:v>5.2452828817112337E-4</c:v>
                      </c:pt>
                      <c:pt idx="391">
                        <c:v>5.2320162423194743E-4</c:v>
                      </c:pt>
                      <c:pt idx="392">
                        <c:v>5.2188287920641458E-4</c:v>
                      </c:pt>
                      <c:pt idx="393">
                        <c:v>5.2055860369398354E-4</c:v>
                      </c:pt>
                      <c:pt idx="394">
                        <c:v>5.1923738898278649E-4</c:v>
                      </c:pt>
                      <c:pt idx="395">
                        <c:v>5.1792495326230027E-4</c:v>
                      </c:pt>
                      <c:pt idx="396">
                        <c:v>5.1661786307672286E-4</c:v>
                      </c:pt>
                      <c:pt idx="397">
                        <c:v>5.1533414109933523E-4</c:v>
                      </c:pt>
                      <c:pt idx="398">
                        <c:v>5.1404697194015693E-4</c:v>
                      </c:pt>
                      <c:pt idx="399">
                        <c:v>5.1276141223581095E-4</c:v>
                      </c:pt>
                      <c:pt idx="400">
                        <c:v>5.1149829740916445E-4</c:v>
                      </c:pt>
                      <c:pt idx="401">
                        <c:v>5.1025465203433757E-4</c:v>
                      </c:pt>
                      <c:pt idx="402">
                        <c:v>5.0900228331030657E-4</c:v>
                      </c:pt>
                      <c:pt idx="403">
                        <c:v>5.078062984274908E-4</c:v>
                      </c:pt>
                      <c:pt idx="404">
                        <c:v>5.066210291844595E-4</c:v>
                      </c:pt>
                      <c:pt idx="405">
                        <c:v>5.0540763515916727E-4</c:v>
                      </c:pt>
                      <c:pt idx="406">
                        <c:v>5.0417095910919589E-4</c:v>
                      </c:pt>
                      <c:pt idx="407">
                        <c:v>5.0392969328396753E-4</c:v>
                      </c:pt>
                      <c:pt idx="408">
                        <c:v>5.1045617185035898E-4</c:v>
                      </c:pt>
                      <c:pt idx="409">
                        <c:v>5.0926624365523322E-4</c:v>
                      </c:pt>
                      <c:pt idx="410">
                        <c:v>5.0805946072467092E-4</c:v>
                      </c:pt>
                      <c:pt idx="411">
                        <c:v>5.0682345827867824E-4</c:v>
                      </c:pt>
                      <c:pt idx="412">
                        <c:v>5.05596198281595E-4</c:v>
                      </c:pt>
                      <c:pt idx="413">
                        <c:v>5.0437395445577875E-4</c:v>
                      </c:pt>
                      <c:pt idx="414">
                        <c:v>5.0315616353553412E-4</c:v>
                      </c:pt>
                      <c:pt idx="415">
                        <c:v>5.0194687926029095E-4</c:v>
                      </c:pt>
                      <c:pt idx="416">
                        <c:v>5.0074232529515408E-4</c:v>
                      </c:pt>
                      <c:pt idx="417">
                        <c:v>5.0002090195258738E-4</c:v>
                      </c:pt>
                      <c:pt idx="418">
                        <c:v>5.1178402746364317E-4</c:v>
                      </c:pt>
                      <c:pt idx="419">
                        <c:v>5.1056458375055942E-4</c:v>
                      </c:pt>
                      <c:pt idx="420">
                        <c:v>5.0940545257654112E-4</c:v>
                      </c:pt>
                      <c:pt idx="421">
                        <c:v>5.1628513944399466E-4</c:v>
                      </c:pt>
                      <c:pt idx="422">
                        <c:v>5.1527583941268903E-4</c:v>
                      </c:pt>
                      <c:pt idx="423">
                        <c:v>5.1406322769634251E-4</c:v>
                      </c:pt>
                      <c:pt idx="424">
                        <c:v>5.151916398240463E-4</c:v>
                      </c:pt>
                      <c:pt idx="425">
                        <c:v>5.1443215479250357E-4</c:v>
                      </c:pt>
                      <c:pt idx="426">
                        <c:v>5.1448763455679502E-4</c:v>
                      </c:pt>
                      <c:pt idx="427">
                        <c:v>5.1328333532539149E-4</c:v>
                      </c:pt>
                      <c:pt idx="428">
                        <c:v>5.1288446125464658E-4</c:v>
                      </c:pt>
                      <c:pt idx="429">
                        <c:v>5.1946241492884957E-4</c:v>
                      </c:pt>
                      <c:pt idx="430">
                        <c:v>5.1842035352161217E-4</c:v>
                      </c:pt>
                      <c:pt idx="431">
                        <c:v>5.1721779175607611E-4</c:v>
                      </c:pt>
                      <c:pt idx="432">
                        <c:v>5.16023302035013E-4</c:v>
                      </c:pt>
                      <c:pt idx="433">
                        <c:v>5.1483156509414389E-4</c:v>
                      </c:pt>
                      <c:pt idx="434">
                        <c:v>5.1365019349876003E-4</c:v>
                      </c:pt>
                      <c:pt idx="435">
                        <c:v>5.1247324147164449E-4</c:v>
                      </c:pt>
                      <c:pt idx="436">
                        <c:v>5.1130594700029804E-4</c:v>
                      </c:pt>
                      <c:pt idx="437">
                        <c:v>5.1014321883029482E-4</c:v>
                      </c:pt>
                      <c:pt idx="438">
                        <c:v>5.0898608932485503E-4</c:v>
                      </c:pt>
                      <c:pt idx="439">
                        <c:v>5.0782958748173807E-4</c:v>
                      </c:pt>
                      <c:pt idx="440">
                        <c:v>5.0667683564996238E-4</c:v>
                      </c:pt>
                      <c:pt idx="441">
                        <c:v>5.0553464565310897E-4</c:v>
                      </c:pt>
                      <c:pt idx="442">
                        <c:v>5.0439204417798917E-4</c:v>
                      </c:pt>
                      <c:pt idx="443">
                        <c:v>5.03265498603701E-4</c:v>
                      </c:pt>
                      <c:pt idx="444">
                        <c:v>5.021381306668253E-4</c:v>
                      </c:pt>
                      <c:pt idx="445">
                        <c:v>5.0101670197879005E-4</c:v>
                      </c:pt>
                      <c:pt idx="446">
                        <c:v>4.9989375064086463E-4</c:v>
                      </c:pt>
                      <c:pt idx="447">
                        <c:v>4.9877878990025422E-4</c:v>
                      </c:pt>
                      <c:pt idx="448">
                        <c:v>4.976747145600352E-4</c:v>
                      </c:pt>
                      <c:pt idx="449">
                        <c:v>4.9657035054873966E-4</c:v>
                      </c:pt>
                      <c:pt idx="450">
                        <c:v>4.9546940488822918E-4</c:v>
                      </c:pt>
                      <c:pt idx="451">
                        <c:v>4.9437407402498331E-4</c:v>
                      </c:pt>
                      <c:pt idx="452">
                        <c:v>4.9328362810813989E-4</c:v>
                      </c:pt>
                      <c:pt idx="453">
                        <c:v>4.9219547502324184E-4</c:v>
                      </c:pt>
                      <c:pt idx="454">
                        <c:v>4.911171537872721E-4</c:v>
                      </c:pt>
                      <c:pt idx="455">
                        <c:v>4.9004897574657954E-4</c:v>
                      </c:pt>
                      <c:pt idx="456">
                        <c:v>4.8898158176905837E-4</c:v>
                      </c:pt>
                      <c:pt idx="457">
                        <c:v>4.8791372076999222E-4</c:v>
                      </c:pt>
                      <c:pt idx="458">
                        <c:v>4.8685326638291473E-4</c:v>
                      </c:pt>
                      <c:pt idx="459">
                        <c:v>4.8580020872471621E-4</c:v>
                      </c:pt>
                      <c:pt idx="460">
                        <c:v>4.8475055054578126E-4</c:v>
                      </c:pt>
                      <c:pt idx="461">
                        <c:v>4.8370640202055246E-4</c:v>
                      </c:pt>
                      <c:pt idx="462">
                        <c:v>4.8266628114689621E-4</c:v>
                      </c:pt>
                      <c:pt idx="463">
                        <c:v>4.816304741276508E-4</c:v>
                      </c:pt>
                      <c:pt idx="464">
                        <c:v>4.8059530693524914E-4</c:v>
                      </c:pt>
                      <c:pt idx="465">
                        <c:v>4.7956670940188772E-4</c:v>
                      </c:pt>
                      <c:pt idx="466">
                        <c:v>4.7854109734611996E-4</c:v>
                      </c:pt>
                      <c:pt idx="467">
                        <c:v>4.7752191044049525E-4</c:v>
                      </c:pt>
                      <c:pt idx="468">
                        <c:v>4.7650421182417169E-4</c:v>
                      </c:pt>
                      <c:pt idx="469">
                        <c:v>4.7549695595756907E-4</c:v>
                      </c:pt>
                      <c:pt idx="470">
                        <c:v>4.744875036646124E-4</c:v>
                      </c:pt>
                      <c:pt idx="471">
                        <c:v>4.7348040236496646E-4</c:v>
                      </c:pt>
                      <c:pt idx="472">
                        <c:v>4.7248619759122397E-4</c:v>
                      </c:pt>
                      <c:pt idx="473">
                        <c:v>4.7217385600660278E-4</c:v>
                      </c:pt>
                      <c:pt idx="474">
                        <c:v>4.7543693849032276E-4</c:v>
                      </c:pt>
                      <c:pt idx="475">
                        <c:v>4.7449488832867245E-4</c:v>
                      </c:pt>
                      <c:pt idx="476">
                        <c:v>4.7351916723225728E-4</c:v>
                      </c:pt>
                      <c:pt idx="477">
                        <c:v>4.7252648962859344E-4</c:v>
                      </c:pt>
                      <c:pt idx="478">
                        <c:v>4.715480332357217E-4</c:v>
                      </c:pt>
                      <c:pt idx="479">
                        <c:v>4.7329449038652352E-4</c:v>
                      </c:pt>
                      <c:pt idx="480">
                        <c:v>4.7239828059168873E-4</c:v>
                      </c:pt>
                      <c:pt idx="481">
                        <c:v>4.7146363972419E-4</c:v>
                      </c:pt>
                      <c:pt idx="482">
                        <c:v>4.7049279703352656E-4</c:v>
                      </c:pt>
                      <c:pt idx="483">
                        <c:v>4.6951950587001439E-4</c:v>
                      </c:pt>
                      <c:pt idx="484">
                        <c:v>4.8428026979655984E-4</c:v>
                      </c:pt>
                      <c:pt idx="485">
                        <c:v>4.8345100131307116E-4</c:v>
                      </c:pt>
                      <c:pt idx="486">
                        <c:v>4.8248365035066223E-4</c:v>
                      </c:pt>
                      <c:pt idx="487">
                        <c:v>4.8150024175467248E-4</c:v>
                      </c:pt>
                      <c:pt idx="488">
                        <c:v>4.8116313151812099E-4</c:v>
                      </c:pt>
                      <c:pt idx="489">
                        <c:v>4.8038552055943258E-4</c:v>
                      </c:pt>
                      <c:pt idx="490">
                        <c:v>4.7983675963970458E-4</c:v>
                      </c:pt>
                      <c:pt idx="491">
                        <c:v>4.788751537038311E-4</c:v>
                      </c:pt>
                      <c:pt idx="492">
                        <c:v>4.9533914808534544E-4</c:v>
                      </c:pt>
                      <c:pt idx="493">
                        <c:v>4.9537195968051332E-4</c:v>
                      </c:pt>
                      <c:pt idx="494">
                        <c:v>4.9896095523080408E-4</c:v>
                      </c:pt>
                      <c:pt idx="495">
                        <c:v>5.1205062989092501E-4</c:v>
                      </c:pt>
                      <c:pt idx="496">
                        <c:v>5.1256781252683749E-4</c:v>
                      </c:pt>
                      <c:pt idx="497">
                        <c:v>5.1326777961826955E-4</c:v>
                      </c:pt>
                      <c:pt idx="498">
                        <c:v>5.1230612385700757E-4</c:v>
                      </c:pt>
                      <c:pt idx="499">
                        <c:v>5.1250663170166323E-4</c:v>
                      </c:pt>
                      <c:pt idx="500">
                        <c:v>5.121130099973361E-4</c:v>
                      </c:pt>
                      <c:pt idx="501">
                        <c:v>5.1876833829169616E-4</c:v>
                      </c:pt>
                      <c:pt idx="502">
                        <c:v>5.2441929395194398E-4</c:v>
                      </c:pt>
                      <c:pt idx="503">
                        <c:v>5.2815229352467792E-4</c:v>
                      </c:pt>
                      <c:pt idx="504">
                        <c:v>5.2713929852731185E-4</c:v>
                      </c:pt>
                      <c:pt idx="505">
                        <c:v>5.2740524637955076E-4</c:v>
                      </c:pt>
                      <c:pt idx="506">
                        <c:v>5.264031211016446E-4</c:v>
                      </c:pt>
                      <c:pt idx="507">
                        <c:v>5.294807370761058E-4</c:v>
                      </c:pt>
                      <c:pt idx="508">
                        <c:v>5.2932876705681414E-4</c:v>
                      </c:pt>
                      <c:pt idx="509">
                        <c:v>5.2841103260868941E-4</c:v>
                      </c:pt>
                      <c:pt idx="510">
                        <c:v>5.2894805843842034E-4</c:v>
                      </c:pt>
                      <c:pt idx="511">
                        <c:v>5.3084038491699355E-4</c:v>
                      </c:pt>
                      <c:pt idx="512">
                        <c:v>5.370665108393682E-4</c:v>
                      </c:pt>
                      <c:pt idx="513">
                        <c:v>5.396640129056333E-4</c:v>
                      </c:pt>
                      <c:pt idx="514">
                        <c:v>5.4756068729941789E-4</c:v>
                      </c:pt>
                      <c:pt idx="515">
                        <c:v>5.4837859362257479E-4</c:v>
                      </c:pt>
                      <c:pt idx="516">
                        <c:v>5.4882539080009798E-4</c:v>
                      </c:pt>
                      <c:pt idx="517">
                        <c:v>5.4865224809538121E-4</c:v>
                      </c:pt>
                      <c:pt idx="518">
                        <c:v>5.6981211718781202E-4</c:v>
                      </c:pt>
                      <c:pt idx="519">
                        <c:v>5.7018748423453029E-4</c:v>
                      </c:pt>
                      <c:pt idx="520">
                        <c:v>5.6931205644036918E-4</c:v>
                      </c:pt>
                      <c:pt idx="521">
                        <c:v>5.696594873346514E-4</c:v>
                      </c:pt>
                      <c:pt idx="522">
                        <c:v>5.6860230060214482E-4</c:v>
                      </c:pt>
                      <c:pt idx="523">
                        <c:v>5.7223085026557167E-4</c:v>
                      </c:pt>
                      <c:pt idx="524">
                        <c:v>5.8920439699986795E-4</c:v>
                      </c:pt>
                      <c:pt idx="525">
                        <c:v>5.9502348165248848E-4</c:v>
                      </c:pt>
                      <c:pt idx="526">
                        <c:v>5.975799654309279E-4</c:v>
                      </c:pt>
                      <c:pt idx="527">
                        <c:v>6.0129279244623733E-4</c:v>
                      </c:pt>
                      <c:pt idx="528">
                        <c:v>6.0157926900913559E-4</c:v>
                      </c:pt>
                      <c:pt idx="529">
                        <c:v>6.0335347685971279E-4</c:v>
                      </c:pt>
                      <c:pt idx="530">
                        <c:v>6.0791017524251876E-4</c:v>
                      </c:pt>
                      <c:pt idx="531">
                        <c:v>6.121149908455744E-4</c:v>
                      </c:pt>
                      <c:pt idx="532">
                        <c:v>6.1160113599750268E-4</c:v>
                      </c:pt>
                      <c:pt idx="533">
                        <c:v>6.1402180219378034E-4</c:v>
                      </c:pt>
                      <c:pt idx="534">
                        <c:v>6.1523793409513406E-4</c:v>
                      </c:pt>
                      <c:pt idx="535">
                        <c:v>6.3378465364436918E-4</c:v>
                      </c:pt>
                      <c:pt idx="536">
                        <c:v>6.4259323405557354E-4</c:v>
                      </c:pt>
                      <c:pt idx="537">
                        <c:v>6.5246641775050008E-4</c:v>
                      </c:pt>
                      <c:pt idx="538">
                        <c:v>6.6663278732274813E-4</c:v>
                      </c:pt>
                      <c:pt idx="539">
                        <c:v>6.6611006907364126E-4</c:v>
                      </c:pt>
                      <c:pt idx="540">
                        <c:v>6.7782571713820153E-4</c:v>
                      </c:pt>
                      <c:pt idx="541">
                        <c:v>6.8027333430455649E-4</c:v>
                      </c:pt>
                      <c:pt idx="542">
                        <c:v>7.0425438285177835E-4</c:v>
                      </c:pt>
                      <c:pt idx="543">
                        <c:v>7.1116356000300578E-4</c:v>
                      </c:pt>
                      <c:pt idx="544">
                        <c:v>7.1039624057216209E-4</c:v>
                      </c:pt>
                      <c:pt idx="545">
                        <c:v>7.1180047304743451E-4</c:v>
                      </c:pt>
                      <c:pt idx="546">
                        <c:v>7.2192244635458725E-4</c:v>
                      </c:pt>
                      <c:pt idx="547">
                        <c:v>7.2064779630419515E-4</c:v>
                      </c:pt>
                      <c:pt idx="548">
                        <c:v>7.1979446827885086E-4</c:v>
                      </c:pt>
                      <c:pt idx="549">
                        <c:v>7.1872125667053776E-4</c:v>
                      </c:pt>
                      <c:pt idx="550">
                        <c:v>7.3522109630449952E-4</c:v>
                      </c:pt>
                      <c:pt idx="551">
                        <c:v>7.3616534412144824E-4</c:v>
                      </c:pt>
                      <c:pt idx="552">
                        <c:v>7.3809097145517677E-4</c:v>
                      </c:pt>
                      <c:pt idx="553">
                        <c:v>7.3685419805611762E-4</c:v>
                      </c:pt>
                      <c:pt idx="554">
                        <c:v>7.3592134828356058E-4</c:v>
                      </c:pt>
                      <c:pt idx="555">
                        <c:v>7.348127917759361E-4</c:v>
                      </c:pt>
                      <c:pt idx="556">
                        <c:v>7.3693448106084086E-4</c:v>
                      </c:pt>
                      <c:pt idx="557">
                        <c:v>7.4008637143633497E-4</c:v>
                      </c:pt>
                      <c:pt idx="558">
                        <c:v>7.5471104319480161E-4</c:v>
                      </c:pt>
                      <c:pt idx="559">
                        <c:v>8.0320432347150866E-4</c:v>
                      </c:pt>
                      <c:pt idx="560">
                        <c:v>8.0391836113999512E-4</c:v>
                      </c:pt>
                      <c:pt idx="561">
                        <c:v>9.3097454243454411E-4</c:v>
                      </c:pt>
                      <c:pt idx="562">
                        <c:v>9.6232615854130075E-4</c:v>
                      </c:pt>
                      <c:pt idx="563">
                        <c:v>1.0015714550555268E-3</c:v>
                      </c:pt>
                      <c:pt idx="564">
                        <c:v>1.0317458849332399E-3</c:v>
                      </c:pt>
                      <c:pt idx="565">
                        <c:v>1.0539905600983879E-3</c:v>
                      </c:pt>
                      <c:pt idx="566">
                        <c:v>1.0528660504446747E-3</c:v>
                      </c:pt>
                      <c:pt idx="567">
                        <c:v>1.0705813536783886E-3</c:v>
                      </c:pt>
                      <c:pt idx="568">
                        <c:v>1.1051497721782377E-3</c:v>
                      </c:pt>
                      <c:pt idx="569">
                        <c:v>1.1061346630518094E-3</c:v>
                      </c:pt>
                      <c:pt idx="570">
                        <c:v>1.1078894254788378E-3</c:v>
                      </c:pt>
                      <c:pt idx="571">
                        <c:v>1.1069811946000357E-3</c:v>
                      </c:pt>
                      <c:pt idx="572">
                        <c:v>1.1234160466545532E-3</c:v>
                      </c:pt>
                      <c:pt idx="573">
                        <c:v>1.1235765659103987E-3</c:v>
                      </c:pt>
                      <c:pt idx="574">
                        <c:v>1.1254699123651477E-3</c:v>
                      </c:pt>
                      <c:pt idx="575">
                        <c:v>1.1264902919527356E-3</c:v>
                      </c:pt>
                      <c:pt idx="576">
                        <c:v>1.1298525474356187E-3</c:v>
                      </c:pt>
                      <c:pt idx="577">
                        <c:v>1.1440382448928868E-3</c:v>
                      </c:pt>
                      <c:pt idx="578">
                        <c:v>1.1918856656926162E-3</c:v>
                      </c:pt>
                      <c:pt idx="579">
                        <c:v>1.2133068735915306E-3</c:v>
                      </c:pt>
                      <c:pt idx="580">
                        <c:v>1.3290781894859307E-3</c:v>
                      </c:pt>
                      <c:pt idx="581">
                        <c:v>1.7828202002240362E-3</c:v>
                      </c:pt>
                      <c:pt idx="582">
                        <c:v>1.7798322451063578E-3</c:v>
                      </c:pt>
                      <c:pt idx="583">
                        <c:v>1.9529391406229502E-3</c:v>
                      </c:pt>
                      <c:pt idx="584">
                        <c:v>2.0057772949606508E-3</c:v>
                      </c:pt>
                      <c:pt idx="585">
                        <c:v>2.0383415378833689E-3</c:v>
                      </c:pt>
                      <c:pt idx="586">
                        <c:v>2.0348678744356885E-3</c:v>
                      </c:pt>
                      <c:pt idx="587">
                        <c:v>2.1167706418343279E-3</c:v>
                      </c:pt>
                      <c:pt idx="588">
                        <c:v>2.147637906090552E-3</c:v>
                      </c:pt>
                      <c:pt idx="589">
                        <c:v>2.4132369466079162E-3</c:v>
                      </c:pt>
                      <c:pt idx="590">
                        <c:v>2.4410701598882576E-3</c:v>
                      </c:pt>
                      <c:pt idx="591">
                        <c:v>2.4381655728758955E-3</c:v>
                      </c:pt>
                      <c:pt idx="592">
                        <c:v>2.4956452179722781E-3</c:v>
                      </c:pt>
                      <c:pt idx="593">
                        <c:v>2.6778382624085941E-3</c:v>
                      </c:pt>
                      <c:pt idx="594">
                        <c:v>2.7616916732787732E-3</c:v>
                      </c:pt>
                      <c:pt idx="595">
                        <c:v>2.942820291858151E-3</c:v>
                      </c:pt>
                      <c:pt idx="596">
                        <c:v>3.4118305482605444E-3</c:v>
                      </c:pt>
                      <c:pt idx="597">
                        <c:v>3.5531250827220027E-3</c:v>
                      </c:pt>
                      <c:pt idx="598">
                        <c:v>4.1982912435500454E-3</c:v>
                      </c:pt>
                      <c:pt idx="599">
                        <c:v>5.3895377634942902E-3</c:v>
                      </c:pt>
                      <c:pt idx="600">
                        <c:v>6.3903635239495986E-3</c:v>
                      </c:pt>
                      <c:pt idx="601">
                        <c:v>7.6688575592355011E-3</c:v>
                      </c:pt>
                      <c:pt idx="602">
                        <c:v>9.0195913115460706E-3</c:v>
                      </c:pt>
                      <c:pt idx="603">
                        <c:v>1.1371096272293973E-2</c:v>
                      </c:pt>
                      <c:pt idx="604">
                        <c:v>1.4236053313618194E-2</c:v>
                      </c:pt>
                      <c:pt idx="605">
                        <c:v>1.7263141327029517E-2</c:v>
                      </c:pt>
                      <c:pt idx="606">
                        <c:v>1.9927196667667835E-2</c:v>
                      </c:pt>
                      <c:pt idx="607">
                        <c:v>2.2183948893604939E-2</c:v>
                      </c:pt>
                      <c:pt idx="608">
                        <c:v>2.4479554215478094E-2</c:v>
                      </c:pt>
                      <c:pt idx="609">
                        <c:v>2.6705283653101645E-2</c:v>
                      </c:pt>
                      <c:pt idx="610">
                        <c:v>2.8586752392777671E-2</c:v>
                      </c:pt>
                      <c:pt idx="611">
                        <c:v>3.1967195608272748E-2</c:v>
                      </c:pt>
                      <c:pt idx="612">
                        <c:v>3.5727296316176493E-2</c:v>
                      </c:pt>
                      <c:pt idx="613">
                        <c:v>3.8673130354417523E-2</c:v>
                      </c:pt>
                      <c:pt idx="614">
                        <c:v>4.1023324132495598E-2</c:v>
                      </c:pt>
                      <c:pt idx="615">
                        <c:v>4.3382675813877176E-2</c:v>
                      </c:pt>
                      <c:pt idx="616">
                        <c:v>4.4466770686523688E-2</c:v>
                      </c:pt>
                      <c:pt idx="617">
                        <c:v>4.565090831338274E-2</c:v>
                      </c:pt>
                      <c:pt idx="618">
                        <c:v>4.645681723930524E-2</c:v>
                      </c:pt>
                      <c:pt idx="619">
                        <c:v>4.7013014739458688E-2</c:v>
                      </c:pt>
                      <c:pt idx="620">
                        <c:v>4.7672341948919367E-2</c:v>
                      </c:pt>
                      <c:pt idx="621">
                        <c:v>4.8198961882206605E-2</c:v>
                      </c:pt>
                      <c:pt idx="622">
                        <c:v>4.8454365080557373E-2</c:v>
                      </c:pt>
                      <c:pt idx="623">
                        <c:v>4.8851295159365843E-2</c:v>
                      </c:pt>
                      <c:pt idx="624">
                        <c:v>4.9164896621898983E-2</c:v>
                      </c:pt>
                      <c:pt idx="625">
                        <c:v>4.9302859538817384E-2</c:v>
                      </c:pt>
                      <c:pt idx="626">
                        <c:v>4.9383541672127745E-2</c:v>
                      </c:pt>
                      <c:pt idx="627">
                        <c:v>4.9381965623701084E-2</c:v>
                      </c:pt>
                      <c:pt idx="628">
                        <c:v>4.9447598804428429E-2</c:v>
                      </c:pt>
                      <c:pt idx="629">
                        <c:v>4.9370587695627945E-2</c:v>
                      </c:pt>
                      <c:pt idx="630">
                        <c:v>4.9305850757366779E-2</c:v>
                      </c:pt>
                      <c:pt idx="631">
                        <c:v>4.9228701853255889E-2</c:v>
                      </c:pt>
                      <c:pt idx="632">
                        <c:v>4.9207408230387238E-2</c:v>
                      </c:pt>
                      <c:pt idx="633">
                        <c:v>4.9180473548624634E-2</c:v>
                      </c:pt>
                      <c:pt idx="634">
                        <c:v>4.9145175905139171E-2</c:v>
                      </c:pt>
                      <c:pt idx="635">
                        <c:v>4.9085753607842043E-2</c:v>
                      </c:pt>
                      <c:pt idx="636">
                        <c:v>4.906270697429653E-2</c:v>
                      </c:pt>
                      <c:pt idx="637">
                        <c:v>4.9134117520061908E-2</c:v>
                      </c:pt>
                      <c:pt idx="638">
                        <c:v>4.9162756158061149E-2</c:v>
                      </c:pt>
                      <c:pt idx="639">
                        <c:v>4.9268557811771467E-2</c:v>
                      </c:pt>
                      <c:pt idx="640">
                        <c:v>4.949700780977926E-2</c:v>
                      </c:pt>
                      <c:pt idx="641">
                        <c:v>4.9589644866673881E-2</c:v>
                      </c:pt>
                      <c:pt idx="642">
                        <c:v>4.977286272992449E-2</c:v>
                      </c:pt>
                      <c:pt idx="643">
                        <c:v>5.004771162358311E-2</c:v>
                      </c:pt>
                      <c:pt idx="644">
                        <c:v>5.0329847545224377E-2</c:v>
                      </c:pt>
                      <c:pt idx="645">
                        <c:v>5.0734945594871184E-2</c:v>
                      </c:pt>
                      <c:pt idx="646">
                        <c:v>5.1216336189822943E-2</c:v>
                      </c:pt>
                      <c:pt idx="647">
                        <c:v>5.2044252595771709E-2</c:v>
                      </c:pt>
                      <c:pt idx="648">
                        <c:v>5.2876498536507388E-2</c:v>
                      </c:pt>
                      <c:pt idx="649">
                        <c:v>5.4070208322753992E-2</c:v>
                      </c:pt>
                      <c:pt idx="650">
                        <c:v>5.542346752208234E-2</c:v>
                      </c:pt>
                      <c:pt idx="651">
                        <c:v>5.6212854969566406E-2</c:v>
                      </c:pt>
                      <c:pt idx="652">
                        <c:v>5.6931036061148764E-2</c:v>
                      </c:pt>
                      <c:pt idx="653">
                        <c:v>5.8178436185111468E-2</c:v>
                      </c:pt>
                      <c:pt idx="654">
                        <c:v>5.9464741112573244E-2</c:v>
                      </c:pt>
                      <c:pt idx="655">
                        <c:v>6.0341504217083675E-2</c:v>
                      </c:pt>
                      <c:pt idx="656">
                        <c:v>6.1448073854028409E-2</c:v>
                      </c:pt>
                      <c:pt idx="657">
                        <c:v>6.2825694182373742E-2</c:v>
                      </c:pt>
                      <c:pt idx="658">
                        <c:v>6.3923173572028091E-2</c:v>
                      </c:pt>
                      <c:pt idx="659">
                        <c:v>6.5549641723108287E-2</c:v>
                      </c:pt>
                      <c:pt idx="660">
                        <c:v>6.7238025563251716E-2</c:v>
                      </c:pt>
                      <c:pt idx="661">
                        <c:v>6.7616561969924077E-2</c:v>
                      </c:pt>
                      <c:pt idx="662">
                        <c:v>6.7515483758172373E-2</c:v>
                      </c:pt>
                      <c:pt idx="663">
                        <c:v>6.743400477489199E-2</c:v>
                      </c:pt>
                      <c:pt idx="664">
                        <c:v>6.7332844799236971E-2</c:v>
                      </c:pt>
                      <c:pt idx="665">
                        <c:v>6.7575124427542488E-2</c:v>
                      </c:pt>
                      <c:pt idx="666">
                        <c:v>6.7547866222624819E-2</c:v>
                      </c:pt>
                      <c:pt idx="667">
                        <c:v>6.7479891267851741E-2</c:v>
                      </c:pt>
                      <c:pt idx="668">
                        <c:v>6.7385281290970198E-2</c:v>
                      </c:pt>
                      <c:pt idx="669">
                        <c:v>6.7300625570386449E-2</c:v>
                      </c:pt>
                      <c:pt idx="670">
                        <c:v>6.7220433769346444E-2</c:v>
                      </c:pt>
                      <c:pt idx="671">
                        <c:v>6.7231950879581975E-2</c:v>
                      </c:pt>
                      <c:pt idx="672">
                        <c:v>6.7222316574956503E-2</c:v>
                      </c:pt>
                      <c:pt idx="673">
                        <c:v>6.7134607205319954E-2</c:v>
                      </c:pt>
                      <c:pt idx="674">
                        <c:v>6.7196328064976621E-2</c:v>
                      </c:pt>
                      <c:pt idx="675">
                        <c:v>6.7456572876634369E-2</c:v>
                      </c:pt>
                      <c:pt idx="676">
                        <c:v>6.7539401910391775E-2</c:v>
                      </c:pt>
                      <c:pt idx="677">
                        <c:v>6.7588517736460296E-2</c:v>
                      </c:pt>
                      <c:pt idx="678">
                        <c:v>6.7634758856565766E-2</c:v>
                      </c:pt>
                      <c:pt idx="679">
                        <c:v>6.7844661139276022E-2</c:v>
                      </c:pt>
                      <c:pt idx="680">
                        <c:v>6.7974849966886908E-2</c:v>
                      </c:pt>
                      <c:pt idx="681">
                        <c:v>6.7953288403568859E-2</c:v>
                      </c:pt>
                      <c:pt idx="682">
                        <c:v>6.7859196110383047E-2</c:v>
                      </c:pt>
                      <c:pt idx="683">
                        <c:v>6.7762204758807107E-2</c:v>
                      </c:pt>
                      <c:pt idx="684">
                        <c:v>6.7663837479104871E-2</c:v>
                      </c:pt>
                      <c:pt idx="685">
                        <c:v>6.7567906102682776E-2</c:v>
                      </c:pt>
                      <c:pt idx="686">
                        <c:v>6.7518234010615033E-2</c:v>
                      </c:pt>
                      <c:pt idx="687">
                        <c:v>6.7428041896116703E-2</c:v>
                      </c:pt>
                      <c:pt idx="688">
                        <c:v>6.7396780297163089E-2</c:v>
                      </c:pt>
                      <c:pt idx="689">
                        <c:v>6.7391399045236625E-2</c:v>
                      </c:pt>
                      <c:pt idx="690">
                        <c:v>6.7323599917516297E-2</c:v>
                      </c:pt>
                      <c:pt idx="691">
                        <c:v>6.7275693489030883E-2</c:v>
                      </c:pt>
                      <c:pt idx="692">
                        <c:v>6.7198726734966602E-2</c:v>
                      </c:pt>
                      <c:pt idx="693">
                        <c:v>6.7103196599233125E-2</c:v>
                      </c:pt>
                      <c:pt idx="694">
                        <c:v>6.7021390043414647E-2</c:v>
                      </c:pt>
                      <c:pt idx="695">
                        <c:v>6.6928084291099352E-2</c:v>
                      </c:pt>
                      <c:pt idx="696">
                        <c:v>6.6845500518081247E-2</c:v>
                      </c:pt>
                      <c:pt idx="697">
                        <c:v>6.6757089212888587E-2</c:v>
                      </c:pt>
                      <c:pt idx="698">
                        <c:v>6.6662126355035684E-2</c:v>
                      </c:pt>
                      <c:pt idx="699">
                        <c:v>6.6630525096741416E-2</c:v>
                      </c:pt>
                      <c:pt idx="700">
                        <c:v>6.6754102255287245E-2</c:v>
                      </c:pt>
                      <c:pt idx="701">
                        <c:v>6.6708202147075929E-2</c:v>
                      </c:pt>
                      <c:pt idx="702">
                        <c:v>6.6617015521863887E-2</c:v>
                      </c:pt>
                      <c:pt idx="703">
                        <c:v>6.6522866138690934E-2</c:v>
                      </c:pt>
                      <c:pt idx="704">
                        <c:v>6.6441717999928721E-2</c:v>
                      </c:pt>
                      <c:pt idx="705">
                        <c:v>6.6454574096220076E-2</c:v>
                      </c:pt>
                      <c:pt idx="706">
                        <c:v>6.6489301950611257E-2</c:v>
                      </c:pt>
                      <c:pt idx="707">
                        <c:v>6.6509619780221435E-2</c:v>
                      </c:pt>
                      <c:pt idx="708">
                        <c:v>6.6427635158404538E-2</c:v>
                      </c:pt>
                      <c:pt idx="709">
                        <c:v>6.6345505161332585E-2</c:v>
                      </c:pt>
                      <c:pt idx="710">
                        <c:v>6.626462564720588E-2</c:v>
                      </c:pt>
                      <c:pt idx="711">
                        <c:v>6.6172002100204033E-2</c:v>
                      </c:pt>
                      <c:pt idx="712">
                        <c:v>6.6084931212853512E-2</c:v>
                      </c:pt>
                      <c:pt idx="713">
                        <c:v>6.5997458296703781E-2</c:v>
                      </c:pt>
                      <c:pt idx="714">
                        <c:v>6.5986624256002324E-2</c:v>
                      </c:pt>
                      <c:pt idx="715">
                        <c:v>6.5999671944830557E-2</c:v>
                      </c:pt>
                      <c:pt idx="716">
                        <c:v>6.6079128894276237E-2</c:v>
                      </c:pt>
                      <c:pt idx="717">
                        <c:v>6.6310266581863772E-2</c:v>
                      </c:pt>
                      <c:pt idx="718">
                        <c:v>6.6477611168622733E-2</c:v>
                      </c:pt>
                      <c:pt idx="719">
                        <c:v>6.6837166975558929E-2</c:v>
                      </c:pt>
                      <c:pt idx="720">
                        <c:v>6.705630760081821E-2</c:v>
                      </c:pt>
                      <c:pt idx="721">
                        <c:v>6.7140659483149706E-2</c:v>
                      </c:pt>
                      <c:pt idx="722">
                        <c:v>6.7211588441416906E-2</c:v>
                      </c:pt>
                      <c:pt idx="723">
                        <c:v>6.7445865516222017E-2</c:v>
                      </c:pt>
                      <c:pt idx="724">
                        <c:v>6.7951010369952561E-2</c:v>
                      </c:pt>
                      <c:pt idx="725">
                        <c:v>6.8715967728131683E-2</c:v>
                      </c:pt>
                      <c:pt idx="726">
                        <c:v>6.8850248180029647E-2</c:v>
                      </c:pt>
                      <c:pt idx="727">
                        <c:v>6.876081543542216E-2</c:v>
                      </c:pt>
                      <c:pt idx="728">
                        <c:v>6.8667315178379262E-2</c:v>
                      </c:pt>
                      <c:pt idx="729">
                        <c:v>6.9354883417487592E-2</c:v>
                      </c:pt>
                      <c:pt idx="730">
                        <c:v>7.1328555481603495E-2</c:v>
                      </c:pt>
                      <c:pt idx="731">
                        <c:v>7.1328016494603116E-2</c:v>
                      </c:pt>
                      <c:pt idx="732">
                        <c:v>7.1362516329241635E-2</c:v>
                      </c:pt>
                      <c:pt idx="733">
                        <c:v>7.1277774474977934E-2</c:v>
                      </c:pt>
                      <c:pt idx="734">
                        <c:v>7.1945408282587289E-2</c:v>
                      </c:pt>
                      <c:pt idx="735">
                        <c:v>7.5170244130367381E-2</c:v>
                      </c:pt>
                      <c:pt idx="736">
                        <c:v>7.9211341802189889E-2</c:v>
                      </c:pt>
                      <c:pt idx="737">
                        <c:v>7.9572544449794516E-2</c:v>
                      </c:pt>
                      <c:pt idx="738">
                        <c:v>7.9565815304200649E-2</c:v>
                      </c:pt>
                      <c:pt idx="739">
                        <c:v>7.9460272464204215E-2</c:v>
                      </c:pt>
                      <c:pt idx="740">
                        <c:v>7.9356558249332146E-2</c:v>
                      </c:pt>
                      <c:pt idx="741">
                        <c:v>7.9261225712120839E-2</c:v>
                      </c:pt>
                      <c:pt idx="742">
                        <c:v>7.9361610338030131E-2</c:v>
                      </c:pt>
                      <c:pt idx="743">
                        <c:v>7.9321603615471081E-2</c:v>
                      </c:pt>
                      <c:pt idx="744">
                        <c:v>7.9235468917909294E-2</c:v>
                      </c:pt>
                      <c:pt idx="745">
                        <c:v>7.9131806073035479E-2</c:v>
                      </c:pt>
                      <c:pt idx="746">
                        <c:v>7.9050435707631025E-2</c:v>
                      </c:pt>
                      <c:pt idx="747">
                        <c:v>7.9049673756242847E-2</c:v>
                      </c:pt>
                      <c:pt idx="748">
                        <c:v>7.9181651562861888E-2</c:v>
                      </c:pt>
                      <c:pt idx="749">
                        <c:v>7.9312677115406544E-2</c:v>
                      </c:pt>
                      <c:pt idx="750">
                        <c:v>7.9351883195311668E-2</c:v>
                      </c:pt>
                      <c:pt idx="751">
                        <c:v>7.9284057134060018E-2</c:v>
                      </c:pt>
                      <c:pt idx="752">
                        <c:v>7.9201177848842813E-2</c:v>
                      </c:pt>
                      <c:pt idx="753">
                        <c:v>7.9190273204559999E-2</c:v>
                      </c:pt>
                      <c:pt idx="754">
                        <c:v>7.9239584674810196E-2</c:v>
                      </c:pt>
                      <c:pt idx="755">
                        <c:v>7.9318388416910982E-2</c:v>
                      </c:pt>
                      <c:pt idx="756">
                        <c:v>7.9214704558741675E-2</c:v>
                      </c:pt>
                      <c:pt idx="757">
                        <c:v>7.9182793737113066E-2</c:v>
                      </c:pt>
                      <c:pt idx="758">
                        <c:v>7.9688505649745708E-2</c:v>
                      </c:pt>
                      <c:pt idx="759">
                        <c:v>8.0170685256325216E-2</c:v>
                      </c:pt>
                      <c:pt idx="760">
                        <c:v>8.0420586898487495E-2</c:v>
                      </c:pt>
                      <c:pt idx="761">
                        <c:v>8.0659944419473967E-2</c:v>
                      </c:pt>
                      <c:pt idx="762">
                        <c:v>8.1260180493165302E-2</c:v>
                      </c:pt>
                      <c:pt idx="763">
                        <c:v>8.2179997679314901E-2</c:v>
                      </c:pt>
                      <c:pt idx="764">
                        <c:v>8.2790195315047277E-2</c:v>
                      </c:pt>
                      <c:pt idx="765">
                        <c:v>8.3163292807394415E-2</c:v>
                      </c:pt>
                      <c:pt idx="766">
                        <c:v>8.3452402041308563E-2</c:v>
                      </c:pt>
                      <c:pt idx="767">
                        <c:v>8.3366675686930611E-2</c:v>
                      </c:pt>
                      <c:pt idx="768">
                        <c:v>8.3258684115266893E-2</c:v>
                      </c:pt>
                      <c:pt idx="769">
                        <c:v>8.3151393567097998E-2</c:v>
                      </c:pt>
                      <c:pt idx="770">
                        <c:v>8.3056302101633006E-2</c:v>
                      </c:pt>
                      <c:pt idx="771">
                        <c:v>8.2975397482482588E-2</c:v>
                      </c:pt>
                      <c:pt idx="772">
                        <c:v>8.2951876742946642E-2</c:v>
                      </c:pt>
                      <c:pt idx="773">
                        <c:v>8.3023460250821912E-2</c:v>
                      </c:pt>
                      <c:pt idx="774">
                        <c:v>8.3152383629967366E-2</c:v>
                      </c:pt>
                      <c:pt idx="775">
                        <c:v>8.3279330379593425E-2</c:v>
                      </c:pt>
                      <c:pt idx="776">
                        <c:v>8.3283432066859731E-2</c:v>
                      </c:pt>
                      <c:pt idx="777">
                        <c:v>8.3186635628238664E-2</c:v>
                      </c:pt>
                      <c:pt idx="778">
                        <c:v>8.3090003150837047E-2</c:v>
                      </c:pt>
                      <c:pt idx="779">
                        <c:v>8.3088983543756795E-2</c:v>
                      </c:pt>
                      <c:pt idx="780">
                        <c:v>8.3202106263884121E-2</c:v>
                      </c:pt>
                      <c:pt idx="781">
                        <c:v>8.3096193703536533E-2</c:v>
                      </c:pt>
                      <c:pt idx="782">
                        <c:v>8.5887408626139722E-2</c:v>
                      </c:pt>
                      <c:pt idx="783">
                        <c:v>8.8829768891978689E-2</c:v>
                      </c:pt>
                      <c:pt idx="784">
                        <c:v>8.8805617309818174E-2</c:v>
                      </c:pt>
                      <c:pt idx="785">
                        <c:v>8.8805362087727199E-2</c:v>
                      </c:pt>
                      <c:pt idx="786">
                        <c:v>8.8692561620883612E-2</c:v>
                      </c:pt>
                      <c:pt idx="787">
                        <c:v>8.8614996338538407E-2</c:v>
                      </c:pt>
                      <c:pt idx="788">
                        <c:v>8.8593433359154761E-2</c:v>
                      </c:pt>
                      <c:pt idx="789">
                        <c:v>8.8483748234201048E-2</c:v>
                      </c:pt>
                      <c:pt idx="790">
                        <c:v>8.8390706549555553E-2</c:v>
                      </c:pt>
                      <c:pt idx="791">
                        <c:v>8.8319746067476154E-2</c:v>
                      </c:pt>
                      <c:pt idx="792">
                        <c:v>8.8225463856534361E-2</c:v>
                      </c:pt>
                      <c:pt idx="793">
                        <c:v>8.8530011503599793E-2</c:v>
                      </c:pt>
                      <c:pt idx="794">
                        <c:v>8.877812666443706E-2</c:v>
                      </c:pt>
                      <c:pt idx="795">
                        <c:v>8.8736001405929243E-2</c:v>
                      </c:pt>
                      <c:pt idx="796">
                        <c:v>8.8644474214806104E-2</c:v>
                      </c:pt>
                      <c:pt idx="797">
                        <c:v>8.8636653508046087E-2</c:v>
                      </c:pt>
                      <c:pt idx="798">
                        <c:v>8.9088302463014579E-2</c:v>
                      </c:pt>
                      <c:pt idx="799">
                        <c:v>8.9688171855842283E-2</c:v>
                      </c:pt>
                      <c:pt idx="800">
                        <c:v>8.9612572200971213E-2</c:v>
                      </c:pt>
                      <c:pt idx="801">
                        <c:v>8.9622228095824319E-2</c:v>
                      </c:pt>
                      <c:pt idx="802">
                        <c:v>8.9569480217161906E-2</c:v>
                      </c:pt>
                      <c:pt idx="803">
                        <c:v>8.9520221430364255E-2</c:v>
                      </c:pt>
                      <c:pt idx="804">
                        <c:v>9.0208663514198623E-2</c:v>
                      </c:pt>
                      <c:pt idx="805">
                        <c:v>9.1817829959367436E-2</c:v>
                      </c:pt>
                      <c:pt idx="806">
                        <c:v>9.2314210639695735E-2</c:v>
                      </c:pt>
                      <c:pt idx="807">
                        <c:v>9.2396248770277536E-2</c:v>
                      </c:pt>
                      <c:pt idx="808">
                        <c:v>9.3039237636649133E-2</c:v>
                      </c:pt>
                      <c:pt idx="809">
                        <c:v>9.4342032242457824E-2</c:v>
                      </c:pt>
                      <c:pt idx="810">
                        <c:v>9.5011239862721322E-2</c:v>
                      </c:pt>
                      <c:pt idx="811">
                        <c:v>9.5510814528258325E-2</c:v>
                      </c:pt>
                      <c:pt idx="812">
                        <c:v>9.5924509383492604E-2</c:v>
                      </c:pt>
                      <c:pt idx="813">
                        <c:v>9.6343663888409967E-2</c:v>
                      </c:pt>
                      <c:pt idx="814">
                        <c:v>9.6566418409019625E-2</c:v>
                      </c:pt>
                      <c:pt idx="815">
                        <c:v>9.6658721222928332E-2</c:v>
                      </c:pt>
                      <c:pt idx="816">
                        <c:v>9.6815527365286272E-2</c:v>
                      </c:pt>
                      <c:pt idx="817">
                        <c:v>9.7017090434769748E-2</c:v>
                      </c:pt>
                      <c:pt idx="818">
                        <c:v>9.7109651423779489E-2</c:v>
                      </c:pt>
                      <c:pt idx="819">
                        <c:v>9.7110808828535636E-2</c:v>
                      </c:pt>
                      <c:pt idx="820">
                        <c:v>9.7212803995995772E-2</c:v>
                      </c:pt>
                      <c:pt idx="821">
                        <c:v>9.7336669031351145E-2</c:v>
                      </c:pt>
                      <c:pt idx="822">
                        <c:v>9.7313961603912327E-2</c:v>
                      </c:pt>
                      <c:pt idx="823">
                        <c:v>9.7197940063250832E-2</c:v>
                      </c:pt>
                      <c:pt idx="824">
                        <c:v>9.7112591650033178E-2</c:v>
                      </c:pt>
                      <c:pt idx="825">
                        <c:v>9.7032162761244767E-2</c:v>
                      </c:pt>
                      <c:pt idx="826">
                        <c:v>9.6914690665972261E-2</c:v>
                      </c:pt>
                      <c:pt idx="827">
                        <c:v>9.6797502457238199E-2</c:v>
                      </c:pt>
                      <c:pt idx="828">
                        <c:v>9.6689638414648227E-2</c:v>
                      </c:pt>
                      <c:pt idx="829">
                        <c:v>9.6585229975262754E-2</c:v>
                      </c:pt>
                      <c:pt idx="830">
                        <c:v>9.6485772542201129E-2</c:v>
                      </c:pt>
                      <c:pt idx="831">
                        <c:v>9.6405601377649919E-2</c:v>
                      </c:pt>
                      <c:pt idx="832">
                        <c:v>9.6452046948990067E-2</c:v>
                      </c:pt>
                      <c:pt idx="833">
                        <c:v>9.6557004462667378E-2</c:v>
                      </c:pt>
                      <c:pt idx="834">
                        <c:v>9.668506904029063E-2</c:v>
                      </c:pt>
                      <c:pt idx="835">
                        <c:v>9.684713410652733E-2</c:v>
                      </c:pt>
                      <c:pt idx="836">
                        <c:v>9.6866249686593991E-2</c:v>
                      </c:pt>
                      <c:pt idx="837">
                        <c:v>9.6843942109016784E-2</c:v>
                      </c:pt>
                      <c:pt idx="838">
                        <c:v>9.6797148083927503E-2</c:v>
                      </c:pt>
                      <c:pt idx="839">
                        <c:v>9.6866982546717398E-2</c:v>
                      </c:pt>
                      <c:pt idx="840">
                        <c:v>9.6959951833499217E-2</c:v>
                      </c:pt>
                      <c:pt idx="841">
                        <c:v>9.7009972620049442E-2</c:v>
                      </c:pt>
                      <c:pt idx="842">
                        <c:v>9.7029622232700563E-2</c:v>
                      </c:pt>
                      <c:pt idx="843">
                        <c:v>9.7063383996780647E-2</c:v>
                      </c:pt>
                      <c:pt idx="844">
                        <c:v>9.7018790377630573E-2</c:v>
                      </c:pt>
                      <c:pt idx="845">
                        <c:v>9.7012427028834086E-2</c:v>
                      </c:pt>
                      <c:pt idx="846">
                        <c:v>9.6977969618398871E-2</c:v>
                      </c:pt>
                      <c:pt idx="847">
                        <c:v>9.6883921620080943E-2</c:v>
                      </c:pt>
                      <c:pt idx="848">
                        <c:v>9.6800364757700583E-2</c:v>
                      </c:pt>
                      <c:pt idx="849">
                        <c:v>9.6837662537536173E-2</c:v>
                      </c:pt>
                      <c:pt idx="850">
                        <c:v>9.6821368943155017E-2</c:v>
                      </c:pt>
                      <c:pt idx="851">
                        <c:v>9.6751263875924726E-2</c:v>
                      </c:pt>
                      <c:pt idx="852">
                        <c:v>9.663825323256732E-2</c:v>
                      </c:pt>
                      <c:pt idx="853">
                        <c:v>9.652523643075063E-2</c:v>
                      </c:pt>
                      <c:pt idx="854">
                        <c:v>9.641290849606958E-2</c:v>
                      </c:pt>
                      <c:pt idx="855">
                        <c:v>9.6302522332999296E-2</c:v>
                      </c:pt>
                      <c:pt idx="856">
                        <c:v>9.6190020789242228E-2</c:v>
                      </c:pt>
                      <c:pt idx="857">
                        <c:v>9.6079873974878799E-2</c:v>
                      </c:pt>
                      <c:pt idx="858">
                        <c:v>9.5983330490077498E-2</c:v>
                      </c:pt>
                      <c:pt idx="859">
                        <c:v>9.5904095696198302E-2</c:v>
                      </c:pt>
                      <c:pt idx="860">
                        <c:v>9.5945382452917102E-2</c:v>
                      </c:pt>
                      <c:pt idx="861">
                        <c:v>9.5918914104382039E-2</c:v>
                      </c:pt>
                      <c:pt idx="862">
                        <c:v>9.5888410997951173E-2</c:v>
                      </c:pt>
                      <c:pt idx="863">
                        <c:v>9.5871240156563078E-2</c:v>
                      </c:pt>
                      <c:pt idx="864">
                        <c:v>9.5763479832145657E-2</c:v>
                      </c:pt>
                      <c:pt idx="865">
                        <c:v>9.5652973240880512E-2</c:v>
                      </c:pt>
                      <c:pt idx="866">
                        <c:v>9.5576925125172144E-2</c:v>
                      </c:pt>
                      <c:pt idx="867">
                        <c:v>9.5467193008864693E-2</c:v>
                      </c:pt>
                      <c:pt idx="868">
                        <c:v>9.5379315272627732E-2</c:v>
                      </c:pt>
                      <c:pt idx="869">
                        <c:v>9.5389105877877522E-2</c:v>
                      </c:pt>
                      <c:pt idx="870">
                        <c:v>9.5297043310495488E-2</c:v>
                      </c:pt>
                      <c:pt idx="871">
                        <c:v>9.5189460788095953E-2</c:v>
                      </c:pt>
                      <c:pt idx="872">
                        <c:v>9.5128274848891983E-2</c:v>
                      </c:pt>
                      <c:pt idx="873">
                        <c:v>9.5072348788741504E-2</c:v>
                      </c:pt>
                      <c:pt idx="874">
                        <c:v>9.5035791665694869E-2</c:v>
                      </c:pt>
                      <c:pt idx="875">
                        <c:v>9.493692998085787E-2</c:v>
                      </c:pt>
                      <c:pt idx="876">
                        <c:v>9.4835277488895683E-2</c:v>
                      </c:pt>
                      <c:pt idx="877">
                        <c:v>9.473128900494461E-2</c:v>
                      </c:pt>
                      <c:pt idx="878">
                        <c:v>9.463103972969969E-2</c:v>
                      </c:pt>
                      <c:pt idx="879">
                        <c:v>9.452347995908425E-2</c:v>
                      </c:pt>
                      <c:pt idx="880">
                        <c:v>9.4423019921001272E-2</c:v>
                      </c:pt>
                      <c:pt idx="881">
                        <c:v>9.431754536489094E-2</c:v>
                      </c:pt>
                      <c:pt idx="882">
                        <c:v>9.4224279984024023E-2</c:v>
                      </c:pt>
                      <c:pt idx="883">
                        <c:v>9.4123023057921903E-2</c:v>
                      </c:pt>
                      <c:pt idx="884">
                        <c:v>9.411771221706676E-2</c:v>
                      </c:pt>
                      <c:pt idx="885">
                        <c:v>9.4098482279179399E-2</c:v>
                      </c:pt>
                      <c:pt idx="886">
                        <c:v>9.4056862940286215E-2</c:v>
                      </c:pt>
                      <c:pt idx="887">
                        <c:v>9.4064752222692338E-2</c:v>
                      </c:pt>
                      <c:pt idx="888">
                        <c:v>9.4019851148300707E-2</c:v>
                      </c:pt>
                      <c:pt idx="889">
                        <c:v>9.4550596012636226E-2</c:v>
                      </c:pt>
                      <c:pt idx="890">
                        <c:v>9.4514702691373034E-2</c:v>
                      </c:pt>
                      <c:pt idx="891">
                        <c:v>9.4410141634051398E-2</c:v>
                      </c:pt>
                      <c:pt idx="892">
                        <c:v>9.4304309092500205E-2</c:v>
                      </c:pt>
                      <c:pt idx="893">
                        <c:v>9.4241442687180557E-2</c:v>
                      </c:pt>
                      <c:pt idx="894">
                        <c:v>9.4137243295919049E-2</c:v>
                      </c:pt>
                      <c:pt idx="895">
                        <c:v>9.403656959755298E-2</c:v>
                      </c:pt>
                      <c:pt idx="896">
                        <c:v>9.3967519786751844E-2</c:v>
                      </c:pt>
                      <c:pt idx="897">
                        <c:v>9.3890854563856832E-2</c:v>
                      </c:pt>
                      <c:pt idx="898">
                        <c:v>9.3830763307331227E-2</c:v>
                      </c:pt>
                      <c:pt idx="899">
                        <c:v>9.3751108496513483E-2</c:v>
                      </c:pt>
                      <c:pt idx="900">
                        <c:v>9.371167251164543E-2</c:v>
                      </c:pt>
                      <c:pt idx="901">
                        <c:v>9.3760777183123839E-2</c:v>
                      </c:pt>
                      <c:pt idx="902">
                        <c:v>9.3788823688355866E-2</c:v>
                      </c:pt>
                      <c:pt idx="903">
                        <c:v>9.3865116425853351E-2</c:v>
                      </c:pt>
                      <c:pt idx="904">
                        <c:v>9.3877037879170663E-2</c:v>
                      </c:pt>
                      <c:pt idx="905">
                        <c:v>9.3811240400355517E-2</c:v>
                      </c:pt>
                      <c:pt idx="906">
                        <c:v>9.3726642553101924E-2</c:v>
                      </c:pt>
                      <c:pt idx="907">
                        <c:v>9.3703603128417606E-2</c:v>
                      </c:pt>
                      <c:pt idx="908">
                        <c:v>9.369538738285596E-2</c:v>
                      </c:pt>
                      <c:pt idx="909">
                        <c:v>9.3593843734874296E-2</c:v>
                      </c:pt>
                      <c:pt idx="910">
                        <c:v>9.3522871266287083E-2</c:v>
                      </c:pt>
                      <c:pt idx="911">
                        <c:v>9.3857990157041937E-2</c:v>
                      </c:pt>
                      <c:pt idx="912">
                        <c:v>9.379560700605917E-2</c:v>
                      </c:pt>
                      <c:pt idx="913">
                        <c:v>9.3694220637814588E-2</c:v>
                      </c:pt>
                      <c:pt idx="914">
                        <c:v>9.3814426581641561E-2</c:v>
                      </c:pt>
                      <c:pt idx="915">
                        <c:v>9.4284969434593149E-2</c:v>
                      </c:pt>
                      <c:pt idx="916">
                        <c:v>9.4469108498941468E-2</c:v>
                      </c:pt>
                      <c:pt idx="917">
                        <c:v>9.4468201769032006E-2</c:v>
                      </c:pt>
                      <c:pt idx="918">
                        <c:v>0.11827453705415988</c:v>
                      </c:pt>
                      <c:pt idx="919">
                        <c:v>0.13730493548655656</c:v>
                      </c:pt>
                      <c:pt idx="920">
                        <c:v>0.15358798669002421</c:v>
                      </c:pt>
                      <c:pt idx="921">
                        <c:v>0.15612919374913756</c:v>
                      </c:pt>
                      <c:pt idx="922">
                        <c:v>0.15754890495220839</c:v>
                      </c:pt>
                      <c:pt idx="923">
                        <c:v>0.15890082676722292</c:v>
                      </c:pt>
                      <c:pt idx="924">
                        <c:v>0.16093045155649066</c:v>
                      </c:pt>
                      <c:pt idx="925">
                        <c:v>0.16246231593516122</c:v>
                      </c:pt>
                      <c:pt idx="926">
                        <c:v>0.1629045383483021</c:v>
                      </c:pt>
                      <c:pt idx="927">
                        <c:v>0.16351368092407539</c:v>
                      </c:pt>
                      <c:pt idx="928">
                        <c:v>0.16346858720892646</c:v>
                      </c:pt>
                      <c:pt idx="929">
                        <c:v>0.16332107901385789</c:v>
                      </c:pt>
                      <c:pt idx="930">
                        <c:v>0.16316618610031541</c:v>
                      </c:pt>
                      <c:pt idx="931">
                        <c:v>0.16304733567415217</c:v>
                      </c:pt>
                      <c:pt idx="932">
                        <c:v>0.16306719326085437</c:v>
                      </c:pt>
                      <c:pt idx="933">
                        <c:v>0.16362343180697314</c:v>
                      </c:pt>
                      <c:pt idx="934">
                        <c:v>0.16579127869831203</c:v>
                      </c:pt>
                      <c:pt idx="935">
                        <c:v>0.16808293416377107</c:v>
                      </c:pt>
                      <c:pt idx="936">
                        <c:v>0.17056423073916896</c:v>
                      </c:pt>
                      <c:pt idx="937">
                        <c:v>0.17219006765911443</c:v>
                      </c:pt>
                      <c:pt idx="938">
                        <c:v>0.17814531957870547</c:v>
                      </c:pt>
                      <c:pt idx="939">
                        <c:v>0.17858466797459566</c:v>
                      </c:pt>
                      <c:pt idx="940">
                        <c:v>0.17960929660741962</c:v>
                      </c:pt>
                      <c:pt idx="941">
                        <c:v>0.18182791248733501</c:v>
                      </c:pt>
                      <c:pt idx="942">
                        <c:v>0.18163938826848125</c:v>
                      </c:pt>
                      <c:pt idx="943">
                        <c:v>0.18144904814281135</c:v>
                      </c:pt>
                      <c:pt idx="944">
                        <c:v>0.18126078728979417</c:v>
                      </c:pt>
                      <c:pt idx="945">
                        <c:v>0.18107018709083256</c:v>
                      </c:pt>
                      <c:pt idx="946">
                        <c:v>0.1808788820654938</c:v>
                      </c:pt>
                      <c:pt idx="947">
                        <c:v>0.18068807330894868</c:v>
                      </c:pt>
                      <c:pt idx="948">
                        <c:v>0.18049836605100708</c:v>
                      </c:pt>
                      <c:pt idx="949">
                        <c:v>0.18031058757359872</c:v>
                      </c:pt>
                      <c:pt idx="950">
                        <c:v>0.18012316879923551</c:v>
                      </c:pt>
                      <c:pt idx="951">
                        <c:v>0.17993603932684971</c:v>
                      </c:pt>
                      <c:pt idx="952">
                        <c:v>0.17974968369684094</c:v>
                      </c:pt>
                      <c:pt idx="953">
                        <c:v>0.17956357196775571</c:v>
                      </c:pt>
                      <c:pt idx="954">
                        <c:v>0.1793776419043944</c:v>
                      </c:pt>
                      <c:pt idx="955">
                        <c:v>0.17919207824729494</c:v>
                      </c:pt>
                      <c:pt idx="956">
                        <c:v>0.17900689425576888</c:v>
                      </c:pt>
                      <c:pt idx="957">
                        <c:v>0.17883604135583125</c:v>
                      </c:pt>
                      <c:pt idx="958">
                        <c:v>0.17865341342338639</c:v>
                      </c:pt>
                      <c:pt idx="959">
                        <c:v>0.17847154993097994</c:v>
                      </c:pt>
                      <c:pt idx="960">
                        <c:v>0.17828799292080089</c:v>
                      </c:pt>
                      <c:pt idx="961">
                        <c:v>0.17810471815151777</c:v>
                      </c:pt>
                      <c:pt idx="962">
                        <c:v>0.17792179237818775</c:v>
                      </c:pt>
                      <c:pt idx="963">
                        <c:v>0.1777392569711094</c:v>
                      </c:pt>
                      <c:pt idx="964">
                        <c:v>0.17755707503302731</c:v>
                      </c:pt>
                      <c:pt idx="965">
                        <c:v>0.17737525587508329</c:v>
                      </c:pt>
                      <c:pt idx="966">
                        <c:v>0.17719239497677194</c:v>
                      </c:pt>
                      <c:pt idx="967">
                        <c:v>0.17700928013272479</c:v>
                      </c:pt>
                      <c:pt idx="968">
                        <c:v>0.17682677281913656</c:v>
                      </c:pt>
                      <c:pt idx="969">
                        <c:v>0.17664822894468921</c:v>
                      </c:pt>
                      <c:pt idx="970">
                        <c:v>0.17647046505043323</c:v>
                      </c:pt>
                      <c:pt idx="971">
                        <c:v>0.17629078229904452</c:v>
                      </c:pt>
                      <c:pt idx="972">
                        <c:v>0.17611155704711631</c:v>
                      </c:pt>
                      <c:pt idx="973">
                        <c:v>0.17593289315679322</c:v>
                      </c:pt>
                      <c:pt idx="974">
                        <c:v>0.17575470583761552</c:v>
                      </c:pt>
                      <c:pt idx="975">
                        <c:v>0.17557680995763858</c:v>
                      </c:pt>
                      <c:pt idx="976">
                        <c:v>0.175398979926258</c:v>
                      </c:pt>
                      <c:pt idx="977">
                        <c:v>0.17522154405278548</c:v>
                      </c:pt>
                      <c:pt idx="978">
                        <c:v>0.17505987774496237</c:v>
                      </c:pt>
                      <c:pt idx="979">
                        <c:v>0.17488413438236319</c:v>
                      </c:pt>
                      <c:pt idx="980">
                        <c:v>0.17470726421910704</c:v>
                      </c:pt>
                      <c:pt idx="981">
                        <c:v>0.17453177848129275</c:v>
                      </c:pt>
                      <c:pt idx="982">
                        <c:v>0.17435611798142281</c:v>
                      </c:pt>
                      <c:pt idx="983">
                        <c:v>0.17418144944063255</c:v>
                      </c:pt>
                      <c:pt idx="984">
                        <c:v>0.17400489191164914</c:v>
                      </c:pt>
                      <c:pt idx="985">
                        <c:v>0.17383003895244734</c:v>
                      </c:pt>
                      <c:pt idx="986">
                        <c:v>0.17365625019048841</c:v>
                      </c:pt>
                      <c:pt idx="987">
                        <c:v>0.17348255465047202</c:v>
                      </c:pt>
                      <c:pt idx="988">
                        <c:v>0.1733089681564535</c:v>
                      </c:pt>
                      <c:pt idx="989">
                        <c:v>0.17314684029459607</c:v>
                      </c:pt>
                      <c:pt idx="990">
                        <c:v>0.17298648104597189</c:v>
                      </c:pt>
                      <c:pt idx="991">
                        <c:v>0.17281429147308469</c:v>
                      </c:pt>
                      <c:pt idx="992">
                        <c:v>0.17264130248900422</c:v>
                      </c:pt>
                      <c:pt idx="993">
                        <c:v>0.17247419280035814</c:v>
                      </c:pt>
                      <c:pt idx="994">
                        <c:v>0.17230298513295339</c:v>
                      </c:pt>
                      <c:pt idx="995">
                        <c:v>0.17213260637742001</c:v>
                      </c:pt>
                      <c:pt idx="996">
                        <c:v>0.17196175300163158</c:v>
                      </c:pt>
                      <c:pt idx="997">
                        <c:v>0.1717910898674031</c:v>
                      </c:pt>
                      <c:pt idx="998">
                        <c:v>0.17162086758970579</c:v>
                      </c:pt>
                      <c:pt idx="999">
                        <c:v>0.1714624383096805</c:v>
                      </c:pt>
                      <c:pt idx="1000">
                        <c:v>0.17130487110912776</c:v>
                      </c:pt>
                      <c:pt idx="1001">
                        <c:v>0.17114232180234701</c:v>
                      </c:pt>
                      <c:pt idx="1002">
                        <c:v>0.17097316613192881</c:v>
                      </c:pt>
                      <c:pt idx="1003">
                        <c:v>0.17080495955311401</c:v>
                      </c:pt>
                      <c:pt idx="1004">
                        <c:v>0.17063687960572985</c:v>
                      </c:pt>
                      <c:pt idx="1005">
                        <c:v>0.17046896997186201</c:v>
                      </c:pt>
                      <c:pt idx="1006">
                        <c:v>0.17030024925254639</c:v>
                      </c:pt>
                      <c:pt idx="1007">
                        <c:v>0.17013254793053695</c:v>
                      </c:pt>
                      <c:pt idx="1008">
                        <c:v>0.16996617508498466</c:v>
                      </c:pt>
                      <c:pt idx="1009">
                        <c:v>0.16979980936430505</c:v>
                      </c:pt>
                      <c:pt idx="1010">
                        <c:v>0.16963346599018028</c:v>
                      </c:pt>
                      <c:pt idx="1011">
                        <c:v>0.16946760237500721</c:v>
                      </c:pt>
                      <c:pt idx="1012">
                        <c:v>0.16930217097205758</c:v>
                      </c:pt>
                      <c:pt idx="1013">
                        <c:v>0.16913581684284756</c:v>
                      </c:pt>
                      <c:pt idx="1014">
                        <c:v>0.16897041245719596</c:v>
                      </c:pt>
                      <c:pt idx="1015">
                        <c:v>0.16880596497625289</c:v>
                      </c:pt>
                      <c:pt idx="1016">
                        <c:v>0.16864407167447026</c:v>
                      </c:pt>
                      <c:pt idx="1017">
                        <c:v>0.16848070114500724</c:v>
                      </c:pt>
                      <c:pt idx="1018">
                        <c:v>0.1683168366010627</c:v>
                      </c:pt>
                      <c:pt idx="1019">
                        <c:v>0.16815525390612934</c:v>
                      </c:pt>
                      <c:pt idx="1020">
                        <c:v>0.16799537531895226</c:v>
                      </c:pt>
                      <c:pt idx="1021">
                        <c:v>0.16783905373717325</c:v>
                      </c:pt>
                      <c:pt idx="1022">
                        <c:v>0.16767543989519082</c:v>
                      </c:pt>
                      <c:pt idx="1023">
                        <c:v>0.16751674850128406</c:v>
                      </c:pt>
                      <c:pt idx="1024">
                        <c:v>0.1673539857433963</c:v>
                      </c:pt>
                      <c:pt idx="1025">
                        <c:v>0.16719227375990792</c:v>
                      </c:pt>
                      <c:pt idx="1026">
                        <c:v>0.16703127405740284</c:v>
                      </c:pt>
                      <c:pt idx="1027">
                        <c:v>0.16687051548571599</c:v>
                      </c:pt>
                      <c:pt idx="1028">
                        <c:v>0.16670994732778713</c:v>
                      </c:pt>
                      <c:pt idx="1029">
                        <c:v>0.16654970650822612</c:v>
                      </c:pt>
                      <c:pt idx="1030">
                        <c:v>0.16638977096916641</c:v>
                      </c:pt>
                      <c:pt idx="1031">
                        <c:v>0.16623013014354296</c:v>
                      </c:pt>
                      <c:pt idx="1032">
                        <c:v>0.16607079693353732</c:v>
                      </c:pt>
                      <c:pt idx="1033">
                        <c:v>0.16591175920509846</c:v>
                      </c:pt>
                      <c:pt idx="1034">
                        <c:v>0.16575303216735615</c:v>
                      </c:pt>
                      <c:pt idx="1035">
                        <c:v>0.16559461412094423</c:v>
                      </c:pt>
                      <c:pt idx="1036">
                        <c:v>0.16543649776784114</c:v>
                      </c:pt>
                      <c:pt idx="1037">
                        <c:v>0.16527868304572535</c:v>
                      </c:pt>
                      <c:pt idx="1038">
                        <c:v>0.16512121481674819</c:v>
                      </c:pt>
                      <c:pt idx="1039">
                        <c:v>0.16496400546115522</c:v>
                      </c:pt>
                      <c:pt idx="1040">
                        <c:v>0.1648070737457317</c:v>
                      </c:pt>
                      <c:pt idx="1041">
                        <c:v>0.16465046165124189</c:v>
                      </c:pt>
                      <c:pt idx="1042">
                        <c:v>0.16449413977178476</c:v>
                      </c:pt>
                      <c:pt idx="1043">
                        <c:v>0.16433816606479551</c:v>
                      </c:pt>
                      <c:pt idx="1044">
                        <c:v>0.16418244889498029</c:v>
                      </c:pt>
                      <c:pt idx="1045">
                        <c:v>0.16402699823918127</c:v>
                      </c:pt>
                      <c:pt idx="1046">
                        <c:v>0.16387185728807915</c:v>
                      </c:pt>
                      <c:pt idx="1047">
                        <c:v>0.1637170048084039</c:v>
                      </c:pt>
                      <c:pt idx="1048">
                        <c:v>0.16356244780273888</c:v>
                      </c:pt>
                      <c:pt idx="1049">
                        <c:v>0.16340822071865463</c:v>
                      </c:pt>
                      <c:pt idx="1050">
                        <c:v>0.16325422027283742</c:v>
                      </c:pt>
                      <c:pt idx="1051">
                        <c:v>0.16310056494908651</c:v>
                      </c:pt>
                      <c:pt idx="1052">
                        <c:v>0.16294727046918317</c:v>
                      </c:pt>
                      <c:pt idx="1053">
                        <c:v>0.1627943184568825</c:v>
                      </c:pt>
                      <c:pt idx="1054">
                        <c:v>0.16264148919148355</c:v>
                      </c:pt>
                      <c:pt idx="1055">
                        <c:v>0.16248893124338573</c:v>
                      </c:pt>
                      <c:pt idx="1056">
                        <c:v>0.16233684442084492</c:v>
                      </c:pt>
                      <c:pt idx="1057">
                        <c:v>0.1621848632298358</c:v>
                      </c:pt>
                      <c:pt idx="1058">
                        <c:v>0.16203317012798926</c:v>
                      </c:pt>
                      <c:pt idx="1059">
                        <c:v>0.16188178418175819</c:v>
                      </c:pt>
                      <c:pt idx="1060">
                        <c:v>0.1617306747002536</c:v>
                      </c:pt>
                      <c:pt idx="1061">
                        <c:v>0.16158138618115309</c:v>
                      </c:pt>
                      <c:pt idx="1062">
                        <c:v>0.16142997876905685</c:v>
                      </c:pt>
                      <c:pt idx="1063">
                        <c:v>0.16127954082385662</c:v>
                      </c:pt>
                      <c:pt idx="1064">
                        <c:v>0.16112965032359142</c:v>
                      </c:pt>
                      <c:pt idx="1065">
                        <c:v>0.16097997634998451</c:v>
                      </c:pt>
                      <c:pt idx="1066">
                        <c:v>0.16083052337900175</c:v>
                      </c:pt>
                      <c:pt idx="1067">
                        <c:v>0.16068155637955467</c:v>
                      </c:pt>
                      <c:pt idx="1068">
                        <c:v>0.16053441152307663</c:v>
                      </c:pt>
                      <c:pt idx="1069">
                        <c:v>0.16039470508414658</c:v>
                      </c:pt>
                      <c:pt idx="1070">
                        <c:v>0.16024536701093056</c:v>
                      </c:pt>
                      <c:pt idx="1071">
                        <c:v>0.16009763774443156</c:v>
                      </c:pt>
                      <c:pt idx="1072">
                        <c:v>0.15994997810916395</c:v>
                      </c:pt>
                      <c:pt idx="1073">
                        <c:v>0.15980243080059534</c:v>
                      </c:pt>
                      <c:pt idx="1074">
                        <c:v>0.15965513559652719</c:v>
                      </c:pt>
                      <c:pt idx="1075">
                        <c:v>0.15950818262307379</c:v>
                      </c:pt>
                      <c:pt idx="1076">
                        <c:v>0.15936171591901746</c:v>
                      </c:pt>
                      <c:pt idx="1077">
                        <c:v>0.15921529857585751</c:v>
                      </c:pt>
                      <c:pt idx="1078">
                        <c:v>0.15906913444785925</c:v>
                      </c:pt>
                      <c:pt idx="1079">
                        <c:v>0.15892323325320501</c:v>
                      </c:pt>
                      <c:pt idx="1080">
                        <c:v>0.1587776001686414</c:v>
                      </c:pt>
                      <c:pt idx="1081">
                        <c:v>0.15863222127176344</c:v>
                      </c:pt>
                      <c:pt idx="1082">
                        <c:v>0.15848710905692362</c:v>
                      </c:pt>
                      <c:pt idx="1083">
                        <c:v>0.158343619354708</c:v>
                      </c:pt>
                      <c:pt idx="1084">
                        <c:v>0.1582118355457563</c:v>
                      </c:pt>
                      <c:pt idx="1085">
                        <c:v>0.15808014278390453</c:v>
                      </c:pt>
                      <c:pt idx="1086">
                        <c:v>0.15793551003332065</c:v>
                      </c:pt>
                      <c:pt idx="1087">
                        <c:v>0.15779181470249282</c:v>
                      </c:pt>
                      <c:pt idx="1088">
                        <c:v>0.1576483432585285</c:v>
                      </c:pt>
                      <c:pt idx="1089">
                        <c:v>0.15750511914692297</c:v>
                      </c:pt>
                      <c:pt idx="1090">
                        <c:v>0.15736202394975402</c:v>
                      </c:pt>
                      <c:pt idx="1091">
                        <c:v>0.15721925030947331</c:v>
                      </c:pt>
                      <c:pt idx="1092">
                        <c:v>0.15707677662833036</c:v>
                      </c:pt>
                      <c:pt idx="1093">
                        <c:v>0.15693477327181912</c:v>
                      </c:pt>
                      <c:pt idx="1094">
                        <c:v>0.15680633077221839</c:v>
                      </c:pt>
                      <c:pt idx="1095">
                        <c:v>0.1566647482238355</c:v>
                      </c:pt>
                      <c:pt idx="1096">
                        <c:v>0.15652396835369126</c:v>
                      </c:pt>
                      <c:pt idx="1097">
                        <c:v>0.15638286729850712</c:v>
                      </c:pt>
                      <c:pt idx="1098">
                        <c:v>0.15624354576727503</c:v>
                      </c:pt>
                      <c:pt idx="1099">
                        <c:v>0.15611396465044486</c:v>
                      </c:pt>
                      <c:pt idx="1100">
                        <c:v>0.15597964365245767</c:v>
                      </c:pt>
                      <c:pt idx="1101">
                        <c:v>0.15584021899341582</c:v>
                      </c:pt>
                      <c:pt idx="1102">
                        <c:v>0.15569954102754752</c:v>
                      </c:pt>
                      <c:pt idx="1103">
                        <c:v>0.15556058418328833</c:v>
                      </c:pt>
                      <c:pt idx="1104">
                        <c:v>0.15542985474274637</c:v>
                      </c:pt>
                      <c:pt idx="1105">
                        <c:v>0.15530035227283079</c:v>
                      </c:pt>
                      <c:pt idx="1106">
                        <c:v>0.15516239632553044</c:v>
                      </c:pt>
                      <c:pt idx="1107">
                        <c:v>0.15502434516573985</c:v>
                      </c:pt>
                      <c:pt idx="1108">
                        <c:v>0.15488565412719371</c:v>
                      </c:pt>
                      <c:pt idx="1109">
                        <c:v>0.15474736515661683</c:v>
                      </c:pt>
                      <c:pt idx="1110">
                        <c:v>0.15461097821682285</c:v>
                      </c:pt>
                      <c:pt idx="1111">
                        <c:v>0.15447705985604765</c:v>
                      </c:pt>
                      <c:pt idx="1112">
                        <c:v>0.15433936553295791</c:v>
                      </c:pt>
                      <c:pt idx="1113">
                        <c:v>0.15420211624878802</c:v>
                      </c:pt>
                      <c:pt idx="1114">
                        <c:v>0.15406510523801506</c:v>
                      </c:pt>
                      <c:pt idx="1115">
                        <c:v>0.15393215870686283</c:v>
                      </c:pt>
                      <c:pt idx="1116">
                        <c:v>0.15379626720826362</c:v>
                      </c:pt>
                      <c:pt idx="1117">
                        <c:v>0.15366823077821318</c:v>
                      </c:pt>
                      <c:pt idx="1118">
                        <c:v>0.15353427324673258</c:v>
                      </c:pt>
                      <c:pt idx="1119">
                        <c:v>0.15339746085531616</c:v>
                      </c:pt>
                      <c:pt idx="1120">
                        <c:v>0.15326161156823059</c:v>
                      </c:pt>
                      <c:pt idx="1121">
                        <c:v>0.15312616956255709</c:v>
                      </c:pt>
                      <c:pt idx="1122">
                        <c:v>0.15299091505922383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6CA-46D7-A1DB-19835E7AC8CE}"/>
                  </c:ext>
                </c:extLst>
              </c15:ser>
            </c15:filteredLineSeries>
          </c:ext>
        </c:extLst>
      </c:lineChart>
      <c:catAx>
        <c:axId val="73664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51480"/>
        <c:crosses val="autoZero"/>
        <c:auto val="1"/>
        <c:lblAlgn val="ctr"/>
        <c:lblOffset val="100"/>
        <c:tickLblSkip val="150"/>
        <c:noMultiLvlLbl val="0"/>
      </c:catAx>
      <c:valAx>
        <c:axId val="736651480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4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Spin" dx="26" fmlaLink="$D$32" max="200" noThreeD="1" page="10" val="53"/>
</file>

<file path=xl/ctrlProps/ctrlProp2.xml><?xml version="1.0" encoding="utf-8"?>
<formControlPr xmlns="http://schemas.microsoft.com/office/spreadsheetml/2009/9/main" objectType="Spin" dx="26" fmlaLink="$D$29" max="100" page="10" val="0"/>
</file>

<file path=xl/ctrlProps/ctrlProp3.xml><?xml version="1.0" encoding="utf-8"?>
<formControlPr xmlns="http://schemas.microsoft.com/office/spreadsheetml/2009/9/main" objectType="Spin" dx="26" fmlaLink="$D$22" max="1000" page="10" val="969"/>
</file>

<file path=xl/ctrlProps/ctrlProp4.xml><?xml version="1.0" encoding="utf-8"?>
<formControlPr xmlns="http://schemas.microsoft.com/office/spreadsheetml/2009/9/main" objectType="Spin" dx="26" fmlaLink="$B$5" max="250" min="1" page="10"/>
</file>

<file path=xl/ctrlProps/ctrlProp5.xml><?xml version="1.0" encoding="utf-8"?>
<formControlPr xmlns="http://schemas.microsoft.com/office/spreadsheetml/2009/9/main" objectType="Spin" dx="26" fmlaLink="$B$6" max="250" min="1" page="10"/>
</file>

<file path=xl/ctrlProps/ctrlProp6.xml><?xml version="1.0" encoding="utf-8"?>
<formControlPr xmlns="http://schemas.microsoft.com/office/spreadsheetml/2009/9/main" objectType="Spin" dx="26" fmlaLink="$B$10" max="1500" min="1" page="10" val="561"/>
</file>

<file path=xl/ctrlProps/ctrlProp7.xml><?xml version="1.0" encoding="utf-8"?>
<formControlPr xmlns="http://schemas.microsoft.com/office/spreadsheetml/2009/9/main" objectType="Spin" dx="26" fmlaLink="$D$31" max="2500" min="1000" noThreeD="1" page="10" val="1987"/>
</file>

<file path=xl/ctrlProps/ctrlProp8.xml><?xml version="1.0" encoding="utf-8"?>
<formControlPr xmlns="http://schemas.microsoft.com/office/spreadsheetml/2009/9/main" objectType="Spin" dx="26" fmlaLink="$B$9" max="500" page="10" val="350"/>
</file>

<file path=xl/ctrlProps/ctrlProp9.xml><?xml version="1.0" encoding="utf-8"?>
<formControlPr xmlns="http://schemas.microsoft.com/office/spreadsheetml/2009/9/main" objectType="CheckBox" fmlaLink="$D$24" lockText="1" noThreeD="1"/>
</file>

<file path=xl/ctrlProps/ctrlProp10.xml><?xml version="1.0" encoding="utf-8"?>
<formControlPr xmlns="http://schemas.microsoft.com/office/spreadsheetml/2009/9/main" objectType="Spin" dx="26" fmlaLink="$D$23" max="1000" page="10" val="94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9</xdr:col>
      <xdr:colOff>70080</xdr:colOff>
      <xdr:row>27</xdr:row>
      <xdr:rowOff>178620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1</xdr:row>
      <xdr:rowOff>53340</xdr:rowOff>
    </xdr:from>
    <xdr:to>
      <xdr:col>18</xdr:col>
      <xdr:colOff>33840</xdr:colOff>
      <xdr:row>27</xdr:row>
      <xdr:rowOff>178620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106680</xdr:rowOff>
    </xdr:from>
    <xdr:to>
      <xdr:col>5</xdr:col>
      <xdr:colOff>76200</xdr:colOff>
      <xdr:row>52</xdr:row>
      <xdr:rowOff>106680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3</xdr:col>
          <xdr:colOff>358140</xdr:colOff>
          <xdr:row>22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167640</xdr:rowOff>
        </xdr:from>
        <xdr:to>
          <xdr:col>4</xdr:col>
          <xdr:colOff>0</xdr:colOff>
          <xdr:row>24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327660</xdr:colOff>
      <xdr:row>37</xdr:row>
      <xdr:rowOff>102870</xdr:rowOff>
    </xdr:from>
    <xdr:to>
      <xdr:col>17</xdr:col>
      <xdr:colOff>22860</xdr:colOff>
      <xdr:row>52</xdr:row>
      <xdr:rowOff>102870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agOut 220411_Flight2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1914"/>
  <sheetViews>
    <sheetView topLeftCell="H1" zoomScaleNormal="100" workbookViewId="0">
      <pane ySplit="1" topLeftCell="A1097" activePane="bottomLeft" state="frozen"/>
      <selection pane="bottomLeft" activeCell="L1125" sqref="L1125"/>
    </sheetView>
  </sheetViews>
  <sheetFormatPr baseColWidth="10" defaultRowHeight="14.4" x14ac:dyDescent="0.3"/>
  <cols>
    <col min="1" max="1" width="5.5546875" bestFit="1" customWidth="1"/>
    <col min="2" max="2" width="14.33203125" bestFit="1" customWidth="1"/>
    <col min="3" max="3" width="6.44140625" style="5" customWidth="1"/>
    <col min="4" max="4" width="13.109375" style="5" bestFit="1" customWidth="1"/>
    <col min="5" max="6" width="12.44140625" style="5" bestFit="1" customWidth="1"/>
    <col min="7" max="8" width="15.109375" style="5" bestFit="1" customWidth="1"/>
    <col min="9" max="9" width="9.21875" style="5" customWidth="1"/>
    <col min="10" max="10" width="8.44140625" style="5" customWidth="1"/>
    <col min="11" max="11" width="6.44140625" style="5" customWidth="1"/>
    <col min="12" max="12" width="5" bestFit="1" customWidth="1"/>
  </cols>
  <sheetData>
    <row r="1" spans="1:21" x14ac:dyDescent="0.3">
      <c r="A1" s="1" t="s">
        <v>15</v>
      </c>
      <c r="B1" s="1" t="s">
        <v>1</v>
      </c>
      <c r="C1" s="6" t="s">
        <v>14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/>
      <c r="L1" s="1" t="s">
        <v>15</v>
      </c>
      <c r="M1" s="1" t="s">
        <v>1</v>
      </c>
      <c r="N1" s="6" t="s">
        <v>14</v>
      </c>
      <c r="O1" s="6" t="s">
        <v>16</v>
      </c>
      <c r="P1" s="6" t="s">
        <v>17</v>
      </c>
      <c r="Q1" s="6" t="s">
        <v>18</v>
      </c>
      <c r="R1" s="6" t="s">
        <v>19</v>
      </c>
      <c r="S1" s="6" t="s">
        <v>20</v>
      </c>
      <c r="T1" s="6" t="s">
        <v>21</v>
      </c>
      <c r="U1" s="6" t="s">
        <v>22</v>
      </c>
    </row>
    <row r="2" spans="1:21" x14ac:dyDescent="0.3">
      <c r="A2">
        <v>0</v>
      </c>
      <c r="B2" s="4">
        <v>-96591947400</v>
      </c>
      <c r="C2" s="5">
        <v>2</v>
      </c>
      <c r="D2" s="5">
        <v>-5.0520000000000001E-3</v>
      </c>
      <c r="E2" s="5">
        <v>1.2284E-2</v>
      </c>
      <c r="F2" s="5">
        <v>1004689</v>
      </c>
      <c r="G2" s="5">
        <v>0</v>
      </c>
      <c r="H2" s="5">
        <v>0</v>
      </c>
      <c r="I2" s="5">
        <v>0</v>
      </c>
      <c r="J2" s="5">
        <v>0</v>
      </c>
      <c r="L2">
        <f>A2</f>
        <v>0</v>
      </c>
      <c r="M2">
        <f>Analysis!$B$3+B2/1000000</f>
        <v>5.2599999995436519E-2</v>
      </c>
      <c r="N2">
        <f t="shared" ref="N2" si="0">C2</f>
        <v>2</v>
      </c>
      <c r="O2">
        <f>IF(ABS(D2)&gt;1,D2/1000000,D2)*Analysis!$B$4</f>
        <v>-4.9560120000000006E-2</v>
      </c>
      <c r="P2">
        <f>IF(ABS(E2)&gt;1,E2/1000000,E2)*Analysis!$B$4</f>
        <v>0.12050604000000001</v>
      </c>
      <c r="Q2">
        <f>IF(ABS(F2)&gt;1,F2/1000000,F2)*Analysis!$B$4</f>
        <v>9.8559990899999992</v>
      </c>
      <c r="R2">
        <f t="shared" ref="R2:T2" si="1">IF(ABS(G2)&gt;1,G2/1000000,G2)</f>
        <v>0</v>
      </c>
      <c r="S2">
        <f t="shared" si="1"/>
        <v>0</v>
      </c>
      <c r="T2">
        <f t="shared" si="1"/>
        <v>0</v>
      </c>
      <c r="U2">
        <f t="shared" ref="U2:U11" si="2">J2/1000</f>
        <v>0</v>
      </c>
    </row>
    <row r="3" spans="1:21" x14ac:dyDescent="0.3">
      <c r="A3">
        <v>1</v>
      </c>
      <c r="B3" s="4">
        <v>-96591928887</v>
      </c>
      <c r="C3" s="5">
        <v>2</v>
      </c>
      <c r="D3" s="5">
        <v>2.1310000000000001E-3</v>
      </c>
      <c r="E3" s="5">
        <v>1.2361E-2</v>
      </c>
      <c r="F3" s="5">
        <v>1004491</v>
      </c>
      <c r="G3" s="5">
        <v>0</v>
      </c>
      <c r="H3" s="5">
        <v>0</v>
      </c>
      <c r="I3" s="5">
        <v>0</v>
      </c>
      <c r="J3" s="5">
        <v>0</v>
      </c>
      <c r="L3">
        <f t="shared" ref="L3:L66" si="3">A3</f>
        <v>1</v>
      </c>
      <c r="M3">
        <f>Analysis!$B$3+B3/1000000</f>
        <v>7.1112999998149462E-2</v>
      </c>
      <c r="N3">
        <f t="shared" ref="N3:N66" si="4">C3</f>
        <v>2</v>
      </c>
      <c r="O3">
        <f>IF(ABS(D3)&gt;1,D3/1000000,D3)*Analysis!$B$4</f>
        <v>2.0905110000000001E-2</v>
      </c>
      <c r="P3">
        <f>IF(ABS(E3)&gt;1,E3/1000000,E3)*Analysis!$B$4</f>
        <v>0.12126141000000001</v>
      </c>
      <c r="Q3">
        <f>IF(ABS(F3)&gt;1,F3/1000000,F3)*Analysis!$B$4</f>
        <v>9.8540567100000001</v>
      </c>
      <c r="R3">
        <f t="shared" ref="R3:R66" si="5">IF(ABS(G3)&gt;1,G3/1000000,G3)</f>
        <v>0</v>
      </c>
      <c r="S3">
        <f t="shared" ref="S3:S66" si="6">IF(ABS(H3)&gt;1,H3/1000000,H3)</f>
        <v>0</v>
      </c>
      <c r="T3">
        <f t="shared" ref="T3:T66" si="7">IF(ABS(I3)&gt;1,I3/1000000,I3)</f>
        <v>0</v>
      </c>
      <c r="U3">
        <f t="shared" si="2"/>
        <v>0</v>
      </c>
    </row>
    <row r="4" spans="1:21" x14ac:dyDescent="0.3">
      <c r="A4">
        <v>2</v>
      </c>
      <c r="B4" s="4">
        <v>-96591908096</v>
      </c>
      <c r="C4" s="5">
        <v>2</v>
      </c>
      <c r="D4" s="5">
        <v>-6.4320000000000002E-3</v>
      </c>
      <c r="E4" s="5">
        <v>1.2348E-2</v>
      </c>
      <c r="F4" s="5">
        <v>1004490</v>
      </c>
      <c r="G4" s="5">
        <v>0</v>
      </c>
      <c r="H4" s="5">
        <v>0</v>
      </c>
      <c r="I4" s="5">
        <v>0</v>
      </c>
      <c r="J4" s="5">
        <v>0</v>
      </c>
      <c r="L4">
        <f t="shared" si="3"/>
        <v>2</v>
      </c>
      <c r="M4">
        <f>Analysis!$B$3+B4/1000000</f>
        <v>9.1904000000795349E-2</v>
      </c>
      <c r="N4">
        <f t="shared" si="4"/>
        <v>2</v>
      </c>
      <c r="O4">
        <f>IF(ABS(D4)&gt;1,D4/1000000,D4)*Analysis!$B$4</f>
        <v>-6.3097920000000002E-2</v>
      </c>
      <c r="P4">
        <f>IF(ABS(E4)&gt;1,E4/1000000,E4)*Analysis!$B$4</f>
        <v>0.12113388</v>
      </c>
      <c r="Q4">
        <f>IF(ABS(F4)&gt;1,F4/1000000,F4)*Analysis!$B$4</f>
        <v>9.8540469000000019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2"/>
        <v>0</v>
      </c>
    </row>
    <row r="5" spans="1:21" x14ac:dyDescent="0.3">
      <c r="A5">
        <v>3</v>
      </c>
      <c r="B5" s="4">
        <v>-96591892321</v>
      </c>
      <c r="C5" s="5">
        <v>2</v>
      </c>
      <c r="D5" s="5">
        <v>-3.7880000000000001E-3</v>
      </c>
      <c r="E5" s="5">
        <v>1.2311000000000001E-2</v>
      </c>
      <c r="F5" s="5">
        <v>1004541</v>
      </c>
      <c r="G5" s="5">
        <v>0</v>
      </c>
      <c r="H5" s="5">
        <v>0</v>
      </c>
      <c r="I5" s="5">
        <v>0</v>
      </c>
      <c r="J5" s="5">
        <v>0</v>
      </c>
      <c r="L5">
        <f t="shared" si="3"/>
        <v>3</v>
      </c>
      <c r="M5">
        <f>Analysis!$B$3+B5/1000000</f>
        <v>0.10767899999336805</v>
      </c>
      <c r="N5">
        <f t="shared" si="4"/>
        <v>2</v>
      </c>
      <c r="O5">
        <f>IF(ABS(D5)&gt;1,D5/1000000,D5)*Analysis!$B$4</f>
        <v>-3.7160280000000004E-2</v>
      </c>
      <c r="P5">
        <f>IF(ABS(E5)&gt;1,E5/1000000,E5)*Analysis!$B$4</f>
        <v>0.12077091000000001</v>
      </c>
      <c r="Q5">
        <f>IF(ABS(F5)&gt;1,F5/1000000,F5)*Analysis!$B$4</f>
        <v>9.8545472099999998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2"/>
        <v>0</v>
      </c>
    </row>
    <row r="6" spans="1:21" x14ac:dyDescent="0.3">
      <c r="A6">
        <v>4</v>
      </c>
      <c r="B6" s="4">
        <v>-96591868258</v>
      </c>
      <c r="C6" s="5">
        <v>2</v>
      </c>
      <c r="D6" s="5">
        <v>-4.6239999999999996E-3</v>
      </c>
      <c r="E6" s="5">
        <v>1.0572E-2</v>
      </c>
      <c r="F6" s="5">
        <v>1004469</v>
      </c>
      <c r="G6" s="5">
        <v>0</v>
      </c>
      <c r="H6" s="5">
        <v>0</v>
      </c>
      <c r="I6" s="5">
        <v>0</v>
      </c>
      <c r="J6" s="5">
        <v>0</v>
      </c>
      <c r="L6">
        <f t="shared" si="3"/>
        <v>4</v>
      </c>
      <c r="M6">
        <f>Analysis!$B$3+B6/1000000</f>
        <v>0.13174199999775738</v>
      </c>
      <c r="N6">
        <f t="shared" si="4"/>
        <v>2</v>
      </c>
      <c r="O6">
        <f>IF(ABS(D6)&gt;1,D6/1000000,D6)*Analysis!$B$4</f>
        <v>-4.5361439999999996E-2</v>
      </c>
      <c r="P6">
        <f>IF(ABS(E6)&gt;1,E6/1000000,E6)*Analysis!$B$4</f>
        <v>0.10371132000000001</v>
      </c>
      <c r="Q6">
        <f>IF(ABS(F6)&gt;1,F6/1000000,F6)*Analysis!$B$4</f>
        <v>9.8538408900000007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2"/>
        <v>0</v>
      </c>
    </row>
    <row r="7" spans="1:21" x14ac:dyDescent="0.3">
      <c r="A7">
        <v>5</v>
      </c>
      <c r="B7" s="4">
        <v>-96591848694</v>
      </c>
      <c r="C7" s="5">
        <v>2</v>
      </c>
      <c r="D7" s="5">
        <v>-5.0029999999999996E-3</v>
      </c>
      <c r="E7" s="5">
        <v>1.1653E-2</v>
      </c>
      <c r="F7" s="5">
        <v>1004433</v>
      </c>
      <c r="G7" s="5">
        <v>0</v>
      </c>
      <c r="H7" s="5">
        <v>0</v>
      </c>
      <c r="I7" s="5">
        <v>0</v>
      </c>
      <c r="J7" s="5">
        <v>0</v>
      </c>
      <c r="L7">
        <f t="shared" si="3"/>
        <v>5</v>
      </c>
      <c r="M7">
        <f>Analysis!$B$3+B7/1000000</f>
        <v>0.15130599999974947</v>
      </c>
      <c r="N7">
        <f t="shared" si="4"/>
        <v>2</v>
      </c>
      <c r="O7">
        <f>IF(ABS(D7)&gt;1,D7/1000000,D7)*Analysis!$B$4</f>
        <v>-4.907943E-2</v>
      </c>
      <c r="P7">
        <f>IF(ABS(E7)&gt;1,E7/1000000,E7)*Analysis!$B$4</f>
        <v>0.11431593000000001</v>
      </c>
      <c r="Q7">
        <f>IF(ABS(F7)&gt;1,F7/1000000,F7)*Analysis!$B$4</f>
        <v>9.8534877299999994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2"/>
        <v>0</v>
      </c>
    </row>
    <row r="8" spans="1:21" x14ac:dyDescent="0.3">
      <c r="A8">
        <v>6</v>
      </c>
      <c r="B8" s="4">
        <v>-96591832099</v>
      </c>
      <c r="C8" s="5">
        <v>2</v>
      </c>
      <c r="D8" s="5">
        <v>-4.9750000000000003E-3</v>
      </c>
      <c r="E8" s="5">
        <v>1.2695E-2</v>
      </c>
      <c r="F8" s="5">
        <v>1004444</v>
      </c>
      <c r="G8" s="5">
        <v>0</v>
      </c>
      <c r="H8" s="5">
        <v>0</v>
      </c>
      <c r="I8" s="5">
        <v>0</v>
      </c>
      <c r="J8" s="5">
        <v>0</v>
      </c>
      <c r="L8">
        <f t="shared" si="3"/>
        <v>6</v>
      </c>
      <c r="M8">
        <f>Analysis!$B$3+B8/1000000</f>
        <v>0.16790099999343511</v>
      </c>
      <c r="N8">
        <f t="shared" si="4"/>
        <v>2</v>
      </c>
      <c r="O8">
        <f>IF(ABS(D8)&gt;1,D8/1000000,D8)*Analysis!$B$4</f>
        <v>-4.8804750000000008E-2</v>
      </c>
      <c r="P8">
        <f>IF(ABS(E8)&gt;1,E8/1000000,E8)*Analysis!$B$4</f>
        <v>0.12453795000000001</v>
      </c>
      <c r="Q8">
        <f>IF(ABS(F8)&gt;1,F8/1000000,F8)*Analysis!$B$4</f>
        <v>9.85359564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2"/>
        <v>0</v>
      </c>
    </row>
    <row r="9" spans="1:21" x14ac:dyDescent="0.3">
      <c r="A9">
        <v>7</v>
      </c>
      <c r="B9" s="4">
        <v>-96591811294</v>
      </c>
      <c r="C9" s="5">
        <v>2</v>
      </c>
      <c r="D9" s="5">
        <v>-5.0029999999999996E-3</v>
      </c>
      <c r="E9" s="5">
        <v>1.204E-2</v>
      </c>
      <c r="F9" s="5">
        <v>1004434</v>
      </c>
      <c r="G9" s="5">
        <v>0</v>
      </c>
      <c r="H9" s="5">
        <v>0</v>
      </c>
      <c r="I9" s="5">
        <v>0</v>
      </c>
      <c r="J9" s="5">
        <v>0</v>
      </c>
      <c r="L9">
        <f t="shared" si="3"/>
        <v>7</v>
      </c>
      <c r="M9">
        <f>Analysis!$B$3+B9/1000000</f>
        <v>0.1887060000008205</v>
      </c>
      <c r="N9">
        <f t="shared" si="4"/>
        <v>2</v>
      </c>
      <c r="O9">
        <f>IF(ABS(D9)&gt;1,D9/1000000,D9)*Analysis!$B$4</f>
        <v>-4.907943E-2</v>
      </c>
      <c r="P9">
        <f>IF(ABS(E9)&gt;1,E9/1000000,E9)*Analysis!$B$4</f>
        <v>0.11811240000000001</v>
      </c>
      <c r="Q9">
        <f>IF(ABS(F9)&gt;1,F9/1000000,F9)*Analysis!$B$4</f>
        <v>9.8534975400000011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2"/>
        <v>0</v>
      </c>
    </row>
    <row r="10" spans="1:21" x14ac:dyDescent="0.3">
      <c r="A10">
        <v>8</v>
      </c>
      <c r="B10" s="4">
        <v>-96591786539</v>
      </c>
      <c r="C10" s="5">
        <v>2</v>
      </c>
      <c r="D10" s="5">
        <v>-4.8659999999999997E-3</v>
      </c>
      <c r="E10" s="5">
        <v>1.2277E-2</v>
      </c>
      <c r="F10" s="5">
        <v>1004436</v>
      </c>
      <c r="G10" s="5">
        <v>0</v>
      </c>
      <c r="H10" s="5">
        <v>0</v>
      </c>
      <c r="I10" s="5">
        <v>0</v>
      </c>
      <c r="J10" s="5">
        <v>0</v>
      </c>
      <c r="L10">
        <f t="shared" si="3"/>
        <v>8</v>
      </c>
      <c r="M10">
        <f>Analysis!$B$3+B10/1000000</f>
        <v>0.21346100000664592</v>
      </c>
      <c r="N10">
        <f t="shared" si="4"/>
        <v>2</v>
      </c>
      <c r="O10">
        <f>IF(ABS(D10)&gt;1,D10/1000000,D10)*Analysis!$B$4</f>
        <v>-4.773546E-2</v>
      </c>
      <c r="P10">
        <f>IF(ABS(E10)&gt;1,E10/1000000,E10)*Analysis!$B$4</f>
        <v>0.12043737</v>
      </c>
      <c r="Q10">
        <f>IF(ABS(F10)&gt;1,F10/1000000,F10)*Analysis!$B$4</f>
        <v>9.8535171600000009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2"/>
        <v>0</v>
      </c>
    </row>
    <row r="11" spans="1:21" x14ac:dyDescent="0.3">
      <c r="A11">
        <v>9</v>
      </c>
      <c r="B11" s="4">
        <v>-96591772943</v>
      </c>
      <c r="C11" s="5">
        <v>2</v>
      </c>
      <c r="D11" s="5">
        <v>-4.9940000000000002E-3</v>
      </c>
      <c r="E11" s="5">
        <v>1.2246E-2</v>
      </c>
      <c r="F11" s="5">
        <v>1004436</v>
      </c>
      <c r="G11" s="5">
        <v>0</v>
      </c>
      <c r="H11" s="5">
        <v>0</v>
      </c>
      <c r="I11" s="5">
        <v>0</v>
      </c>
      <c r="J11" s="5">
        <v>0</v>
      </c>
      <c r="L11">
        <f t="shared" si="3"/>
        <v>9</v>
      </c>
      <c r="M11">
        <f>Analysis!$B$3+B11/1000000</f>
        <v>0.22705699999642093</v>
      </c>
      <c r="N11">
        <f t="shared" si="4"/>
        <v>2</v>
      </c>
      <c r="O11">
        <f>IF(ABS(D11)&gt;1,D11/1000000,D11)*Analysis!$B$4</f>
        <v>-4.8991140000000002E-2</v>
      </c>
      <c r="P11">
        <f>IF(ABS(E11)&gt;1,E11/1000000,E11)*Analysis!$B$4</f>
        <v>0.12013326000000001</v>
      </c>
      <c r="Q11">
        <f>IF(ABS(F11)&gt;1,F11/1000000,F11)*Analysis!$B$4</f>
        <v>9.8535171600000009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2"/>
        <v>0</v>
      </c>
    </row>
    <row r="12" spans="1:21" x14ac:dyDescent="0.3">
      <c r="A12">
        <v>10</v>
      </c>
      <c r="B12" s="4">
        <v>-96591751730</v>
      </c>
      <c r="C12" s="5">
        <v>2</v>
      </c>
      <c r="D12" s="5">
        <v>-6.5459999999999997E-3</v>
      </c>
      <c r="E12" s="5">
        <v>5.4209999999999996E-3</v>
      </c>
      <c r="F12" s="5">
        <v>1004392</v>
      </c>
      <c r="G12" s="5">
        <v>0</v>
      </c>
      <c r="H12" s="5">
        <v>0</v>
      </c>
      <c r="I12" s="5">
        <v>0</v>
      </c>
      <c r="J12" s="5">
        <v>0</v>
      </c>
      <c r="L12">
        <f t="shared" si="3"/>
        <v>10</v>
      </c>
      <c r="M12">
        <f>Analysis!$B$3+B12/1000000</f>
        <v>0.24826999999640975</v>
      </c>
      <c r="N12">
        <f t="shared" si="4"/>
        <v>2</v>
      </c>
      <c r="O12">
        <f>IF(ABS(D12)&gt;1,D12/1000000,D12)*Analysis!$B$4</f>
        <v>-6.4216259999999997E-2</v>
      </c>
      <c r="P12">
        <f>IF(ABS(E12)&gt;1,E12/1000000,E12)*Analysis!$B$4</f>
        <v>5.318001E-2</v>
      </c>
      <c r="Q12">
        <f>IF(ABS(F12)&gt;1,F12/1000000,F12)*Analysis!$B$4</f>
        <v>9.8530855200000005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ref="U12:U74" si="8">J12/1000</f>
        <v>0</v>
      </c>
    </row>
    <row r="13" spans="1:21" x14ac:dyDescent="0.3">
      <c r="A13">
        <v>11</v>
      </c>
      <c r="B13" s="4">
        <v>-96591733059</v>
      </c>
      <c r="C13" s="5">
        <v>2</v>
      </c>
      <c r="D13" s="5">
        <v>-1.4095E-2</v>
      </c>
      <c r="E13" s="5">
        <v>5.1399999999999996E-3</v>
      </c>
      <c r="F13" s="5">
        <v>1004102</v>
      </c>
      <c r="G13" s="5">
        <v>0</v>
      </c>
      <c r="H13" s="5">
        <v>0</v>
      </c>
      <c r="I13" s="5">
        <v>0</v>
      </c>
      <c r="J13" s="5">
        <v>0</v>
      </c>
      <c r="L13">
        <f t="shared" si="3"/>
        <v>11</v>
      </c>
      <c r="M13">
        <f>Analysis!$B$3+B13/1000000</f>
        <v>0.26694099999440368</v>
      </c>
      <c r="N13">
        <f t="shared" si="4"/>
        <v>2</v>
      </c>
      <c r="O13">
        <f>IF(ABS(D13)&gt;1,D13/1000000,D13)*Analysis!$B$4</f>
        <v>-0.13827195</v>
      </c>
      <c r="P13">
        <f>IF(ABS(E13)&gt;1,E13/1000000,E13)*Analysis!$B$4</f>
        <v>5.04234E-2</v>
      </c>
      <c r="Q13">
        <f>IF(ABS(F13)&gt;1,F13/1000000,F13)*Analysis!$B$4</f>
        <v>9.850240620000001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</row>
    <row r="14" spans="1:21" x14ac:dyDescent="0.3">
      <c r="A14">
        <v>12</v>
      </c>
      <c r="B14" s="4">
        <v>-96591707381</v>
      </c>
      <c r="C14" s="5">
        <v>2</v>
      </c>
      <c r="D14" s="5">
        <v>-1.1861E-2</v>
      </c>
      <c r="E14" s="5">
        <v>4.561E-3</v>
      </c>
      <c r="F14" s="5">
        <v>1004190</v>
      </c>
      <c r="G14" s="5">
        <v>0</v>
      </c>
      <c r="H14" s="5">
        <v>0</v>
      </c>
      <c r="I14" s="5">
        <v>0</v>
      </c>
      <c r="J14" s="5">
        <v>0</v>
      </c>
      <c r="L14">
        <f t="shared" si="3"/>
        <v>12</v>
      </c>
      <c r="M14">
        <f>Analysis!$B$3+B14/1000000</f>
        <v>0.29261899999983143</v>
      </c>
      <c r="N14">
        <f t="shared" si="4"/>
        <v>2</v>
      </c>
      <c r="O14">
        <f>IF(ABS(D14)&gt;1,D14/1000000,D14)*Analysis!$B$4</f>
        <v>-0.11635641000000001</v>
      </c>
      <c r="P14">
        <f>IF(ABS(E14)&gt;1,E14/1000000,E14)*Analysis!$B$4</f>
        <v>4.4743410000000004E-2</v>
      </c>
      <c r="Q14">
        <f>IF(ABS(F14)&gt;1,F14/1000000,F14)*Analysis!$B$4</f>
        <v>9.8511039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</row>
    <row r="15" spans="1:21" x14ac:dyDescent="0.3">
      <c r="A15">
        <v>13</v>
      </c>
      <c r="B15" s="4">
        <v>-96591686840</v>
      </c>
      <c r="C15" s="5">
        <v>2</v>
      </c>
      <c r="D15" s="5">
        <v>-3.571E-3</v>
      </c>
      <c r="E15" s="5">
        <v>5.9420000000000002E-3</v>
      </c>
      <c r="F15" s="5">
        <v>1004501</v>
      </c>
      <c r="G15" s="5">
        <v>0</v>
      </c>
      <c r="H15" s="5">
        <v>0</v>
      </c>
      <c r="I15" s="5">
        <v>0</v>
      </c>
      <c r="J15" s="5">
        <v>0</v>
      </c>
      <c r="L15">
        <f t="shared" si="3"/>
        <v>13</v>
      </c>
      <c r="M15">
        <f>Analysis!$B$3+B15/1000000</f>
        <v>0.31316000000515487</v>
      </c>
      <c r="N15">
        <f t="shared" si="4"/>
        <v>2</v>
      </c>
      <c r="O15">
        <f>IF(ABS(D15)&gt;1,D15/1000000,D15)*Analysis!$B$4</f>
        <v>-3.5031510000000002E-2</v>
      </c>
      <c r="P15">
        <f>IF(ABS(E15)&gt;1,E15/1000000,E15)*Analysis!$B$4</f>
        <v>5.8291020000000006E-2</v>
      </c>
      <c r="Q15">
        <f>IF(ABS(F15)&gt;1,F15/1000000,F15)*Analysis!$B$4</f>
        <v>9.8541548100000007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</row>
    <row r="16" spans="1:21" x14ac:dyDescent="0.3">
      <c r="A16">
        <v>14</v>
      </c>
      <c r="B16" s="4">
        <v>-96591668064</v>
      </c>
      <c r="C16" s="5">
        <v>2</v>
      </c>
      <c r="D16" s="5">
        <v>-5.3140000000000001E-3</v>
      </c>
      <c r="E16" s="5">
        <v>1.0076E-2</v>
      </c>
      <c r="F16" s="5">
        <v>1004427</v>
      </c>
      <c r="G16" s="5">
        <v>0</v>
      </c>
      <c r="H16" s="5">
        <v>0</v>
      </c>
      <c r="I16" s="5">
        <v>0</v>
      </c>
      <c r="J16" s="5">
        <v>0</v>
      </c>
      <c r="L16">
        <f t="shared" si="3"/>
        <v>14</v>
      </c>
      <c r="M16">
        <f>Analysis!$B$3+B16/1000000</f>
        <v>0.33193600000231527</v>
      </c>
      <c r="N16">
        <f t="shared" si="4"/>
        <v>2</v>
      </c>
      <c r="O16">
        <f>IF(ABS(D16)&gt;1,D16/1000000,D16)*Analysis!$B$4</f>
        <v>-5.2130340000000004E-2</v>
      </c>
      <c r="P16">
        <f>IF(ABS(E16)&gt;1,E16/1000000,E16)*Analysis!$B$4</f>
        <v>9.8845559999999999E-2</v>
      </c>
      <c r="Q16">
        <f>IF(ABS(F16)&gt;1,F16/1000000,F16)*Analysis!$B$4</f>
        <v>9.8534288700000001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</row>
    <row r="17" spans="1:21" x14ac:dyDescent="0.3">
      <c r="A17">
        <v>15</v>
      </c>
      <c r="B17" s="4">
        <v>-96591652805</v>
      </c>
      <c r="C17" s="5">
        <v>2</v>
      </c>
      <c r="D17" s="5">
        <v>-5.006E-3</v>
      </c>
      <c r="E17" s="5">
        <v>5.9969999999999997E-3</v>
      </c>
      <c r="F17" s="5">
        <v>1004442</v>
      </c>
      <c r="G17" s="5">
        <v>0</v>
      </c>
      <c r="H17" s="5">
        <v>0</v>
      </c>
      <c r="I17" s="5">
        <v>0</v>
      </c>
      <c r="J17" s="5">
        <v>0</v>
      </c>
      <c r="L17">
        <f t="shared" si="3"/>
        <v>15</v>
      </c>
      <c r="M17">
        <f>Analysis!$B$3+B17/1000000</f>
        <v>0.3471949999948265</v>
      </c>
      <c r="N17">
        <f t="shared" si="4"/>
        <v>2</v>
      </c>
      <c r="O17">
        <f>IF(ABS(D17)&gt;1,D17/1000000,D17)*Analysis!$B$4</f>
        <v>-4.9108860000000004E-2</v>
      </c>
      <c r="P17">
        <f>IF(ABS(E17)&gt;1,E17/1000000,E17)*Analysis!$B$4</f>
        <v>5.8830569999999999E-2</v>
      </c>
      <c r="Q17">
        <f>IF(ABS(F17)&gt;1,F17/1000000,F17)*Analysis!$B$4</f>
        <v>9.8535760200000002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</row>
    <row r="18" spans="1:21" x14ac:dyDescent="0.3">
      <c r="A18">
        <v>16</v>
      </c>
      <c r="B18" s="4">
        <v>-96591637466</v>
      </c>
      <c r="C18" s="5">
        <v>2</v>
      </c>
      <c r="D18" s="5">
        <v>-4.7850000000000002E-3</v>
      </c>
      <c r="E18" s="5">
        <v>7.6239999999999997E-3</v>
      </c>
      <c r="F18" s="5">
        <v>1004449</v>
      </c>
      <c r="G18" s="5">
        <v>0</v>
      </c>
      <c r="H18" s="5">
        <v>0</v>
      </c>
      <c r="I18" s="5">
        <v>0</v>
      </c>
      <c r="J18" s="5">
        <v>0</v>
      </c>
      <c r="L18">
        <f t="shared" si="3"/>
        <v>16</v>
      </c>
      <c r="M18">
        <f>Analysis!$B$3+B18/1000000</f>
        <v>0.36253399999986868</v>
      </c>
      <c r="N18">
        <f t="shared" si="4"/>
        <v>2</v>
      </c>
      <c r="O18">
        <f>IF(ABS(D18)&gt;1,D18/1000000,D18)*Analysis!$B$4</f>
        <v>-4.6940850000000006E-2</v>
      </c>
      <c r="P18">
        <f>IF(ABS(E18)&gt;1,E18/1000000,E18)*Analysis!$B$4</f>
        <v>7.4791440000000001E-2</v>
      </c>
      <c r="Q18">
        <f>IF(ABS(F18)&gt;1,F18/1000000,F18)*Analysis!$B$4</f>
        <v>9.8536446899999994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</row>
    <row r="19" spans="1:21" x14ac:dyDescent="0.3">
      <c r="A19">
        <v>17</v>
      </c>
      <c r="B19" s="4">
        <v>-96591607335</v>
      </c>
      <c r="C19" s="5">
        <v>2</v>
      </c>
      <c r="D19" s="5">
        <v>-4.8719999999999996E-3</v>
      </c>
      <c r="E19" s="5">
        <v>1.1916E-2</v>
      </c>
      <c r="F19" s="5">
        <v>0.99896200000000002</v>
      </c>
      <c r="G19" s="5">
        <v>0</v>
      </c>
      <c r="H19" s="5">
        <v>0</v>
      </c>
      <c r="I19" s="5">
        <v>0</v>
      </c>
      <c r="J19" s="5">
        <v>0</v>
      </c>
      <c r="L19">
        <f t="shared" si="3"/>
        <v>17</v>
      </c>
      <c r="M19">
        <f>Analysis!$B$3+B19/1000000</f>
        <v>0.39266500000667293</v>
      </c>
      <c r="N19">
        <f t="shared" si="4"/>
        <v>2</v>
      </c>
      <c r="O19">
        <f>IF(ABS(D19)&gt;1,D19/1000000,D19)*Analysis!$B$4</f>
        <v>-4.7794320000000001E-2</v>
      </c>
      <c r="P19">
        <f>IF(ABS(E19)&gt;1,E19/1000000,E19)*Analysis!$B$4</f>
        <v>0.11689596000000001</v>
      </c>
      <c r="Q19">
        <f>IF(ABS(F19)&gt;1,F19/1000000,F19)*Analysis!$B$4</f>
        <v>9.7998172200000013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</row>
    <row r="20" spans="1:21" x14ac:dyDescent="0.3">
      <c r="A20">
        <v>18</v>
      </c>
      <c r="B20" s="4">
        <v>-96591592224</v>
      </c>
      <c r="C20" s="5">
        <v>2</v>
      </c>
      <c r="D20" s="5">
        <v>-6.8349999999999999E-3</v>
      </c>
      <c r="E20" s="5">
        <v>1.2290000000000001E-2</v>
      </c>
      <c r="F20" s="5">
        <v>1004494</v>
      </c>
      <c r="G20" s="5">
        <v>0</v>
      </c>
      <c r="H20" s="5">
        <v>0</v>
      </c>
      <c r="I20" s="5">
        <v>0</v>
      </c>
      <c r="J20" s="5">
        <v>0</v>
      </c>
      <c r="L20">
        <f t="shared" si="3"/>
        <v>18</v>
      </c>
      <c r="M20">
        <f>Analysis!$B$3+B20/1000000</f>
        <v>0.40777599999273662</v>
      </c>
      <c r="N20">
        <f t="shared" si="4"/>
        <v>2</v>
      </c>
      <c r="O20">
        <f>IF(ABS(D20)&gt;1,D20/1000000,D20)*Analysis!$B$4</f>
        <v>-6.705135000000001E-2</v>
      </c>
      <c r="P20">
        <f>IF(ABS(E20)&gt;1,E20/1000000,E20)*Analysis!$B$4</f>
        <v>0.12056490000000002</v>
      </c>
      <c r="Q20">
        <f>IF(ABS(F20)&gt;1,F20/1000000,F20)*Analysis!$B$4</f>
        <v>9.8540861399999997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</row>
    <row r="21" spans="1:21" x14ac:dyDescent="0.3">
      <c r="A21">
        <v>19</v>
      </c>
      <c r="B21" s="4">
        <v>-96591567225</v>
      </c>
      <c r="C21" s="5">
        <v>2</v>
      </c>
      <c r="D21" s="5">
        <v>-3.6579999999999998E-3</v>
      </c>
      <c r="E21" s="5">
        <v>1.2317E-2</v>
      </c>
      <c r="F21" s="5">
        <v>1004014</v>
      </c>
      <c r="G21" s="5">
        <v>0</v>
      </c>
      <c r="H21" s="5">
        <v>0</v>
      </c>
      <c r="I21" s="5">
        <v>0</v>
      </c>
      <c r="J21" s="5">
        <v>0</v>
      </c>
      <c r="L21">
        <f t="shared" si="3"/>
        <v>19</v>
      </c>
      <c r="M21">
        <f>Analysis!$B$3+B21/1000000</f>
        <v>0.43277499999385327</v>
      </c>
      <c r="N21">
        <f t="shared" si="4"/>
        <v>2</v>
      </c>
      <c r="O21">
        <f>IF(ABS(D21)&gt;1,D21/1000000,D21)*Analysis!$B$4</f>
        <v>-3.5884979999999997E-2</v>
      </c>
      <c r="P21">
        <f>IF(ABS(E21)&gt;1,E21/1000000,E21)*Analysis!$B$4</f>
        <v>0.12082977</v>
      </c>
      <c r="Q21">
        <f>IF(ABS(F21)&gt;1,F21/1000000,F21)*Analysis!$B$4</f>
        <v>9.8493773400000002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</row>
    <row r="22" spans="1:21" x14ac:dyDescent="0.3">
      <c r="A22">
        <v>20</v>
      </c>
      <c r="B22" s="4">
        <v>-96591548530</v>
      </c>
      <c r="C22" s="5">
        <v>2</v>
      </c>
      <c r="D22" s="5">
        <v>-5.8300000000000001E-3</v>
      </c>
      <c r="E22" s="5">
        <v>1.2233000000000001E-2</v>
      </c>
      <c r="F22" s="5">
        <v>1006357</v>
      </c>
      <c r="G22" s="5">
        <v>0</v>
      </c>
      <c r="H22" s="5">
        <v>0</v>
      </c>
      <c r="I22" s="5">
        <v>0</v>
      </c>
      <c r="J22" s="5">
        <v>0</v>
      </c>
      <c r="L22">
        <f t="shared" si="3"/>
        <v>20</v>
      </c>
      <c r="M22">
        <f>Analysis!$B$3+B22/1000000</f>
        <v>0.45146999999997206</v>
      </c>
      <c r="N22">
        <f t="shared" si="4"/>
        <v>2</v>
      </c>
      <c r="O22">
        <f>IF(ABS(D22)&gt;1,D22/1000000,D22)*Analysis!$B$4</f>
        <v>-5.7192300000000001E-2</v>
      </c>
      <c r="P22">
        <f>IF(ABS(E22)&gt;1,E22/1000000,E22)*Analysis!$B$4</f>
        <v>0.12000573000000002</v>
      </c>
      <c r="Q22">
        <f>IF(ABS(F22)&gt;1,F22/1000000,F22)*Analysis!$B$4</f>
        <v>9.8723621700000006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</row>
    <row r="23" spans="1:21" x14ac:dyDescent="0.3">
      <c r="A23">
        <v>21</v>
      </c>
      <c r="B23" s="4">
        <v>-96591532280</v>
      </c>
      <c r="C23" s="5">
        <v>2</v>
      </c>
      <c r="D23" s="5">
        <v>-4.8310000000000002E-3</v>
      </c>
      <c r="E23" s="5">
        <v>1.2401000000000001E-2</v>
      </c>
      <c r="F23" s="5">
        <v>1009233</v>
      </c>
      <c r="G23" s="5">
        <v>0</v>
      </c>
      <c r="H23" s="5">
        <v>0</v>
      </c>
      <c r="I23" s="5">
        <v>0</v>
      </c>
      <c r="J23" s="5">
        <v>0</v>
      </c>
      <c r="L23">
        <f t="shared" si="3"/>
        <v>21</v>
      </c>
      <c r="M23">
        <f>Analysis!$B$3+B23/1000000</f>
        <v>0.46772000000055414</v>
      </c>
      <c r="N23">
        <f t="shared" si="4"/>
        <v>2</v>
      </c>
      <c r="O23">
        <f>IF(ABS(D23)&gt;1,D23/1000000,D23)*Analysis!$B$4</f>
        <v>-4.7392110000000001E-2</v>
      </c>
      <c r="P23">
        <f>IF(ABS(E23)&gt;1,E23/1000000,E23)*Analysis!$B$4</f>
        <v>0.12165381000000001</v>
      </c>
      <c r="Q23">
        <f>IF(ABS(F23)&gt;1,F23/1000000,F23)*Analysis!$B$4</f>
        <v>9.9005757300000017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</row>
    <row r="24" spans="1:21" x14ac:dyDescent="0.3">
      <c r="A24">
        <v>22</v>
      </c>
      <c r="B24" s="4">
        <v>-96591510668</v>
      </c>
      <c r="C24" s="5">
        <v>2</v>
      </c>
      <c r="D24" s="5">
        <v>-5.0340000000000003E-3</v>
      </c>
      <c r="E24" s="5">
        <v>5.3670000000000002E-3</v>
      </c>
      <c r="F24" s="5">
        <v>1003309</v>
      </c>
      <c r="G24" s="5">
        <v>0</v>
      </c>
      <c r="H24" s="5">
        <v>0</v>
      </c>
      <c r="I24" s="5">
        <v>0</v>
      </c>
      <c r="J24" s="5">
        <v>0</v>
      </c>
      <c r="L24">
        <f t="shared" si="3"/>
        <v>22</v>
      </c>
      <c r="M24">
        <f>Analysis!$B$3+B24/1000000</f>
        <v>0.48933199999737553</v>
      </c>
      <c r="N24">
        <f t="shared" si="4"/>
        <v>2</v>
      </c>
      <c r="O24">
        <f>IF(ABS(D24)&gt;1,D24/1000000,D24)*Analysis!$B$4</f>
        <v>-4.9383540000000004E-2</v>
      </c>
      <c r="P24">
        <f>IF(ABS(E24)&gt;1,E24/1000000,E24)*Analysis!$B$4</f>
        <v>5.2650270000000006E-2</v>
      </c>
      <c r="Q24">
        <f>IF(ABS(F24)&gt;1,F24/1000000,F24)*Analysis!$B$4</f>
        <v>9.842461290000001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</row>
    <row r="25" spans="1:21" x14ac:dyDescent="0.3">
      <c r="A25">
        <v>23</v>
      </c>
      <c r="B25" s="4">
        <v>-96591490605</v>
      </c>
      <c r="C25" s="5">
        <v>2</v>
      </c>
      <c r="D25" s="5">
        <v>-1.1976000000000001E-2</v>
      </c>
      <c r="E25" s="5">
        <v>5.2160000000000002E-3</v>
      </c>
      <c r="F25" s="5">
        <v>1004474</v>
      </c>
      <c r="G25" s="5">
        <v>0</v>
      </c>
      <c r="H25" s="5">
        <v>0</v>
      </c>
      <c r="I25" s="5">
        <v>0</v>
      </c>
      <c r="J25" s="5">
        <v>0</v>
      </c>
      <c r="L25">
        <f t="shared" si="3"/>
        <v>23</v>
      </c>
      <c r="M25">
        <f>Analysis!$B$3+B25/1000000</f>
        <v>0.50939500000094995</v>
      </c>
      <c r="N25">
        <f t="shared" si="4"/>
        <v>2</v>
      </c>
      <c r="O25">
        <f>IF(ABS(D25)&gt;1,D25/1000000,D25)*Analysis!$B$4</f>
        <v>-0.11748456000000002</v>
      </c>
      <c r="P25">
        <f>IF(ABS(E25)&gt;1,E25/1000000,E25)*Analysis!$B$4</f>
        <v>5.1168960000000006E-2</v>
      </c>
      <c r="Q25">
        <f>IF(ABS(F25)&gt;1,F25/1000000,F25)*Analysis!$B$4</f>
        <v>9.853889940000002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</row>
    <row r="26" spans="1:21" x14ac:dyDescent="0.3">
      <c r="A26">
        <v>24</v>
      </c>
      <c r="B26" s="4">
        <v>-96591471150</v>
      </c>
      <c r="C26" s="5">
        <v>2</v>
      </c>
      <c r="D26" s="5">
        <v>-1.2009000000000001E-2</v>
      </c>
      <c r="E26" s="5">
        <v>1.1285E-2</v>
      </c>
      <c r="F26" s="5">
        <v>1004341</v>
      </c>
      <c r="G26" s="5">
        <v>0</v>
      </c>
      <c r="H26" s="5">
        <v>0</v>
      </c>
      <c r="I26" s="5">
        <v>0</v>
      </c>
      <c r="J26" s="5">
        <v>0</v>
      </c>
      <c r="L26">
        <f t="shared" si="3"/>
        <v>24</v>
      </c>
      <c r="M26">
        <f>Analysis!$B$3+B26/1000000</f>
        <v>0.52885000000242144</v>
      </c>
      <c r="N26">
        <f t="shared" si="4"/>
        <v>2</v>
      </c>
      <c r="O26">
        <f>IF(ABS(D26)&gt;1,D26/1000000,D26)*Analysis!$B$4</f>
        <v>-0.11780829000000001</v>
      </c>
      <c r="P26">
        <f>IF(ABS(E26)&gt;1,E26/1000000,E26)*Analysis!$B$4</f>
        <v>0.11070585000000001</v>
      </c>
      <c r="Q26">
        <f>IF(ABS(F26)&gt;1,F26/1000000,F26)*Analysis!$B$4</f>
        <v>9.8525852099999991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</row>
    <row r="27" spans="1:21" x14ac:dyDescent="0.3">
      <c r="A27">
        <v>25</v>
      </c>
      <c r="B27" s="4">
        <v>-96591451602</v>
      </c>
      <c r="C27" s="5">
        <v>2</v>
      </c>
      <c r="D27" s="5">
        <v>-1.2983E-2</v>
      </c>
      <c r="E27" s="5">
        <v>1.1343000000000001E-2</v>
      </c>
      <c r="F27" s="5">
        <v>1004085</v>
      </c>
      <c r="G27" s="5">
        <v>0</v>
      </c>
      <c r="H27" s="5">
        <v>0</v>
      </c>
      <c r="I27" s="5">
        <v>0</v>
      </c>
      <c r="J27" s="5">
        <v>0</v>
      </c>
      <c r="L27">
        <f t="shared" si="3"/>
        <v>25</v>
      </c>
      <c r="M27">
        <f>Analysis!$B$3+B27/1000000</f>
        <v>0.54839799999899697</v>
      </c>
      <c r="N27">
        <f t="shared" si="4"/>
        <v>2</v>
      </c>
      <c r="O27">
        <f>IF(ABS(D27)&gt;1,D27/1000000,D27)*Analysis!$B$4</f>
        <v>-0.12736322999999999</v>
      </c>
      <c r="P27">
        <f>IF(ABS(E27)&gt;1,E27/1000000,E27)*Analysis!$B$4</f>
        <v>0.11127483000000001</v>
      </c>
      <c r="Q27">
        <f>IF(ABS(F27)&gt;1,F27/1000000,F27)*Analysis!$B$4</f>
        <v>9.8500738499999994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</row>
    <row r="28" spans="1:21" x14ac:dyDescent="0.3">
      <c r="A28">
        <v>26</v>
      </c>
      <c r="B28" s="4">
        <v>-96591430215</v>
      </c>
      <c r="C28" s="5">
        <v>2</v>
      </c>
      <c r="D28" s="5">
        <v>-1.1356E-2</v>
      </c>
      <c r="E28" s="5">
        <v>1.2557E-2</v>
      </c>
      <c r="F28" s="5">
        <v>1012927</v>
      </c>
      <c r="G28" s="5">
        <v>0</v>
      </c>
      <c r="H28" s="5">
        <v>0</v>
      </c>
      <c r="I28" s="5">
        <v>0</v>
      </c>
      <c r="J28" s="5">
        <v>0</v>
      </c>
      <c r="L28">
        <f t="shared" si="3"/>
        <v>26</v>
      </c>
      <c r="M28">
        <f>Analysis!$B$3+B28/1000000</f>
        <v>0.56978499999968335</v>
      </c>
      <c r="N28">
        <f t="shared" si="4"/>
        <v>2</v>
      </c>
      <c r="O28">
        <f>IF(ABS(D28)&gt;1,D28/1000000,D28)*Analysis!$B$4</f>
        <v>-0.11140236000000001</v>
      </c>
      <c r="P28">
        <f>IF(ABS(E28)&gt;1,E28/1000000,E28)*Analysis!$B$4</f>
        <v>0.12318417000000001</v>
      </c>
      <c r="Q28">
        <f>IF(ABS(F28)&gt;1,F28/1000000,F28)*Analysis!$B$4</f>
        <v>9.9368138699999999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</row>
    <row r="29" spans="1:21" x14ac:dyDescent="0.3">
      <c r="A29">
        <v>27</v>
      </c>
      <c r="B29" s="4">
        <v>-96591411501</v>
      </c>
      <c r="C29" s="5">
        <v>2</v>
      </c>
      <c r="D29" s="5">
        <v>-1.0007E-2</v>
      </c>
      <c r="E29" s="5">
        <v>1.2512000000000001E-2</v>
      </c>
      <c r="F29" s="5">
        <v>1008664</v>
      </c>
      <c r="G29" s="5">
        <v>0</v>
      </c>
      <c r="H29" s="5">
        <v>0</v>
      </c>
      <c r="I29" s="5">
        <v>0</v>
      </c>
      <c r="J29" s="5">
        <v>0</v>
      </c>
      <c r="L29">
        <f t="shared" si="3"/>
        <v>27</v>
      </c>
      <c r="M29">
        <f>Analysis!$B$3+B29/1000000</f>
        <v>0.58849900000495836</v>
      </c>
      <c r="N29">
        <f t="shared" si="4"/>
        <v>2</v>
      </c>
      <c r="O29">
        <f>IF(ABS(D29)&gt;1,D29/1000000,D29)*Analysis!$B$4</f>
        <v>-9.8168670000000013E-2</v>
      </c>
      <c r="P29">
        <f>IF(ABS(E29)&gt;1,E29/1000000,E29)*Analysis!$B$4</f>
        <v>0.12274272000000001</v>
      </c>
      <c r="Q29">
        <f>IF(ABS(F29)&gt;1,F29/1000000,F29)*Analysis!$B$4</f>
        <v>9.8949938399999997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</row>
    <row r="30" spans="1:21" x14ac:dyDescent="0.3">
      <c r="A30">
        <v>28</v>
      </c>
      <c r="B30" s="4">
        <v>-96591388553</v>
      </c>
      <c r="C30" s="5">
        <v>2</v>
      </c>
      <c r="D30" s="5">
        <v>-4.7790000000000003E-3</v>
      </c>
      <c r="E30" s="5">
        <v>1.2222E-2</v>
      </c>
      <c r="F30" s="5">
        <v>1005450</v>
      </c>
      <c r="G30" s="5">
        <v>0</v>
      </c>
      <c r="H30" s="5">
        <v>0</v>
      </c>
      <c r="I30" s="5">
        <v>0</v>
      </c>
      <c r="J30" s="5">
        <v>0</v>
      </c>
      <c r="L30">
        <f t="shared" si="3"/>
        <v>28</v>
      </c>
      <c r="M30">
        <f>Analysis!$B$3+B30/1000000</f>
        <v>0.61144700000295416</v>
      </c>
      <c r="N30">
        <f t="shared" si="4"/>
        <v>2</v>
      </c>
      <c r="O30">
        <f>IF(ABS(D30)&gt;1,D30/1000000,D30)*Analysis!$B$4</f>
        <v>-4.6881990000000005E-2</v>
      </c>
      <c r="P30">
        <f>IF(ABS(E30)&gt;1,E30/1000000,E30)*Analysis!$B$4</f>
        <v>0.11989782</v>
      </c>
      <c r="Q30">
        <f>IF(ABS(F30)&gt;1,F30/1000000,F30)*Analysis!$B$4</f>
        <v>9.8634644999999992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</row>
    <row r="31" spans="1:21" x14ac:dyDescent="0.3">
      <c r="A31">
        <v>29</v>
      </c>
      <c r="B31" s="4">
        <v>-96591371198</v>
      </c>
      <c r="C31" s="5">
        <v>2</v>
      </c>
      <c r="D31" s="5">
        <v>-5.744E-3</v>
      </c>
      <c r="E31" s="5">
        <v>1.2413E-2</v>
      </c>
      <c r="F31" s="5">
        <v>1008154</v>
      </c>
      <c r="G31" s="5">
        <v>0</v>
      </c>
      <c r="H31" s="5">
        <v>0</v>
      </c>
      <c r="I31" s="5">
        <v>0</v>
      </c>
      <c r="J31" s="5">
        <v>0</v>
      </c>
      <c r="L31">
        <f t="shared" si="3"/>
        <v>29</v>
      </c>
      <c r="M31">
        <f>Analysis!$B$3+B31/1000000</f>
        <v>0.6288020000065444</v>
      </c>
      <c r="N31">
        <f t="shared" si="4"/>
        <v>2</v>
      </c>
      <c r="O31">
        <f>IF(ABS(D31)&gt;1,D31/1000000,D31)*Analysis!$B$4</f>
        <v>-5.6348640000000005E-2</v>
      </c>
      <c r="P31">
        <f>IF(ABS(E31)&gt;1,E31/1000000,E31)*Analysis!$B$4</f>
        <v>0.12177153000000002</v>
      </c>
      <c r="Q31">
        <f>IF(ABS(F31)&gt;1,F31/1000000,F31)*Analysis!$B$4</f>
        <v>9.88999074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</row>
    <row r="32" spans="1:21" x14ac:dyDescent="0.3">
      <c r="A32">
        <v>30</v>
      </c>
      <c r="B32" s="4">
        <v>-96591349694</v>
      </c>
      <c r="C32" s="5">
        <v>2</v>
      </c>
      <c r="D32" s="5">
        <v>-1.3231E-2</v>
      </c>
      <c r="E32" s="5">
        <v>1.2165E-2</v>
      </c>
      <c r="F32" s="5">
        <v>1002730</v>
      </c>
      <c r="G32" s="5">
        <v>0</v>
      </c>
      <c r="H32" s="5">
        <v>0</v>
      </c>
      <c r="I32" s="5">
        <v>0</v>
      </c>
      <c r="J32" s="5">
        <v>0</v>
      </c>
      <c r="L32">
        <f t="shared" si="3"/>
        <v>30</v>
      </c>
      <c r="M32">
        <f>Analysis!$B$3+B32/1000000</f>
        <v>0.65030599999590777</v>
      </c>
      <c r="N32">
        <f t="shared" si="4"/>
        <v>2</v>
      </c>
      <c r="O32">
        <f>IF(ABS(D32)&gt;1,D32/1000000,D32)*Analysis!$B$4</f>
        <v>-0.12979610999999999</v>
      </c>
      <c r="P32">
        <f>IF(ABS(E32)&gt;1,E32/1000000,E32)*Analysis!$B$4</f>
        <v>0.11933865</v>
      </c>
      <c r="Q32">
        <f>IF(ABS(F32)&gt;1,F32/1000000,F32)*Analysis!$B$4</f>
        <v>9.8367813000000002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</row>
    <row r="33" spans="1:21" x14ac:dyDescent="0.3">
      <c r="A33">
        <v>31</v>
      </c>
      <c r="B33" s="4">
        <v>-96591327679</v>
      </c>
      <c r="C33" s="5">
        <v>2</v>
      </c>
      <c r="D33" s="5">
        <v>-1.1228999999999999E-2</v>
      </c>
      <c r="E33" s="5">
        <v>1.2161E-2</v>
      </c>
      <c r="F33" s="5">
        <v>1003689</v>
      </c>
      <c r="G33" s="5">
        <v>0</v>
      </c>
      <c r="H33" s="5">
        <v>0</v>
      </c>
      <c r="I33" s="5">
        <v>0</v>
      </c>
      <c r="J33" s="5">
        <v>0</v>
      </c>
      <c r="L33">
        <f t="shared" si="3"/>
        <v>31</v>
      </c>
      <c r="M33">
        <f>Analysis!$B$3+B33/1000000</f>
        <v>0.67232100000546779</v>
      </c>
      <c r="N33">
        <f t="shared" si="4"/>
        <v>2</v>
      </c>
      <c r="O33">
        <f>IF(ABS(D33)&gt;1,D33/1000000,D33)*Analysis!$B$4</f>
        <v>-0.11015649</v>
      </c>
      <c r="P33">
        <f>IF(ABS(E33)&gt;1,E33/1000000,E33)*Analysis!$B$4</f>
        <v>0.11929941000000001</v>
      </c>
      <c r="Q33">
        <f>IF(ABS(F33)&gt;1,F33/1000000,F33)*Analysis!$B$4</f>
        <v>9.8461890900000011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</row>
    <row r="34" spans="1:21" x14ac:dyDescent="0.3">
      <c r="A34">
        <v>32</v>
      </c>
      <c r="B34" s="4">
        <v>-96591310914</v>
      </c>
      <c r="C34" s="5">
        <v>2</v>
      </c>
      <c r="D34" s="5">
        <v>-3.5769999999999999E-3</v>
      </c>
      <c r="E34" s="5">
        <v>1.2282E-2</v>
      </c>
      <c r="F34" s="5">
        <v>1004874</v>
      </c>
      <c r="G34" s="5">
        <v>0</v>
      </c>
      <c r="H34" s="5">
        <v>0</v>
      </c>
      <c r="I34" s="5">
        <v>0</v>
      </c>
      <c r="J34" s="5">
        <v>0</v>
      </c>
      <c r="L34">
        <f t="shared" si="3"/>
        <v>32</v>
      </c>
      <c r="M34">
        <f>Analysis!$B$3+B34/1000000</f>
        <v>0.68908599999849685</v>
      </c>
      <c r="N34">
        <f t="shared" si="4"/>
        <v>2</v>
      </c>
      <c r="O34">
        <f>IF(ABS(D34)&gt;1,D34/1000000,D34)*Analysis!$B$4</f>
        <v>-3.5090370000000003E-2</v>
      </c>
      <c r="P34">
        <f>IF(ABS(E34)&gt;1,E34/1000000,E34)*Analysis!$B$4</f>
        <v>0.12048642</v>
      </c>
      <c r="Q34">
        <f>IF(ABS(F34)&gt;1,F34/1000000,F34)*Analysis!$B$4</f>
        <v>9.8578139400000016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</row>
    <row r="35" spans="1:21" x14ac:dyDescent="0.3">
      <c r="A35">
        <v>33</v>
      </c>
      <c r="B35" s="4">
        <v>-96591288961</v>
      </c>
      <c r="C35" s="5">
        <v>2</v>
      </c>
      <c r="D35" s="5">
        <v>-5.3210000000000002E-3</v>
      </c>
      <c r="E35" s="5">
        <v>1.2343E-2</v>
      </c>
      <c r="F35" s="5">
        <v>1004294</v>
      </c>
      <c r="G35" s="5">
        <v>0</v>
      </c>
      <c r="H35" s="5">
        <v>0</v>
      </c>
      <c r="I35" s="5">
        <v>0</v>
      </c>
      <c r="J35" s="5">
        <v>0</v>
      </c>
      <c r="L35">
        <f t="shared" si="3"/>
        <v>33</v>
      </c>
      <c r="M35">
        <f>Analysis!$B$3+B35/1000000</f>
        <v>0.71103900000161957</v>
      </c>
      <c r="N35">
        <f t="shared" si="4"/>
        <v>2</v>
      </c>
      <c r="O35">
        <f>IF(ABS(D35)&gt;1,D35/1000000,D35)*Analysis!$B$4</f>
        <v>-5.2199010000000004E-2</v>
      </c>
      <c r="P35">
        <f>IF(ABS(E35)&gt;1,E35/1000000,E35)*Analysis!$B$4</f>
        <v>0.12108483</v>
      </c>
      <c r="Q35">
        <f>IF(ABS(F35)&gt;1,F35/1000000,F35)*Analysis!$B$4</f>
        <v>9.8521241400000008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</row>
    <row r="36" spans="1:21" x14ac:dyDescent="0.3">
      <c r="A36">
        <v>34</v>
      </c>
      <c r="B36" s="4">
        <v>-96591268487</v>
      </c>
      <c r="C36" s="5">
        <v>2</v>
      </c>
      <c r="D36" s="5">
        <v>-5.0410000000000003E-3</v>
      </c>
      <c r="E36" s="5">
        <v>1.2356000000000001E-2</v>
      </c>
      <c r="F36" s="5">
        <v>1004472</v>
      </c>
      <c r="G36" s="5">
        <v>0</v>
      </c>
      <c r="H36" s="5">
        <v>0</v>
      </c>
      <c r="I36" s="5">
        <v>0</v>
      </c>
      <c r="J36" s="5">
        <v>0</v>
      </c>
      <c r="L36">
        <f t="shared" si="3"/>
        <v>34</v>
      </c>
      <c r="M36">
        <f>Analysis!$B$3+B36/1000000</f>
        <v>0.73151300000608899</v>
      </c>
      <c r="N36">
        <f t="shared" si="4"/>
        <v>2</v>
      </c>
      <c r="O36">
        <f>IF(ABS(D36)&gt;1,D36/1000000,D36)*Analysis!$B$4</f>
        <v>-4.9452210000000003E-2</v>
      </c>
      <c r="P36">
        <f>IF(ABS(E36)&gt;1,E36/1000000,E36)*Analysis!$B$4</f>
        <v>0.12121236000000002</v>
      </c>
      <c r="Q36">
        <f>IF(ABS(F36)&gt;1,F36/1000000,F36)*Analysis!$B$4</f>
        <v>9.8538703200000004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</row>
    <row r="37" spans="1:21" x14ac:dyDescent="0.3">
      <c r="A37">
        <v>35</v>
      </c>
      <c r="B37" s="4">
        <v>-96591252726</v>
      </c>
      <c r="C37" s="5">
        <v>2</v>
      </c>
      <c r="D37" s="5">
        <v>-5.0650000000000001E-3</v>
      </c>
      <c r="E37" s="5">
        <v>1.2370000000000001E-2</v>
      </c>
      <c r="F37" s="5">
        <v>1004425</v>
      </c>
      <c r="G37" s="5">
        <v>0</v>
      </c>
      <c r="H37" s="5">
        <v>0</v>
      </c>
      <c r="I37" s="5">
        <v>0</v>
      </c>
      <c r="J37" s="5">
        <v>0</v>
      </c>
      <c r="L37">
        <f t="shared" si="3"/>
        <v>35</v>
      </c>
      <c r="M37">
        <f>Analysis!$B$3+B37/1000000</f>
        <v>0.74727399999392219</v>
      </c>
      <c r="N37">
        <f t="shared" si="4"/>
        <v>2</v>
      </c>
      <c r="O37">
        <f>IF(ABS(D37)&gt;1,D37/1000000,D37)*Analysis!$B$4</f>
        <v>-4.968765E-2</v>
      </c>
      <c r="P37">
        <f>IF(ABS(E37)&gt;1,E37/1000000,E37)*Analysis!$B$4</f>
        <v>0.12134970000000002</v>
      </c>
      <c r="Q37">
        <f>IF(ABS(F37)&gt;1,F37/1000000,F37)*Analysis!$B$4</f>
        <v>9.8534092500000003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</row>
    <row r="38" spans="1:21" x14ac:dyDescent="0.3">
      <c r="A38">
        <v>36</v>
      </c>
      <c r="B38" s="4">
        <v>-96591230886</v>
      </c>
      <c r="C38" s="5">
        <v>2</v>
      </c>
      <c r="D38" s="5">
        <v>-4.8770000000000003E-3</v>
      </c>
      <c r="E38" s="5">
        <v>1.2279999999999999E-2</v>
      </c>
      <c r="F38" s="5">
        <v>1004433</v>
      </c>
      <c r="G38" s="5">
        <v>0</v>
      </c>
      <c r="H38" s="5">
        <v>0</v>
      </c>
      <c r="I38" s="5">
        <v>0</v>
      </c>
      <c r="J38" s="5">
        <v>0</v>
      </c>
      <c r="L38">
        <f t="shared" si="3"/>
        <v>36</v>
      </c>
      <c r="M38">
        <f>Analysis!$B$3+B38/1000000</f>
        <v>0.76911399999517016</v>
      </c>
      <c r="N38">
        <f t="shared" si="4"/>
        <v>2</v>
      </c>
      <c r="O38">
        <f>IF(ABS(D38)&gt;1,D38/1000000,D38)*Analysis!$B$4</f>
        <v>-4.7843370000000003E-2</v>
      </c>
      <c r="P38">
        <f>IF(ABS(E38)&gt;1,E38/1000000,E38)*Analysis!$B$4</f>
        <v>0.1204668</v>
      </c>
      <c r="Q38">
        <f>IF(ABS(F38)&gt;1,F38/1000000,F38)*Analysis!$B$4</f>
        <v>9.8534877299999994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</row>
    <row r="39" spans="1:21" x14ac:dyDescent="0.3">
      <c r="A39">
        <v>37</v>
      </c>
      <c r="B39" s="4">
        <v>-96591209709</v>
      </c>
      <c r="C39" s="5">
        <v>2</v>
      </c>
      <c r="D39" s="5">
        <v>3.7889999999999998E-3</v>
      </c>
      <c r="E39" s="5">
        <v>1.2348E-2</v>
      </c>
      <c r="F39" s="5">
        <v>1004769</v>
      </c>
      <c r="G39" s="5">
        <v>0</v>
      </c>
      <c r="H39" s="5">
        <v>0</v>
      </c>
      <c r="I39" s="5">
        <v>0</v>
      </c>
      <c r="J39" s="5">
        <v>0</v>
      </c>
      <c r="L39">
        <f t="shared" si="3"/>
        <v>37</v>
      </c>
      <c r="M39">
        <f>Analysis!$B$3+B39/1000000</f>
        <v>0.79029099999752361</v>
      </c>
      <c r="N39">
        <f t="shared" si="4"/>
        <v>2</v>
      </c>
      <c r="O39">
        <f>IF(ABS(D39)&gt;1,D39/1000000,D39)*Analysis!$B$4</f>
        <v>3.7170090000000003E-2</v>
      </c>
      <c r="P39">
        <f>IF(ABS(E39)&gt;1,E39/1000000,E39)*Analysis!$B$4</f>
        <v>0.12113388</v>
      </c>
      <c r="Q39">
        <f>IF(ABS(F39)&gt;1,F39/1000000,F39)*Analysis!$B$4</f>
        <v>9.8567838900000009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</row>
    <row r="40" spans="1:21" x14ac:dyDescent="0.3">
      <c r="A40">
        <v>38</v>
      </c>
      <c r="B40" s="4">
        <v>-96591200650</v>
      </c>
      <c r="C40" s="5">
        <v>2</v>
      </c>
      <c r="D40" s="5">
        <v>3.565E-3</v>
      </c>
      <c r="E40" s="5">
        <v>1.2337000000000001E-2</v>
      </c>
      <c r="F40" s="5">
        <v>1004757</v>
      </c>
      <c r="G40" s="5">
        <v>0</v>
      </c>
      <c r="H40" s="5">
        <v>0</v>
      </c>
      <c r="I40" s="5">
        <v>0</v>
      </c>
      <c r="J40" s="5">
        <v>0</v>
      </c>
      <c r="L40">
        <f t="shared" si="3"/>
        <v>38</v>
      </c>
      <c r="M40">
        <f>Analysis!$B$3+B40/1000000</f>
        <v>0.79935000000114087</v>
      </c>
      <c r="N40">
        <f t="shared" si="4"/>
        <v>2</v>
      </c>
      <c r="O40">
        <f>IF(ABS(D40)&gt;1,D40/1000000,D40)*Analysis!$B$4</f>
        <v>3.4972650000000001E-2</v>
      </c>
      <c r="P40">
        <f>IF(ABS(E40)&gt;1,E40/1000000,E40)*Analysis!$B$4</f>
        <v>0.12102597000000001</v>
      </c>
      <c r="Q40">
        <f>IF(ABS(F40)&gt;1,F40/1000000,F40)*Analysis!$B$4</f>
        <v>9.8566661699999987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</row>
    <row r="41" spans="1:21" x14ac:dyDescent="0.3">
      <c r="A41">
        <v>39</v>
      </c>
      <c r="B41" s="4">
        <v>-96591167939</v>
      </c>
      <c r="C41" s="5">
        <v>2</v>
      </c>
      <c r="D41" s="5">
        <v>-5.1050000000000002E-3</v>
      </c>
      <c r="E41" s="5">
        <v>1.1712999999999999E-2</v>
      </c>
      <c r="F41" s="5">
        <v>1003742</v>
      </c>
      <c r="G41" s="5">
        <v>0</v>
      </c>
      <c r="H41" s="5">
        <v>0</v>
      </c>
      <c r="I41" s="5">
        <v>0</v>
      </c>
      <c r="J41" s="5">
        <v>0</v>
      </c>
      <c r="L41">
        <f t="shared" si="3"/>
        <v>39</v>
      </c>
      <c r="M41">
        <f>Analysis!$B$3+B41/1000000</f>
        <v>0.83206099999370053</v>
      </c>
      <c r="N41">
        <f t="shared" si="4"/>
        <v>2</v>
      </c>
      <c r="O41">
        <f>IF(ABS(D41)&gt;1,D41/1000000,D41)*Analysis!$B$4</f>
        <v>-5.0080050000000001E-2</v>
      </c>
      <c r="P41">
        <f>IF(ABS(E41)&gt;1,E41/1000000,E41)*Analysis!$B$4</f>
        <v>0.11490453</v>
      </c>
      <c r="Q41">
        <f>IF(ABS(F41)&gt;1,F41/1000000,F41)*Analysis!$B$4</f>
        <v>9.8467090200000005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</row>
    <row r="42" spans="1:21" x14ac:dyDescent="0.3">
      <c r="A42">
        <v>40</v>
      </c>
      <c r="B42" s="4">
        <v>-96591149556</v>
      </c>
      <c r="C42" s="5">
        <v>2</v>
      </c>
      <c r="D42" s="5">
        <v>-5.5380000000000004E-3</v>
      </c>
      <c r="E42" s="5">
        <v>1.2512000000000001E-2</v>
      </c>
      <c r="F42" s="5">
        <v>1005266</v>
      </c>
      <c r="G42" s="5">
        <v>0</v>
      </c>
      <c r="H42" s="5">
        <v>0</v>
      </c>
      <c r="I42" s="5">
        <v>0</v>
      </c>
      <c r="J42" s="5">
        <v>0</v>
      </c>
      <c r="L42">
        <f t="shared" si="3"/>
        <v>40</v>
      </c>
      <c r="M42">
        <f>Analysis!$B$3+B42/1000000</f>
        <v>0.85044399999605957</v>
      </c>
      <c r="N42">
        <f t="shared" si="4"/>
        <v>2</v>
      </c>
      <c r="O42">
        <f>IF(ABS(D42)&gt;1,D42/1000000,D42)*Analysis!$B$4</f>
        <v>-5.4327780000000006E-2</v>
      </c>
      <c r="P42">
        <f>IF(ABS(E42)&gt;1,E42/1000000,E42)*Analysis!$B$4</f>
        <v>0.12274272000000001</v>
      </c>
      <c r="Q42">
        <f>IF(ABS(F42)&gt;1,F42/1000000,F42)*Analysis!$B$4</f>
        <v>9.8616594600000003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</row>
    <row r="43" spans="1:21" x14ac:dyDescent="0.3">
      <c r="A43">
        <v>41</v>
      </c>
      <c r="B43" s="4">
        <v>-96591129412</v>
      </c>
      <c r="C43" s="5">
        <v>2</v>
      </c>
      <c r="D43" s="5">
        <v>-4.5880000000000001E-3</v>
      </c>
      <c r="E43" s="5">
        <v>1.2187999999999999E-2</v>
      </c>
      <c r="F43" s="5">
        <v>1004288</v>
      </c>
      <c r="G43" s="5">
        <v>0</v>
      </c>
      <c r="H43" s="5">
        <v>0</v>
      </c>
      <c r="I43" s="5">
        <v>0</v>
      </c>
      <c r="J43" s="5">
        <v>0</v>
      </c>
      <c r="L43">
        <f t="shared" si="3"/>
        <v>41</v>
      </c>
      <c r="M43">
        <f>Analysis!$B$3+B43/1000000</f>
        <v>0.87058800000522751</v>
      </c>
      <c r="N43">
        <f t="shared" si="4"/>
        <v>2</v>
      </c>
      <c r="O43">
        <f>IF(ABS(D43)&gt;1,D43/1000000,D43)*Analysis!$B$4</f>
        <v>-4.5008280000000005E-2</v>
      </c>
      <c r="P43">
        <f>IF(ABS(E43)&gt;1,E43/1000000,E43)*Analysis!$B$4</f>
        <v>0.11956428</v>
      </c>
      <c r="Q43">
        <f>IF(ABS(F43)&gt;1,F43/1000000,F43)*Analysis!$B$4</f>
        <v>9.8520652800000015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</row>
    <row r="44" spans="1:21" x14ac:dyDescent="0.3">
      <c r="A44">
        <v>42</v>
      </c>
      <c r="B44" s="4">
        <v>-96591109237</v>
      </c>
      <c r="C44" s="5">
        <v>2</v>
      </c>
      <c r="D44" s="5">
        <v>-5.1009999999999996E-3</v>
      </c>
      <c r="E44" s="5">
        <v>1.2324E-2</v>
      </c>
      <c r="F44" s="5">
        <v>1004490</v>
      </c>
      <c r="G44" s="5">
        <v>0</v>
      </c>
      <c r="H44" s="5">
        <v>0</v>
      </c>
      <c r="I44" s="5">
        <v>0</v>
      </c>
      <c r="J44" s="5">
        <v>0</v>
      </c>
      <c r="L44">
        <f t="shared" si="3"/>
        <v>42</v>
      </c>
      <c r="M44">
        <f>Analysis!$B$3+B44/1000000</f>
        <v>0.89076300000306219</v>
      </c>
      <c r="N44">
        <f t="shared" si="4"/>
        <v>2</v>
      </c>
      <c r="O44">
        <f>IF(ABS(D44)&gt;1,D44/1000000,D44)*Analysis!$B$4</f>
        <v>-5.0040809999999998E-2</v>
      </c>
      <c r="P44">
        <f>IF(ABS(E44)&gt;1,E44/1000000,E44)*Analysis!$B$4</f>
        <v>0.12089844000000001</v>
      </c>
      <c r="Q44">
        <f>IF(ABS(F44)&gt;1,F44/1000000,F44)*Analysis!$B$4</f>
        <v>9.8540469000000019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</row>
    <row r="45" spans="1:21" x14ac:dyDescent="0.3">
      <c r="A45">
        <v>43</v>
      </c>
      <c r="B45" s="4">
        <v>-96591089157</v>
      </c>
      <c r="C45" s="5">
        <v>2</v>
      </c>
      <c r="D45" s="5">
        <v>-4.947E-3</v>
      </c>
      <c r="E45" s="5">
        <v>1.2266000000000001E-2</v>
      </c>
      <c r="F45" s="5">
        <v>1004418</v>
      </c>
      <c r="G45" s="5">
        <v>0</v>
      </c>
      <c r="H45" s="5">
        <v>0</v>
      </c>
      <c r="I45" s="5">
        <v>0</v>
      </c>
      <c r="J45" s="5">
        <v>0</v>
      </c>
      <c r="L45">
        <f t="shared" si="3"/>
        <v>43</v>
      </c>
      <c r="M45">
        <f>Analysis!$B$3+B45/1000000</f>
        <v>0.91084300000511575</v>
      </c>
      <c r="N45">
        <f t="shared" si="4"/>
        <v>2</v>
      </c>
      <c r="O45">
        <f>IF(ABS(D45)&gt;1,D45/1000000,D45)*Analysis!$B$4</f>
        <v>-4.8530070000000002E-2</v>
      </c>
      <c r="P45">
        <f>IF(ABS(E45)&gt;1,E45/1000000,E45)*Analysis!$B$4</f>
        <v>0.12032946000000001</v>
      </c>
      <c r="Q45">
        <f>IF(ABS(F45)&gt;1,F45/1000000,F45)*Analysis!$B$4</f>
        <v>9.8533405800000011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</row>
    <row r="46" spans="1:21" x14ac:dyDescent="0.3">
      <c r="A46">
        <v>44</v>
      </c>
      <c r="B46" s="4">
        <v>-96591068327</v>
      </c>
      <c r="C46" s="5">
        <v>2</v>
      </c>
      <c r="D46" s="5">
        <v>-4.888E-3</v>
      </c>
      <c r="E46" s="5">
        <v>1.2385E-2</v>
      </c>
      <c r="F46" s="5">
        <v>1004433</v>
      </c>
      <c r="G46" s="5">
        <v>0</v>
      </c>
      <c r="H46" s="5">
        <v>0</v>
      </c>
      <c r="I46" s="5">
        <v>0</v>
      </c>
      <c r="J46" s="5">
        <v>0</v>
      </c>
      <c r="L46">
        <f t="shared" si="3"/>
        <v>44</v>
      </c>
      <c r="M46">
        <f>Analysis!$B$3+B46/1000000</f>
        <v>0.93167299999913666</v>
      </c>
      <c r="N46">
        <f t="shared" si="4"/>
        <v>2</v>
      </c>
      <c r="O46">
        <f>IF(ABS(D46)&gt;1,D46/1000000,D46)*Analysis!$B$4</f>
        <v>-4.7951279999999999E-2</v>
      </c>
      <c r="P46">
        <f>IF(ABS(E46)&gt;1,E46/1000000,E46)*Analysis!$B$4</f>
        <v>0.12149685</v>
      </c>
      <c r="Q46">
        <f>IF(ABS(F46)&gt;1,F46/1000000,F46)*Analysis!$B$4</f>
        <v>9.8534877299999994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</row>
    <row r="47" spans="1:21" x14ac:dyDescent="0.3">
      <c r="A47">
        <v>45</v>
      </c>
      <c r="B47" s="4">
        <v>-96591053962</v>
      </c>
      <c r="C47" s="5">
        <v>2</v>
      </c>
      <c r="D47" s="5">
        <v>-4.9820000000000003E-3</v>
      </c>
      <c r="E47" s="5">
        <v>1.238E-2</v>
      </c>
      <c r="F47" s="5">
        <v>1004424</v>
      </c>
      <c r="G47" s="5">
        <v>0</v>
      </c>
      <c r="H47" s="5">
        <v>0</v>
      </c>
      <c r="I47" s="5">
        <v>0</v>
      </c>
      <c r="J47" s="5">
        <v>0</v>
      </c>
      <c r="L47">
        <f t="shared" si="3"/>
        <v>45</v>
      </c>
      <c r="M47">
        <f>Analysis!$B$3+B47/1000000</f>
        <v>0.94603799999458715</v>
      </c>
      <c r="N47">
        <f t="shared" si="4"/>
        <v>2</v>
      </c>
      <c r="O47">
        <f>IF(ABS(D47)&gt;1,D47/1000000,D47)*Analysis!$B$4</f>
        <v>-4.8873420000000008E-2</v>
      </c>
      <c r="P47">
        <f>IF(ABS(E47)&gt;1,E47/1000000,E47)*Analysis!$B$4</f>
        <v>0.12144780000000001</v>
      </c>
      <c r="Q47">
        <f>IF(ABS(F47)&gt;1,F47/1000000,F47)*Analysis!$B$4</f>
        <v>9.8533994400000005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</row>
    <row r="48" spans="1:21" x14ac:dyDescent="0.3">
      <c r="A48">
        <v>46</v>
      </c>
      <c r="B48" s="4">
        <v>-96591029176</v>
      </c>
      <c r="C48" s="5">
        <v>2</v>
      </c>
      <c r="D48" s="5">
        <v>-4.7169999999999998E-3</v>
      </c>
      <c r="E48" s="5">
        <v>1.205E-2</v>
      </c>
      <c r="F48" s="5">
        <v>0.99739199999999995</v>
      </c>
      <c r="G48" s="5">
        <v>0</v>
      </c>
      <c r="H48" s="5">
        <v>0</v>
      </c>
      <c r="I48" s="5">
        <v>0</v>
      </c>
      <c r="J48" s="5">
        <v>0</v>
      </c>
      <c r="L48">
        <f t="shared" si="3"/>
        <v>46</v>
      </c>
      <c r="M48">
        <f>Analysis!$B$3+B48/1000000</f>
        <v>0.97082400000363123</v>
      </c>
      <c r="N48">
        <f t="shared" si="4"/>
        <v>2</v>
      </c>
      <c r="O48">
        <f>IF(ABS(D48)&gt;1,D48/1000000,D48)*Analysis!$B$4</f>
        <v>-4.6273769999999999E-2</v>
      </c>
      <c r="P48">
        <f>IF(ABS(E48)&gt;1,E48/1000000,E48)*Analysis!$B$4</f>
        <v>0.11821050000000001</v>
      </c>
      <c r="Q48">
        <f>IF(ABS(F48)&gt;1,F48/1000000,F48)*Analysis!$B$4</f>
        <v>9.7844155199999996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</row>
    <row r="49" spans="1:21" x14ac:dyDescent="0.3">
      <c r="A49">
        <v>47</v>
      </c>
      <c r="B49" s="4">
        <v>-96591008732</v>
      </c>
      <c r="C49" s="5">
        <v>2</v>
      </c>
      <c r="D49" s="5">
        <v>-4.986E-3</v>
      </c>
      <c r="E49" s="5">
        <v>1.23E-2</v>
      </c>
      <c r="F49" s="5">
        <v>1004220</v>
      </c>
      <c r="G49" s="5">
        <v>0</v>
      </c>
      <c r="H49" s="5">
        <v>0</v>
      </c>
      <c r="I49" s="5">
        <v>0</v>
      </c>
      <c r="J49" s="5">
        <v>0</v>
      </c>
      <c r="L49">
        <f t="shared" si="3"/>
        <v>47</v>
      </c>
      <c r="M49">
        <f>Analysis!$B$3+B49/1000000</f>
        <v>0.99126799999794457</v>
      </c>
      <c r="N49">
        <f t="shared" si="4"/>
        <v>2</v>
      </c>
      <c r="O49">
        <f>IF(ABS(D49)&gt;1,D49/1000000,D49)*Analysis!$B$4</f>
        <v>-4.8912660000000004E-2</v>
      </c>
      <c r="P49">
        <f>IF(ABS(E49)&gt;1,E49/1000000,E49)*Analysis!$B$4</f>
        <v>0.12066300000000001</v>
      </c>
      <c r="Q49">
        <f>IF(ABS(F49)&gt;1,F49/1000000,F49)*Analysis!$B$4</f>
        <v>9.8513982000000002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</row>
    <row r="50" spans="1:21" x14ac:dyDescent="0.3">
      <c r="A50">
        <v>48</v>
      </c>
      <c r="B50" s="4">
        <v>-96590993808</v>
      </c>
      <c r="C50" s="5">
        <v>2</v>
      </c>
      <c r="D50" s="5">
        <v>-4.9979999999999998E-3</v>
      </c>
      <c r="E50" s="5">
        <v>1.2388E-2</v>
      </c>
      <c r="F50" s="5">
        <v>1006061</v>
      </c>
      <c r="G50" s="5">
        <v>0</v>
      </c>
      <c r="H50" s="5">
        <v>0</v>
      </c>
      <c r="I50" s="5">
        <v>0</v>
      </c>
      <c r="J50" s="5">
        <v>0</v>
      </c>
      <c r="L50">
        <f t="shared" si="3"/>
        <v>48</v>
      </c>
      <c r="M50">
        <f>Analysis!$B$3+B50/1000000</f>
        <v>1.0061920000007376</v>
      </c>
      <c r="N50">
        <f t="shared" si="4"/>
        <v>2</v>
      </c>
      <c r="O50">
        <f>IF(ABS(D50)&gt;1,D50/1000000,D50)*Analysis!$B$4</f>
        <v>-4.9030379999999998E-2</v>
      </c>
      <c r="P50">
        <f>IF(ABS(E50)&gt;1,E50/1000000,E50)*Analysis!$B$4</f>
        <v>0.12152628</v>
      </c>
      <c r="Q50">
        <f>IF(ABS(F50)&gt;1,F50/1000000,F50)*Analysis!$B$4</f>
        <v>9.8694584100000018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</row>
    <row r="51" spans="1:21" x14ac:dyDescent="0.3">
      <c r="A51">
        <v>49</v>
      </c>
      <c r="B51" s="4">
        <v>-96590973171</v>
      </c>
      <c r="C51" s="5">
        <v>2</v>
      </c>
      <c r="D51" s="5">
        <v>-4.9059999999999998E-3</v>
      </c>
      <c r="E51" s="5">
        <v>1.2335E-2</v>
      </c>
      <c r="F51" s="5">
        <v>1005658</v>
      </c>
      <c r="G51" s="5">
        <v>0</v>
      </c>
      <c r="H51" s="5">
        <v>0</v>
      </c>
      <c r="I51" s="5">
        <v>0</v>
      </c>
      <c r="J51" s="5">
        <v>0</v>
      </c>
      <c r="L51">
        <f t="shared" si="3"/>
        <v>49</v>
      </c>
      <c r="M51">
        <f>Analysis!$B$3+B51/1000000</f>
        <v>1.0268289999949047</v>
      </c>
      <c r="N51">
        <f t="shared" si="4"/>
        <v>2</v>
      </c>
      <c r="O51">
        <f>IF(ABS(D51)&gt;1,D51/1000000,D51)*Analysis!$B$4</f>
        <v>-4.8127860000000001E-2</v>
      </c>
      <c r="P51">
        <f>IF(ABS(E51)&gt;1,E51/1000000,E51)*Analysis!$B$4</f>
        <v>0.12100635000000001</v>
      </c>
      <c r="Q51">
        <f>IF(ABS(F51)&gt;1,F51/1000000,F51)*Analysis!$B$4</f>
        <v>9.8655049800000008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</row>
    <row r="52" spans="1:21" x14ac:dyDescent="0.3">
      <c r="A52">
        <v>50</v>
      </c>
      <c r="B52" s="4">
        <v>-96590953960</v>
      </c>
      <c r="C52" s="5">
        <v>2</v>
      </c>
      <c r="D52" s="5">
        <v>-4.9420000000000002E-3</v>
      </c>
      <c r="E52" s="5">
        <v>1.2281E-2</v>
      </c>
      <c r="F52" s="5">
        <v>1004034</v>
      </c>
      <c r="G52" s="5">
        <v>0</v>
      </c>
      <c r="H52" s="5">
        <v>0</v>
      </c>
      <c r="I52" s="5">
        <v>0</v>
      </c>
      <c r="J52" s="5">
        <v>0</v>
      </c>
      <c r="L52">
        <f t="shared" si="3"/>
        <v>50</v>
      </c>
      <c r="M52">
        <f>Analysis!$B$3+B52/1000000</f>
        <v>1.046040000001085</v>
      </c>
      <c r="N52">
        <f t="shared" si="4"/>
        <v>2</v>
      </c>
      <c r="O52">
        <f>IF(ABS(D52)&gt;1,D52/1000000,D52)*Analysis!$B$4</f>
        <v>-4.8481020000000007E-2</v>
      </c>
      <c r="P52">
        <f>IF(ABS(E52)&gt;1,E52/1000000,E52)*Analysis!$B$4</f>
        <v>0.12047661000000001</v>
      </c>
      <c r="Q52">
        <f>IF(ABS(F52)&gt;1,F52/1000000,F52)*Analysis!$B$4</f>
        <v>9.8495735400000015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</row>
    <row r="53" spans="1:21" x14ac:dyDescent="0.3">
      <c r="A53" s="4">
        <v>51</v>
      </c>
      <c r="B53" s="4">
        <v>-96590927909</v>
      </c>
      <c r="C53" s="5">
        <v>2</v>
      </c>
      <c r="D53" s="5">
        <v>-4.9490000000000003E-3</v>
      </c>
      <c r="E53" s="5">
        <v>1.2274999999999999E-2</v>
      </c>
      <c r="F53" s="5">
        <v>1004200</v>
      </c>
      <c r="G53" s="5">
        <v>0</v>
      </c>
      <c r="H53" s="5">
        <v>0</v>
      </c>
      <c r="I53" s="5">
        <v>0</v>
      </c>
      <c r="J53" s="5">
        <v>0</v>
      </c>
      <c r="L53">
        <f t="shared" si="3"/>
        <v>51</v>
      </c>
      <c r="M53">
        <f>Analysis!$B$3+B53/1000000</f>
        <v>1.0720909999945434</v>
      </c>
      <c r="N53">
        <f t="shared" si="4"/>
        <v>2</v>
      </c>
      <c r="O53">
        <f>IF(ABS(D53)&gt;1,D53/1000000,D53)*Analysis!$B$4</f>
        <v>-4.8549690000000006E-2</v>
      </c>
      <c r="P53">
        <f>IF(ABS(E53)&gt;1,E53/1000000,E53)*Analysis!$B$4</f>
        <v>0.12041775</v>
      </c>
      <c r="Q53">
        <f>IF(ABS(F53)&gt;1,F53/1000000,F53)*Analysis!$B$4</f>
        <v>9.8512020000000007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</row>
    <row r="54" spans="1:21" x14ac:dyDescent="0.3">
      <c r="A54" s="4">
        <v>52</v>
      </c>
      <c r="B54" s="4">
        <v>-96590910171</v>
      </c>
      <c r="C54" s="5">
        <v>2</v>
      </c>
      <c r="D54" s="5">
        <v>-4.8329999999999996E-3</v>
      </c>
      <c r="E54" s="5">
        <v>1.2253999999999999E-2</v>
      </c>
      <c r="F54" s="5">
        <v>1000802</v>
      </c>
      <c r="G54" s="5">
        <v>0</v>
      </c>
      <c r="H54" s="5">
        <v>0</v>
      </c>
      <c r="I54" s="5">
        <v>0</v>
      </c>
      <c r="J54" s="5">
        <v>0</v>
      </c>
      <c r="L54">
        <f t="shared" si="3"/>
        <v>52</v>
      </c>
      <c r="M54">
        <f>Analysis!$B$3+B54/1000000</f>
        <v>1.0898290000041015</v>
      </c>
      <c r="N54">
        <f t="shared" si="4"/>
        <v>2</v>
      </c>
      <c r="O54">
        <f>IF(ABS(D54)&gt;1,D54/1000000,D54)*Analysis!$B$4</f>
        <v>-4.7411729999999999E-2</v>
      </c>
      <c r="P54">
        <f>IF(ABS(E54)&gt;1,E54/1000000,E54)*Analysis!$B$4</f>
        <v>0.12021174</v>
      </c>
      <c r="Q54">
        <f>IF(ABS(F54)&gt;1,F54/1000000,F54)*Analysis!$B$4</f>
        <v>9.8178676199999995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</row>
    <row r="55" spans="1:21" x14ac:dyDescent="0.3">
      <c r="A55" s="4">
        <v>53</v>
      </c>
      <c r="B55" s="4">
        <v>-96590892295</v>
      </c>
      <c r="C55" s="5">
        <v>2</v>
      </c>
      <c r="D55" s="5">
        <v>-4.9150000000000001E-3</v>
      </c>
      <c r="E55" s="5">
        <v>1.2375000000000001E-2</v>
      </c>
      <c r="F55" s="5">
        <v>1005755</v>
      </c>
      <c r="G55" s="5">
        <v>0</v>
      </c>
      <c r="H55" s="5">
        <v>0</v>
      </c>
      <c r="I55" s="5">
        <v>0</v>
      </c>
      <c r="J55" s="5">
        <v>0</v>
      </c>
      <c r="L55">
        <f t="shared" si="3"/>
        <v>53</v>
      </c>
      <c r="M55">
        <f>Analysis!$B$3+B55/1000000</f>
        <v>1.10770500000217</v>
      </c>
      <c r="N55">
        <f t="shared" si="4"/>
        <v>2</v>
      </c>
      <c r="O55">
        <f>IF(ABS(D55)&gt;1,D55/1000000,D55)*Analysis!$B$4</f>
        <v>-4.8216150000000006E-2</v>
      </c>
      <c r="P55">
        <f>IF(ABS(E55)&gt;1,E55/1000000,E55)*Analysis!$B$4</f>
        <v>0.12139875000000001</v>
      </c>
      <c r="Q55">
        <f>IF(ABS(F55)&gt;1,F55/1000000,F55)*Analysis!$B$4</f>
        <v>9.8664565500000005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</row>
    <row r="56" spans="1:21" x14ac:dyDescent="0.3">
      <c r="A56" s="4">
        <v>54</v>
      </c>
      <c r="B56" s="4">
        <v>-96590867894</v>
      </c>
      <c r="C56" s="5">
        <v>2</v>
      </c>
      <c r="D56" s="5">
        <v>-5.0000000000000001E-3</v>
      </c>
      <c r="E56" s="5">
        <v>1.2253E-2</v>
      </c>
      <c r="F56" s="5">
        <v>1004670</v>
      </c>
      <c r="G56" s="5">
        <v>0</v>
      </c>
      <c r="H56" s="5">
        <v>0</v>
      </c>
      <c r="I56" s="5">
        <v>0</v>
      </c>
      <c r="J56" s="5">
        <v>0</v>
      </c>
      <c r="L56">
        <f t="shared" si="3"/>
        <v>54</v>
      </c>
      <c r="M56">
        <f>Analysis!$B$3+B56/1000000</f>
        <v>1.1321060000045691</v>
      </c>
      <c r="N56">
        <f t="shared" si="4"/>
        <v>2</v>
      </c>
      <c r="O56">
        <f>IF(ABS(D56)&gt;1,D56/1000000,D56)*Analysis!$B$4</f>
        <v>-4.9050000000000003E-2</v>
      </c>
      <c r="P56">
        <f>IF(ABS(E56)&gt;1,E56/1000000,E56)*Analysis!$B$4</f>
        <v>0.12020193000000001</v>
      </c>
      <c r="Q56">
        <f>IF(ABS(F56)&gt;1,F56/1000000,F56)*Analysis!$B$4</f>
        <v>9.8558126999999995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</row>
    <row r="57" spans="1:21" x14ac:dyDescent="0.3">
      <c r="A57" s="4">
        <v>55</v>
      </c>
      <c r="B57" s="4">
        <v>-96590850580</v>
      </c>
      <c r="C57" s="5">
        <v>2</v>
      </c>
      <c r="D57" s="5">
        <v>-5.091E-3</v>
      </c>
      <c r="E57" s="5">
        <v>1.2281E-2</v>
      </c>
      <c r="F57" s="5">
        <v>1004145</v>
      </c>
      <c r="G57" s="5">
        <v>0</v>
      </c>
      <c r="H57" s="5">
        <v>0</v>
      </c>
      <c r="I57" s="5">
        <v>0</v>
      </c>
      <c r="J57" s="5">
        <v>0</v>
      </c>
      <c r="L57">
        <f t="shared" si="3"/>
        <v>55</v>
      </c>
      <c r="M57">
        <f>Analysis!$B$3+B57/1000000</f>
        <v>1.1494200000015553</v>
      </c>
      <c r="N57">
        <f t="shared" si="4"/>
        <v>2</v>
      </c>
      <c r="O57">
        <f>IF(ABS(D57)&gt;1,D57/1000000,D57)*Analysis!$B$4</f>
        <v>-4.9942710000000001E-2</v>
      </c>
      <c r="P57">
        <f>IF(ABS(E57)&gt;1,E57/1000000,E57)*Analysis!$B$4</f>
        <v>0.12047661000000001</v>
      </c>
      <c r="Q57">
        <f>IF(ABS(F57)&gt;1,F57/1000000,F57)*Analysis!$B$4</f>
        <v>9.8506624500000015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</row>
    <row r="58" spans="1:21" x14ac:dyDescent="0.3">
      <c r="A58" s="4">
        <v>56</v>
      </c>
      <c r="B58" s="4">
        <v>-96590828187</v>
      </c>
      <c r="C58" s="5">
        <v>2</v>
      </c>
      <c r="D58" s="5">
        <v>-4.9259999999999998E-3</v>
      </c>
      <c r="E58" s="5">
        <v>1.2295E-2</v>
      </c>
      <c r="F58" s="5">
        <v>1006258</v>
      </c>
      <c r="G58" s="5">
        <v>0</v>
      </c>
      <c r="H58" s="5">
        <v>0</v>
      </c>
      <c r="I58" s="5">
        <v>0</v>
      </c>
      <c r="J58" s="5">
        <v>0</v>
      </c>
      <c r="L58">
        <f t="shared" si="3"/>
        <v>56</v>
      </c>
      <c r="M58">
        <f>Analysis!$B$3+B58/1000000</f>
        <v>1.1718129999935627</v>
      </c>
      <c r="N58">
        <f t="shared" si="4"/>
        <v>2</v>
      </c>
      <c r="O58">
        <f>IF(ABS(D58)&gt;1,D58/1000000,D58)*Analysis!$B$4</f>
        <v>-4.8324060000000002E-2</v>
      </c>
      <c r="P58">
        <f>IF(ABS(E58)&gt;1,E58/1000000,E58)*Analysis!$B$4</f>
        <v>0.12061395000000001</v>
      </c>
      <c r="Q58">
        <f>IF(ABS(F58)&gt;1,F58/1000000,F58)*Analysis!$B$4</f>
        <v>9.871390980000001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</row>
    <row r="59" spans="1:21" x14ac:dyDescent="0.3">
      <c r="A59" s="4">
        <v>57</v>
      </c>
      <c r="B59" s="4">
        <v>-96590808760</v>
      </c>
      <c r="C59" s="5">
        <v>2</v>
      </c>
      <c r="D59" s="5">
        <v>-4.914E-3</v>
      </c>
      <c r="E59" s="5">
        <v>1.242E-2</v>
      </c>
      <c r="F59" s="5">
        <v>1008535</v>
      </c>
      <c r="G59" s="5">
        <v>0</v>
      </c>
      <c r="H59" s="5">
        <v>0</v>
      </c>
      <c r="I59" s="5">
        <v>0</v>
      </c>
      <c r="J59" s="5">
        <v>0</v>
      </c>
      <c r="L59">
        <f t="shared" si="3"/>
        <v>57</v>
      </c>
      <c r="M59">
        <f>Analysis!$B$3+B59/1000000</f>
        <v>1.1912400000001071</v>
      </c>
      <c r="N59">
        <f t="shared" si="4"/>
        <v>2</v>
      </c>
      <c r="O59">
        <f>IF(ABS(D59)&gt;1,D59/1000000,D59)*Analysis!$B$4</f>
        <v>-4.820634E-2</v>
      </c>
      <c r="P59">
        <f>IF(ABS(E59)&gt;1,E59/1000000,E59)*Analysis!$B$4</f>
        <v>0.12184020000000001</v>
      </c>
      <c r="Q59">
        <f>IF(ABS(F59)&gt;1,F59/1000000,F59)*Analysis!$B$4</f>
        <v>9.8937283499999999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</row>
    <row r="60" spans="1:21" x14ac:dyDescent="0.3">
      <c r="A60" s="4">
        <v>58</v>
      </c>
      <c r="B60" s="4">
        <v>-96590787928</v>
      </c>
      <c r="C60" s="5">
        <v>2</v>
      </c>
      <c r="D60" s="5">
        <v>-5.0899999999999999E-3</v>
      </c>
      <c r="E60" s="5">
        <v>1.2382000000000001E-2</v>
      </c>
      <c r="F60" s="5">
        <v>1005925</v>
      </c>
      <c r="G60" s="5">
        <v>0</v>
      </c>
      <c r="H60" s="5">
        <v>0</v>
      </c>
      <c r="I60" s="5">
        <v>0</v>
      </c>
      <c r="J60" s="5">
        <v>0</v>
      </c>
      <c r="L60">
        <f t="shared" si="3"/>
        <v>58</v>
      </c>
      <c r="M60">
        <f>Analysis!$B$3+B60/1000000</f>
        <v>1.2120719999948051</v>
      </c>
      <c r="N60">
        <f t="shared" si="4"/>
        <v>2</v>
      </c>
      <c r="O60">
        <f>IF(ABS(D60)&gt;1,D60/1000000,D60)*Analysis!$B$4</f>
        <v>-4.9932900000000002E-2</v>
      </c>
      <c r="P60">
        <f>IF(ABS(E60)&gt;1,E60/1000000,E60)*Analysis!$B$4</f>
        <v>0.12146742000000001</v>
      </c>
      <c r="Q60">
        <f>IF(ABS(F60)&gt;1,F60/1000000,F60)*Analysis!$B$4</f>
        <v>9.8681242499999993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</row>
    <row r="61" spans="1:21" x14ac:dyDescent="0.3">
      <c r="A61" s="4">
        <v>59</v>
      </c>
      <c r="B61" s="4">
        <v>-96590770182</v>
      </c>
      <c r="C61" s="5">
        <v>2</v>
      </c>
      <c r="D61" s="5">
        <v>3.4099999999999999E-4</v>
      </c>
      <c r="E61" s="5">
        <v>1.2361E-2</v>
      </c>
      <c r="F61" s="5">
        <v>1004395</v>
      </c>
      <c r="G61" s="5">
        <v>0</v>
      </c>
      <c r="H61" s="5">
        <v>0</v>
      </c>
      <c r="I61" s="5">
        <v>0</v>
      </c>
      <c r="J61" s="5">
        <v>0</v>
      </c>
      <c r="L61">
        <f t="shared" si="3"/>
        <v>59</v>
      </c>
      <c r="M61">
        <f>Analysis!$B$3+B61/1000000</f>
        <v>1.2298180000070715</v>
      </c>
      <c r="N61">
        <f t="shared" si="4"/>
        <v>2</v>
      </c>
      <c r="O61">
        <f>IF(ABS(D61)&gt;1,D61/1000000,D61)*Analysis!$B$4</f>
        <v>3.3452099999999999E-3</v>
      </c>
      <c r="P61">
        <f>IF(ABS(E61)&gt;1,E61/1000000,E61)*Analysis!$B$4</f>
        <v>0.12126141000000001</v>
      </c>
      <c r="Q61">
        <f>IF(ABS(F61)&gt;1,F61/1000000,F61)*Analysis!$B$4</f>
        <v>9.8531149500000001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</row>
    <row r="62" spans="1:21" x14ac:dyDescent="0.3">
      <c r="A62" s="4">
        <v>60</v>
      </c>
      <c r="B62" s="4">
        <v>-96590747701</v>
      </c>
      <c r="C62" s="5">
        <v>2</v>
      </c>
      <c r="D62" s="5">
        <v>-5.5129999999999997E-3</v>
      </c>
      <c r="E62" s="5">
        <v>1.2144E-2</v>
      </c>
      <c r="F62" s="5">
        <v>0.99666200000000005</v>
      </c>
      <c r="G62" s="5">
        <v>0</v>
      </c>
      <c r="H62" s="5">
        <v>0</v>
      </c>
      <c r="I62" s="5">
        <v>0</v>
      </c>
      <c r="J62" s="5">
        <v>0</v>
      </c>
      <c r="L62">
        <f t="shared" si="3"/>
        <v>60</v>
      </c>
      <c r="M62">
        <f>Analysis!$B$3+B62/1000000</f>
        <v>1.2522989999997662</v>
      </c>
      <c r="N62">
        <f t="shared" si="4"/>
        <v>2</v>
      </c>
      <c r="O62">
        <f>IF(ABS(D62)&gt;1,D62/1000000,D62)*Analysis!$B$4</f>
        <v>-5.4082529999999997E-2</v>
      </c>
      <c r="P62">
        <f>IF(ABS(E62)&gt;1,E62/1000000,E62)*Analysis!$B$4</f>
        <v>0.11913264000000001</v>
      </c>
      <c r="Q62">
        <f>IF(ABS(F62)&gt;1,F62/1000000,F62)*Analysis!$B$4</f>
        <v>9.7772542200000014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</row>
    <row r="63" spans="1:21" x14ac:dyDescent="0.3">
      <c r="A63" s="4">
        <v>61</v>
      </c>
      <c r="B63" s="4">
        <v>-96590727433</v>
      </c>
      <c r="C63" s="5">
        <v>2</v>
      </c>
      <c r="D63" s="5">
        <v>-5.3959999999999998E-3</v>
      </c>
      <c r="E63" s="5">
        <v>1.2232E-2</v>
      </c>
      <c r="F63" s="5">
        <v>1002537</v>
      </c>
      <c r="G63" s="5">
        <v>0</v>
      </c>
      <c r="H63" s="5">
        <v>0</v>
      </c>
      <c r="I63" s="5">
        <v>0</v>
      </c>
      <c r="J63" s="5">
        <v>0</v>
      </c>
      <c r="L63">
        <f t="shared" si="3"/>
        <v>61</v>
      </c>
      <c r="M63">
        <f>Analysis!$B$3+B63/1000000</f>
        <v>1.2725670000072569</v>
      </c>
      <c r="N63">
        <f t="shared" si="4"/>
        <v>2</v>
      </c>
      <c r="O63">
        <f>IF(ABS(D63)&gt;1,D63/1000000,D63)*Analysis!$B$4</f>
        <v>-5.2934759999999997E-2</v>
      </c>
      <c r="P63">
        <f>IF(ABS(E63)&gt;1,E63/1000000,E63)*Analysis!$B$4</f>
        <v>0.11999592000000001</v>
      </c>
      <c r="Q63">
        <f>IF(ABS(F63)&gt;1,F63/1000000,F63)*Analysis!$B$4</f>
        <v>9.8348879700000005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</row>
    <row r="64" spans="1:21" x14ac:dyDescent="0.3">
      <c r="A64" s="4">
        <v>62</v>
      </c>
      <c r="B64" s="4">
        <v>-96590707302</v>
      </c>
      <c r="C64" s="5">
        <v>2</v>
      </c>
      <c r="D64" s="5">
        <v>-3.1649999999999998E-3</v>
      </c>
      <c r="E64" s="5">
        <v>1.2359E-2</v>
      </c>
      <c r="F64" s="5">
        <v>1005232</v>
      </c>
      <c r="G64" s="5">
        <v>0</v>
      </c>
      <c r="H64" s="5">
        <v>0</v>
      </c>
      <c r="I64" s="5">
        <v>0</v>
      </c>
      <c r="J64" s="5">
        <v>0</v>
      </c>
      <c r="L64">
        <f t="shared" si="3"/>
        <v>62</v>
      </c>
      <c r="M64">
        <f>Analysis!$B$3+B64/1000000</f>
        <v>1.2926980000047479</v>
      </c>
      <c r="N64">
        <f t="shared" si="4"/>
        <v>2</v>
      </c>
      <c r="O64">
        <f>IF(ABS(D64)&gt;1,D64/1000000,D64)*Analysis!$B$4</f>
        <v>-3.1048650000000001E-2</v>
      </c>
      <c r="P64">
        <f>IF(ABS(E64)&gt;1,E64/1000000,E64)*Analysis!$B$4</f>
        <v>0.12124179</v>
      </c>
      <c r="Q64">
        <f>IF(ABS(F64)&gt;1,F64/1000000,F64)*Analysis!$B$4</f>
        <v>9.8613259199999987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</row>
    <row r="65" spans="1:21" x14ac:dyDescent="0.3">
      <c r="A65" s="4">
        <v>63</v>
      </c>
      <c r="B65" s="4">
        <v>-96590690874</v>
      </c>
      <c r="C65" s="5">
        <v>2</v>
      </c>
      <c r="D65" s="5">
        <v>-4.3810000000000003E-3</v>
      </c>
      <c r="E65" s="5">
        <v>1.2322E-2</v>
      </c>
      <c r="F65" s="5">
        <v>1003420</v>
      </c>
      <c r="G65" s="5">
        <v>0</v>
      </c>
      <c r="H65" s="5">
        <v>0</v>
      </c>
      <c r="I65" s="5">
        <v>0</v>
      </c>
      <c r="J65" s="5">
        <v>0</v>
      </c>
      <c r="L65">
        <f t="shared" si="3"/>
        <v>63</v>
      </c>
      <c r="M65">
        <f>Analysis!$B$3+B65/1000000</f>
        <v>1.3091259999928297</v>
      </c>
      <c r="N65">
        <f t="shared" si="4"/>
        <v>2</v>
      </c>
      <c r="O65">
        <f>IF(ABS(D65)&gt;1,D65/1000000,D65)*Analysis!$B$4</f>
        <v>-4.2977610000000006E-2</v>
      </c>
      <c r="P65">
        <f>IF(ABS(E65)&gt;1,E65/1000000,E65)*Analysis!$B$4</f>
        <v>0.12087882</v>
      </c>
      <c r="Q65">
        <f>IF(ABS(F65)&gt;1,F65/1000000,F65)*Analysis!$B$4</f>
        <v>9.843550200000001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</row>
    <row r="66" spans="1:21" x14ac:dyDescent="0.3">
      <c r="A66" s="4">
        <v>64</v>
      </c>
      <c r="B66" s="4">
        <v>-96590667316</v>
      </c>
      <c r="C66" s="5">
        <v>2</v>
      </c>
      <c r="D66" s="5">
        <v>-4.1240000000000001E-3</v>
      </c>
      <c r="E66" s="5">
        <v>1.2286999999999999E-2</v>
      </c>
      <c r="F66" s="5">
        <v>1004148</v>
      </c>
      <c r="G66" s="5">
        <v>0</v>
      </c>
      <c r="H66" s="5">
        <v>0</v>
      </c>
      <c r="I66" s="5">
        <v>0</v>
      </c>
      <c r="J66" s="5">
        <v>0</v>
      </c>
      <c r="L66">
        <f t="shared" si="3"/>
        <v>64</v>
      </c>
      <c r="M66">
        <f>Analysis!$B$3+B66/1000000</f>
        <v>1.3326839999936055</v>
      </c>
      <c r="N66">
        <f t="shared" si="4"/>
        <v>2</v>
      </c>
      <c r="O66">
        <f>IF(ABS(D66)&gt;1,D66/1000000,D66)*Analysis!$B$4</f>
        <v>-4.0456440000000003E-2</v>
      </c>
      <c r="P66">
        <f>IF(ABS(E66)&gt;1,E66/1000000,E66)*Analysis!$B$4</f>
        <v>0.12053547000000001</v>
      </c>
      <c r="Q66">
        <f>IF(ABS(F66)&gt;1,F66/1000000,F66)*Analysis!$B$4</f>
        <v>9.8506918800000012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</row>
    <row r="67" spans="1:21" x14ac:dyDescent="0.3">
      <c r="A67" s="4">
        <v>65</v>
      </c>
      <c r="B67" s="4">
        <v>-96590650116</v>
      </c>
      <c r="C67" s="5">
        <v>2</v>
      </c>
      <c r="D67" s="5">
        <v>-4.8050000000000002E-3</v>
      </c>
      <c r="E67" s="5">
        <v>1.2312E-2</v>
      </c>
      <c r="F67" s="5">
        <v>1004439</v>
      </c>
      <c r="G67" s="5">
        <v>0</v>
      </c>
      <c r="H67" s="5">
        <v>0</v>
      </c>
      <c r="I67" s="5">
        <v>0</v>
      </c>
      <c r="J67" s="5">
        <v>0</v>
      </c>
      <c r="L67">
        <f t="shared" ref="L67:L130" si="9">A67</f>
        <v>65</v>
      </c>
      <c r="M67">
        <f>Analysis!$B$3+B67/1000000</f>
        <v>1.3498839999956544</v>
      </c>
      <c r="N67">
        <f t="shared" ref="N67:N130" si="10">C67</f>
        <v>2</v>
      </c>
      <c r="O67">
        <f>IF(ABS(D67)&gt;1,D67/1000000,D67)*Analysis!$B$4</f>
        <v>-4.7137050000000007E-2</v>
      </c>
      <c r="P67">
        <f>IF(ABS(E67)&gt;1,E67/1000000,E67)*Analysis!$B$4</f>
        <v>0.12078072000000001</v>
      </c>
      <c r="Q67">
        <f>IF(ABS(F67)&gt;1,F67/1000000,F67)*Analysis!$B$4</f>
        <v>9.8535465900000005</v>
      </c>
      <c r="R67">
        <f t="shared" ref="R67:R130" si="11">IF(ABS(G67)&gt;1,G67/1000000,G67)</f>
        <v>0</v>
      </c>
      <c r="S67">
        <f t="shared" ref="S67:S130" si="12">IF(ABS(H67)&gt;1,H67/1000000,H67)</f>
        <v>0</v>
      </c>
      <c r="T67">
        <f t="shared" ref="T67:T130" si="13">IF(ABS(I67)&gt;1,I67/1000000,I67)</f>
        <v>0</v>
      </c>
      <c r="U67">
        <f t="shared" si="8"/>
        <v>0</v>
      </c>
    </row>
    <row r="68" spans="1:21" x14ac:dyDescent="0.3">
      <c r="A68" s="4">
        <v>66</v>
      </c>
      <c r="B68" s="4">
        <v>-96590629997</v>
      </c>
      <c r="C68" s="5">
        <v>2</v>
      </c>
      <c r="D68" s="5">
        <v>-5.0699999999999999E-3</v>
      </c>
      <c r="E68" s="5">
        <v>1.2212000000000001E-2</v>
      </c>
      <c r="F68" s="5">
        <v>1004425</v>
      </c>
      <c r="G68" s="5">
        <v>0</v>
      </c>
      <c r="H68" s="5">
        <v>0</v>
      </c>
      <c r="I68" s="5">
        <v>0</v>
      </c>
      <c r="J68" s="5">
        <v>0</v>
      </c>
      <c r="L68">
        <f t="shared" si="9"/>
        <v>66</v>
      </c>
      <c r="M68">
        <f>Analysis!$B$3+B68/1000000</f>
        <v>1.370003000003635</v>
      </c>
      <c r="N68">
        <f t="shared" si="10"/>
        <v>2</v>
      </c>
      <c r="O68">
        <f>IF(ABS(D68)&gt;1,D68/1000000,D68)*Analysis!$B$4</f>
        <v>-4.9736700000000002E-2</v>
      </c>
      <c r="P68">
        <f>IF(ABS(E68)&gt;1,E68/1000000,E68)*Analysis!$B$4</f>
        <v>0.11979972000000001</v>
      </c>
      <c r="Q68">
        <f>IF(ABS(F68)&gt;1,F68/1000000,F68)*Analysis!$B$4</f>
        <v>9.8534092500000003</v>
      </c>
      <c r="R68">
        <f t="shared" si="11"/>
        <v>0</v>
      </c>
      <c r="S68">
        <f t="shared" si="12"/>
        <v>0</v>
      </c>
      <c r="T68">
        <f t="shared" si="13"/>
        <v>0</v>
      </c>
      <c r="U68">
        <f t="shared" si="8"/>
        <v>0</v>
      </c>
    </row>
    <row r="69" spans="1:21" x14ac:dyDescent="0.3">
      <c r="A69" s="4">
        <v>67</v>
      </c>
      <c r="B69" s="4">
        <v>-96590611880</v>
      </c>
      <c r="C69" s="5">
        <v>2</v>
      </c>
      <c r="D69" s="5">
        <v>3.5829999999999998E-3</v>
      </c>
      <c r="E69" s="5">
        <v>1.2305E-2</v>
      </c>
      <c r="F69" s="5">
        <v>1004778</v>
      </c>
      <c r="G69" s="5">
        <v>0</v>
      </c>
      <c r="H69" s="5">
        <v>0</v>
      </c>
      <c r="I69" s="5">
        <v>0</v>
      </c>
      <c r="J69" s="5">
        <v>0</v>
      </c>
      <c r="L69">
        <f t="shared" si="9"/>
        <v>67</v>
      </c>
      <c r="M69">
        <f>Analysis!$B$3+B69/1000000</f>
        <v>1.388120000003255</v>
      </c>
      <c r="N69">
        <f t="shared" si="10"/>
        <v>2</v>
      </c>
      <c r="O69">
        <f>IF(ABS(D69)&gt;1,D69/1000000,D69)*Analysis!$B$4</f>
        <v>3.5149229999999997E-2</v>
      </c>
      <c r="P69">
        <f>IF(ABS(E69)&gt;1,E69/1000000,E69)*Analysis!$B$4</f>
        <v>0.12071205</v>
      </c>
      <c r="Q69">
        <f>IF(ABS(F69)&gt;1,F69/1000000,F69)*Analysis!$B$4</f>
        <v>9.8568721799999999</v>
      </c>
      <c r="R69">
        <f t="shared" si="11"/>
        <v>0</v>
      </c>
      <c r="S69">
        <f t="shared" si="12"/>
        <v>0</v>
      </c>
      <c r="T69">
        <f t="shared" si="13"/>
        <v>0</v>
      </c>
      <c r="U69">
        <f t="shared" si="8"/>
        <v>0</v>
      </c>
    </row>
    <row r="70" spans="1:21" x14ac:dyDescent="0.3">
      <c r="A70" s="4">
        <v>68</v>
      </c>
      <c r="B70" s="4">
        <v>-96590595227</v>
      </c>
      <c r="C70" s="5">
        <v>2</v>
      </c>
      <c r="D70" s="5">
        <v>2.281E-3</v>
      </c>
      <c r="E70" s="5">
        <v>1.2382000000000001E-2</v>
      </c>
      <c r="F70" s="5">
        <v>1004721</v>
      </c>
      <c r="G70" s="5">
        <v>0</v>
      </c>
      <c r="H70" s="5">
        <v>0</v>
      </c>
      <c r="I70" s="5">
        <v>0</v>
      </c>
      <c r="J70" s="5">
        <v>0</v>
      </c>
      <c r="L70">
        <f t="shared" si="9"/>
        <v>68</v>
      </c>
      <c r="M70">
        <f>Analysis!$B$3+B70/1000000</f>
        <v>1.4047730000020238</v>
      </c>
      <c r="N70">
        <f t="shared" si="10"/>
        <v>2</v>
      </c>
      <c r="O70">
        <f>IF(ABS(D70)&gt;1,D70/1000000,D70)*Analysis!$B$4</f>
        <v>2.2376610000000002E-2</v>
      </c>
      <c r="P70">
        <f>IF(ABS(E70)&gt;1,E70/1000000,E70)*Analysis!$B$4</f>
        <v>0.12146742000000001</v>
      </c>
      <c r="Q70">
        <f>IF(ABS(F70)&gt;1,F70/1000000,F70)*Analysis!$B$4</f>
        <v>9.8563130100000009</v>
      </c>
      <c r="R70">
        <f t="shared" si="11"/>
        <v>0</v>
      </c>
      <c r="S70">
        <f t="shared" si="12"/>
        <v>0</v>
      </c>
      <c r="T70">
        <f t="shared" si="13"/>
        <v>0</v>
      </c>
      <c r="U70">
        <f t="shared" si="8"/>
        <v>0</v>
      </c>
    </row>
    <row r="71" spans="1:21" x14ac:dyDescent="0.3">
      <c r="A71" s="4">
        <v>69</v>
      </c>
      <c r="B71" s="4">
        <v>-96590566558</v>
      </c>
      <c r="C71" s="5">
        <v>2</v>
      </c>
      <c r="D71" s="5">
        <v>3.124E-3</v>
      </c>
      <c r="E71" s="5">
        <v>1.2341E-2</v>
      </c>
      <c r="F71" s="5">
        <v>0.997695</v>
      </c>
      <c r="G71" s="5">
        <v>0</v>
      </c>
      <c r="H71" s="5">
        <v>0</v>
      </c>
      <c r="I71" s="5">
        <v>0</v>
      </c>
      <c r="J71" s="5">
        <v>0</v>
      </c>
      <c r="L71">
        <f t="shared" si="9"/>
        <v>69</v>
      </c>
      <c r="M71">
        <f>Analysis!$B$3+B71/1000000</f>
        <v>1.4334419999941019</v>
      </c>
      <c r="N71">
        <f t="shared" si="10"/>
        <v>2</v>
      </c>
      <c r="O71">
        <f>IF(ABS(D71)&gt;1,D71/1000000,D71)*Analysis!$B$4</f>
        <v>3.064644E-2</v>
      </c>
      <c r="P71">
        <f>IF(ABS(E71)&gt;1,E71/1000000,E71)*Analysis!$B$4</f>
        <v>0.12106521000000001</v>
      </c>
      <c r="Q71">
        <f>IF(ABS(F71)&gt;1,F71/1000000,F71)*Analysis!$B$4</f>
        <v>9.7873879500000012</v>
      </c>
      <c r="R71">
        <f t="shared" si="11"/>
        <v>0</v>
      </c>
      <c r="S71">
        <f t="shared" si="12"/>
        <v>0</v>
      </c>
      <c r="T71">
        <f t="shared" si="13"/>
        <v>0</v>
      </c>
      <c r="U71">
        <f t="shared" si="8"/>
        <v>0</v>
      </c>
    </row>
    <row r="72" spans="1:21" x14ac:dyDescent="0.3">
      <c r="A72" s="4">
        <v>70</v>
      </c>
      <c r="B72" s="4">
        <v>-96590551034</v>
      </c>
      <c r="C72" s="5">
        <v>2</v>
      </c>
      <c r="D72" s="5">
        <v>3.091E-3</v>
      </c>
      <c r="E72" s="5">
        <v>1.2286999999999999E-2</v>
      </c>
      <c r="F72" s="5">
        <v>1001264</v>
      </c>
      <c r="G72" s="5">
        <v>0</v>
      </c>
      <c r="H72" s="5">
        <v>0</v>
      </c>
      <c r="I72" s="5">
        <v>0</v>
      </c>
      <c r="J72" s="5">
        <v>0</v>
      </c>
      <c r="L72">
        <f t="shared" si="9"/>
        <v>70</v>
      </c>
      <c r="M72">
        <f>Analysis!$B$3+B72/1000000</f>
        <v>1.4489659999962896</v>
      </c>
      <c r="N72">
        <f t="shared" si="10"/>
        <v>2</v>
      </c>
      <c r="O72">
        <f>IF(ABS(D72)&gt;1,D72/1000000,D72)*Analysis!$B$4</f>
        <v>3.0322710000000003E-2</v>
      </c>
      <c r="P72">
        <f>IF(ABS(E72)&gt;1,E72/1000000,E72)*Analysis!$B$4</f>
        <v>0.12053547000000001</v>
      </c>
      <c r="Q72">
        <f>IF(ABS(F72)&gt;1,F72/1000000,F72)*Analysis!$B$4</f>
        <v>9.8223998399999992</v>
      </c>
      <c r="R72">
        <f t="shared" si="11"/>
        <v>0</v>
      </c>
      <c r="S72">
        <f t="shared" si="12"/>
        <v>0</v>
      </c>
      <c r="T72">
        <f t="shared" si="13"/>
        <v>0</v>
      </c>
      <c r="U72">
        <f t="shared" si="8"/>
        <v>0</v>
      </c>
    </row>
    <row r="73" spans="1:21" x14ac:dyDescent="0.3">
      <c r="A73" s="4">
        <v>71</v>
      </c>
      <c r="B73" s="4">
        <v>-96590531162</v>
      </c>
      <c r="C73" s="5">
        <v>2</v>
      </c>
      <c r="D73" s="5">
        <v>2.9979999999999998E-3</v>
      </c>
      <c r="E73" s="5">
        <v>1.2253E-2</v>
      </c>
      <c r="F73" s="5">
        <v>1004153</v>
      </c>
      <c r="G73" s="5">
        <v>0</v>
      </c>
      <c r="H73" s="5">
        <v>0</v>
      </c>
      <c r="I73" s="5">
        <v>0</v>
      </c>
      <c r="J73" s="5">
        <v>0</v>
      </c>
      <c r="L73">
        <f t="shared" si="9"/>
        <v>71</v>
      </c>
      <c r="M73">
        <f>Analysis!$B$3+B73/1000000</f>
        <v>1.4688380000006873</v>
      </c>
      <c r="N73">
        <f t="shared" si="10"/>
        <v>2</v>
      </c>
      <c r="O73">
        <f>IF(ABS(D73)&gt;1,D73/1000000,D73)*Analysis!$B$4</f>
        <v>2.941038E-2</v>
      </c>
      <c r="P73">
        <f>IF(ABS(E73)&gt;1,E73/1000000,E73)*Analysis!$B$4</f>
        <v>0.12020193000000001</v>
      </c>
      <c r="Q73">
        <f>IF(ABS(F73)&gt;1,F73/1000000,F73)*Analysis!$B$4</f>
        <v>9.8507409300000006</v>
      </c>
      <c r="R73">
        <f t="shared" si="11"/>
        <v>0</v>
      </c>
      <c r="S73">
        <f t="shared" si="12"/>
        <v>0</v>
      </c>
      <c r="T73">
        <f t="shared" si="13"/>
        <v>0</v>
      </c>
      <c r="U73">
        <f t="shared" si="8"/>
        <v>0</v>
      </c>
    </row>
    <row r="74" spans="1:21" x14ac:dyDescent="0.3">
      <c r="A74" s="4">
        <v>72</v>
      </c>
      <c r="B74" s="4">
        <v>-96590511183</v>
      </c>
      <c r="C74" s="5">
        <v>2</v>
      </c>
      <c r="D74" s="5">
        <v>1.351E-3</v>
      </c>
      <c r="E74" s="5">
        <v>1.0744E-2</v>
      </c>
      <c r="F74" s="5">
        <v>1004099</v>
      </c>
      <c r="G74" s="5">
        <v>0</v>
      </c>
      <c r="H74" s="5">
        <v>0</v>
      </c>
      <c r="I74" s="5">
        <v>0</v>
      </c>
      <c r="J74" s="5">
        <v>0</v>
      </c>
      <c r="L74">
        <f t="shared" si="9"/>
        <v>72</v>
      </c>
      <c r="M74">
        <f>Analysis!$B$3+B74/1000000</f>
        <v>1.4888170000049286</v>
      </c>
      <c r="N74">
        <f t="shared" si="10"/>
        <v>2</v>
      </c>
      <c r="O74">
        <f>IF(ABS(D74)&gt;1,D74/1000000,D74)*Analysis!$B$4</f>
        <v>1.3253310000000001E-2</v>
      </c>
      <c r="P74">
        <f>IF(ABS(E74)&gt;1,E74/1000000,E74)*Analysis!$B$4</f>
        <v>0.10539864</v>
      </c>
      <c r="Q74">
        <f>IF(ABS(F74)&gt;1,F74/1000000,F74)*Analysis!$B$4</f>
        <v>9.8502111900000013</v>
      </c>
      <c r="R74">
        <f t="shared" si="11"/>
        <v>0</v>
      </c>
      <c r="S74">
        <f t="shared" si="12"/>
        <v>0</v>
      </c>
      <c r="T74">
        <f t="shared" si="13"/>
        <v>0</v>
      </c>
      <c r="U74">
        <f t="shared" si="8"/>
        <v>0</v>
      </c>
    </row>
    <row r="75" spans="1:21" x14ac:dyDescent="0.3">
      <c r="A75" s="4">
        <v>73</v>
      </c>
      <c r="B75" s="4">
        <v>-96590491124</v>
      </c>
      <c r="C75" s="5">
        <v>2</v>
      </c>
      <c r="D75" s="5">
        <v>-6.1310000000000002E-3</v>
      </c>
      <c r="E75" s="5">
        <v>1.1686999999999999E-2</v>
      </c>
      <c r="F75" s="5">
        <v>1004646</v>
      </c>
      <c r="G75" s="5">
        <v>0</v>
      </c>
      <c r="H75" s="5">
        <v>0</v>
      </c>
      <c r="I75" s="5">
        <v>0</v>
      </c>
      <c r="J75" s="5">
        <v>0</v>
      </c>
      <c r="L75">
        <f t="shared" si="9"/>
        <v>73</v>
      </c>
      <c r="M75">
        <f>Analysis!$B$3+B75/1000000</f>
        <v>1.5088760000071488</v>
      </c>
      <c r="N75">
        <f t="shared" si="10"/>
        <v>2</v>
      </c>
      <c r="O75">
        <f>IF(ABS(D75)&gt;1,D75/1000000,D75)*Analysis!$B$4</f>
        <v>-6.0145110000000002E-2</v>
      </c>
      <c r="P75">
        <f>IF(ABS(E75)&gt;1,E75/1000000,E75)*Analysis!$B$4</f>
        <v>0.11464947</v>
      </c>
      <c r="Q75">
        <f>IF(ABS(F75)&gt;1,F75/1000000,F75)*Analysis!$B$4</f>
        <v>9.8555772600000005</v>
      </c>
      <c r="R75">
        <f t="shared" si="11"/>
        <v>0</v>
      </c>
      <c r="S75">
        <f t="shared" si="12"/>
        <v>0</v>
      </c>
      <c r="T75">
        <f t="shared" si="13"/>
        <v>0</v>
      </c>
      <c r="U75">
        <f t="shared" ref="U75:U138" si="14">J75/1000</f>
        <v>0</v>
      </c>
    </row>
    <row r="76" spans="1:21" x14ac:dyDescent="0.3">
      <c r="A76" s="4">
        <v>74</v>
      </c>
      <c r="B76" s="4">
        <v>-96590470053</v>
      </c>
      <c r="C76" s="5">
        <v>2</v>
      </c>
      <c r="D76" s="5">
        <v>-4.5269999999999998E-3</v>
      </c>
      <c r="E76" s="5">
        <v>1.2455000000000001E-2</v>
      </c>
      <c r="F76" s="5">
        <v>1004346</v>
      </c>
      <c r="G76" s="5">
        <v>0</v>
      </c>
      <c r="H76" s="5">
        <v>0</v>
      </c>
      <c r="I76" s="5">
        <v>0</v>
      </c>
      <c r="J76" s="5">
        <v>0</v>
      </c>
      <c r="L76">
        <f t="shared" si="9"/>
        <v>74</v>
      </c>
      <c r="M76">
        <f>Analysis!$B$3+B76/1000000</f>
        <v>1.5299470000027213</v>
      </c>
      <c r="N76">
        <f t="shared" si="10"/>
        <v>2</v>
      </c>
      <c r="O76">
        <f>IF(ABS(D76)&gt;1,D76/1000000,D76)*Analysis!$B$4</f>
        <v>-4.4409869999999997E-2</v>
      </c>
      <c r="P76">
        <f>IF(ABS(E76)&gt;1,E76/1000000,E76)*Analysis!$B$4</f>
        <v>0.12218355000000002</v>
      </c>
      <c r="Q76">
        <f>IF(ABS(F76)&gt;1,F76/1000000,F76)*Analysis!$B$4</f>
        <v>9.8526342600000003</v>
      </c>
      <c r="R76">
        <f t="shared" si="11"/>
        <v>0</v>
      </c>
      <c r="S76">
        <f t="shared" si="12"/>
        <v>0</v>
      </c>
      <c r="T76">
        <f t="shared" si="13"/>
        <v>0</v>
      </c>
      <c r="U76">
        <f t="shared" si="14"/>
        <v>0</v>
      </c>
    </row>
    <row r="77" spans="1:21" x14ac:dyDescent="0.3">
      <c r="A77" s="4">
        <v>75</v>
      </c>
      <c r="B77" s="4">
        <v>-96590447423</v>
      </c>
      <c r="C77" s="5">
        <v>2</v>
      </c>
      <c r="D77" s="5">
        <v>-5.0489999999999997E-3</v>
      </c>
      <c r="E77" s="5">
        <v>1.2322E-2</v>
      </c>
      <c r="F77" s="5">
        <v>1004468</v>
      </c>
      <c r="G77" s="5">
        <v>0</v>
      </c>
      <c r="H77" s="5">
        <v>0</v>
      </c>
      <c r="I77" s="5">
        <v>0</v>
      </c>
      <c r="J77" s="5">
        <v>0</v>
      </c>
      <c r="L77">
        <f t="shared" si="9"/>
        <v>75</v>
      </c>
      <c r="M77">
        <f>Analysis!$B$3+B77/1000000</f>
        <v>1.5525769999949262</v>
      </c>
      <c r="N77">
        <f t="shared" si="10"/>
        <v>2</v>
      </c>
      <c r="O77">
        <f>IF(ABS(D77)&gt;1,D77/1000000,D77)*Analysis!$B$4</f>
        <v>-4.9530690000000002E-2</v>
      </c>
      <c r="P77">
        <f>IF(ABS(E77)&gt;1,E77/1000000,E77)*Analysis!$B$4</f>
        <v>0.12087882</v>
      </c>
      <c r="Q77">
        <f>IF(ABS(F77)&gt;1,F77/1000000,F77)*Analysis!$B$4</f>
        <v>9.8538310799999991</v>
      </c>
      <c r="R77">
        <f t="shared" si="11"/>
        <v>0</v>
      </c>
      <c r="S77">
        <f t="shared" si="12"/>
        <v>0</v>
      </c>
      <c r="T77">
        <f t="shared" si="13"/>
        <v>0</v>
      </c>
      <c r="U77">
        <f t="shared" si="14"/>
        <v>0</v>
      </c>
    </row>
    <row r="78" spans="1:21" x14ac:dyDescent="0.3">
      <c r="A78" s="4">
        <v>76</v>
      </c>
      <c r="B78" s="4">
        <v>-96590430688</v>
      </c>
      <c r="C78" s="5">
        <v>2</v>
      </c>
      <c r="D78" s="5">
        <v>-4.9189999999999998E-3</v>
      </c>
      <c r="E78" s="5">
        <v>1.2296E-2</v>
      </c>
      <c r="F78" s="5">
        <v>1004439</v>
      </c>
      <c r="G78" s="5">
        <v>0</v>
      </c>
      <c r="H78" s="5">
        <v>0</v>
      </c>
      <c r="I78" s="5">
        <v>0</v>
      </c>
      <c r="J78" s="5">
        <v>0</v>
      </c>
      <c r="L78">
        <f t="shared" si="9"/>
        <v>76</v>
      </c>
      <c r="M78">
        <f>Analysis!$B$3+B78/1000000</f>
        <v>1.569312000006903</v>
      </c>
      <c r="N78">
        <f t="shared" si="10"/>
        <v>2</v>
      </c>
      <c r="O78">
        <f>IF(ABS(D78)&gt;1,D78/1000000,D78)*Analysis!$B$4</f>
        <v>-4.8255390000000002E-2</v>
      </c>
      <c r="P78">
        <f>IF(ABS(E78)&gt;1,E78/1000000,E78)*Analysis!$B$4</f>
        <v>0.12062376</v>
      </c>
      <c r="Q78">
        <f>IF(ABS(F78)&gt;1,F78/1000000,F78)*Analysis!$B$4</f>
        <v>9.8535465900000005</v>
      </c>
      <c r="R78">
        <f t="shared" si="11"/>
        <v>0</v>
      </c>
      <c r="S78">
        <f t="shared" si="12"/>
        <v>0</v>
      </c>
      <c r="T78">
        <f t="shared" si="13"/>
        <v>0</v>
      </c>
      <c r="U78">
        <f t="shared" si="14"/>
        <v>0</v>
      </c>
    </row>
    <row r="79" spans="1:21" x14ac:dyDescent="0.3">
      <c r="A79" s="4">
        <v>77</v>
      </c>
      <c r="B79" s="4">
        <v>-96590408467</v>
      </c>
      <c r="C79" s="5">
        <v>2</v>
      </c>
      <c r="D79" s="5">
        <v>-4.9119999999999997E-3</v>
      </c>
      <c r="E79" s="5">
        <v>1.2351000000000001E-2</v>
      </c>
      <c r="F79" s="5">
        <v>1002512</v>
      </c>
      <c r="G79" s="5">
        <v>0</v>
      </c>
      <c r="H79" s="5">
        <v>0</v>
      </c>
      <c r="I79" s="5">
        <v>0</v>
      </c>
      <c r="J79" s="5">
        <v>0</v>
      </c>
      <c r="L79">
        <f t="shared" si="9"/>
        <v>77</v>
      </c>
      <c r="M79">
        <f>Analysis!$B$3+B79/1000000</f>
        <v>1.5915329999988899</v>
      </c>
      <c r="N79">
        <f t="shared" si="10"/>
        <v>2</v>
      </c>
      <c r="O79">
        <f>IF(ABS(D79)&gt;1,D79/1000000,D79)*Analysis!$B$4</f>
        <v>-4.8186720000000002E-2</v>
      </c>
      <c r="P79">
        <f>IF(ABS(E79)&gt;1,E79/1000000,E79)*Analysis!$B$4</f>
        <v>0.12116331000000001</v>
      </c>
      <c r="Q79">
        <f>IF(ABS(F79)&gt;1,F79/1000000,F79)*Analysis!$B$4</f>
        <v>9.8346427200000015</v>
      </c>
      <c r="R79">
        <f t="shared" si="11"/>
        <v>0</v>
      </c>
      <c r="S79">
        <f t="shared" si="12"/>
        <v>0</v>
      </c>
      <c r="T79">
        <f t="shared" si="13"/>
        <v>0</v>
      </c>
      <c r="U79">
        <f t="shared" si="14"/>
        <v>0</v>
      </c>
    </row>
    <row r="80" spans="1:21" x14ac:dyDescent="0.3">
      <c r="A80" s="4">
        <v>78</v>
      </c>
      <c r="B80" s="4">
        <v>-96590390547</v>
      </c>
      <c r="C80" s="5">
        <v>2</v>
      </c>
      <c r="D80" s="5">
        <v>-4.7479999999999996E-3</v>
      </c>
      <c r="E80" s="5">
        <v>1.2203E-2</v>
      </c>
      <c r="F80" s="5">
        <v>0.99809999999999999</v>
      </c>
      <c r="G80" s="5">
        <v>0</v>
      </c>
      <c r="H80" s="5">
        <v>0</v>
      </c>
      <c r="I80" s="5">
        <v>0</v>
      </c>
      <c r="J80" s="5">
        <v>0</v>
      </c>
      <c r="L80">
        <f t="shared" si="9"/>
        <v>78</v>
      </c>
      <c r="M80">
        <f>Analysis!$B$3+B80/1000000</f>
        <v>1.609452999997302</v>
      </c>
      <c r="N80">
        <f t="shared" si="10"/>
        <v>2</v>
      </c>
      <c r="O80">
        <f>IF(ABS(D80)&gt;1,D80/1000000,D80)*Analysis!$B$4</f>
        <v>-4.6577880000000002E-2</v>
      </c>
      <c r="P80">
        <f>IF(ABS(E80)&gt;1,E80/1000000,E80)*Analysis!$B$4</f>
        <v>0.11971143000000001</v>
      </c>
      <c r="Q80">
        <f>IF(ABS(F80)&gt;1,F80/1000000,F80)*Analysis!$B$4</f>
        <v>9.7913610000000002</v>
      </c>
      <c r="R80">
        <f t="shared" si="11"/>
        <v>0</v>
      </c>
      <c r="S80">
        <f t="shared" si="12"/>
        <v>0</v>
      </c>
      <c r="T80">
        <f t="shared" si="13"/>
        <v>0</v>
      </c>
      <c r="U80">
        <f t="shared" si="14"/>
        <v>0</v>
      </c>
    </row>
    <row r="81" spans="1:21" x14ac:dyDescent="0.3">
      <c r="A81" s="4">
        <v>79</v>
      </c>
      <c r="B81" s="4">
        <v>-96590370665</v>
      </c>
      <c r="C81" s="5">
        <v>2</v>
      </c>
      <c r="D81" s="5">
        <v>2.2290000000000001E-3</v>
      </c>
      <c r="E81" s="5">
        <v>1.2258E-2</v>
      </c>
      <c r="F81" s="5">
        <v>0.99632399999999999</v>
      </c>
      <c r="G81" s="5">
        <v>0</v>
      </c>
      <c r="H81" s="5">
        <v>0</v>
      </c>
      <c r="I81" s="5">
        <v>0</v>
      </c>
      <c r="J81" s="5">
        <v>0</v>
      </c>
      <c r="L81">
        <f t="shared" si="9"/>
        <v>79</v>
      </c>
      <c r="M81">
        <f>Analysis!$B$3+B81/1000000</f>
        <v>1.629335000005085</v>
      </c>
      <c r="N81">
        <f t="shared" si="10"/>
        <v>2</v>
      </c>
      <c r="O81">
        <f>IF(ABS(D81)&gt;1,D81/1000000,D81)*Analysis!$B$4</f>
        <v>2.1866490000000002E-2</v>
      </c>
      <c r="P81">
        <f>IF(ABS(E81)&gt;1,E81/1000000,E81)*Analysis!$B$4</f>
        <v>0.12025098000000001</v>
      </c>
      <c r="Q81">
        <f>IF(ABS(F81)&gt;1,F81/1000000,F81)*Analysis!$B$4</f>
        <v>9.7739384400000002</v>
      </c>
      <c r="R81">
        <f t="shared" si="11"/>
        <v>0</v>
      </c>
      <c r="S81">
        <f t="shared" si="12"/>
        <v>0</v>
      </c>
      <c r="T81">
        <f t="shared" si="13"/>
        <v>0</v>
      </c>
      <c r="U81">
        <f t="shared" si="14"/>
        <v>0</v>
      </c>
    </row>
    <row r="82" spans="1:21" x14ac:dyDescent="0.3">
      <c r="A82" s="4">
        <v>80</v>
      </c>
      <c r="B82" s="4">
        <v>-96590355429</v>
      </c>
      <c r="C82" s="5">
        <v>2</v>
      </c>
      <c r="D82" s="5">
        <v>2.3389999999999999E-3</v>
      </c>
      <c r="E82" s="5">
        <v>1.2181000000000001E-2</v>
      </c>
      <c r="F82" s="5">
        <v>0.99604000000000004</v>
      </c>
      <c r="G82" s="5">
        <v>0</v>
      </c>
      <c r="H82" s="5">
        <v>0</v>
      </c>
      <c r="I82" s="5">
        <v>0</v>
      </c>
      <c r="J82" s="5">
        <v>0</v>
      </c>
      <c r="L82">
        <f t="shared" si="9"/>
        <v>80</v>
      </c>
      <c r="M82">
        <f>Analysis!$B$3+B82/1000000</f>
        <v>1.6445709999970859</v>
      </c>
      <c r="N82">
        <f t="shared" si="10"/>
        <v>2</v>
      </c>
      <c r="O82">
        <f>IF(ABS(D82)&gt;1,D82/1000000,D82)*Analysis!$B$4</f>
        <v>2.2945590000000002E-2</v>
      </c>
      <c r="P82">
        <f>IF(ABS(E82)&gt;1,E82/1000000,E82)*Analysis!$B$4</f>
        <v>0.11949561000000002</v>
      </c>
      <c r="Q82">
        <f>IF(ABS(F82)&gt;1,F82/1000000,F82)*Analysis!$B$4</f>
        <v>9.7711524000000001</v>
      </c>
      <c r="R82">
        <f t="shared" si="11"/>
        <v>0</v>
      </c>
      <c r="S82">
        <f t="shared" si="12"/>
        <v>0</v>
      </c>
      <c r="T82">
        <f t="shared" si="13"/>
        <v>0</v>
      </c>
      <c r="U82">
        <f t="shared" si="14"/>
        <v>0</v>
      </c>
    </row>
    <row r="83" spans="1:21" x14ac:dyDescent="0.3">
      <c r="A83" s="4">
        <v>81</v>
      </c>
      <c r="B83" s="4">
        <v>-96590329822</v>
      </c>
      <c r="C83" s="5">
        <v>2</v>
      </c>
      <c r="D83" s="5">
        <v>2.8159999999999999E-3</v>
      </c>
      <c r="E83" s="5">
        <v>1.2351000000000001E-2</v>
      </c>
      <c r="F83" s="5">
        <v>1005809</v>
      </c>
      <c r="G83" s="5">
        <v>0</v>
      </c>
      <c r="H83" s="5">
        <v>0</v>
      </c>
      <c r="I83" s="5">
        <v>0</v>
      </c>
      <c r="J83" s="5">
        <v>0</v>
      </c>
      <c r="L83">
        <f t="shared" si="9"/>
        <v>81</v>
      </c>
      <c r="M83">
        <f>Analysis!$B$3+B83/1000000</f>
        <v>1.6701780000003055</v>
      </c>
      <c r="N83">
        <f t="shared" si="10"/>
        <v>2</v>
      </c>
      <c r="O83">
        <f>IF(ABS(D83)&gt;1,D83/1000000,D83)*Analysis!$B$4</f>
        <v>2.762496E-2</v>
      </c>
      <c r="P83">
        <f>IF(ABS(E83)&gt;1,E83/1000000,E83)*Analysis!$B$4</f>
        <v>0.12116331000000001</v>
      </c>
      <c r="Q83">
        <f>IF(ABS(F83)&gt;1,F83/1000000,F83)*Analysis!$B$4</f>
        <v>9.8669862899999998</v>
      </c>
      <c r="R83">
        <f t="shared" si="11"/>
        <v>0</v>
      </c>
      <c r="S83">
        <f t="shared" si="12"/>
        <v>0</v>
      </c>
      <c r="T83">
        <f t="shared" si="13"/>
        <v>0</v>
      </c>
      <c r="U83">
        <f t="shared" si="14"/>
        <v>0</v>
      </c>
    </row>
    <row r="84" spans="1:21" x14ac:dyDescent="0.3">
      <c r="A84" s="4">
        <v>82</v>
      </c>
      <c r="B84" s="4">
        <v>-96590309735</v>
      </c>
      <c r="C84" s="5">
        <v>2</v>
      </c>
      <c r="D84" s="5">
        <v>-3.7500000000000001E-4</v>
      </c>
      <c r="E84" s="5">
        <v>1.2315E-2</v>
      </c>
      <c r="F84" s="5">
        <v>1004328</v>
      </c>
      <c r="G84" s="5">
        <v>0</v>
      </c>
      <c r="H84" s="5">
        <v>0</v>
      </c>
      <c r="I84" s="5">
        <v>0</v>
      </c>
      <c r="J84" s="5">
        <v>0</v>
      </c>
      <c r="L84">
        <f t="shared" si="9"/>
        <v>82</v>
      </c>
      <c r="M84">
        <f>Analysis!$B$3+B84/1000000</f>
        <v>1.6902649999974528</v>
      </c>
      <c r="N84">
        <f t="shared" si="10"/>
        <v>2</v>
      </c>
      <c r="O84">
        <f>IF(ABS(D84)&gt;1,D84/1000000,D84)*Analysis!$B$4</f>
        <v>-3.6787500000000002E-3</v>
      </c>
      <c r="P84">
        <f>IF(ABS(E84)&gt;1,E84/1000000,E84)*Analysis!$B$4</f>
        <v>0.12081015000000001</v>
      </c>
      <c r="Q84">
        <f>IF(ABS(F84)&gt;1,F84/1000000,F84)*Analysis!$B$4</f>
        <v>9.8524576800000023</v>
      </c>
      <c r="R84">
        <f t="shared" si="11"/>
        <v>0</v>
      </c>
      <c r="S84">
        <f t="shared" si="12"/>
        <v>0</v>
      </c>
      <c r="T84">
        <f t="shared" si="13"/>
        <v>0</v>
      </c>
      <c r="U84">
        <f t="shared" si="14"/>
        <v>0</v>
      </c>
    </row>
    <row r="85" spans="1:21" x14ac:dyDescent="0.3">
      <c r="A85" s="4">
        <v>83</v>
      </c>
      <c r="B85" s="4">
        <v>-96590288844</v>
      </c>
      <c r="C85" s="5">
        <v>2</v>
      </c>
      <c r="D85" s="5">
        <v>-5.476E-3</v>
      </c>
      <c r="E85" s="5">
        <v>1.2295E-2</v>
      </c>
      <c r="F85" s="5">
        <v>1004411</v>
      </c>
      <c r="G85" s="5">
        <v>0</v>
      </c>
      <c r="H85" s="5">
        <v>0</v>
      </c>
      <c r="I85" s="5">
        <v>0</v>
      </c>
      <c r="J85" s="5">
        <v>0</v>
      </c>
      <c r="L85">
        <f t="shared" si="9"/>
        <v>83</v>
      </c>
      <c r="M85">
        <f>Analysis!$B$3+B85/1000000</f>
        <v>1.7111560000048485</v>
      </c>
      <c r="N85">
        <f t="shared" si="10"/>
        <v>2</v>
      </c>
      <c r="O85">
        <f>IF(ABS(D85)&gt;1,D85/1000000,D85)*Analysis!$B$4</f>
        <v>-5.371956E-2</v>
      </c>
      <c r="P85">
        <f>IF(ABS(E85)&gt;1,E85/1000000,E85)*Analysis!$B$4</f>
        <v>0.12061395000000001</v>
      </c>
      <c r="Q85">
        <f>IF(ABS(F85)&gt;1,F85/1000000,F85)*Analysis!$B$4</f>
        <v>9.8532719100000001</v>
      </c>
      <c r="R85">
        <f t="shared" si="11"/>
        <v>0</v>
      </c>
      <c r="S85">
        <f t="shared" si="12"/>
        <v>0</v>
      </c>
      <c r="T85">
        <f t="shared" si="13"/>
        <v>0</v>
      </c>
      <c r="U85">
        <f t="shared" si="14"/>
        <v>0</v>
      </c>
    </row>
    <row r="86" spans="1:21" x14ac:dyDescent="0.3">
      <c r="A86" s="4">
        <v>84</v>
      </c>
      <c r="B86" s="4">
        <v>-96590273173</v>
      </c>
      <c r="C86" s="5">
        <v>2</v>
      </c>
      <c r="D86" s="5">
        <v>-4.5719999999999997E-3</v>
      </c>
      <c r="E86" s="5">
        <v>1.2304000000000001E-2</v>
      </c>
      <c r="F86" s="5">
        <v>1004500</v>
      </c>
      <c r="G86" s="5">
        <v>0</v>
      </c>
      <c r="H86" s="5">
        <v>0</v>
      </c>
      <c r="I86" s="5">
        <v>0</v>
      </c>
      <c r="J86" s="5">
        <v>0</v>
      </c>
      <c r="L86">
        <f t="shared" si="9"/>
        <v>84</v>
      </c>
      <c r="M86">
        <f>Analysis!$B$3+B86/1000000</f>
        <v>1.7268270000058692</v>
      </c>
      <c r="N86">
        <f t="shared" si="10"/>
        <v>2</v>
      </c>
      <c r="O86">
        <f>IF(ABS(D86)&gt;1,D86/1000000,D86)*Analysis!$B$4</f>
        <v>-4.485132E-2</v>
      </c>
      <c r="P86">
        <f>IF(ABS(E86)&gt;1,E86/1000000,E86)*Analysis!$B$4</f>
        <v>0.12070224000000002</v>
      </c>
      <c r="Q86">
        <f>IF(ABS(F86)&gt;1,F86/1000000,F86)*Analysis!$B$4</f>
        <v>9.8541450000000008</v>
      </c>
      <c r="R86">
        <f t="shared" si="11"/>
        <v>0</v>
      </c>
      <c r="S86">
        <f t="shared" si="12"/>
        <v>0</v>
      </c>
      <c r="T86">
        <f t="shared" si="13"/>
        <v>0</v>
      </c>
      <c r="U86">
        <f t="shared" si="14"/>
        <v>0</v>
      </c>
    </row>
    <row r="87" spans="1:21" x14ac:dyDescent="0.3">
      <c r="A87" s="4">
        <v>85</v>
      </c>
      <c r="B87" s="4">
        <v>-96590248399</v>
      </c>
      <c r="C87" s="5">
        <v>2</v>
      </c>
      <c r="D87" s="5">
        <v>-4.725E-3</v>
      </c>
      <c r="E87" s="5">
        <v>1.2324999999999999E-2</v>
      </c>
      <c r="F87" s="5">
        <v>1004457</v>
      </c>
      <c r="G87" s="5">
        <v>0</v>
      </c>
      <c r="H87" s="5">
        <v>0</v>
      </c>
      <c r="I87" s="5">
        <v>0</v>
      </c>
      <c r="J87" s="5">
        <v>0</v>
      </c>
      <c r="L87">
        <f t="shared" si="9"/>
        <v>85</v>
      </c>
      <c r="M87">
        <f>Analysis!$B$3+B87/1000000</f>
        <v>1.7516009999962989</v>
      </c>
      <c r="N87">
        <f t="shared" si="10"/>
        <v>2</v>
      </c>
      <c r="O87">
        <f>IF(ABS(D87)&gt;1,D87/1000000,D87)*Analysis!$B$4</f>
        <v>-4.6352250000000005E-2</v>
      </c>
      <c r="P87">
        <f>IF(ABS(E87)&gt;1,E87/1000000,E87)*Analysis!$B$4</f>
        <v>0.12090824999999999</v>
      </c>
      <c r="Q87">
        <f>IF(ABS(F87)&gt;1,F87/1000000,F87)*Analysis!$B$4</f>
        <v>9.8537231700000003</v>
      </c>
      <c r="R87">
        <f t="shared" si="11"/>
        <v>0</v>
      </c>
      <c r="S87">
        <f t="shared" si="12"/>
        <v>0</v>
      </c>
      <c r="T87">
        <f t="shared" si="13"/>
        <v>0</v>
      </c>
      <c r="U87">
        <f t="shared" si="14"/>
        <v>0</v>
      </c>
    </row>
    <row r="88" spans="1:21" x14ac:dyDescent="0.3">
      <c r="A88" s="4">
        <v>86</v>
      </c>
      <c r="B88" s="4">
        <v>-96590234774</v>
      </c>
      <c r="C88" s="5">
        <v>2</v>
      </c>
      <c r="D88" s="5">
        <v>-4.9820000000000003E-3</v>
      </c>
      <c r="E88" s="5">
        <v>1.2383E-2</v>
      </c>
      <c r="F88" s="5">
        <v>1004421</v>
      </c>
      <c r="G88" s="5">
        <v>0</v>
      </c>
      <c r="H88" s="5">
        <v>0</v>
      </c>
      <c r="I88" s="5">
        <v>0</v>
      </c>
      <c r="J88" s="5">
        <v>0</v>
      </c>
      <c r="L88">
        <f t="shared" si="9"/>
        <v>86</v>
      </c>
      <c r="M88">
        <f>Analysis!$B$3+B88/1000000</f>
        <v>1.7652260000031674</v>
      </c>
      <c r="N88">
        <f t="shared" si="10"/>
        <v>2</v>
      </c>
      <c r="O88">
        <f>IF(ABS(D88)&gt;1,D88/1000000,D88)*Analysis!$B$4</f>
        <v>-4.8873420000000008E-2</v>
      </c>
      <c r="P88">
        <f>IF(ABS(E88)&gt;1,E88/1000000,E88)*Analysis!$B$4</f>
        <v>0.12147723000000001</v>
      </c>
      <c r="Q88">
        <f>IF(ABS(F88)&gt;1,F88/1000000,F88)*Analysis!$B$4</f>
        <v>9.8533700100000008</v>
      </c>
      <c r="R88">
        <f t="shared" si="11"/>
        <v>0</v>
      </c>
      <c r="S88">
        <f t="shared" si="12"/>
        <v>0</v>
      </c>
      <c r="T88">
        <f t="shared" si="13"/>
        <v>0</v>
      </c>
      <c r="U88">
        <f t="shared" si="14"/>
        <v>0</v>
      </c>
    </row>
    <row r="89" spans="1:21" x14ac:dyDescent="0.3">
      <c r="A89" s="4">
        <v>87</v>
      </c>
      <c r="B89" s="4">
        <v>-96590214279</v>
      </c>
      <c r="C89" s="5">
        <v>2</v>
      </c>
      <c r="D89" s="5">
        <v>-5.0229999999999997E-3</v>
      </c>
      <c r="E89" s="5">
        <v>1.2348E-2</v>
      </c>
      <c r="F89" s="5">
        <v>1004443</v>
      </c>
      <c r="G89" s="5">
        <v>0</v>
      </c>
      <c r="H89" s="5">
        <v>0</v>
      </c>
      <c r="I89" s="5">
        <v>0</v>
      </c>
      <c r="J89" s="5">
        <v>0</v>
      </c>
      <c r="L89">
        <f t="shared" si="9"/>
        <v>87</v>
      </c>
      <c r="M89">
        <f>Analysis!$B$3+B89/1000000</f>
        <v>1.7857209999929182</v>
      </c>
      <c r="N89">
        <f t="shared" si="10"/>
        <v>2</v>
      </c>
      <c r="O89">
        <f>IF(ABS(D89)&gt;1,D89/1000000,D89)*Analysis!$B$4</f>
        <v>-4.9275630000000001E-2</v>
      </c>
      <c r="P89">
        <f>IF(ABS(E89)&gt;1,E89/1000000,E89)*Analysis!$B$4</f>
        <v>0.12113388</v>
      </c>
      <c r="Q89">
        <f>IF(ABS(F89)&gt;1,F89/1000000,F89)*Analysis!$B$4</f>
        <v>9.8535858300000001</v>
      </c>
      <c r="R89">
        <f t="shared" si="11"/>
        <v>0</v>
      </c>
      <c r="S89">
        <f t="shared" si="12"/>
        <v>0</v>
      </c>
      <c r="T89">
        <f t="shared" si="13"/>
        <v>0</v>
      </c>
      <c r="U89">
        <f t="shared" si="14"/>
        <v>0</v>
      </c>
    </row>
    <row r="90" spans="1:21" x14ac:dyDescent="0.3">
      <c r="A90" s="4">
        <v>88</v>
      </c>
      <c r="B90" s="4">
        <v>-96590189154</v>
      </c>
      <c r="C90" s="5">
        <v>2</v>
      </c>
      <c r="D90" s="5">
        <v>-4.986E-3</v>
      </c>
      <c r="E90" s="5">
        <v>1.2229E-2</v>
      </c>
      <c r="F90" s="5">
        <v>1004439</v>
      </c>
      <c r="G90" s="5">
        <v>0</v>
      </c>
      <c r="H90" s="5">
        <v>0</v>
      </c>
      <c r="I90" s="5">
        <v>0</v>
      </c>
      <c r="J90" s="5">
        <v>0</v>
      </c>
      <c r="L90">
        <f t="shared" si="9"/>
        <v>88</v>
      </c>
      <c r="M90">
        <f>Analysis!$B$3+B90/1000000</f>
        <v>1.8108459999930346</v>
      </c>
      <c r="N90">
        <f t="shared" si="10"/>
        <v>2</v>
      </c>
      <c r="O90">
        <f>IF(ABS(D90)&gt;1,D90/1000000,D90)*Analysis!$B$4</f>
        <v>-4.8912660000000004E-2</v>
      </c>
      <c r="P90">
        <f>IF(ABS(E90)&gt;1,E90/1000000,E90)*Analysis!$B$4</f>
        <v>0.11996649000000001</v>
      </c>
      <c r="Q90">
        <f>IF(ABS(F90)&gt;1,F90/1000000,F90)*Analysis!$B$4</f>
        <v>9.8535465900000005</v>
      </c>
      <c r="R90">
        <f t="shared" si="11"/>
        <v>0</v>
      </c>
      <c r="S90">
        <f t="shared" si="12"/>
        <v>0</v>
      </c>
      <c r="T90">
        <f t="shared" si="13"/>
        <v>0</v>
      </c>
      <c r="U90">
        <f t="shared" si="14"/>
        <v>0</v>
      </c>
    </row>
    <row r="91" spans="1:21" x14ac:dyDescent="0.3">
      <c r="A91" s="4">
        <v>89</v>
      </c>
      <c r="B91" s="4">
        <v>-96590174073</v>
      </c>
      <c r="C91" s="5">
        <v>2</v>
      </c>
      <c r="D91" s="5">
        <v>-4.9649999999999998E-3</v>
      </c>
      <c r="E91" s="5">
        <v>5.4999999999999997E-3</v>
      </c>
      <c r="F91" s="5">
        <v>1004450</v>
      </c>
      <c r="G91" s="5">
        <v>0</v>
      </c>
      <c r="H91" s="5">
        <v>0</v>
      </c>
      <c r="I91" s="5">
        <v>0</v>
      </c>
      <c r="J91" s="5">
        <v>0</v>
      </c>
      <c r="L91">
        <f t="shared" si="9"/>
        <v>89</v>
      </c>
      <c r="M91">
        <f>Analysis!$B$3+B91/1000000</f>
        <v>1.8259269999980461</v>
      </c>
      <c r="N91">
        <f t="shared" si="10"/>
        <v>2</v>
      </c>
      <c r="O91">
        <f>IF(ABS(D91)&gt;1,D91/1000000,D91)*Analysis!$B$4</f>
        <v>-4.8706649999999997E-2</v>
      </c>
      <c r="P91">
        <f>IF(ABS(E91)&gt;1,E91/1000000,E91)*Analysis!$B$4</f>
        <v>5.3955000000000003E-2</v>
      </c>
      <c r="Q91">
        <f>IF(ABS(F91)&gt;1,F91/1000000,F91)*Analysis!$B$4</f>
        <v>9.8536545000000011</v>
      </c>
      <c r="R91">
        <f t="shared" si="11"/>
        <v>0</v>
      </c>
      <c r="S91">
        <f t="shared" si="12"/>
        <v>0</v>
      </c>
      <c r="T91">
        <f t="shared" si="13"/>
        <v>0</v>
      </c>
      <c r="U91">
        <f t="shared" si="14"/>
        <v>0</v>
      </c>
    </row>
    <row r="92" spans="1:21" x14ac:dyDescent="0.3">
      <c r="A92" s="4">
        <v>90</v>
      </c>
      <c r="B92" s="4">
        <v>-96590148343</v>
      </c>
      <c r="C92" s="5">
        <v>2</v>
      </c>
      <c r="D92" s="5">
        <v>-4.8260000000000004E-3</v>
      </c>
      <c r="E92" s="5">
        <v>4.5129999999999997E-3</v>
      </c>
      <c r="F92" s="5">
        <v>1000967</v>
      </c>
      <c r="G92" s="5">
        <v>0</v>
      </c>
      <c r="H92" s="5">
        <v>0</v>
      </c>
      <c r="I92" s="5">
        <v>0</v>
      </c>
      <c r="J92" s="5">
        <v>0</v>
      </c>
      <c r="L92">
        <f t="shared" si="9"/>
        <v>90</v>
      </c>
      <c r="M92">
        <f>Analysis!$B$3+B92/1000000</f>
        <v>1.8516570000065258</v>
      </c>
      <c r="N92">
        <f t="shared" si="10"/>
        <v>2</v>
      </c>
      <c r="O92">
        <f>IF(ABS(D92)&gt;1,D92/1000000,D92)*Analysis!$B$4</f>
        <v>-4.7343060000000006E-2</v>
      </c>
      <c r="P92">
        <f>IF(ABS(E92)&gt;1,E92/1000000,E92)*Analysis!$B$4</f>
        <v>4.4272529999999997E-2</v>
      </c>
      <c r="Q92">
        <f>IF(ABS(F92)&gt;1,F92/1000000,F92)*Analysis!$B$4</f>
        <v>9.8194862700000005</v>
      </c>
      <c r="R92">
        <f t="shared" si="11"/>
        <v>0</v>
      </c>
      <c r="S92">
        <f t="shared" si="12"/>
        <v>0</v>
      </c>
      <c r="T92">
        <f t="shared" si="13"/>
        <v>0</v>
      </c>
      <c r="U92">
        <f t="shared" si="14"/>
        <v>0</v>
      </c>
    </row>
    <row r="93" spans="1:21" x14ac:dyDescent="0.3">
      <c r="A93" s="4">
        <v>91</v>
      </c>
      <c r="B93" s="4">
        <v>-96590133449</v>
      </c>
      <c r="C93" s="5">
        <v>2</v>
      </c>
      <c r="D93" s="5">
        <v>-4.8430000000000001E-3</v>
      </c>
      <c r="E93" s="5">
        <v>4.2880000000000001E-3</v>
      </c>
      <c r="F93" s="5">
        <v>1002198</v>
      </c>
      <c r="G93" s="5">
        <v>0</v>
      </c>
      <c r="H93" s="5">
        <v>0</v>
      </c>
      <c r="I93" s="5">
        <v>0</v>
      </c>
      <c r="J93" s="5">
        <v>0</v>
      </c>
      <c r="L93">
        <f t="shared" si="9"/>
        <v>91</v>
      </c>
      <c r="M93">
        <f>Analysis!$B$3+B93/1000000</f>
        <v>1.8665509999991627</v>
      </c>
      <c r="N93">
        <f t="shared" si="10"/>
        <v>2</v>
      </c>
      <c r="O93">
        <f>IF(ABS(D93)&gt;1,D93/1000000,D93)*Analysis!$B$4</f>
        <v>-4.7509830000000003E-2</v>
      </c>
      <c r="P93">
        <f>IF(ABS(E93)&gt;1,E93/1000000,E93)*Analysis!$B$4</f>
        <v>4.2065280000000004E-2</v>
      </c>
      <c r="Q93">
        <f>IF(ABS(F93)&gt;1,F93/1000000,F93)*Analysis!$B$4</f>
        <v>9.8315623799999994</v>
      </c>
      <c r="R93">
        <f t="shared" si="11"/>
        <v>0</v>
      </c>
      <c r="S93">
        <f t="shared" si="12"/>
        <v>0</v>
      </c>
      <c r="T93">
        <f t="shared" si="13"/>
        <v>0</v>
      </c>
      <c r="U93">
        <f t="shared" si="14"/>
        <v>0</v>
      </c>
    </row>
    <row r="94" spans="1:21" x14ac:dyDescent="0.3">
      <c r="A94" s="4">
        <v>92</v>
      </c>
      <c r="B94" s="4">
        <v>-96590108312</v>
      </c>
      <c r="C94" s="5">
        <v>2</v>
      </c>
      <c r="D94" s="5">
        <v>-5.0899999999999999E-3</v>
      </c>
      <c r="E94" s="5">
        <v>7.7759999999999999E-3</v>
      </c>
      <c r="F94" s="5">
        <v>1003807</v>
      </c>
      <c r="G94" s="5">
        <v>0</v>
      </c>
      <c r="H94" s="5">
        <v>0</v>
      </c>
      <c r="I94" s="5">
        <v>0</v>
      </c>
      <c r="J94" s="5">
        <v>0</v>
      </c>
      <c r="L94">
        <f t="shared" si="9"/>
        <v>92</v>
      </c>
      <c r="M94">
        <f>Analysis!$B$3+B94/1000000</f>
        <v>1.8916880000033416</v>
      </c>
      <c r="N94">
        <f t="shared" si="10"/>
        <v>2</v>
      </c>
      <c r="O94">
        <f>IF(ABS(D94)&gt;1,D94/1000000,D94)*Analysis!$B$4</f>
        <v>-4.9932900000000002E-2</v>
      </c>
      <c r="P94">
        <f>IF(ABS(E94)&gt;1,E94/1000000,E94)*Analysis!$B$4</f>
        <v>7.6282559999999999E-2</v>
      </c>
      <c r="Q94">
        <f>IF(ABS(F94)&gt;1,F94/1000000,F94)*Analysis!$B$4</f>
        <v>9.8473466700000003</v>
      </c>
      <c r="R94">
        <f t="shared" si="11"/>
        <v>0</v>
      </c>
      <c r="S94">
        <f t="shared" si="12"/>
        <v>0</v>
      </c>
      <c r="T94">
        <f t="shared" si="13"/>
        <v>0</v>
      </c>
      <c r="U94">
        <f t="shared" si="14"/>
        <v>0</v>
      </c>
    </row>
    <row r="95" spans="1:21" x14ac:dyDescent="0.3">
      <c r="A95" s="4">
        <v>93</v>
      </c>
      <c r="B95" s="4">
        <v>-96590099029</v>
      </c>
      <c r="C95" s="5">
        <v>2</v>
      </c>
      <c r="D95" s="5">
        <v>-5.0959999999999998E-3</v>
      </c>
      <c r="E95" s="5">
        <v>1.2952E-2</v>
      </c>
      <c r="F95" s="5">
        <v>1005057</v>
      </c>
      <c r="G95" s="5">
        <v>0</v>
      </c>
      <c r="H95" s="5">
        <v>0</v>
      </c>
      <c r="I95" s="5">
        <v>0</v>
      </c>
      <c r="J95" s="5">
        <v>0</v>
      </c>
      <c r="L95">
        <f t="shared" si="9"/>
        <v>93</v>
      </c>
      <c r="M95">
        <f>Analysis!$B$3+B95/1000000</f>
        <v>1.9009709999954794</v>
      </c>
      <c r="N95">
        <f t="shared" si="10"/>
        <v>2</v>
      </c>
      <c r="O95">
        <f>IF(ABS(D95)&gt;1,D95/1000000,D95)*Analysis!$B$4</f>
        <v>-4.9991760000000003E-2</v>
      </c>
      <c r="P95">
        <f>IF(ABS(E95)&gt;1,E95/1000000,E95)*Analysis!$B$4</f>
        <v>0.12705912</v>
      </c>
      <c r="Q95">
        <f>IF(ABS(F95)&gt;1,F95/1000000,F95)*Analysis!$B$4</f>
        <v>9.8596091700000006</v>
      </c>
      <c r="R95">
        <f t="shared" si="11"/>
        <v>0</v>
      </c>
      <c r="S95">
        <f t="shared" si="12"/>
        <v>0</v>
      </c>
      <c r="T95">
        <f t="shared" si="13"/>
        <v>0</v>
      </c>
      <c r="U95">
        <f t="shared" si="14"/>
        <v>0</v>
      </c>
    </row>
    <row r="96" spans="1:21" x14ac:dyDescent="0.3">
      <c r="A96" s="4">
        <v>94</v>
      </c>
      <c r="B96" s="4">
        <v>-96590067408</v>
      </c>
      <c r="C96" s="5">
        <v>2</v>
      </c>
      <c r="D96" s="5">
        <v>-9.9959999999999997E-3</v>
      </c>
      <c r="E96" s="5">
        <v>1.2824E-2</v>
      </c>
      <c r="F96" s="5">
        <v>1004252</v>
      </c>
      <c r="G96" s="5">
        <v>0</v>
      </c>
      <c r="H96" s="5">
        <v>0</v>
      </c>
      <c r="I96" s="5">
        <v>0</v>
      </c>
      <c r="J96" s="5">
        <v>0</v>
      </c>
      <c r="L96">
        <f t="shared" si="9"/>
        <v>94</v>
      </c>
      <c r="M96">
        <f>Analysis!$B$3+B96/1000000</f>
        <v>1.9325919999973848</v>
      </c>
      <c r="N96">
        <f t="shared" si="10"/>
        <v>2</v>
      </c>
      <c r="O96">
        <f>IF(ABS(D96)&gt;1,D96/1000000,D96)*Analysis!$B$4</f>
        <v>-9.8060759999999997E-2</v>
      </c>
      <c r="P96">
        <f>IF(ABS(E96)&gt;1,E96/1000000,E96)*Analysis!$B$4</f>
        <v>0.12580344000000002</v>
      </c>
      <c r="Q96">
        <f>IF(ABS(F96)&gt;1,F96/1000000,F96)*Analysis!$B$4</f>
        <v>9.8517121200000002</v>
      </c>
      <c r="R96">
        <f t="shared" si="11"/>
        <v>0</v>
      </c>
      <c r="S96">
        <f t="shared" si="12"/>
        <v>0</v>
      </c>
      <c r="T96">
        <f t="shared" si="13"/>
        <v>0</v>
      </c>
      <c r="U96">
        <f t="shared" si="14"/>
        <v>0</v>
      </c>
    </row>
    <row r="97" spans="1:21" x14ac:dyDescent="0.3">
      <c r="A97" s="4">
        <v>95</v>
      </c>
      <c r="B97" s="4">
        <v>-96590048328</v>
      </c>
      <c r="C97" s="5">
        <v>2</v>
      </c>
      <c r="D97" s="5">
        <v>-4.2500000000000003E-3</v>
      </c>
      <c r="E97" s="5">
        <v>1.2092E-2</v>
      </c>
      <c r="F97" s="5">
        <v>1004503</v>
      </c>
      <c r="G97" s="5">
        <v>0</v>
      </c>
      <c r="H97" s="5">
        <v>0</v>
      </c>
      <c r="I97" s="5">
        <v>0</v>
      </c>
      <c r="J97" s="5">
        <v>0</v>
      </c>
      <c r="L97">
        <f t="shared" si="9"/>
        <v>95</v>
      </c>
      <c r="M97">
        <f>Analysis!$B$3+B97/1000000</f>
        <v>1.9516719999955967</v>
      </c>
      <c r="N97">
        <f t="shared" si="10"/>
        <v>2</v>
      </c>
      <c r="O97">
        <f>IF(ABS(D97)&gt;1,D97/1000000,D97)*Analysis!$B$4</f>
        <v>-4.1692500000000007E-2</v>
      </c>
      <c r="P97">
        <f>IF(ABS(E97)&gt;1,E97/1000000,E97)*Analysis!$B$4</f>
        <v>0.11862252000000001</v>
      </c>
      <c r="Q97">
        <f>IF(ABS(F97)&gt;1,F97/1000000,F97)*Analysis!$B$4</f>
        <v>9.8541744300000005</v>
      </c>
      <c r="R97">
        <f t="shared" si="11"/>
        <v>0</v>
      </c>
      <c r="S97">
        <f t="shared" si="12"/>
        <v>0</v>
      </c>
      <c r="T97">
        <f t="shared" si="13"/>
        <v>0</v>
      </c>
      <c r="U97">
        <f t="shared" si="14"/>
        <v>0</v>
      </c>
    </row>
    <row r="98" spans="1:21" x14ac:dyDescent="0.3">
      <c r="A98" s="4">
        <v>96</v>
      </c>
      <c r="B98" s="4">
        <v>-96590037595</v>
      </c>
      <c r="C98" s="5">
        <v>2</v>
      </c>
      <c r="D98" s="5">
        <v>-5.6569999999999997E-3</v>
      </c>
      <c r="E98" s="5">
        <v>1.2286E-2</v>
      </c>
      <c r="F98" s="5">
        <v>1004426</v>
      </c>
      <c r="G98" s="5">
        <v>0</v>
      </c>
      <c r="H98" s="5">
        <v>0</v>
      </c>
      <c r="I98" s="5">
        <v>0</v>
      </c>
      <c r="J98" s="5">
        <v>0</v>
      </c>
      <c r="L98">
        <f t="shared" si="9"/>
        <v>96</v>
      </c>
      <c r="M98">
        <f>Analysis!$B$3+B98/1000000</f>
        <v>1.9624049999983981</v>
      </c>
      <c r="N98">
        <f t="shared" si="10"/>
        <v>2</v>
      </c>
      <c r="O98">
        <f>IF(ABS(D98)&gt;1,D98/1000000,D98)*Analysis!$B$4</f>
        <v>-5.5495169999999996E-2</v>
      </c>
      <c r="P98">
        <f>IF(ABS(E98)&gt;1,E98/1000000,E98)*Analysis!$B$4</f>
        <v>0.12052566000000001</v>
      </c>
      <c r="Q98">
        <f>IF(ABS(F98)&gt;1,F98/1000000,F98)*Analysis!$B$4</f>
        <v>9.8534190600000002</v>
      </c>
      <c r="R98">
        <f t="shared" si="11"/>
        <v>0</v>
      </c>
      <c r="S98">
        <f t="shared" si="12"/>
        <v>0</v>
      </c>
      <c r="T98">
        <f t="shared" si="13"/>
        <v>0</v>
      </c>
      <c r="U98">
        <f t="shared" si="14"/>
        <v>0</v>
      </c>
    </row>
    <row r="99" spans="1:21" x14ac:dyDescent="0.3">
      <c r="A99" s="4">
        <v>97</v>
      </c>
      <c r="B99" s="4">
        <v>-96590013192</v>
      </c>
      <c r="C99" s="5">
        <v>2</v>
      </c>
      <c r="D99" s="5">
        <v>-5.0470000000000003E-3</v>
      </c>
      <c r="E99" s="5">
        <v>1.2324999999999999E-2</v>
      </c>
      <c r="F99" s="5">
        <v>1004435</v>
      </c>
      <c r="G99" s="5">
        <v>0</v>
      </c>
      <c r="H99" s="5">
        <v>0</v>
      </c>
      <c r="I99" s="5">
        <v>0</v>
      </c>
      <c r="J99" s="5">
        <v>0</v>
      </c>
      <c r="L99">
        <f t="shared" si="9"/>
        <v>97</v>
      </c>
      <c r="M99">
        <f>Analysis!$B$3+B99/1000000</f>
        <v>1.9868080000014743</v>
      </c>
      <c r="N99">
        <f t="shared" si="10"/>
        <v>2</v>
      </c>
      <c r="O99">
        <f>IF(ABS(D99)&gt;1,D99/1000000,D99)*Analysis!$B$4</f>
        <v>-4.9511070000000004E-2</v>
      </c>
      <c r="P99">
        <f>IF(ABS(E99)&gt;1,E99/1000000,E99)*Analysis!$B$4</f>
        <v>0.12090824999999999</v>
      </c>
      <c r="Q99">
        <f>IF(ABS(F99)&gt;1,F99/1000000,F99)*Analysis!$B$4</f>
        <v>9.853507350000001</v>
      </c>
      <c r="R99">
        <f t="shared" si="11"/>
        <v>0</v>
      </c>
      <c r="S99">
        <f t="shared" si="12"/>
        <v>0</v>
      </c>
      <c r="T99">
        <f t="shared" si="13"/>
        <v>0</v>
      </c>
      <c r="U99">
        <f t="shared" si="14"/>
        <v>0</v>
      </c>
    </row>
    <row r="100" spans="1:21" x14ac:dyDescent="0.3">
      <c r="A100" s="4">
        <v>98</v>
      </c>
      <c r="B100" s="4">
        <v>-96589992975</v>
      </c>
      <c r="C100" s="5">
        <v>2</v>
      </c>
      <c r="D100" s="5">
        <v>-4.8840000000000003E-3</v>
      </c>
      <c r="E100" s="5">
        <v>1.2234E-2</v>
      </c>
      <c r="F100" s="5">
        <v>1004436</v>
      </c>
      <c r="G100" s="5">
        <v>0</v>
      </c>
      <c r="H100" s="5">
        <v>0</v>
      </c>
      <c r="I100" s="5">
        <v>0</v>
      </c>
      <c r="J100" s="5">
        <v>0</v>
      </c>
      <c r="L100">
        <f t="shared" si="9"/>
        <v>98</v>
      </c>
      <c r="M100">
        <f>Analysis!$B$3+B100/1000000</f>
        <v>2.0070249999989755</v>
      </c>
      <c r="N100">
        <f t="shared" si="10"/>
        <v>2</v>
      </c>
      <c r="O100">
        <f>IF(ABS(D100)&gt;1,D100/1000000,D100)*Analysis!$B$4</f>
        <v>-4.7912040000000003E-2</v>
      </c>
      <c r="P100">
        <f>IF(ABS(E100)&gt;1,E100/1000000,E100)*Analysis!$B$4</f>
        <v>0.12001554</v>
      </c>
      <c r="Q100">
        <f>IF(ABS(F100)&gt;1,F100/1000000,F100)*Analysis!$B$4</f>
        <v>9.8535171600000009</v>
      </c>
      <c r="R100">
        <f t="shared" si="11"/>
        <v>0</v>
      </c>
      <c r="S100">
        <f t="shared" si="12"/>
        <v>0</v>
      </c>
      <c r="T100">
        <f t="shared" si="13"/>
        <v>0</v>
      </c>
      <c r="U100">
        <f t="shared" si="14"/>
        <v>0</v>
      </c>
    </row>
    <row r="101" spans="1:21" x14ac:dyDescent="0.3">
      <c r="A101" s="4">
        <v>99</v>
      </c>
      <c r="B101" s="4">
        <v>-96589973045</v>
      </c>
      <c r="C101" s="5">
        <v>2</v>
      </c>
      <c r="D101" s="5">
        <v>-4.9459999999999999E-3</v>
      </c>
      <c r="E101" s="5">
        <v>1.2307E-2</v>
      </c>
      <c r="F101" s="5">
        <v>1004439</v>
      </c>
      <c r="G101" s="5">
        <v>0</v>
      </c>
      <c r="H101" s="5">
        <v>0</v>
      </c>
      <c r="I101" s="5">
        <v>0</v>
      </c>
      <c r="J101" s="5">
        <v>0</v>
      </c>
      <c r="L101">
        <f t="shared" si="9"/>
        <v>99</v>
      </c>
      <c r="M101">
        <f>Analysis!$B$3+B101/1000000</f>
        <v>2.0269549999939045</v>
      </c>
      <c r="N101">
        <f t="shared" si="10"/>
        <v>2</v>
      </c>
      <c r="O101">
        <f>IF(ABS(D101)&gt;1,D101/1000000,D101)*Analysis!$B$4</f>
        <v>-4.8520260000000003E-2</v>
      </c>
      <c r="P101">
        <f>IF(ABS(E101)&gt;1,E101/1000000,E101)*Analysis!$B$4</f>
        <v>0.12073167000000001</v>
      </c>
      <c r="Q101">
        <f>IF(ABS(F101)&gt;1,F101/1000000,F101)*Analysis!$B$4</f>
        <v>9.8535465900000005</v>
      </c>
      <c r="R101">
        <f t="shared" si="11"/>
        <v>0</v>
      </c>
      <c r="S101">
        <f t="shared" si="12"/>
        <v>0</v>
      </c>
      <c r="T101">
        <f t="shared" si="13"/>
        <v>0</v>
      </c>
      <c r="U101">
        <f t="shared" si="14"/>
        <v>0</v>
      </c>
    </row>
    <row r="102" spans="1:21" x14ac:dyDescent="0.3">
      <c r="A102" s="4">
        <v>100</v>
      </c>
      <c r="B102" s="4">
        <v>-96589948471</v>
      </c>
      <c r="C102" s="5">
        <v>2</v>
      </c>
      <c r="D102" s="5">
        <v>-4.9309999999999996E-3</v>
      </c>
      <c r="E102" s="5">
        <v>1.2296E-2</v>
      </c>
      <c r="F102" s="5">
        <v>1004437</v>
      </c>
      <c r="G102" s="5">
        <v>0</v>
      </c>
      <c r="H102" s="5">
        <v>0</v>
      </c>
      <c r="I102" s="5">
        <v>0</v>
      </c>
      <c r="J102" s="5">
        <v>0</v>
      </c>
      <c r="L102">
        <f t="shared" si="9"/>
        <v>100</v>
      </c>
      <c r="M102">
        <f>Analysis!$B$3+B102/1000000</f>
        <v>2.0515290000039386</v>
      </c>
      <c r="N102">
        <f t="shared" si="10"/>
        <v>2</v>
      </c>
      <c r="O102">
        <f>IF(ABS(D102)&gt;1,D102/1000000,D102)*Analysis!$B$4</f>
        <v>-4.8373109999999997E-2</v>
      </c>
      <c r="P102">
        <f>IF(ABS(E102)&gt;1,E102/1000000,E102)*Analysis!$B$4</f>
        <v>0.12062376</v>
      </c>
      <c r="Q102">
        <f>IF(ABS(F102)&gt;1,F102/1000000,F102)*Analysis!$B$4</f>
        <v>9.8535269700000008</v>
      </c>
      <c r="R102">
        <f t="shared" si="11"/>
        <v>0</v>
      </c>
      <c r="S102">
        <f t="shared" si="12"/>
        <v>0</v>
      </c>
      <c r="T102">
        <f t="shared" si="13"/>
        <v>0</v>
      </c>
      <c r="U102">
        <f t="shared" si="14"/>
        <v>0</v>
      </c>
    </row>
    <row r="103" spans="1:21" x14ac:dyDescent="0.3">
      <c r="A103" s="4">
        <v>101</v>
      </c>
      <c r="B103" s="4">
        <v>-96589932940</v>
      </c>
      <c r="C103" s="5">
        <v>2</v>
      </c>
      <c r="D103" s="5">
        <v>-3.437E-3</v>
      </c>
      <c r="E103" s="5">
        <v>1.2359E-2</v>
      </c>
      <c r="F103" s="5">
        <v>1004495</v>
      </c>
      <c r="G103" s="5">
        <v>0</v>
      </c>
      <c r="H103" s="5">
        <v>0</v>
      </c>
      <c r="I103" s="5">
        <v>0</v>
      </c>
      <c r="J103" s="5">
        <v>0</v>
      </c>
      <c r="L103">
        <f t="shared" si="9"/>
        <v>101</v>
      </c>
      <c r="M103">
        <f>Analysis!$B$3+B103/1000000</f>
        <v>2.06706000000122</v>
      </c>
      <c r="N103">
        <f t="shared" si="10"/>
        <v>2</v>
      </c>
      <c r="O103">
        <f>IF(ABS(D103)&gt;1,D103/1000000,D103)*Analysis!$B$4</f>
        <v>-3.3716969999999999E-2</v>
      </c>
      <c r="P103">
        <f>IF(ABS(E103)&gt;1,E103/1000000,E103)*Analysis!$B$4</f>
        <v>0.12124179</v>
      </c>
      <c r="Q103">
        <f>IF(ABS(F103)&gt;1,F103/1000000,F103)*Analysis!$B$4</f>
        <v>9.8540959499999996</v>
      </c>
      <c r="R103">
        <f t="shared" si="11"/>
        <v>0</v>
      </c>
      <c r="S103">
        <f t="shared" si="12"/>
        <v>0</v>
      </c>
      <c r="T103">
        <f t="shared" si="13"/>
        <v>0</v>
      </c>
      <c r="U103">
        <f t="shared" si="14"/>
        <v>0</v>
      </c>
    </row>
    <row r="104" spans="1:21" x14ac:dyDescent="0.3">
      <c r="A104" s="4">
        <v>102</v>
      </c>
      <c r="B104" s="4">
        <v>-96589906906</v>
      </c>
      <c r="C104" s="5">
        <v>2</v>
      </c>
      <c r="D104" s="5">
        <v>3.19E-4</v>
      </c>
      <c r="E104" s="5">
        <v>1.2341E-2</v>
      </c>
      <c r="F104" s="5">
        <v>1004637</v>
      </c>
      <c r="G104" s="5">
        <v>0</v>
      </c>
      <c r="H104" s="5">
        <v>0</v>
      </c>
      <c r="I104" s="5">
        <v>0</v>
      </c>
      <c r="J104" s="5">
        <v>0</v>
      </c>
      <c r="L104">
        <f t="shared" si="9"/>
        <v>102</v>
      </c>
      <c r="M104">
        <f>Analysis!$B$3+B104/1000000</f>
        <v>2.0930939999961993</v>
      </c>
      <c r="N104">
        <f t="shared" si="10"/>
        <v>2</v>
      </c>
      <c r="O104">
        <f>IF(ABS(D104)&gt;1,D104/1000000,D104)*Analysis!$B$4</f>
        <v>3.1293900000000001E-3</v>
      </c>
      <c r="P104">
        <f>IF(ABS(E104)&gt;1,E104/1000000,E104)*Analysis!$B$4</f>
        <v>0.12106521000000001</v>
      </c>
      <c r="Q104">
        <f>IF(ABS(F104)&gt;1,F104/1000000,F104)*Analysis!$B$4</f>
        <v>9.8554889699999997</v>
      </c>
      <c r="R104">
        <f t="shared" si="11"/>
        <v>0</v>
      </c>
      <c r="S104">
        <f t="shared" si="12"/>
        <v>0</v>
      </c>
      <c r="T104">
        <f t="shared" si="13"/>
        <v>0</v>
      </c>
      <c r="U104">
        <f t="shared" si="14"/>
        <v>0</v>
      </c>
    </row>
    <row r="105" spans="1:21" x14ac:dyDescent="0.3">
      <c r="A105" s="4">
        <v>103</v>
      </c>
      <c r="B105" s="4">
        <v>-96589891674</v>
      </c>
      <c r="C105" s="5">
        <v>2</v>
      </c>
      <c r="D105" s="5">
        <v>-4.5710000000000004E-3</v>
      </c>
      <c r="E105" s="5">
        <v>1.2128999999999999E-2</v>
      </c>
      <c r="F105" s="5">
        <v>1000894</v>
      </c>
      <c r="G105" s="5">
        <v>0</v>
      </c>
      <c r="H105" s="5">
        <v>0</v>
      </c>
      <c r="I105" s="5">
        <v>0</v>
      </c>
      <c r="J105" s="5">
        <v>0</v>
      </c>
      <c r="L105">
        <f t="shared" si="9"/>
        <v>103</v>
      </c>
      <c r="M105">
        <f>Analysis!$B$3+B105/1000000</f>
        <v>2.1083260000013979</v>
      </c>
      <c r="N105">
        <f t="shared" si="10"/>
        <v>2</v>
      </c>
      <c r="O105">
        <f>IF(ABS(D105)&gt;1,D105/1000000,D105)*Analysis!$B$4</f>
        <v>-4.4841510000000008E-2</v>
      </c>
      <c r="P105">
        <f>IF(ABS(E105)&gt;1,E105/1000000,E105)*Analysis!$B$4</f>
        <v>0.11898549</v>
      </c>
      <c r="Q105">
        <f>IF(ABS(F105)&gt;1,F105/1000000,F105)*Analysis!$B$4</f>
        <v>9.8187701399999998</v>
      </c>
      <c r="R105">
        <f t="shared" si="11"/>
        <v>0</v>
      </c>
      <c r="S105">
        <f t="shared" si="12"/>
        <v>0</v>
      </c>
      <c r="T105">
        <f t="shared" si="13"/>
        <v>0</v>
      </c>
      <c r="U105">
        <f t="shared" si="14"/>
        <v>0</v>
      </c>
    </row>
    <row r="106" spans="1:21" x14ac:dyDescent="0.3">
      <c r="A106" s="4">
        <v>104</v>
      </c>
      <c r="B106" s="4">
        <v>-96589869478</v>
      </c>
      <c r="C106" s="5">
        <v>2</v>
      </c>
      <c r="D106" s="5">
        <v>-4.424E-3</v>
      </c>
      <c r="E106" s="5">
        <v>1.2272999999999999E-2</v>
      </c>
      <c r="F106" s="5">
        <v>1005794</v>
      </c>
      <c r="G106" s="5">
        <v>0</v>
      </c>
      <c r="H106" s="5">
        <v>0</v>
      </c>
      <c r="I106" s="5">
        <v>0</v>
      </c>
      <c r="J106" s="5">
        <v>0</v>
      </c>
      <c r="L106">
        <f t="shared" si="9"/>
        <v>104</v>
      </c>
      <c r="M106">
        <f>Analysis!$B$3+B106/1000000</f>
        <v>2.1305220000067493</v>
      </c>
      <c r="N106">
        <f t="shared" si="10"/>
        <v>2</v>
      </c>
      <c r="O106">
        <f>IF(ABS(D106)&gt;1,D106/1000000,D106)*Analysis!$B$4</f>
        <v>-4.3399440000000004E-2</v>
      </c>
      <c r="P106">
        <f>IF(ABS(E106)&gt;1,E106/1000000,E106)*Analysis!$B$4</f>
        <v>0.12039812999999999</v>
      </c>
      <c r="Q106">
        <f>IF(ABS(F106)&gt;1,F106/1000000,F106)*Analysis!$B$4</f>
        <v>9.8668391400000015</v>
      </c>
      <c r="R106">
        <f t="shared" si="11"/>
        <v>0</v>
      </c>
      <c r="S106">
        <f t="shared" si="12"/>
        <v>0</v>
      </c>
      <c r="T106">
        <f t="shared" si="13"/>
        <v>0</v>
      </c>
      <c r="U106">
        <f t="shared" si="14"/>
        <v>0</v>
      </c>
    </row>
    <row r="107" spans="1:21" x14ac:dyDescent="0.3">
      <c r="A107" s="4">
        <v>105</v>
      </c>
      <c r="B107" s="4">
        <v>-96589846722</v>
      </c>
      <c r="C107" s="5">
        <v>2</v>
      </c>
      <c r="D107" s="5">
        <v>-1.274E-3</v>
      </c>
      <c r="E107" s="5">
        <v>1.2392E-2</v>
      </c>
      <c r="F107" s="5">
        <v>1004244</v>
      </c>
      <c r="G107" s="5">
        <v>0</v>
      </c>
      <c r="H107" s="5">
        <v>0</v>
      </c>
      <c r="I107" s="5">
        <v>0</v>
      </c>
      <c r="J107" s="5">
        <v>0</v>
      </c>
      <c r="L107">
        <f t="shared" si="9"/>
        <v>105</v>
      </c>
      <c r="M107">
        <f>Analysis!$B$3+B107/1000000</f>
        <v>2.1532779999979539</v>
      </c>
      <c r="N107">
        <f t="shared" si="10"/>
        <v>2</v>
      </c>
      <c r="O107">
        <f>IF(ABS(D107)&gt;1,D107/1000000,D107)*Analysis!$B$4</f>
        <v>-1.2497940000000001E-2</v>
      </c>
      <c r="P107">
        <f>IF(ABS(E107)&gt;1,E107/1000000,E107)*Analysis!$B$4</f>
        <v>0.12156552000000001</v>
      </c>
      <c r="Q107">
        <f>IF(ABS(F107)&gt;1,F107/1000000,F107)*Analysis!$B$4</f>
        <v>9.8516336399999993</v>
      </c>
      <c r="R107">
        <f t="shared" si="11"/>
        <v>0</v>
      </c>
      <c r="S107">
        <f t="shared" si="12"/>
        <v>0</v>
      </c>
      <c r="T107">
        <f t="shared" si="13"/>
        <v>0</v>
      </c>
      <c r="U107">
        <f t="shared" si="14"/>
        <v>0</v>
      </c>
    </row>
    <row r="108" spans="1:21" x14ac:dyDescent="0.3">
      <c r="A108" s="4">
        <v>106</v>
      </c>
      <c r="B108" s="4">
        <v>-96589827311</v>
      </c>
      <c r="C108" s="5">
        <v>2</v>
      </c>
      <c r="D108" s="5">
        <v>-4.4990000000000004E-3</v>
      </c>
      <c r="E108" s="5">
        <v>7.1739999999999998E-3</v>
      </c>
      <c r="F108" s="5">
        <v>1004763</v>
      </c>
      <c r="G108" s="5">
        <v>0</v>
      </c>
      <c r="H108" s="5">
        <v>0</v>
      </c>
      <c r="I108" s="5">
        <v>0</v>
      </c>
      <c r="J108" s="5">
        <v>0</v>
      </c>
      <c r="L108">
        <f t="shared" si="9"/>
        <v>106</v>
      </c>
      <c r="M108">
        <f>Analysis!$B$3+B108/1000000</f>
        <v>2.1726889999990817</v>
      </c>
      <c r="N108">
        <f t="shared" si="10"/>
        <v>2</v>
      </c>
      <c r="O108">
        <f>IF(ABS(D108)&gt;1,D108/1000000,D108)*Analysis!$B$4</f>
        <v>-4.4135190000000005E-2</v>
      </c>
      <c r="P108">
        <f>IF(ABS(E108)&gt;1,E108/1000000,E108)*Analysis!$B$4</f>
        <v>7.0376939999999999E-2</v>
      </c>
      <c r="Q108">
        <f>IF(ABS(F108)&gt;1,F108/1000000,F108)*Analysis!$B$4</f>
        <v>9.8567250300000016</v>
      </c>
      <c r="R108">
        <f t="shared" si="11"/>
        <v>0</v>
      </c>
      <c r="S108">
        <f t="shared" si="12"/>
        <v>0</v>
      </c>
      <c r="T108">
        <f t="shared" si="13"/>
        <v>0</v>
      </c>
      <c r="U108">
        <f t="shared" si="14"/>
        <v>0</v>
      </c>
    </row>
    <row r="109" spans="1:21" x14ac:dyDescent="0.3">
      <c r="A109" s="4">
        <v>107</v>
      </c>
      <c r="B109" s="4">
        <v>-96589807613</v>
      </c>
      <c r="C109" s="5">
        <v>2</v>
      </c>
      <c r="D109" s="5">
        <v>-4.4669999999999996E-3</v>
      </c>
      <c r="E109" s="5">
        <v>1.2999999999999999E-2</v>
      </c>
      <c r="F109" s="5">
        <v>1004233</v>
      </c>
      <c r="G109" s="5">
        <v>0</v>
      </c>
      <c r="H109" s="5">
        <v>0</v>
      </c>
      <c r="I109" s="5">
        <v>0</v>
      </c>
      <c r="J109" s="5">
        <v>0</v>
      </c>
      <c r="L109">
        <f t="shared" si="9"/>
        <v>107</v>
      </c>
      <c r="M109">
        <f>Analysis!$B$3+B109/1000000</f>
        <v>2.1923870000027819</v>
      </c>
      <c r="N109">
        <f t="shared" si="10"/>
        <v>2</v>
      </c>
      <c r="O109">
        <f>IF(ABS(D109)&gt;1,D109/1000000,D109)*Analysis!$B$4</f>
        <v>-4.3821269999999996E-2</v>
      </c>
      <c r="P109">
        <f>IF(ABS(E109)&gt;1,E109/1000000,E109)*Analysis!$B$4</f>
        <v>0.12753</v>
      </c>
      <c r="Q109">
        <f>IF(ABS(F109)&gt;1,F109/1000000,F109)*Analysis!$B$4</f>
        <v>9.8515257300000005</v>
      </c>
      <c r="R109">
        <f t="shared" si="11"/>
        <v>0</v>
      </c>
      <c r="S109">
        <f t="shared" si="12"/>
        <v>0</v>
      </c>
      <c r="T109">
        <f t="shared" si="13"/>
        <v>0</v>
      </c>
      <c r="U109">
        <f t="shared" si="14"/>
        <v>0</v>
      </c>
    </row>
    <row r="110" spans="1:21" x14ac:dyDescent="0.3">
      <c r="A110" s="4">
        <v>108</v>
      </c>
      <c r="B110" s="4">
        <v>-96589789774</v>
      </c>
      <c r="C110" s="5">
        <v>2</v>
      </c>
      <c r="D110" s="5">
        <v>1.781E-3</v>
      </c>
      <c r="E110" s="5">
        <v>1.1887E-2</v>
      </c>
      <c r="F110" s="5">
        <v>1004745</v>
      </c>
      <c r="G110" s="5">
        <v>0</v>
      </c>
      <c r="H110" s="5">
        <v>0</v>
      </c>
      <c r="I110" s="5">
        <v>0</v>
      </c>
      <c r="J110" s="5">
        <v>0</v>
      </c>
      <c r="L110">
        <f t="shared" si="9"/>
        <v>108</v>
      </c>
      <c r="M110">
        <f>Analysis!$B$3+B110/1000000</f>
        <v>2.2102259999956004</v>
      </c>
      <c r="N110">
        <f t="shared" si="10"/>
        <v>2</v>
      </c>
      <c r="O110">
        <f>IF(ABS(D110)&gt;1,D110/1000000,D110)*Analysis!$B$4</f>
        <v>1.7471610000000002E-2</v>
      </c>
      <c r="P110">
        <f>IF(ABS(E110)&gt;1,E110/1000000,E110)*Analysis!$B$4</f>
        <v>0.11661147000000001</v>
      </c>
      <c r="Q110">
        <f>IF(ABS(F110)&gt;1,F110/1000000,F110)*Analysis!$B$4</f>
        <v>9.85654845</v>
      </c>
      <c r="R110">
        <f t="shared" si="11"/>
        <v>0</v>
      </c>
      <c r="S110">
        <f t="shared" si="12"/>
        <v>0</v>
      </c>
      <c r="T110">
        <f t="shared" si="13"/>
        <v>0</v>
      </c>
      <c r="U110">
        <f t="shared" si="14"/>
        <v>0</v>
      </c>
    </row>
    <row r="111" spans="1:21" x14ac:dyDescent="0.3">
      <c r="A111" s="4">
        <v>109</v>
      </c>
      <c r="B111" s="4">
        <v>-96589769975</v>
      </c>
      <c r="C111" s="5">
        <v>2</v>
      </c>
      <c r="D111" s="5">
        <v>-6.1830000000000001E-3</v>
      </c>
      <c r="E111" s="5">
        <v>1.2196E-2</v>
      </c>
      <c r="F111" s="5">
        <v>1004310</v>
      </c>
      <c r="G111" s="5">
        <v>0</v>
      </c>
      <c r="H111" s="5">
        <v>0</v>
      </c>
      <c r="I111" s="5">
        <v>0</v>
      </c>
      <c r="J111" s="5">
        <v>0</v>
      </c>
      <c r="L111">
        <f t="shared" si="9"/>
        <v>109</v>
      </c>
      <c r="M111">
        <f>Analysis!$B$3+B111/1000000</f>
        <v>2.2300249999971129</v>
      </c>
      <c r="N111">
        <f t="shared" si="10"/>
        <v>2</v>
      </c>
      <c r="O111">
        <f>IF(ABS(D111)&gt;1,D111/1000000,D111)*Analysis!$B$4</f>
        <v>-6.0655230000000004E-2</v>
      </c>
      <c r="P111">
        <f>IF(ABS(E111)&gt;1,E111/1000000,E111)*Analysis!$B$4</f>
        <v>0.11964276000000001</v>
      </c>
      <c r="Q111">
        <f>IF(ABS(F111)&gt;1,F111/1000000,F111)*Analysis!$B$4</f>
        <v>9.8522811000000008</v>
      </c>
      <c r="R111">
        <f t="shared" si="11"/>
        <v>0</v>
      </c>
      <c r="S111">
        <f t="shared" si="12"/>
        <v>0</v>
      </c>
      <c r="T111">
        <f t="shared" si="13"/>
        <v>0</v>
      </c>
      <c r="U111">
        <f t="shared" si="14"/>
        <v>0</v>
      </c>
    </row>
    <row r="112" spans="1:21" x14ac:dyDescent="0.3">
      <c r="A112" s="4">
        <v>110</v>
      </c>
      <c r="B112" s="4">
        <v>-96589751272</v>
      </c>
      <c r="C112" s="5">
        <v>2</v>
      </c>
      <c r="D112" s="5">
        <v>-4.8390000000000004E-3</v>
      </c>
      <c r="E112" s="5">
        <v>1.2354E-2</v>
      </c>
      <c r="F112" s="5">
        <v>1004481</v>
      </c>
      <c r="G112" s="5">
        <v>0</v>
      </c>
      <c r="H112" s="5">
        <v>0</v>
      </c>
      <c r="I112" s="5">
        <v>0</v>
      </c>
      <c r="J112" s="5">
        <v>0</v>
      </c>
      <c r="L112">
        <f t="shared" si="9"/>
        <v>110</v>
      </c>
      <c r="M112">
        <f>Analysis!$B$3+B112/1000000</f>
        <v>2.24872800000594</v>
      </c>
      <c r="N112">
        <f t="shared" si="10"/>
        <v>2</v>
      </c>
      <c r="O112">
        <f>IF(ABS(D112)&gt;1,D112/1000000,D112)*Analysis!$B$4</f>
        <v>-4.7470590000000007E-2</v>
      </c>
      <c r="P112">
        <f>IF(ABS(E112)&gt;1,E112/1000000,E112)*Analysis!$B$4</f>
        <v>0.12119274000000001</v>
      </c>
      <c r="Q112">
        <f>IF(ABS(F112)&gt;1,F112/1000000,F112)*Analysis!$B$4</f>
        <v>9.8539586099999994</v>
      </c>
      <c r="R112">
        <f t="shared" si="11"/>
        <v>0</v>
      </c>
      <c r="S112">
        <f t="shared" si="12"/>
        <v>0</v>
      </c>
      <c r="T112">
        <f t="shared" si="13"/>
        <v>0</v>
      </c>
      <c r="U112">
        <f t="shared" si="14"/>
        <v>0</v>
      </c>
    </row>
    <row r="113" spans="1:21" x14ac:dyDescent="0.3">
      <c r="A113" s="4">
        <v>111</v>
      </c>
      <c r="B113" s="4">
        <v>-96589728403</v>
      </c>
      <c r="C113" s="5">
        <v>2</v>
      </c>
      <c r="D113" s="5">
        <v>-4.8570000000000002E-3</v>
      </c>
      <c r="E113" s="5">
        <v>1.2264000000000001E-2</v>
      </c>
      <c r="F113" s="5">
        <v>1004424</v>
      </c>
      <c r="G113" s="5">
        <v>0</v>
      </c>
      <c r="H113" s="5">
        <v>0</v>
      </c>
      <c r="I113" s="5">
        <v>0</v>
      </c>
      <c r="J113" s="5">
        <v>0</v>
      </c>
      <c r="L113">
        <f t="shared" si="9"/>
        <v>111</v>
      </c>
      <c r="M113">
        <f>Analysis!$B$3+B113/1000000</f>
        <v>2.2715969999990193</v>
      </c>
      <c r="N113">
        <f t="shared" si="10"/>
        <v>2</v>
      </c>
      <c r="O113">
        <f>IF(ABS(D113)&gt;1,D113/1000000,D113)*Analysis!$B$4</f>
        <v>-4.7647170000000003E-2</v>
      </c>
      <c r="P113">
        <f>IF(ABS(E113)&gt;1,E113/1000000,E113)*Analysis!$B$4</f>
        <v>0.12030984000000002</v>
      </c>
      <c r="Q113">
        <f>IF(ABS(F113)&gt;1,F113/1000000,F113)*Analysis!$B$4</f>
        <v>9.8533994400000005</v>
      </c>
      <c r="R113">
        <f t="shared" si="11"/>
        <v>0</v>
      </c>
      <c r="S113">
        <f t="shared" si="12"/>
        <v>0</v>
      </c>
      <c r="T113">
        <f t="shared" si="13"/>
        <v>0</v>
      </c>
      <c r="U113">
        <f t="shared" si="14"/>
        <v>0</v>
      </c>
    </row>
    <row r="114" spans="1:21" x14ac:dyDescent="0.3">
      <c r="A114" s="4">
        <v>112</v>
      </c>
      <c r="B114" s="4">
        <v>-96589711943</v>
      </c>
      <c r="C114" s="5">
        <v>2</v>
      </c>
      <c r="D114" s="5">
        <v>-4.9069999999999999E-3</v>
      </c>
      <c r="E114" s="5">
        <v>1.2341E-2</v>
      </c>
      <c r="F114" s="5">
        <v>1004445</v>
      </c>
      <c r="G114" s="5">
        <v>0</v>
      </c>
      <c r="H114" s="5">
        <v>0</v>
      </c>
      <c r="I114" s="5">
        <v>0</v>
      </c>
      <c r="J114" s="5">
        <v>0</v>
      </c>
      <c r="L114">
        <f t="shared" si="9"/>
        <v>112</v>
      </c>
      <c r="M114">
        <f>Analysis!$B$3+B114/1000000</f>
        <v>2.2880569999979343</v>
      </c>
      <c r="N114">
        <f t="shared" si="10"/>
        <v>2</v>
      </c>
      <c r="O114">
        <f>IF(ABS(D114)&gt;1,D114/1000000,D114)*Analysis!$B$4</f>
        <v>-4.813767E-2</v>
      </c>
      <c r="P114">
        <f>IF(ABS(E114)&gt;1,E114/1000000,E114)*Analysis!$B$4</f>
        <v>0.12106521000000001</v>
      </c>
      <c r="Q114">
        <f>IF(ABS(F114)&gt;1,F114/1000000,F114)*Analysis!$B$4</f>
        <v>9.8536054500000017</v>
      </c>
      <c r="R114">
        <f t="shared" si="11"/>
        <v>0</v>
      </c>
      <c r="S114">
        <f t="shared" si="12"/>
        <v>0</v>
      </c>
      <c r="T114">
        <f t="shared" si="13"/>
        <v>0</v>
      </c>
      <c r="U114">
        <f t="shared" si="14"/>
        <v>0</v>
      </c>
    </row>
    <row r="115" spans="1:21" x14ac:dyDescent="0.3">
      <c r="A115" s="4">
        <v>113</v>
      </c>
      <c r="B115" s="4">
        <v>-96589691425</v>
      </c>
      <c r="C115" s="5">
        <v>2</v>
      </c>
      <c r="D115" s="5">
        <v>-5.0410000000000003E-3</v>
      </c>
      <c r="E115" s="5">
        <v>1.2362E-2</v>
      </c>
      <c r="F115" s="5">
        <v>1004435</v>
      </c>
      <c r="G115" s="5">
        <v>0</v>
      </c>
      <c r="H115" s="5">
        <v>0</v>
      </c>
      <c r="I115" s="5">
        <v>0</v>
      </c>
      <c r="J115" s="5">
        <v>0</v>
      </c>
      <c r="L115">
        <f t="shared" si="9"/>
        <v>113</v>
      </c>
      <c r="M115">
        <f>Analysis!$B$3+B115/1000000</f>
        <v>2.3085750000027474</v>
      </c>
      <c r="N115">
        <f t="shared" si="10"/>
        <v>2</v>
      </c>
      <c r="O115">
        <f>IF(ABS(D115)&gt;1,D115/1000000,D115)*Analysis!$B$4</f>
        <v>-4.9452210000000003E-2</v>
      </c>
      <c r="P115">
        <f>IF(ABS(E115)&gt;1,E115/1000000,E115)*Analysis!$B$4</f>
        <v>0.12127122</v>
      </c>
      <c r="Q115">
        <f>IF(ABS(F115)&gt;1,F115/1000000,F115)*Analysis!$B$4</f>
        <v>9.853507350000001</v>
      </c>
      <c r="R115">
        <f t="shared" si="11"/>
        <v>0</v>
      </c>
      <c r="S115">
        <f t="shared" si="12"/>
        <v>0</v>
      </c>
      <c r="T115">
        <f t="shared" si="13"/>
        <v>0</v>
      </c>
      <c r="U115">
        <f t="shared" si="14"/>
        <v>0</v>
      </c>
    </row>
    <row r="116" spans="1:21" x14ac:dyDescent="0.3">
      <c r="A116" s="4">
        <v>114</v>
      </c>
      <c r="B116" s="4">
        <v>-96589674396</v>
      </c>
      <c r="C116" s="5">
        <v>2</v>
      </c>
      <c r="D116" s="5">
        <v>-4.8690000000000001E-3</v>
      </c>
      <c r="E116" s="5">
        <v>1.2345E-2</v>
      </c>
      <c r="F116" s="5">
        <v>1004440</v>
      </c>
      <c r="G116" s="5">
        <v>0</v>
      </c>
      <c r="H116" s="5">
        <v>0</v>
      </c>
      <c r="I116" s="5">
        <v>0</v>
      </c>
      <c r="J116" s="5">
        <v>0</v>
      </c>
      <c r="L116">
        <f t="shared" si="9"/>
        <v>114</v>
      </c>
      <c r="M116">
        <f>Analysis!$B$3+B116/1000000</f>
        <v>2.3256039999978384</v>
      </c>
      <c r="N116">
        <f t="shared" si="10"/>
        <v>2</v>
      </c>
      <c r="O116">
        <f>IF(ABS(D116)&gt;1,D116/1000000,D116)*Analysis!$B$4</f>
        <v>-4.7764890000000004E-2</v>
      </c>
      <c r="P116">
        <f>IF(ABS(E116)&gt;1,E116/1000000,E116)*Analysis!$B$4</f>
        <v>0.12110445</v>
      </c>
      <c r="Q116">
        <f>IF(ABS(F116)&gt;1,F116/1000000,F116)*Analysis!$B$4</f>
        <v>9.8535564000000004</v>
      </c>
      <c r="R116">
        <f t="shared" si="11"/>
        <v>0</v>
      </c>
      <c r="S116">
        <f t="shared" si="12"/>
        <v>0</v>
      </c>
      <c r="T116">
        <f t="shared" si="13"/>
        <v>0</v>
      </c>
      <c r="U116">
        <f t="shared" si="14"/>
        <v>0</v>
      </c>
    </row>
    <row r="117" spans="1:21" x14ac:dyDescent="0.3">
      <c r="A117" s="4">
        <v>115</v>
      </c>
      <c r="B117" s="4">
        <v>-96589651208</v>
      </c>
      <c r="C117" s="5">
        <v>2</v>
      </c>
      <c r="D117" s="5">
        <v>-1.2435999999999999E-2</v>
      </c>
      <c r="E117" s="5">
        <v>8.7539999999999996E-3</v>
      </c>
      <c r="F117" s="5">
        <v>1004159</v>
      </c>
      <c r="G117" s="5">
        <v>0</v>
      </c>
      <c r="H117" s="5">
        <v>0</v>
      </c>
      <c r="I117" s="5">
        <v>0</v>
      </c>
      <c r="J117" s="5">
        <v>0</v>
      </c>
      <c r="L117">
        <f t="shared" si="9"/>
        <v>115</v>
      </c>
      <c r="M117">
        <f>Analysis!$B$3+B117/1000000</f>
        <v>2.3487920000043232</v>
      </c>
      <c r="N117">
        <f t="shared" si="10"/>
        <v>2</v>
      </c>
      <c r="O117">
        <f>IF(ABS(D117)&gt;1,D117/1000000,D117)*Analysis!$B$4</f>
        <v>-0.12199715999999999</v>
      </c>
      <c r="P117">
        <f>IF(ABS(E117)&gt;1,E117/1000000,E117)*Analysis!$B$4</f>
        <v>8.5876740000000007E-2</v>
      </c>
      <c r="Q117">
        <f>IF(ABS(F117)&gt;1,F117/1000000,F117)*Analysis!$B$4</f>
        <v>9.8507997899999999</v>
      </c>
      <c r="R117">
        <f t="shared" si="11"/>
        <v>0</v>
      </c>
      <c r="S117">
        <f t="shared" si="12"/>
        <v>0</v>
      </c>
      <c r="T117">
        <f t="shared" si="13"/>
        <v>0</v>
      </c>
      <c r="U117">
        <f t="shared" si="14"/>
        <v>0</v>
      </c>
    </row>
    <row r="118" spans="1:21" x14ac:dyDescent="0.3">
      <c r="A118" s="4">
        <v>116</v>
      </c>
      <c r="B118" s="4">
        <v>-96589630774</v>
      </c>
      <c r="C118" s="5">
        <v>2</v>
      </c>
      <c r="D118" s="5">
        <v>-4.9670000000000001E-3</v>
      </c>
      <c r="E118" s="5">
        <v>1.0736000000000001E-2</v>
      </c>
      <c r="F118" s="5">
        <v>1004439</v>
      </c>
      <c r="G118" s="5">
        <v>0</v>
      </c>
      <c r="H118" s="5">
        <v>0</v>
      </c>
      <c r="I118" s="5">
        <v>0</v>
      </c>
      <c r="J118" s="5">
        <v>0</v>
      </c>
      <c r="L118">
        <f t="shared" si="9"/>
        <v>116</v>
      </c>
      <c r="M118">
        <f>Analysis!$B$3+B118/1000000</f>
        <v>2.3692259999952512</v>
      </c>
      <c r="N118">
        <f t="shared" si="10"/>
        <v>2</v>
      </c>
      <c r="O118">
        <f>IF(ABS(D118)&gt;1,D118/1000000,D118)*Analysis!$B$4</f>
        <v>-4.8726270000000002E-2</v>
      </c>
      <c r="P118">
        <f>IF(ABS(E118)&gt;1,E118/1000000,E118)*Analysis!$B$4</f>
        <v>0.10532016000000001</v>
      </c>
      <c r="Q118">
        <f>IF(ABS(F118)&gt;1,F118/1000000,F118)*Analysis!$B$4</f>
        <v>9.8535465900000005</v>
      </c>
      <c r="R118">
        <f t="shared" si="11"/>
        <v>0</v>
      </c>
      <c r="S118">
        <f t="shared" si="12"/>
        <v>0</v>
      </c>
      <c r="T118">
        <f t="shared" si="13"/>
        <v>0</v>
      </c>
      <c r="U118">
        <f t="shared" si="14"/>
        <v>0</v>
      </c>
    </row>
    <row r="119" spans="1:21" x14ac:dyDescent="0.3">
      <c r="A119" s="4">
        <v>117</v>
      </c>
      <c r="B119" s="4">
        <v>-96589614562</v>
      </c>
      <c r="C119" s="5">
        <v>2</v>
      </c>
      <c r="D119" s="5">
        <v>-4.6810000000000003E-3</v>
      </c>
      <c r="E119" s="5">
        <v>1.3231E-2</v>
      </c>
      <c r="F119" s="5">
        <v>1004446</v>
      </c>
      <c r="G119" s="5">
        <v>0</v>
      </c>
      <c r="H119" s="5">
        <v>0</v>
      </c>
      <c r="I119" s="5">
        <v>0</v>
      </c>
      <c r="J119" s="5">
        <v>0</v>
      </c>
      <c r="L119">
        <f t="shared" si="9"/>
        <v>117</v>
      </c>
      <c r="M119">
        <f>Analysis!$B$3+B119/1000000</f>
        <v>2.3854379999975208</v>
      </c>
      <c r="N119">
        <f t="shared" si="10"/>
        <v>2</v>
      </c>
      <c r="O119">
        <f>IF(ABS(D119)&gt;1,D119/1000000,D119)*Analysis!$B$4</f>
        <v>-4.5920610000000008E-2</v>
      </c>
      <c r="P119">
        <f>IF(ABS(E119)&gt;1,E119/1000000,E119)*Analysis!$B$4</f>
        <v>0.12979610999999999</v>
      </c>
      <c r="Q119">
        <f>IF(ABS(F119)&gt;1,F119/1000000,F119)*Analysis!$B$4</f>
        <v>9.8536152599999998</v>
      </c>
      <c r="R119">
        <f t="shared" si="11"/>
        <v>0</v>
      </c>
      <c r="S119">
        <f t="shared" si="12"/>
        <v>0</v>
      </c>
      <c r="T119">
        <f t="shared" si="13"/>
        <v>0</v>
      </c>
      <c r="U119">
        <f t="shared" si="14"/>
        <v>0</v>
      </c>
    </row>
    <row r="120" spans="1:21" x14ac:dyDescent="0.3">
      <c r="A120" s="4">
        <v>118</v>
      </c>
      <c r="B120" s="4">
        <v>-96589586544</v>
      </c>
      <c r="C120" s="5">
        <v>2</v>
      </c>
      <c r="D120" s="5">
        <v>-4.2379999999999996E-3</v>
      </c>
      <c r="E120" s="5">
        <v>1.2872E-2</v>
      </c>
      <c r="F120" s="5">
        <v>1004464</v>
      </c>
      <c r="G120" s="5">
        <v>0</v>
      </c>
      <c r="H120" s="5">
        <v>0</v>
      </c>
      <c r="I120" s="5">
        <v>0</v>
      </c>
      <c r="J120" s="5">
        <v>0</v>
      </c>
      <c r="L120">
        <f t="shared" si="9"/>
        <v>118</v>
      </c>
      <c r="M120">
        <f>Analysis!$B$3+B120/1000000</f>
        <v>2.4134559999947669</v>
      </c>
      <c r="N120">
        <f t="shared" si="10"/>
        <v>2</v>
      </c>
      <c r="O120">
        <f>IF(ABS(D120)&gt;1,D120/1000000,D120)*Analysis!$B$4</f>
        <v>-4.1574779999999999E-2</v>
      </c>
      <c r="P120">
        <f>IF(ABS(E120)&gt;1,E120/1000000,E120)*Analysis!$B$4</f>
        <v>0.12627432</v>
      </c>
      <c r="Q120">
        <f>IF(ABS(F120)&gt;1,F120/1000000,F120)*Analysis!$B$4</f>
        <v>9.8537918400000013</v>
      </c>
      <c r="R120">
        <f t="shared" si="11"/>
        <v>0</v>
      </c>
      <c r="S120">
        <f t="shared" si="12"/>
        <v>0</v>
      </c>
      <c r="T120">
        <f t="shared" si="13"/>
        <v>0</v>
      </c>
      <c r="U120">
        <f t="shared" si="14"/>
        <v>0</v>
      </c>
    </row>
    <row r="121" spans="1:21" x14ac:dyDescent="0.3">
      <c r="A121" s="4">
        <v>119</v>
      </c>
      <c r="B121" s="4">
        <v>-96589570152</v>
      </c>
      <c r="C121" s="5">
        <v>2</v>
      </c>
      <c r="D121" s="5">
        <v>-1.238E-3</v>
      </c>
      <c r="E121" s="5">
        <v>7.0540000000000004E-3</v>
      </c>
      <c r="F121" s="5">
        <v>1004018</v>
      </c>
      <c r="G121" s="5">
        <v>0</v>
      </c>
      <c r="H121" s="5">
        <v>0</v>
      </c>
      <c r="I121" s="5">
        <v>0</v>
      </c>
      <c r="J121" s="5">
        <v>0</v>
      </c>
      <c r="L121">
        <f t="shared" si="9"/>
        <v>119</v>
      </c>
      <c r="M121">
        <f>Analysis!$B$3+B121/1000000</f>
        <v>2.4298479999997653</v>
      </c>
      <c r="N121">
        <f t="shared" si="10"/>
        <v>2</v>
      </c>
      <c r="O121">
        <f>IF(ABS(D121)&gt;1,D121/1000000,D121)*Analysis!$B$4</f>
        <v>-1.2144780000000001E-2</v>
      </c>
      <c r="P121">
        <f>IF(ABS(E121)&gt;1,E121/1000000,E121)*Analysis!$B$4</f>
        <v>6.919974000000001E-2</v>
      </c>
      <c r="Q121">
        <f>IF(ABS(F121)&gt;1,F121/1000000,F121)*Analysis!$B$4</f>
        <v>9.8494165800000015</v>
      </c>
      <c r="R121">
        <f t="shared" si="11"/>
        <v>0</v>
      </c>
      <c r="S121">
        <f t="shared" si="12"/>
        <v>0</v>
      </c>
      <c r="T121">
        <f t="shared" si="13"/>
        <v>0</v>
      </c>
      <c r="U121">
        <f t="shared" si="14"/>
        <v>0</v>
      </c>
    </row>
    <row r="122" spans="1:21" x14ac:dyDescent="0.3">
      <c r="A122" s="4">
        <v>120</v>
      </c>
      <c r="B122" s="4">
        <v>-96589550631</v>
      </c>
      <c r="C122" s="5">
        <v>2</v>
      </c>
      <c r="D122" s="5">
        <v>-1.333E-3</v>
      </c>
      <c r="E122" s="5">
        <v>7.2680000000000002E-3</v>
      </c>
      <c r="F122" s="5">
        <v>1004800</v>
      </c>
      <c r="G122" s="5">
        <v>0</v>
      </c>
      <c r="H122" s="5">
        <v>0</v>
      </c>
      <c r="I122" s="5">
        <v>0</v>
      </c>
      <c r="J122" s="5">
        <v>0</v>
      </c>
      <c r="L122">
        <f t="shared" si="9"/>
        <v>120</v>
      </c>
      <c r="M122">
        <f>Analysis!$B$3+B122/1000000</f>
        <v>2.4493689999944763</v>
      </c>
      <c r="N122">
        <f t="shared" si="10"/>
        <v>2</v>
      </c>
      <c r="O122">
        <f>IF(ABS(D122)&gt;1,D122/1000000,D122)*Analysis!$B$4</f>
        <v>-1.307673E-2</v>
      </c>
      <c r="P122">
        <f>IF(ABS(E122)&gt;1,E122/1000000,E122)*Analysis!$B$4</f>
        <v>7.1299080000000001E-2</v>
      </c>
      <c r="Q122">
        <f>IF(ABS(F122)&gt;1,F122/1000000,F122)*Analysis!$B$4</f>
        <v>9.8570879999999992</v>
      </c>
      <c r="R122">
        <f t="shared" si="11"/>
        <v>0</v>
      </c>
      <c r="S122">
        <f t="shared" si="12"/>
        <v>0</v>
      </c>
      <c r="T122">
        <f t="shared" si="13"/>
        <v>0</v>
      </c>
      <c r="U122">
        <f t="shared" si="14"/>
        <v>0</v>
      </c>
    </row>
    <row r="123" spans="1:21" x14ac:dyDescent="0.3">
      <c r="A123" s="4">
        <v>121</v>
      </c>
      <c r="B123" s="4">
        <v>-96589527877</v>
      </c>
      <c r="C123" s="5">
        <v>2</v>
      </c>
      <c r="D123" s="5">
        <v>2.5490000000000001E-3</v>
      </c>
      <c r="E123" s="5">
        <v>1.3220000000000001E-2</v>
      </c>
      <c r="F123" s="5">
        <v>1004589</v>
      </c>
      <c r="G123" s="5">
        <v>0</v>
      </c>
      <c r="H123" s="5">
        <v>0</v>
      </c>
      <c r="I123" s="5">
        <v>0</v>
      </c>
      <c r="J123" s="5">
        <v>0</v>
      </c>
      <c r="L123">
        <f t="shared" si="9"/>
        <v>121</v>
      </c>
      <c r="M123">
        <f>Analysis!$B$3+B123/1000000</f>
        <v>2.4721229999995558</v>
      </c>
      <c r="N123">
        <f t="shared" si="10"/>
        <v>2</v>
      </c>
      <c r="O123">
        <f>IF(ABS(D123)&gt;1,D123/1000000,D123)*Analysis!$B$4</f>
        <v>2.5005690000000001E-2</v>
      </c>
      <c r="P123">
        <f>IF(ABS(E123)&gt;1,E123/1000000,E123)*Analysis!$B$4</f>
        <v>0.1296882</v>
      </c>
      <c r="Q123">
        <f>IF(ABS(F123)&gt;1,F123/1000000,F123)*Analysis!$B$4</f>
        <v>9.8550180899999997</v>
      </c>
      <c r="R123">
        <f t="shared" si="11"/>
        <v>0</v>
      </c>
      <c r="S123">
        <f t="shared" si="12"/>
        <v>0</v>
      </c>
      <c r="T123">
        <f t="shared" si="13"/>
        <v>0</v>
      </c>
      <c r="U123">
        <f t="shared" si="14"/>
        <v>0</v>
      </c>
    </row>
    <row r="124" spans="1:21" x14ac:dyDescent="0.3">
      <c r="A124" s="4">
        <v>122</v>
      </c>
      <c r="B124" s="4">
        <v>-96589510832</v>
      </c>
      <c r="C124" s="5">
        <v>2</v>
      </c>
      <c r="D124" s="5">
        <v>2.5110000000000002E-3</v>
      </c>
      <c r="E124" s="5">
        <v>1.1976000000000001E-2</v>
      </c>
      <c r="F124" s="5">
        <v>1004790</v>
      </c>
      <c r="G124" s="5">
        <v>0</v>
      </c>
      <c r="H124" s="5">
        <v>0</v>
      </c>
      <c r="I124" s="5">
        <v>0</v>
      </c>
      <c r="J124" s="5">
        <v>0</v>
      </c>
      <c r="L124">
        <f t="shared" si="9"/>
        <v>122</v>
      </c>
      <c r="M124">
        <f>Analysis!$B$3+B124/1000000</f>
        <v>2.4891680000000633</v>
      </c>
      <c r="N124">
        <f t="shared" si="10"/>
        <v>2</v>
      </c>
      <c r="O124">
        <f>IF(ABS(D124)&gt;1,D124/1000000,D124)*Analysis!$B$4</f>
        <v>2.4632910000000004E-2</v>
      </c>
      <c r="P124">
        <f>IF(ABS(E124)&gt;1,E124/1000000,E124)*Analysis!$B$4</f>
        <v>0.11748456000000002</v>
      </c>
      <c r="Q124">
        <f>IF(ABS(F124)&gt;1,F124/1000000,F124)*Analysis!$B$4</f>
        <v>9.8569899000000021</v>
      </c>
      <c r="R124">
        <f t="shared" si="11"/>
        <v>0</v>
      </c>
      <c r="S124">
        <f t="shared" si="12"/>
        <v>0</v>
      </c>
      <c r="T124">
        <f t="shared" si="13"/>
        <v>0</v>
      </c>
      <c r="U124">
        <f t="shared" si="14"/>
        <v>0</v>
      </c>
    </row>
    <row r="125" spans="1:21" x14ac:dyDescent="0.3">
      <c r="A125" s="4">
        <v>123</v>
      </c>
      <c r="B125" s="4">
        <v>-96589490339</v>
      </c>
      <c r="C125" s="5">
        <v>2</v>
      </c>
      <c r="D125" s="5">
        <v>3.1470000000000001E-3</v>
      </c>
      <c r="E125" s="5">
        <v>1.2311000000000001E-2</v>
      </c>
      <c r="F125" s="5">
        <v>1004767</v>
      </c>
      <c r="G125" s="5">
        <v>0</v>
      </c>
      <c r="H125" s="5">
        <v>0</v>
      </c>
      <c r="I125" s="5">
        <v>0</v>
      </c>
      <c r="J125" s="5">
        <v>0</v>
      </c>
      <c r="L125">
        <f t="shared" si="9"/>
        <v>123</v>
      </c>
      <c r="M125">
        <f>Analysis!$B$3+B125/1000000</f>
        <v>2.509661000003689</v>
      </c>
      <c r="N125">
        <f t="shared" si="10"/>
        <v>2</v>
      </c>
      <c r="O125">
        <f>IF(ABS(D125)&gt;1,D125/1000000,D125)*Analysis!$B$4</f>
        <v>3.0872070000000001E-2</v>
      </c>
      <c r="P125">
        <f>IF(ABS(E125)&gt;1,E125/1000000,E125)*Analysis!$B$4</f>
        <v>0.12077091000000001</v>
      </c>
      <c r="Q125">
        <f>IF(ABS(F125)&gt;1,F125/1000000,F125)*Analysis!$B$4</f>
        <v>9.8567642699999993</v>
      </c>
      <c r="R125">
        <f t="shared" si="11"/>
        <v>0</v>
      </c>
      <c r="S125">
        <f t="shared" si="12"/>
        <v>0</v>
      </c>
      <c r="T125">
        <f t="shared" si="13"/>
        <v>0</v>
      </c>
      <c r="U125">
        <f t="shared" si="14"/>
        <v>0</v>
      </c>
    </row>
    <row r="126" spans="1:21" x14ac:dyDescent="0.3">
      <c r="A126" s="4">
        <v>124</v>
      </c>
      <c r="B126" s="4">
        <v>-96589469699</v>
      </c>
      <c r="C126" s="5">
        <v>2</v>
      </c>
      <c r="D126" s="5">
        <v>-5.7700000000000004E-4</v>
      </c>
      <c r="E126" s="5">
        <v>1.2298999999999999E-2</v>
      </c>
      <c r="F126" s="5">
        <v>1004576</v>
      </c>
      <c r="G126" s="5">
        <v>0</v>
      </c>
      <c r="H126" s="5">
        <v>0</v>
      </c>
      <c r="I126" s="5">
        <v>0</v>
      </c>
      <c r="J126" s="5">
        <v>0</v>
      </c>
      <c r="L126">
        <f t="shared" si="9"/>
        <v>124</v>
      </c>
      <c r="M126">
        <f>Analysis!$B$3+B126/1000000</f>
        <v>2.5303010000061477</v>
      </c>
      <c r="N126">
        <f t="shared" si="10"/>
        <v>2</v>
      </c>
      <c r="O126">
        <f>IF(ABS(D126)&gt;1,D126/1000000,D126)*Analysis!$B$4</f>
        <v>-5.6603700000000005E-3</v>
      </c>
      <c r="P126">
        <f>IF(ABS(E126)&gt;1,E126/1000000,E126)*Analysis!$B$4</f>
        <v>0.12065318999999999</v>
      </c>
      <c r="Q126">
        <f>IF(ABS(F126)&gt;1,F126/1000000,F126)*Analysis!$B$4</f>
        <v>9.8548905599999994</v>
      </c>
      <c r="R126">
        <f t="shared" si="11"/>
        <v>0</v>
      </c>
      <c r="S126">
        <f t="shared" si="12"/>
        <v>0</v>
      </c>
      <c r="T126">
        <f t="shared" si="13"/>
        <v>0</v>
      </c>
      <c r="U126">
        <f t="shared" si="14"/>
        <v>0</v>
      </c>
    </row>
    <row r="127" spans="1:21" x14ac:dyDescent="0.3">
      <c r="A127" s="4">
        <v>125</v>
      </c>
      <c r="B127" s="4">
        <v>-96589449585</v>
      </c>
      <c r="C127" s="5">
        <v>2</v>
      </c>
      <c r="D127" s="5">
        <v>-5.3699999999999998E-3</v>
      </c>
      <c r="E127" s="5">
        <v>1.2364E-2</v>
      </c>
      <c r="F127" s="5">
        <v>1004430</v>
      </c>
      <c r="G127" s="5">
        <v>0</v>
      </c>
      <c r="H127" s="5">
        <v>0</v>
      </c>
      <c r="I127" s="5">
        <v>0</v>
      </c>
      <c r="J127" s="5">
        <v>0</v>
      </c>
      <c r="L127">
        <f t="shared" si="9"/>
        <v>125</v>
      </c>
      <c r="M127">
        <f>Analysis!$B$3+B127/1000000</f>
        <v>2.5504150000051595</v>
      </c>
      <c r="N127">
        <f t="shared" si="10"/>
        <v>2</v>
      </c>
      <c r="O127">
        <f>IF(ABS(D127)&gt;1,D127/1000000,D127)*Analysis!$B$4</f>
        <v>-5.2679700000000003E-2</v>
      </c>
      <c r="P127">
        <f>IF(ABS(E127)&gt;1,E127/1000000,E127)*Analysis!$B$4</f>
        <v>0.12129084000000001</v>
      </c>
      <c r="Q127">
        <f>IF(ABS(F127)&gt;1,F127/1000000,F127)*Analysis!$B$4</f>
        <v>9.8534582999999998</v>
      </c>
      <c r="R127">
        <f t="shared" si="11"/>
        <v>0</v>
      </c>
      <c r="S127">
        <f t="shared" si="12"/>
        <v>0</v>
      </c>
      <c r="T127">
        <f t="shared" si="13"/>
        <v>0</v>
      </c>
      <c r="U127">
        <f t="shared" si="14"/>
        <v>0</v>
      </c>
    </row>
    <row r="128" spans="1:21" x14ac:dyDescent="0.3">
      <c r="A128" s="4">
        <v>126</v>
      </c>
      <c r="B128" s="4">
        <v>-96589424941</v>
      </c>
      <c r="C128" s="5">
        <v>2</v>
      </c>
      <c r="D128" s="5">
        <v>-3.516E-3</v>
      </c>
      <c r="E128" s="5">
        <v>1.2265E-2</v>
      </c>
      <c r="F128" s="5">
        <v>1004498</v>
      </c>
      <c r="G128" s="5">
        <v>0</v>
      </c>
      <c r="H128" s="5">
        <v>0</v>
      </c>
      <c r="I128" s="5">
        <v>0</v>
      </c>
      <c r="J128" s="5">
        <v>0</v>
      </c>
      <c r="L128">
        <f t="shared" si="9"/>
        <v>126</v>
      </c>
      <c r="M128">
        <f>Analysis!$B$3+B128/1000000</f>
        <v>2.5750589999952354</v>
      </c>
      <c r="N128">
        <f t="shared" si="10"/>
        <v>2</v>
      </c>
      <c r="O128">
        <f>IF(ABS(D128)&gt;1,D128/1000000,D128)*Analysis!$B$4</f>
        <v>-3.4491960000000002E-2</v>
      </c>
      <c r="P128">
        <f>IF(ABS(E128)&gt;1,E128/1000000,E128)*Analysis!$B$4</f>
        <v>0.12031965</v>
      </c>
      <c r="Q128">
        <f>IF(ABS(F128)&gt;1,F128/1000000,F128)*Analysis!$B$4</f>
        <v>9.8541253799999993</v>
      </c>
      <c r="R128">
        <f t="shared" si="11"/>
        <v>0</v>
      </c>
      <c r="S128">
        <f t="shared" si="12"/>
        <v>0</v>
      </c>
      <c r="T128">
        <f t="shared" si="13"/>
        <v>0</v>
      </c>
      <c r="U128">
        <f t="shared" si="14"/>
        <v>0</v>
      </c>
    </row>
    <row r="129" spans="1:21" x14ac:dyDescent="0.3">
      <c r="A129" s="4">
        <v>127</v>
      </c>
      <c r="B129" s="4">
        <v>-96589408151</v>
      </c>
      <c r="C129" s="5">
        <v>2</v>
      </c>
      <c r="D129" s="5">
        <v>1.939E-3</v>
      </c>
      <c r="E129" s="5">
        <v>1.2321E-2</v>
      </c>
      <c r="F129" s="5">
        <v>1004703</v>
      </c>
      <c r="G129" s="5">
        <v>0</v>
      </c>
      <c r="H129" s="5">
        <v>0</v>
      </c>
      <c r="I129" s="5">
        <v>0</v>
      </c>
      <c r="J129" s="5">
        <v>0</v>
      </c>
      <c r="L129">
        <f t="shared" si="9"/>
        <v>127</v>
      </c>
      <c r="M129">
        <f>Analysis!$B$3+B129/1000000</f>
        <v>2.5918490000040038</v>
      </c>
      <c r="N129">
        <f t="shared" si="10"/>
        <v>2</v>
      </c>
      <c r="O129">
        <f>IF(ABS(D129)&gt;1,D129/1000000,D129)*Analysis!$B$4</f>
        <v>1.9021590000000001E-2</v>
      </c>
      <c r="P129">
        <f>IF(ABS(E129)&gt;1,E129/1000000,E129)*Analysis!$B$4</f>
        <v>0.12086901000000001</v>
      </c>
      <c r="Q129">
        <f>IF(ABS(F129)&gt;1,F129/1000000,F129)*Analysis!$B$4</f>
        <v>9.8561364299999994</v>
      </c>
      <c r="R129">
        <f t="shared" si="11"/>
        <v>0</v>
      </c>
      <c r="S129">
        <f t="shared" si="12"/>
        <v>0</v>
      </c>
      <c r="T129">
        <f t="shared" si="13"/>
        <v>0</v>
      </c>
      <c r="U129">
        <f t="shared" si="14"/>
        <v>0</v>
      </c>
    </row>
    <row r="130" spans="1:21" x14ac:dyDescent="0.3">
      <c r="A130" s="4">
        <v>128</v>
      </c>
      <c r="B130" s="4">
        <v>-96589389971</v>
      </c>
      <c r="C130" s="5">
        <v>2</v>
      </c>
      <c r="D130" s="5">
        <v>-6.11E-4</v>
      </c>
      <c r="E130" s="5">
        <v>1.2366E-2</v>
      </c>
      <c r="F130" s="5">
        <v>1004602</v>
      </c>
      <c r="G130" s="5">
        <v>0</v>
      </c>
      <c r="H130" s="5">
        <v>0</v>
      </c>
      <c r="I130" s="5">
        <v>0</v>
      </c>
      <c r="J130" s="5">
        <v>0</v>
      </c>
      <c r="L130">
        <f t="shared" si="9"/>
        <v>128</v>
      </c>
      <c r="M130">
        <f>Analysis!$B$3+B130/1000000</f>
        <v>2.6100290000031237</v>
      </c>
      <c r="N130">
        <f t="shared" si="10"/>
        <v>2</v>
      </c>
      <c r="O130">
        <f>IF(ABS(D130)&gt;1,D130/1000000,D130)*Analysis!$B$4</f>
        <v>-5.9939099999999999E-3</v>
      </c>
      <c r="P130">
        <f>IF(ABS(E130)&gt;1,E130/1000000,E130)*Analysis!$B$4</f>
        <v>0.12131046000000001</v>
      </c>
      <c r="Q130">
        <f>IF(ABS(F130)&gt;1,F130/1000000,F130)*Analysis!$B$4</f>
        <v>9.8551456200000001</v>
      </c>
      <c r="R130">
        <f t="shared" si="11"/>
        <v>0</v>
      </c>
      <c r="S130">
        <f t="shared" si="12"/>
        <v>0</v>
      </c>
      <c r="T130">
        <f t="shared" si="13"/>
        <v>0</v>
      </c>
      <c r="U130">
        <f t="shared" si="14"/>
        <v>0</v>
      </c>
    </row>
    <row r="131" spans="1:21" x14ac:dyDescent="0.3">
      <c r="A131" s="4">
        <v>129</v>
      </c>
      <c r="B131" s="4">
        <v>-96589368434</v>
      </c>
      <c r="C131" s="5">
        <v>2</v>
      </c>
      <c r="D131" s="5">
        <v>-5.1450000000000003E-3</v>
      </c>
      <c r="E131" s="5">
        <v>1.2300999999999999E-2</v>
      </c>
      <c r="F131" s="5">
        <v>1004428</v>
      </c>
      <c r="G131" s="5">
        <v>0</v>
      </c>
      <c r="H131" s="5">
        <v>0</v>
      </c>
      <c r="I131" s="5">
        <v>0</v>
      </c>
      <c r="J131" s="5">
        <v>0</v>
      </c>
      <c r="L131">
        <f t="shared" ref="L131:L194" si="15">A131</f>
        <v>129</v>
      </c>
      <c r="M131">
        <f>Analysis!$B$3+B131/1000000</f>
        <v>2.6315659999963827</v>
      </c>
      <c r="N131">
        <f t="shared" ref="N131:N194" si="16">C131</f>
        <v>2</v>
      </c>
      <c r="O131">
        <f>IF(ABS(D131)&gt;1,D131/1000000,D131)*Analysis!$B$4</f>
        <v>-5.0472450000000002E-2</v>
      </c>
      <c r="P131">
        <f>IF(ABS(E131)&gt;1,E131/1000000,E131)*Analysis!$B$4</f>
        <v>0.12067281000000001</v>
      </c>
      <c r="Q131">
        <f>IF(ABS(F131)&gt;1,F131/1000000,F131)*Analysis!$B$4</f>
        <v>9.8534386800000018</v>
      </c>
      <c r="R131">
        <f t="shared" ref="R131:R194" si="17">IF(ABS(G131)&gt;1,G131/1000000,G131)</f>
        <v>0</v>
      </c>
      <c r="S131">
        <f t="shared" ref="S131:S194" si="18">IF(ABS(H131)&gt;1,H131/1000000,H131)</f>
        <v>0</v>
      </c>
      <c r="T131">
        <f t="shared" ref="T131:T194" si="19">IF(ABS(I131)&gt;1,I131/1000000,I131)</f>
        <v>0</v>
      </c>
      <c r="U131">
        <f t="shared" si="14"/>
        <v>0</v>
      </c>
    </row>
    <row r="132" spans="1:21" x14ac:dyDescent="0.3">
      <c r="A132" s="4">
        <v>130</v>
      </c>
      <c r="B132" s="4">
        <v>-96589354853</v>
      </c>
      <c r="C132" s="5">
        <v>2</v>
      </c>
      <c r="D132" s="5">
        <v>-4.4609999999999997E-3</v>
      </c>
      <c r="E132" s="5">
        <v>1.2257000000000001E-2</v>
      </c>
      <c r="F132" s="5">
        <v>1004455</v>
      </c>
      <c r="G132" s="5">
        <v>0</v>
      </c>
      <c r="H132" s="5">
        <v>0</v>
      </c>
      <c r="I132" s="5">
        <v>0</v>
      </c>
      <c r="J132" s="5">
        <v>0</v>
      </c>
      <c r="L132">
        <f t="shared" si="15"/>
        <v>130</v>
      </c>
      <c r="M132">
        <f>Analysis!$B$3+B132/1000000</f>
        <v>2.6451470000029076</v>
      </c>
      <c r="N132">
        <f t="shared" si="16"/>
        <v>2</v>
      </c>
      <c r="O132">
        <f>IF(ABS(D132)&gt;1,D132/1000000,D132)*Analysis!$B$4</f>
        <v>-4.3762410000000002E-2</v>
      </c>
      <c r="P132">
        <f>IF(ABS(E132)&gt;1,E132/1000000,E132)*Analysis!$B$4</f>
        <v>0.12024117000000001</v>
      </c>
      <c r="Q132">
        <f>IF(ABS(F132)&gt;1,F132/1000000,F132)*Analysis!$B$4</f>
        <v>9.8537035500000023</v>
      </c>
      <c r="R132">
        <f t="shared" si="17"/>
        <v>0</v>
      </c>
      <c r="S132">
        <f t="shared" si="18"/>
        <v>0</v>
      </c>
      <c r="T132">
        <f t="shared" si="19"/>
        <v>0</v>
      </c>
      <c r="U132">
        <f t="shared" si="14"/>
        <v>0</v>
      </c>
    </row>
    <row r="133" spans="1:21" x14ac:dyDescent="0.3">
      <c r="A133" s="4">
        <v>131</v>
      </c>
      <c r="B133" s="4">
        <v>-96589329372</v>
      </c>
      <c r="C133" s="5">
        <v>2</v>
      </c>
      <c r="D133" s="5">
        <v>-4.7429999999999998E-3</v>
      </c>
      <c r="E133" s="5">
        <v>1.2292000000000001E-2</v>
      </c>
      <c r="F133" s="5">
        <v>1004446</v>
      </c>
      <c r="G133" s="5">
        <v>0</v>
      </c>
      <c r="H133" s="5">
        <v>0</v>
      </c>
      <c r="I133" s="5">
        <v>0</v>
      </c>
      <c r="J133" s="5">
        <v>0</v>
      </c>
      <c r="L133">
        <f t="shared" si="15"/>
        <v>131</v>
      </c>
      <c r="M133">
        <f>Analysis!$B$3+B133/1000000</f>
        <v>2.6706280000071274</v>
      </c>
      <c r="N133">
        <f t="shared" si="16"/>
        <v>2</v>
      </c>
      <c r="O133">
        <f>IF(ABS(D133)&gt;1,D133/1000000,D133)*Analysis!$B$4</f>
        <v>-4.652883E-2</v>
      </c>
      <c r="P133">
        <f>IF(ABS(E133)&gt;1,E133/1000000,E133)*Analysis!$B$4</f>
        <v>0.12058452000000001</v>
      </c>
      <c r="Q133">
        <f>IF(ABS(F133)&gt;1,F133/1000000,F133)*Analysis!$B$4</f>
        <v>9.8536152599999998</v>
      </c>
      <c r="R133">
        <f t="shared" si="17"/>
        <v>0</v>
      </c>
      <c r="S133">
        <f t="shared" si="18"/>
        <v>0</v>
      </c>
      <c r="T133">
        <f t="shared" si="19"/>
        <v>0</v>
      </c>
      <c r="U133">
        <f t="shared" si="14"/>
        <v>0</v>
      </c>
    </row>
    <row r="134" spans="1:21" x14ac:dyDescent="0.3">
      <c r="A134" s="4">
        <v>132</v>
      </c>
      <c r="B134" s="4">
        <v>-96589314216</v>
      </c>
      <c r="C134" s="5">
        <v>2</v>
      </c>
      <c r="D134" s="5">
        <v>-4.8970000000000003E-3</v>
      </c>
      <c r="E134" s="5">
        <v>1.2408000000000001E-2</v>
      </c>
      <c r="F134" s="5">
        <v>1004441</v>
      </c>
      <c r="G134" s="5">
        <v>0</v>
      </c>
      <c r="H134" s="5">
        <v>0</v>
      </c>
      <c r="I134" s="5">
        <v>0</v>
      </c>
      <c r="J134" s="5">
        <v>0</v>
      </c>
      <c r="L134">
        <f t="shared" si="15"/>
        <v>132</v>
      </c>
      <c r="M134">
        <f>Analysis!$B$3+B134/1000000</f>
        <v>2.6857840000011493</v>
      </c>
      <c r="N134">
        <f t="shared" si="16"/>
        <v>2</v>
      </c>
      <c r="O134">
        <f>IF(ABS(D134)&gt;1,D134/1000000,D134)*Analysis!$B$4</f>
        <v>-4.8039570000000004E-2</v>
      </c>
      <c r="P134">
        <f>IF(ABS(E134)&gt;1,E134/1000000,E134)*Analysis!$B$4</f>
        <v>0.12172248000000001</v>
      </c>
      <c r="Q134">
        <f>IF(ABS(F134)&gt;1,F134/1000000,F134)*Analysis!$B$4</f>
        <v>9.8535662100000003</v>
      </c>
      <c r="R134">
        <f t="shared" si="17"/>
        <v>0</v>
      </c>
      <c r="S134">
        <f t="shared" si="18"/>
        <v>0</v>
      </c>
      <c r="T134">
        <f t="shared" si="19"/>
        <v>0</v>
      </c>
      <c r="U134">
        <f t="shared" si="14"/>
        <v>0</v>
      </c>
    </row>
    <row r="135" spans="1:21" x14ac:dyDescent="0.3">
      <c r="A135" s="4">
        <v>133</v>
      </c>
      <c r="B135" s="4">
        <v>-96589288166</v>
      </c>
      <c r="C135" s="5">
        <v>2</v>
      </c>
      <c r="D135" s="5">
        <v>-5.0080000000000003E-3</v>
      </c>
      <c r="E135" s="5">
        <v>1.2363000000000001E-2</v>
      </c>
      <c r="F135" s="5">
        <v>1004439</v>
      </c>
      <c r="G135" s="5">
        <v>0</v>
      </c>
      <c r="H135" s="5">
        <v>0</v>
      </c>
      <c r="I135" s="5">
        <v>0</v>
      </c>
      <c r="J135" s="5">
        <v>0</v>
      </c>
      <c r="L135">
        <f t="shared" si="15"/>
        <v>133</v>
      </c>
      <c r="M135">
        <f>Analysis!$B$3+B135/1000000</f>
        <v>2.7118340000015451</v>
      </c>
      <c r="N135">
        <f t="shared" si="16"/>
        <v>2</v>
      </c>
      <c r="O135">
        <f>IF(ABS(D135)&gt;1,D135/1000000,D135)*Analysis!$B$4</f>
        <v>-4.9128480000000002E-2</v>
      </c>
      <c r="P135">
        <f>IF(ABS(E135)&gt;1,E135/1000000,E135)*Analysis!$B$4</f>
        <v>0.12128103000000001</v>
      </c>
      <c r="Q135">
        <f>IF(ABS(F135)&gt;1,F135/1000000,F135)*Analysis!$B$4</f>
        <v>9.8535465900000005</v>
      </c>
      <c r="R135">
        <f t="shared" si="17"/>
        <v>0</v>
      </c>
      <c r="S135">
        <f t="shared" si="18"/>
        <v>0</v>
      </c>
      <c r="T135">
        <f t="shared" si="19"/>
        <v>0</v>
      </c>
      <c r="U135">
        <f t="shared" si="14"/>
        <v>0</v>
      </c>
    </row>
    <row r="136" spans="1:21" x14ac:dyDescent="0.3">
      <c r="A136" s="4">
        <v>134</v>
      </c>
      <c r="B136" s="4">
        <v>-96589268244</v>
      </c>
      <c r="C136" s="5">
        <v>2</v>
      </c>
      <c r="D136" s="5">
        <v>-4.9509999999999997E-3</v>
      </c>
      <c r="E136" s="5">
        <v>1.2233000000000001E-2</v>
      </c>
      <c r="F136" s="5">
        <v>1004436</v>
      </c>
      <c r="G136" s="5">
        <v>0</v>
      </c>
      <c r="H136" s="5">
        <v>0</v>
      </c>
      <c r="I136" s="5">
        <v>0</v>
      </c>
      <c r="J136" s="5">
        <v>0</v>
      </c>
      <c r="L136">
        <f t="shared" si="15"/>
        <v>134</v>
      </c>
      <c r="M136">
        <f>Analysis!$B$3+B136/1000000</f>
        <v>2.7317559999937657</v>
      </c>
      <c r="N136">
        <f t="shared" si="16"/>
        <v>2</v>
      </c>
      <c r="O136">
        <f>IF(ABS(D136)&gt;1,D136/1000000,D136)*Analysis!$B$4</f>
        <v>-4.8569309999999997E-2</v>
      </c>
      <c r="P136">
        <f>IF(ABS(E136)&gt;1,E136/1000000,E136)*Analysis!$B$4</f>
        <v>0.12000573000000002</v>
      </c>
      <c r="Q136">
        <f>IF(ABS(F136)&gt;1,F136/1000000,F136)*Analysis!$B$4</f>
        <v>9.8535171600000009</v>
      </c>
      <c r="R136">
        <f t="shared" si="17"/>
        <v>0</v>
      </c>
      <c r="S136">
        <f t="shared" si="18"/>
        <v>0</v>
      </c>
      <c r="T136">
        <f t="shared" si="19"/>
        <v>0</v>
      </c>
      <c r="U136">
        <f t="shared" si="14"/>
        <v>0</v>
      </c>
    </row>
    <row r="137" spans="1:21" x14ac:dyDescent="0.3">
      <c r="A137" s="4">
        <v>135</v>
      </c>
      <c r="B137" s="4">
        <v>-96589253261</v>
      </c>
      <c r="C137" s="5">
        <v>2</v>
      </c>
      <c r="D137" s="5">
        <v>-4.9020000000000001E-3</v>
      </c>
      <c r="E137" s="5">
        <v>1.2177E-2</v>
      </c>
      <c r="F137" s="5">
        <v>1004439</v>
      </c>
      <c r="G137" s="5">
        <v>0</v>
      </c>
      <c r="H137" s="5">
        <v>0</v>
      </c>
      <c r="I137" s="5">
        <v>0</v>
      </c>
      <c r="J137" s="5">
        <v>0</v>
      </c>
      <c r="L137">
        <f t="shared" si="15"/>
        <v>135</v>
      </c>
      <c r="M137">
        <f>Analysis!$B$3+B137/1000000</f>
        <v>2.7467389999947045</v>
      </c>
      <c r="N137">
        <f t="shared" si="16"/>
        <v>2</v>
      </c>
      <c r="O137">
        <f>IF(ABS(D137)&gt;1,D137/1000000,D137)*Analysis!$B$4</f>
        <v>-4.8088620000000006E-2</v>
      </c>
      <c r="P137">
        <f>IF(ABS(E137)&gt;1,E137/1000000,E137)*Analysis!$B$4</f>
        <v>0.11945637000000001</v>
      </c>
      <c r="Q137">
        <f>IF(ABS(F137)&gt;1,F137/1000000,F137)*Analysis!$B$4</f>
        <v>9.8535465900000005</v>
      </c>
      <c r="R137">
        <f t="shared" si="17"/>
        <v>0</v>
      </c>
      <c r="S137">
        <f t="shared" si="18"/>
        <v>0</v>
      </c>
      <c r="T137">
        <f t="shared" si="19"/>
        <v>0</v>
      </c>
      <c r="U137">
        <f t="shared" si="14"/>
        <v>0</v>
      </c>
    </row>
    <row r="138" spans="1:21" x14ac:dyDescent="0.3">
      <c r="A138" s="4">
        <v>136</v>
      </c>
      <c r="B138" s="4">
        <v>-96589228264</v>
      </c>
      <c r="C138" s="5">
        <v>2</v>
      </c>
      <c r="D138" s="5">
        <v>-4.9100000000000003E-3</v>
      </c>
      <c r="E138" s="5">
        <v>1.2333999999999999E-2</v>
      </c>
      <c r="F138" s="5">
        <v>1004438</v>
      </c>
      <c r="G138" s="5">
        <v>0</v>
      </c>
      <c r="H138" s="5">
        <v>0</v>
      </c>
      <c r="I138" s="5">
        <v>0</v>
      </c>
      <c r="J138" s="5">
        <v>0</v>
      </c>
      <c r="L138">
        <f t="shared" si="15"/>
        <v>136</v>
      </c>
      <c r="M138">
        <f>Analysis!$B$3+B138/1000000</f>
        <v>2.7717359999951441</v>
      </c>
      <c r="N138">
        <f t="shared" si="16"/>
        <v>2</v>
      </c>
      <c r="O138">
        <f>IF(ABS(D138)&gt;1,D138/1000000,D138)*Analysis!$B$4</f>
        <v>-4.8167100000000004E-2</v>
      </c>
      <c r="P138">
        <f>IF(ABS(E138)&gt;1,E138/1000000,E138)*Analysis!$B$4</f>
        <v>0.12099654</v>
      </c>
      <c r="Q138">
        <f>IF(ABS(F138)&gt;1,F138/1000000,F138)*Analysis!$B$4</f>
        <v>9.8535367800000007</v>
      </c>
      <c r="R138">
        <f t="shared" si="17"/>
        <v>0</v>
      </c>
      <c r="S138">
        <f t="shared" si="18"/>
        <v>0</v>
      </c>
      <c r="T138">
        <f t="shared" si="19"/>
        <v>0</v>
      </c>
      <c r="U138">
        <f t="shared" si="14"/>
        <v>0</v>
      </c>
    </row>
    <row r="139" spans="1:21" x14ac:dyDescent="0.3">
      <c r="A139" s="4">
        <v>137</v>
      </c>
      <c r="B139" s="4">
        <v>-96589217677</v>
      </c>
      <c r="C139" s="5">
        <v>2</v>
      </c>
      <c r="D139" s="5">
        <v>-4.934E-3</v>
      </c>
      <c r="E139" s="5">
        <v>1.2370000000000001E-2</v>
      </c>
      <c r="F139" s="5">
        <v>1004437</v>
      </c>
      <c r="G139" s="5">
        <v>0</v>
      </c>
      <c r="H139" s="5">
        <v>0</v>
      </c>
      <c r="I139" s="5">
        <v>0</v>
      </c>
      <c r="J139" s="5">
        <v>0</v>
      </c>
      <c r="L139">
        <f t="shared" si="15"/>
        <v>137</v>
      </c>
      <c r="M139">
        <f>Analysis!$B$3+B139/1000000</f>
        <v>2.7823230000067269</v>
      </c>
      <c r="N139">
        <f t="shared" si="16"/>
        <v>2</v>
      </c>
      <c r="O139">
        <f>IF(ABS(D139)&gt;1,D139/1000000,D139)*Analysis!$B$4</f>
        <v>-4.8402540000000001E-2</v>
      </c>
      <c r="P139">
        <f>IF(ABS(E139)&gt;1,E139/1000000,E139)*Analysis!$B$4</f>
        <v>0.12134970000000002</v>
      </c>
      <c r="Q139">
        <f>IF(ABS(F139)&gt;1,F139/1000000,F139)*Analysis!$B$4</f>
        <v>9.8535269700000008</v>
      </c>
      <c r="R139">
        <f t="shared" si="17"/>
        <v>0</v>
      </c>
      <c r="S139">
        <f t="shared" si="18"/>
        <v>0</v>
      </c>
      <c r="T139">
        <f t="shared" si="19"/>
        <v>0</v>
      </c>
      <c r="U139">
        <f t="shared" ref="U139:U202" si="20">J139/1000</f>
        <v>0</v>
      </c>
    </row>
    <row r="140" spans="1:21" x14ac:dyDescent="0.3">
      <c r="A140" s="4">
        <v>138</v>
      </c>
      <c r="B140" s="4">
        <v>-96589188086</v>
      </c>
      <c r="C140" s="5">
        <v>2</v>
      </c>
      <c r="D140" s="5">
        <v>-4.9670000000000001E-3</v>
      </c>
      <c r="E140" s="5">
        <v>1.2297000000000001E-2</v>
      </c>
      <c r="F140" s="5">
        <v>1004438</v>
      </c>
      <c r="G140" s="5">
        <v>0</v>
      </c>
      <c r="H140" s="5">
        <v>0</v>
      </c>
      <c r="I140" s="5">
        <v>0</v>
      </c>
      <c r="J140" s="5">
        <v>0</v>
      </c>
      <c r="L140">
        <f t="shared" si="15"/>
        <v>138</v>
      </c>
      <c r="M140">
        <f>Analysis!$B$3+B140/1000000</f>
        <v>2.8119140000053449</v>
      </c>
      <c r="N140">
        <f t="shared" si="16"/>
        <v>2</v>
      </c>
      <c r="O140">
        <f>IF(ABS(D140)&gt;1,D140/1000000,D140)*Analysis!$B$4</f>
        <v>-4.8726270000000002E-2</v>
      </c>
      <c r="P140">
        <f>IF(ABS(E140)&gt;1,E140/1000000,E140)*Analysis!$B$4</f>
        <v>0.12063357000000001</v>
      </c>
      <c r="Q140">
        <f>IF(ABS(F140)&gt;1,F140/1000000,F140)*Analysis!$B$4</f>
        <v>9.8535367800000007</v>
      </c>
      <c r="R140">
        <f t="shared" si="17"/>
        <v>0</v>
      </c>
      <c r="S140">
        <f t="shared" si="18"/>
        <v>0</v>
      </c>
      <c r="T140">
        <f t="shared" si="19"/>
        <v>0</v>
      </c>
      <c r="U140">
        <f t="shared" si="20"/>
        <v>0</v>
      </c>
    </row>
    <row r="141" spans="1:21" x14ac:dyDescent="0.3">
      <c r="A141" s="4">
        <v>139</v>
      </c>
      <c r="B141" s="4">
        <v>-96589179023</v>
      </c>
      <c r="C141" s="5">
        <v>2</v>
      </c>
      <c r="D141" s="5">
        <v>-1.542E-3</v>
      </c>
      <c r="E141" s="5">
        <v>1.2323000000000001E-2</v>
      </c>
      <c r="F141" s="5">
        <v>1004569</v>
      </c>
      <c r="G141" s="5">
        <v>0</v>
      </c>
      <c r="H141" s="5">
        <v>0</v>
      </c>
      <c r="I141" s="5">
        <v>0</v>
      </c>
      <c r="J141" s="5">
        <v>0</v>
      </c>
      <c r="L141">
        <f t="shared" si="15"/>
        <v>139</v>
      </c>
      <c r="M141">
        <f>Analysis!$B$3+B141/1000000</f>
        <v>2.8209769999957643</v>
      </c>
      <c r="N141">
        <f t="shared" si="16"/>
        <v>2</v>
      </c>
      <c r="O141">
        <f>IF(ABS(D141)&gt;1,D141/1000000,D141)*Analysis!$B$4</f>
        <v>-1.512702E-2</v>
      </c>
      <c r="P141">
        <f>IF(ABS(E141)&gt;1,E141/1000000,E141)*Analysis!$B$4</f>
        <v>0.12088863000000001</v>
      </c>
      <c r="Q141">
        <f>IF(ABS(F141)&gt;1,F141/1000000,F141)*Analysis!$B$4</f>
        <v>9.8548218900000002</v>
      </c>
      <c r="R141">
        <f t="shared" si="17"/>
        <v>0</v>
      </c>
      <c r="S141">
        <f t="shared" si="18"/>
        <v>0</v>
      </c>
      <c r="T141">
        <f t="shared" si="19"/>
        <v>0</v>
      </c>
      <c r="U141">
        <f t="shared" si="20"/>
        <v>0</v>
      </c>
    </row>
    <row r="142" spans="1:21" x14ac:dyDescent="0.3">
      <c r="A142" s="4">
        <v>140</v>
      </c>
      <c r="B142" s="4">
        <v>-96589148282</v>
      </c>
      <c r="C142" s="5">
        <v>2</v>
      </c>
      <c r="D142" s="5">
        <v>-5.7289999999999997E-3</v>
      </c>
      <c r="E142" s="5">
        <v>1.2359E-2</v>
      </c>
      <c r="F142" s="5">
        <v>1004406</v>
      </c>
      <c r="G142" s="5">
        <v>0</v>
      </c>
      <c r="H142" s="5">
        <v>0</v>
      </c>
      <c r="I142" s="5">
        <v>0</v>
      </c>
      <c r="J142" s="5">
        <v>0</v>
      </c>
      <c r="L142">
        <f t="shared" si="15"/>
        <v>140</v>
      </c>
      <c r="M142">
        <f>Analysis!$B$3+B142/1000000</f>
        <v>2.8517180000053486</v>
      </c>
      <c r="N142">
        <f t="shared" si="16"/>
        <v>2</v>
      </c>
      <c r="O142">
        <f>IF(ABS(D142)&gt;1,D142/1000000,D142)*Analysis!$B$4</f>
        <v>-5.620149E-2</v>
      </c>
      <c r="P142">
        <f>IF(ABS(E142)&gt;1,E142/1000000,E142)*Analysis!$B$4</f>
        <v>0.12124179</v>
      </c>
      <c r="Q142">
        <f>IF(ABS(F142)&gt;1,F142/1000000,F142)*Analysis!$B$4</f>
        <v>9.8532228599999989</v>
      </c>
      <c r="R142">
        <f t="shared" si="17"/>
        <v>0</v>
      </c>
      <c r="S142">
        <f t="shared" si="18"/>
        <v>0</v>
      </c>
      <c r="T142">
        <f t="shared" si="19"/>
        <v>0</v>
      </c>
      <c r="U142">
        <f t="shared" si="20"/>
        <v>0</v>
      </c>
    </row>
    <row r="143" spans="1:21" x14ac:dyDescent="0.3">
      <c r="A143" s="4">
        <v>141</v>
      </c>
      <c r="B143" s="4">
        <v>-96589128289</v>
      </c>
      <c r="C143" s="5">
        <v>2</v>
      </c>
      <c r="D143" s="5">
        <v>-4.9360000000000003E-3</v>
      </c>
      <c r="E143" s="5">
        <v>1.2326999999999999E-2</v>
      </c>
      <c r="F143" s="5">
        <v>1004438</v>
      </c>
      <c r="G143" s="5">
        <v>0</v>
      </c>
      <c r="H143" s="5">
        <v>0</v>
      </c>
      <c r="I143" s="5">
        <v>0</v>
      </c>
      <c r="J143" s="5">
        <v>0</v>
      </c>
      <c r="L143">
        <f t="shared" si="15"/>
        <v>141</v>
      </c>
      <c r="M143">
        <f>Analysis!$B$3+B143/1000000</f>
        <v>2.8717109999997774</v>
      </c>
      <c r="N143">
        <f t="shared" si="16"/>
        <v>2</v>
      </c>
      <c r="O143">
        <f>IF(ABS(D143)&gt;1,D143/1000000,D143)*Analysis!$B$4</f>
        <v>-4.8422160000000006E-2</v>
      </c>
      <c r="P143">
        <f>IF(ABS(E143)&gt;1,E143/1000000,E143)*Analysis!$B$4</f>
        <v>0.12092787000000001</v>
      </c>
      <c r="Q143">
        <f>IF(ABS(F143)&gt;1,F143/1000000,F143)*Analysis!$B$4</f>
        <v>9.8535367800000007</v>
      </c>
      <c r="R143">
        <f t="shared" si="17"/>
        <v>0</v>
      </c>
      <c r="S143">
        <f t="shared" si="18"/>
        <v>0</v>
      </c>
      <c r="T143">
        <f t="shared" si="19"/>
        <v>0</v>
      </c>
      <c r="U143">
        <f t="shared" si="20"/>
        <v>0</v>
      </c>
    </row>
    <row r="144" spans="1:21" x14ac:dyDescent="0.3">
      <c r="A144" s="4">
        <v>142</v>
      </c>
      <c r="B144" s="4">
        <v>-96589118552</v>
      </c>
      <c r="C144" s="5">
        <v>2</v>
      </c>
      <c r="D144" s="5">
        <v>-5.5380000000000004E-3</v>
      </c>
      <c r="E144" s="5">
        <v>1.2245000000000001E-2</v>
      </c>
      <c r="F144" s="5">
        <v>1004413</v>
      </c>
      <c r="G144" s="5">
        <v>0</v>
      </c>
      <c r="H144" s="5">
        <v>0</v>
      </c>
      <c r="I144" s="5">
        <v>0</v>
      </c>
      <c r="J144" s="5">
        <v>0</v>
      </c>
      <c r="L144">
        <f t="shared" si="15"/>
        <v>142</v>
      </c>
      <c r="M144">
        <f>Analysis!$B$3+B144/1000000</f>
        <v>2.8814480000000913</v>
      </c>
      <c r="N144">
        <f t="shared" si="16"/>
        <v>2</v>
      </c>
      <c r="O144">
        <f>IF(ABS(D144)&gt;1,D144/1000000,D144)*Analysis!$B$4</f>
        <v>-5.4327780000000006E-2</v>
      </c>
      <c r="P144">
        <f>IF(ABS(E144)&gt;1,E144/1000000,E144)*Analysis!$B$4</f>
        <v>0.12012345000000001</v>
      </c>
      <c r="Q144">
        <f>IF(ABS(F144)&gt;1,F144/1000000,F144)*Analysis!$B$4</f>
        <v>9.8532915299999999</v>
      </c>
      <c r="R144">
        <f t="shared" si="17"/>
        <v>0</v>
      </c>
      <c r="S144">
        <f t="shared" si="18"/>
        <v>0</v>
      </c>
      <c r="T144">
        <f t="shared" si="19"/>
        <v>0</v>
      </c>
      <c r="U144">
        <f t="shared" si="20"/>
        <v>0</v>
      </c>
    </row>
    <row r="145" spans="1:21" x14ac:dyDescent="0.3">
      <c r="A145" s="4">
        <v>143</v>
      </c>
      <c r="B145" s="4">
        <v>-96589092638</v>
      </c>
      <c r="C145" s="5">
        <v>2</v>
      </c>
      <c r="D145" s="5">
        <v>-5.0879999999999996E-3</v>
      </c>
      <c r="E145" s="5">
        <v>1.2248999999999999E-2</v>
      </c>
      <c r="F145" s="5">
        <v>1004431</v>
      </c>
      <c r="G145" s="5">
        <v>0</v>
      </c>
      <c r="H145" s="5">
        <v>0</v>
      </c>
      <c r="I145" s="5">
        <v>0</v>
      </c>
      <c r="J145" s="5">
        <v>0</v>
      </c>
      <c r="L145">
        <f t="shared" si="15"/>
        <v>143</v>
      </c>
      <c r="M145">
        <f>Analysis!$B$3+B145/1000000</f>
        <v>2.907361999998102</v>
      </c>
      <c r="N145">
        <f t="shared" si="16"/>
        <v>2</v>
      </c>
      <c r="O145">
        <f>IF(ABS(D145)&gt;1,D145/1000000,D145)*Analysis!$B$4</f>
        <v>-4.9913279999999997E-2</v>
      </c>
      <c r="P145">
        <f>IF(ABS(E145)&gt;1,E145/1000000,E145)*Analysis!$B$4</f>
        <v>0.12016269</v>
      </c>
      <c r="Q145">
        <f>IF(ABS(F145)&gt;1,F145/1000000,F145)*Analysis!$B$4</f>
        <v>9.8534681100000014</v>
      </c>
      <c r="R145">
        <f t="shared" si="17"/>
        <v>0</v>
      </c>
      <c r="S145">
        <f t="shared" si="18"/>
        <v>0</v>
      </c>
      <c r="T145">
        <f t="shared" si="19"/>
        <v>0</v>
      </c>
      <c r="U145">
        <f t="shared" si="20"/>
        <v>0</v>
      </c>
    </row>
    <row r="146" spans="1:21" x14ac:dyDescent="0.3">
      <c r="A146" s="4">
        <v>144</v>
      </c>
      <c r="B146" s="4">
        <v>-96589076599</v>
      </c>
      <c r="C146" s="5">
        <v>2</v>
      </c>
      <c r="D146" s="5">
        <v>-5.0590000000000001E-3</v>
      </c>
      <c r="E146" s="5">
        <v>1.2338999999999999E-2</v>
      </c>
      <c r="F146" s="5">
        <v>1004436</v>
      </c>
      <c r="G146" s="5">
        <v>0</v>
      </c>
      <c r="H146" s="5">
        <v>0</v>
      </c>
      <c r="I146" s="5">
        <v>0</v>
      </c>
      <c r="J146" s="5">
        <v>0</v>
      </c>
      <c r="L146">
        <f t="shared" si="15"/>
        <v>144</v>
      </c>
      <c r="M146">
        <f>Analysis!$B$3+B146/1000000</f>
        <v>2.9234009999927366</v>
      </c>
      <c r="N146">
        <f t="shared" si="16"/>
        <v>2</v>
      </c>
      <c r="O146">
        <f>IF(ABS(D146)&gt;1,D146/1000000,D146)*Analysis!$B$4</f>
        <v>-4.9628790000000006E-2</v>
      </c>
      <c r="P146">
        <f>IF(ABS(E146)&gt;1,E146/1000000,E146)*Analysis!$B$4</f>
        <v>0.12104558999999999</v>
      </c>
      <c r="Q146">
        <f>IF(ABS(F146)&gt;1,F146/1000000,F146)*Analysis!$B$4</f>
        <v>9.8535171600000009</v>
      </c>
      <c r="R146">
        <f t="shared" si="17"/>
        <v>0</v>
      </c>
      <c r="S146">
        <f t="shared" si="18"/>
        <v>0</v>
      </c>
      <c r="T146">
        <f t="shared" si="19"/>
        <v>0</v>
      </c>
      <c r="U146">
        <f t="shared" si="20"/>
        <v>0</v>
      </c>
    </row>
    <row r="147" spans="1:21" x14ac:dyDescent="0.3">
      <c r="A147" s="4">
        <v>145</v>
      </c>
      <c r="B147" s="4">
        <v>-96589051592</v>
      </c>
      <c r="C147" s="5">
        <v>2</v>
      </c>
      <c r="D147" s="5">
        <v>-4.9410000000000001E-3</v>
      </c>
      <c r="E147" s="5">
        <v>1.2293E-2</v>
      </c>
      <c r="F147" s="5">
        <v>1004436</v>
      </c>
      <c r="G147" s="5">
        <v>0</v>
      </c>
      <c r="H147" s="5">
        <v>0</v>
      </c>
      <c r="I147" s="5">
        <v>0</v>
      </c>
      <c r="J147" s="5">
        <v>0</v>
      </c>
      <c r="L147">
        <f t="shared" si="15"/>
        <v>145</v>
      </c>
      <c r="M147">
        <f>Analysis!$B$3+B147/1000000</f>
        <v>2.9484079999965616</v>
      </c>
      <c r="N147">
        <f t="shared" si="16"/>
        <v>2</v>
      </c>
      <c r="O147">
        <f>IF(ABS(D147)&gt;1,D147/1000000,D147)*Analysis!$B$4</f>
        <v>-4.8471210000000001E-2</v>
      </c>
      <c r="P147">
        <f>IF(ABS(E147)&gt;1,E147/1000000,E147)*Analysis!$B$4</f>
        <v>0.12059433000000001</v>
      </c>
      <c r="Q147">
        <f>IF(ABS(F147)&gt;1,F147/1000000,F147)*Analysis!$B$4</f>
        <v>9.8535171600000009</v>
      </c>
      <c r="R147">
        <f t="shared" si="17"/>
        <v>0</v>
      </c>
      <c r="S147">
        <f t="shared" si="18"/>
        <v>0</v>
      </c>
      <c r="T147">
        <f t="shared" si="19"/>
        <v>0</v>
      </c>
      <c r="U147">
        <f t="shared" si="20"/>
        <v>0</v>
      </c>
    </row>
    <row r="148" spans="1:21" x14ac:dyDescent="0.3">
      <c r="A148" s="4">
        <v>146</v>
      </c>
      <c r="B148" s="4">
        <v>-96589032594</v>
      </c>
      <c r="C148" s="5">
        <v>2</v>
      </c>
      <c r="D148" s="5">
        <v>-5.0670000000000003E-3</v>
      </c>
      <c r="E148" s="5">
        <v>1.2451E-2</v>
      </c>
      <c r="F148" s="5">
        <v>1013162</v>
      </c>
      <c r="G148" s="5">
        <v>0</v>
      </c>
      <c r="H148" s="5">
        <v>0</v>
      </c>
      <c r="I148" s="5">
        <v>0</v>
      </c>
      <c r="J148" s="5">
        <v>0</v>
      </c>
      <c r="L148">
        <f t="shared" si="15"/>
        <v>146</v>
      </c>
      <c r="M148">
        <f>Analysis!$B$3+B148/1000000</f>
        <v>2.9674059999961173</v>
      </c>
      <c r="N148">
        <f t="shared" si="16"/>
        <v>2</v>
      </c>
      <c r="O148">
        <f>IF(ABS(D148)&gt;1,D148/1000000,D148)*Analysis!$B$4</f>
        <v>-4.9707270000000005E-2</v>
      </c>
      <c r="P148">
        <f>IF(ABS(E148)&gt;1,E148/1000000,E148)*Analysis!$B$4</f>
        <v>0.12214431000000001</v>
      </c>
      <c r="Q148">
        <f>IF(ABS(F148)&gt;1,F148/1000000,F148)*Analysis!$B$4</f>
        <v>9.9391192200000003</v>
      </c>
      <c r="R148">
        <f t="shared" si="17"/>
        <v>0</v>
      </c>
      <c r="S148">
        <f t="shared" si="18"/>
        <v>0</v>
      </c>
      <c r="T148">
        <f t="shared" si="19"/>
        <v>0</v>
      </c>
      <c r="U148">
        <f t="shared" si="20"/>
        <v>0</v>
      </c>
    </row>
    <row r="149" spans="1:21" x14ac:dyDescent="0.3">
      <c r="A149" s="4">
        <v>147</v>
      </c>
      <c r="B149" s="4">
        <v>-96589012829</v>
      </c>
      <c r="C149" s="5">
        <v>2</v>
      </c>
      <c r="D149" s="5">
        <v>-5.1999999999999998E-3</v>
      </c>
      <c r="E149" s="5">
        <v>1.2383E-2</v>
      </c>
      <c r="F149" s="5">
        <v>1012339</v>
      </c>
      <c r="G149" s="5">
        <v>0</v>
      </c>
      <c r="H149" s="5">
        <v>0</v>
      </c>
      <c r="I149" s="5">
        <v>0</v>
      </c>
      <c r="J149" s="5">
        <v>0</v>
      </c>
      <c r="L149">
        <f t="shared" si="15"/>
        <v>147</v>
      </c>
      <c r="M149">
        <f>Analysis!$B$3+B149/1000000</f>
        <v>2.9871710000006715</v>
      </c>
      <c r="N149">
        <f t="shared" si="16"/>
        <v>2</v>
      </c>
      <c r="O149">
        <f>IF(ABS(D149)&gt;1,D149/1000000,D149)*Analysis!$B$4</f>
        <v>-5.1012000000000002E-2</v>
      </c>
      <c r="P149">
        <f>IF(ABS(E149)&gt;1,E149/1000000,E149)*Analysis!$B$4</f>
        <v>0.12147723000000001</v>
      </c>
      <c r="Q149">
        <f>IF(ABS(F149)&gt;1,F149/1000000,F149)*Analysis!$B$4</f>
        <v>9.9310455900000019</v>
      </c>
      <c r="R149">
        <f t="shared" si="17"/>
        <v>0</v>
      </c>
      <c r="S149">
        <f t="shared" si="18"/>
        <v>0</v>
      </c>
      <c r="T149">
        <f t="shared" si="19"/>
        <v>0</v>
      </c>
      <c r="U149">
        <f t="shared" si="20"/>
        <v>0</v>
      </c>
    </row>
    <row r="150" spans="1:21" x14ac:dyDescent="0.3">
      <c r="A150" s="4">
        <v>148</v>
      </c>
      <c r="B150" s="4">
        <v>-96588990206</v>
      </c>
      <c r="C150" s="5">
        <v>2</v>
      </c>
      <c r="D150" s="5">
        <v>-4.947E-3</v>
      </c>
      <c r="E150" s="5">
        <v>1.2312E-2</v>
      </c>
      <c r="F150" s="5">
        <v>1003629</v>
      </c>
      <c r="G150" s="5">
        <v>0</v>
      </c>
      <c r="H150" s="5">
        <v>0</v>
      </c>
      <c r="I150" s="5">
        <v>0</v>
      </c>
      <c r="J150" s="5">
        <v>0</v>
      </c>
      <c r="L150">
        <f t="shared" si="15"/>
        <v>148</v>
      </c>
      <c r="M150">
        <f>Analysis!$B$3+B150/1000000</f>
        <v>3.0097939999977825</v>
      </c>
      <c r="N150">
        <f t="shared" si="16"/>
        <v>2</v>
      </c>
      <c r="O150">
        <f>IF(ABS(D150)&gt;1,D150/1000000,D150)*Analysis!$B$4</f>
        <v>-4.8530070000000002E-2</v>
      </c>
      <c r="P150">
        <f>IF(ABS(E150)&gt;1,E150/1000000,E150)*Analysis!$B$4</f>
        <v>0.12078072000000001</v>
      </c>
      <c r="Q150">
        <f>IF(ABS(F150)&gt;1,F150/1000000,F150)*Analysis!$B$4</f>
        <v>9.8456004900000007</v>
      </c>
      <c r="R150">
        <f t="shared" si="17"/>
        <v>0</v>
      </c>
      <c r="S150">
        <f t="shared" si="18"/>
        <v>0</v>
      </c>
      <c r="T150">
        <f t="shared" si="19"/>
        <v>0</v>
      </c>
      <c r="U150">
        <f t="shared" si="20"/>
        <v>0</v>
      </c>
    </row>
    <row r="151" spans="1:21" x14ac:dyDescent="0.3">
      <c r="A151" s="4">
        <v>149</v>
      </c>
      <c r="B151" s="4">
        <v>-96588972518</v>
      </c>
      <c r="C151" s="5">
        <v>2</v>
      </c>
      <c r="D151" s="5">
        <v>-4.8809999999999999E-3</v>
      </c>
      <c r="E151" s="5">
        <v>1.2305999999999999E-2</v>
      </c>
      <c r="F151" s="5">
        <v>1004617</v>
      </c>
      <c r="G151" s="5">
        <v>0</v>
      </c>
      <c r="H151" s="5">
        <v>0</v>
      </c>
      <c r="I151" s="5">
        <v>0</v>
      </c>
      <c r="J151" s="5">
        <v>0</v>
      </c>
      <c r="L151">
        <f t="shared" si="15"/>
        <v>149</v>
      </c>
      <c r="M151">
        <f>Analysis!$B$3+B151/1000000</f>
        <v>3.0274820000049658</v>
      </c>
      <c r="N151">
        <f t="shared" si="16"/>
        <v>2</v>
      </c>
      <c r="O151">
        <f>IF(ABS(D151)&gt;1,D151/1000000,D151)*Analysis!$B$4</f>
        <v>-4.7882609999999999E-2</v>
      </c>
      <c r="P151">
        <f>IF(ABS(E151)&gt;1,E151/1000000,E151)*Analysis!$B$4</f>
        <v>0.12072186</v>
      </c>
      <c r="Q151">
        <f>IF(ABS(F151)&gt;1,F151/1000000,F151)*Analysis!$B$4</f>
        <v>9.8552927700000019</v>
      </c>
      <c r="R151">
        <f t="shared" si="17"/>
        <v>0</v>
      </c>
      <c r="S151">
        <f t="shared" si="18"/>
        <v>0</v>
      </c>
      <c r="T151">
        <f t="shared" si="19"/>
        <v>0</v>
      </c>
      <c r="U151">
        <f t="shared" si="20"/>
        <v>0</v>
      </c>
    </row>
    <row r="152" spans="1:21" x14ac:dyDescent="0.3">
      <c r="A152" s="4">
        <v>150</v>
      </c>
      <c r="B152" s="4">
        <v>-96588950717</v>
      </c>
      <c r="C152" s="5">
        <v>2</v>
      </c>
      <c r="D152" s="5">
        <v>-4.901E-3</v>
      </c>
      <c r="E152" s="5">
        <v>1.223E-2</v>
      </c>
      <c r="F152" s="5">
        <v>1001112</v>
      </c>
      <c r="G152" s="5">
        <v>0</v>
      </c>
      <c r="H152" s="5">
        <v>0</v>
      </c>
      <c r="I152" s="5">
        <v>0</v>
      </c>
      <c r="J152" s="5">
        <v>0</v>
      </c>
      <c r="L152">
        <f t="shared" si="15"/>
        <v>150</v>
      </c>
      <c r="M152">
        <f>Analysis!$B$3+B152/1000000</f>
        <v>3.0492830000002868</v>
      </c>
      <c r="N152">
        <f t="shared" si="16"/>
        <v>2</v>
      </c>
      <c r="O152">
        <f>IF(ABS(D152)&gt;1,D152/1000000,D152)*Analysis!$B$4</f>
        <v>-4.807881E-2</v>
      </c>
      <c r="P152">
        <f>IF(ABS(E152)&gt;1,E152/1000000,E152)*Analysis!$B$4</f>
        <v>0.11997630000000001</v>
      </c>
      <c r="Q152">
        <f>IF(ABS(F152)&gt;1,F152/1000000,F152)*Analysis!$B$4</f>
        <v>9.8209087200000003</v>
      </c>
      <c r="R152">
        <f t="shared" si="17"/>
        <v>0</v>
      </c>
      <c r="S152">
        <f t="shared" si="18"/>
        <v>0</v>
      </c>
      <c r="T152">
        <f t="shared" si="19"/>
        <v>0</v>
      </c>
      <c r="U152">
        <f t="shared" si="20"/>
        <v>0</v>
      </c>
    </row>
    <row r="153" spans="1:21" x14ac:dyDescent="0.3">
      <c r="A153" s="4">
        <v>151</v>
      </c>
      <c r="B153" s="4">
        <v>-96588932335</v>
      </c>
      <c r="C153" s="5">
        <v>2</v>
      </c>
      <c r="D153" s="5">
        <v>-4.8199999999999996E-3</v>
      </c>
      <c r="E153" s="5">
        <v>1.2267E-2</v>
      </c>
      <c r="F153" s="5">
        <v>0.99926700000000002</v>
      </c>
      <c r="G153" s="5">
        <v>0</v>
      </c>
      <c r="H153" s="5">
        <v>0</v>
      </c>
      <c r="I153" s="5">
        <v>0</v>
      </c>
      <c r="J153" s="5">
        <v>0</v>
      </c>
      <c r="L153">
        <f t="shared" si="15"/>
        <v>151</v>
      </c>
      <c r="M153">
        <f>Analysis!$B$3+B153/1000000</f>
        <v>3.0676649999950314</v>
      </c>
      <c r="N153">
        <f t="shared" si="16"/>
        <v>2</v>
      </c>
      <c r="O153">
        <f>IF(ABS(D153)&gt;1,D153/1000000,D153)*Analysis!$B$4</f>
        <v>-4.7284199999999998E-2</v>
      </c>
      <c r="P153">
        <f>IF(ABS(E153)&gt;1,E153/1000000,E153)*Analysis!$B$4</f>
        <v>0.12033927000000001</v>
      </c>
      <c r="Q153">
        <f>IF(ABS(F153)&gt;1,F153/1000000,F153)*Analysis!$B$4</f>
        <v>9.8028092700000009</v>
      </c>
      <c r="R153">
        <f t="shared" si="17"/>
        <v>0</v>
      </c>
      <c r="S153">
        <f t="shared" si="18"/>
        <v>0</v>
      </c>
      <c r="T153">
        <f t="shared" si="19"/>
        <v>0</v>
      </c>
      <c r="U153">
        <f t="shared" si="20"/>
        <v>0</v>
      </c>
    </row>
    <row r="154" spans="1:21" x14ac:dyDescent="0.3">
      <c r="A154" s="4">
        <v>152</v>
      </c>
      <c r="B154" s="4">
        <v>-96588912216</v>
      </c>
      <c r="C154" s="5">
        <v>2</v>
      </c>
      <c r="D154" s="5">
        <v>-4.9410000000000001E-3</v>
      </c>
      <c r="E154" s="5">
        <v>1.227E-2</v>
      </c>
      <c r="F154" s="5">
        <v>1002546</v>
      </c>
      <c r="G154" s="5">
        <v>0</v>
      </c>
      <c r="H154" s="5">
        <v>0</v>
      </c>
      <c r="I154" s="5">
        <v>0</v>
      </c>
      <c r="J154" s="5">
        <v>0</v>
      </c>
      <c r="L154">
        <f t="shared" si="15"/>
        <v>152</v>
      </c>
      <c r="M154">
        <f>Analysis!$B$3+B154/1000000</f>
        <v>3.0877840000030119</v>
      </c>
      <c r="N154">
        <f t="shared" si="16"/>
        <v>2</v>
      </c>
      <c r="O154">
        <f>IF(ABS(D154)&gt;1,D154/1000000,D154)*Analysis!$B$4</f>
        <v>-4.8471210000000001E-2</v>
      </c>
      <c r="P154">
        <f>IF(ABS(E154)&gt;1,E154/1000000,E154)*Analysis!$B$4</f>
        <v>0.12036870000000001</v>
      </c>
      <c r="Q154">
        <f>IF(ABS(F154)&gt;1,F154/1000000,F154)*Analysis!$B$4</f>
        <v>9.8349762599999995</v>
      </c>
      <c r="R154">
        <f t="shared" si="17"/>
        <v>0</v>
      </c>
      <c r="S154">
        <f t="shared" si="18"/>
        <v>0</v>
      </c>
      <c r="T154">
        <f t="shared" si="19"/>
        <v>0</v>
      </c>
      <c r="U154">
        <f t="shared" si="20"/>
        <v>0</v>
      </c>
    </row>
    <row r="155" spans="1:21" x14ac:dyDescent="0.3">
      <c r="A155" s="4">
        <v>153</v>
      </c>
      <c r="B155" s="4">
        <v>-96588891265</v>
      </c>
      <c r="C155" s="5">
        <v>2</v>
      </c>
      <c r="D155" s="5">
        <v>-4.9230000000000003E-3</v>
      </c>
      <c r="E155" s="5">
        <v>1.2201999999999999E-2</v>
      </c>
      <c r="F155" s="5">
        <v>1004466</v>
      </c>
      <c r="G155" s="5">
        <v>0</v>
      </c>
      <c r="H155" s="5">
        <v>0</v>
      </c>
      <c r="I155" s="5">
        <v>0</v>
      </c>
      <c r="J155" s="5">
        <v>0</v>
      </c>
      <c r="L155">
        <f t="shared" si="15"/>
        <v>153</v>
      </c>
      <c r="M155">
        <f>Analysis!$B$3+B155/1000000</f>
        <v>3.1087350000016158</v>
      </c>
      <c r="N155">
        <f t="shared" si="16"/>
        <v>2</v>
      </c>
      <c r="O155">
        <f>IF(ABS(D155)&gt;1,D155/1000000,D155)*Analysis!$B$4</f>
        <v>-4.8294630000000005E-2</v>
      </c>
      <c r="P155">
        <f>IF(ABS(E155)&gt;1,E155/1000000,E155)*Analysis!$B$4</f>
        <v>0.11970161999999999</v>
      </c>
      <c r="Q155">
        <f>IF(ABS(F155)&gt;1,F155/1000000,F155)*Analysis!$B$4</f>
        <v>9.8538114600000011</v>
      </c>
      <c r="R155">
        <f t="shared" si="17"/>
        <v>0</v>
      </c>
      <c r="S155">
        <f t="shared" si="18"/>
        <v>0</v>
      </c>
      <c r="T155">
        <f t="shared" si="19"/>
        <v>0</v>
      </c>
      <c r="U155">
        <f t="shared" si="20"/>
        <v>0</v>
      </c>
    </row>
    <row r="156" spans="1:21" x14ac:dyDescent="0.3">
      <c r="A156" s="4">
        <v>154</v>
      </c>
      <c r="B156" s="4">
        <v>-96588870990</v>
      </c>
      <c r="C156" s="5">
        <v>2</v>
      </c>
      <c r="D156" s="5">
        <v>-4.9230000000000003E-3</v>
      </c>
      <c r="E156" s="5">
        <v>1.2347E-2</v>
      </c>
      <c r="F156" s="5">
        <v>1004486</v>
      </c>
      <c r="G156" s="5">
        <v>0</v>
      </c>
      <c r="H156" s="5">
        <v>0</v>
      </c>
      <c r="I156" s="5">
        <v>0</v>
      </c>
      <c r="J156" s="5">
        <v>0</v>
      </c>
      <c r="L156">
        <f t="shared" si="15"/>
        <v>154</v>
      </c>
      <c r="M156">
        <f>Analysis!$B$3+B156/1000000</f>
        <v>3.1290100000042003</v>
      </c>
      <c r="N156">
        <f t="shared" si="16"/>
        <v>2</v>
      </c>
      <c r="O156">
        <f>IF(ABS(D156)&gt;1,D156/1000000,D156)*Analysis!$B$4</f>
        <v>-4.8294630000000005E-2</v>
      </c>
      <c r="P156">
        <f>IF(ABS(E156)&gt;1,E156/1000000,E156)*Analysis!$B$4</f>
        <v>0.12112407000000001</v>
      </c>
      <c r="Q156">
        <f>IF(ABS(F156)&gt;1,F156/1000000,F156)*Analysis!$B$4</f>
        <v>9.8540076600000006</v>
      </c>
      <c r="R156">
        <f t="shared" si="17"/>
        <v>0</v>
      </c>
      <c r="S156">
        <f t="shared" si="18"/>
        <v>0</v>
      </c>
      <c r="T156">
        <f t="shared" si="19"/>
        <v>0</v>
      </c>
      <c r="U156">
        <f t="shared" si="20"/>
        <v>0</v>
      </c>
    </row>
    <row r="157" spans="1:21" x14ac:dyDescent="0.3">
      <c r="A157" s="4">
        <v>155</v>
      </c>
      <c r="B157" s="4">
        <v>-96588855803</v>
      </c>
      <c r="C157" s="5">
        <v>2</v>
      </c>
      <c r="D157" s="5">
        <v>-5.0350000000000004E-3</v>
      </c>
      <c r="E157" s="5">
        <v>1.2392E-2</v>
      </c>
      <c r="F157" s="5">
        <v>1004121</v>
      </c>
      <c r="G157" s="5">
        <v>0</v>
      </c>
      <c r="H157" s="5">
        <v>0</v>
      </c>
      <c r="I157" s="5">
        <v>0</v>
      </c>
      <c r="J157" s="5">
        <v>0</v>
      </c>
      <c r="L157">
        <f t="shared" si="15"/>
        <v>155</v>
      </c>
      <c r="M157">
        <f>Analysis!$B$3+B157/1000000</f>
        <v>3.1441970000014408</v>
      </c>
      <c r="N157">
        <f t="shared" si="16"/>
        <v>2</v>
      </c>
      <c r="O157">
        <f>IF(ABS(D157)&gt;1,D157/1000000,D157)*Analysis!$B$4</f>
        <v>-4.9393350000000009E-2</v>
      </c>
      <c r="P157">
        <f>IF(ABS(E157)&gt;1,E157/1000000,E157)*Analysis!$B$4</f>
        <v>0.12156552000000001</v>
      </c>
      <c r="Q157">
        <f>IF(ABS(F157)&gt;1,F157/1000000,F157)*Analysis!$B$4</f>
        <v>9.8504270100000006</v>
      </c>
      <c r="R157">
        <f t="shared" si="17"/>
        <v>0</v>
      </c>
      <c r="S157">
        <f t="shared" si="18"/>
        <v>0</v>
      </c>
      <c r="T157">
        <f t="shared" si="19"/>
        <v>0</v>
      </c>
      <c r="U157">
        <f t="shared" si="20"/>
        <v>0</v>
      </c>
    </row>
    <row r="158" spans="1:21" x14ac:dyDescent="0.3">
      <c r="A158" s="4">
        <v>156</v>
      </c>
      <c r="B158" s="4">
        <v>-96588831597</v>
      </c>
      <c r="C158" s="5">
        <v>2</v>
      </c>
      <c r="D158" s="5">
        <v>-5.0340000000000003E-3</v>
      </c>
      <c r="E158" s="5">
        <v>1.2428E-2</v>
      </c>
      <c r="F158" s="5">
        <v>1008387</v>
      </c>
      <c r="G158" s="5">
        <v>0</v>
      </c>
      <c r="H158" s="5">
        <v>0</v>
      </c>
      <c r="I158" s="5">
        <v>0</v>
      </c>
      <c r="J158" s="5">
        <v>0</v>
      </c>
      <c r="L158">
        <f t="shared" si="15"/>
        <v>156</v>
      </c>
      <c r="M158">
        <f>Analysis!$B$3+B158/1000000</f>
        <v>3.168403000003309</v>
      </c>
      <c r="N158">
        <f t="shared" si="16"/>
        <v>2</v>
      </c>
      <c r="O158">
        <f>IF(ABS(D158)&gt;1,D158/1000000,D158)*Analysis!$B$4</f>
        <v>-4.9383540000000004E-2</v>
      </c>
      <c r="P158">
        <f>IF(ABS(E158)&gt;1,E158/1000000,E158)*Analysis!$B$4</f>
        <v>0.12191868</v>
      </c>
      <c r="Q158">
        <f>IF(ABS(F158)&gt;1,F158/1000000,F158)*Analysis!$B$4</f>
        <v>9.8922764700000005</v>
      </c>
      <c r="R158">
        <f t="shared" si="17"/>
        <v>0</v>
      </c>
      <c r="S158">
        <f t="shared" si="18"/>
        <v>0</v>
      </c>
      <c r="T158">
        <f t="shared" si="19"/>
        <v>0</v>
      </c>
      <c r="U158">
        <f t="shared" si="20"/>
        <v>0</v>
      </c>
    </row>
    <row r="159" spans="1:21" x14ac:dyDescent="0.3">
      <c r="A159" s="4">
        <v>157</v>
      </c>
      <c r="B159" s="4">
        <v>-96588807555</v>
      </c>
      <c r="C159" s="5">
        <v>2</v>
      </c>
      <c r="D159" s="5">
        <v>-4.9769999999999997E-3</v>
      </c>
      <c r="E159" s="5">
        <v>1.2252000000000001E-2</v>
      </c>
      <c r="F159" s="5">
        <v>1005814</v>
      </c>
      <c r="G159" s="5">
        <v>0</v>
      </c>
      <c r="H159" s="5">
        <v>0</v>
      </c>
      <c r="I159" s="5">
        <v>0</v>
      </c>
      <c r="J159" s="5">
        <v>0</v>
      </c>
      <c r="L159">
        <f t="shared" si="15"/>
        <v>157</v>
      </c>
      <c r="M159">
        <f>Analysis!$B$3+B159/1000000</f>
        <v>3.1924449999933131</v>
      </c>
      <c r="N159">
        <f t="shared" si="16"/>
        <v>2</v>
      </c>
      <c r="O159">
        <f>IF(ABS(D159)&gt;1,D159/1000000,D159)*Analysis!$B$4</f>
        <v>-4.8824369999999999E-2</v>
      </c>
      <c r="P159">
        <f>IF(ABS(E159)&gt;1,E159/1000000,E159)*Analysis!$B$4</f>
        <v>0.12019212000000001</v>
      </c>
      <c r="Q159">
        <f>IF(ABS(F159)&gt;1,F159/1000000,F159)*Analysis!$B$4</f>
        <v>9.867035340000001</v>
      </c>
      <c r="R159">
        <f t="shared" si="17"/>
        <v>0</v>
      </c>
      <c r="S159">
        <f t="shared" si="18"/>
        <v>0</v>
      </c>
      <c r="T159">
        <f t="shared" si="19"/>
        <v>0</v>
      </c>
      <c r="U159">
        <f t="shared" si="20"/>
        <v>0</v>
      </c>
    </row>
    <row r="160" spans="1:21" x14ac:dyDescent="0.3">
      <c r="A160" s="4">
        <v>158</v>
      </c>
      <c r="B160" s="4">
        <v>-96588786650</v>
      </c>
      <c r="C160" s="5">
        <v>2</v>
      </c>
      <c r="D160" s="5">
        <v>-4.895E-3</v>
      </c>
      <c r="E160" s="5">
        <v>1.235E-2</v>
      </c>
      <c r="F160" s="5">
        <v>1004545</v>
      </c>
      <c r="G160" s="5">
        <v>0</v>
      </c>
      <c r="H160" s="5">
        <v>0</v>
      </c>
      <c r="I160" s="5">
        <v>0</v>
      </c>
      <c r="J160" s="5">
        <v>0</v>
      </c>
      <c r="L160">
        <f t="shared" si="15"/>
        <v>158</v>
      </c>
      <c r="M160">
        <f>Analysis!$B$3+B160/1000000</f>
        <v>3.2133500000054482</v>
      </c>
      <c r="N160">
        <f t="shared" si="16"/>
        <v>2</v>
      </c>
      <c r="O160">
        <f>IF(ABS(D160)&gt;1,D160/1000000,D160)*Analysis!$B$4</f>
        <v>-4.8019950000000006E-2</v>
      </c>
      <c r="P160">
        <f>IF(ABS(E160)&gt;1,E160/1000000,E160)*Analysis!$B$4</f>
        <v>0.12115350000000001</v>
      </c>
      <c r="Q160">
        <f>IF(ABS(F160)&gt;1,F160/1000000,F160)*Analysis!$B$4</f>
        <v>9.8545864500000011</v>
      </c>
      <c r="R160">
        <f t="shared" si="17"/>
        <v>0</v>
      </c>
      <c r="S160">
        <f t="shared" si="18"/>
        <v>0</v>
      </c>
      <c r="T160">
        <f t="shared" si="19"/>
        <v>0</v>
      </c>
      <c r="U160">
        <f t="shared" si="20"/>
        <v>0</v>
      </c>
    </row>
    <row r="161" spans="1:21" x14ac:dyDescent="0.3">
      <c r="A161" s="4">
        <v>159</v>
      </c>
      <c r="B161" s="4">
        <v>-96588771440</v>
      </c>
      <c r="C161" s="5">
        <v>2</v>
      </c>
      <c r="D161" s="5">
        <v>-4.8700000000000002E-3</v>
      </c>
      <c r="E161" s="5">
        <v>1.2297000000000001E-2</v>
      </c>
      <c r="F161" s="5">
        <v>1004099</v>
      </c>
      <c r="G161" s="5">
        <v>0</v>
      </c>
      <c r="H161" s="5">
        <v>0</v>
      </c>
      <c r="I161" s="5">
        <v>0</v>
      </c>
      <c r="J161" s="5">
        <v>0</v>
      </c>
      <c r="L161">
        <f t="shared" si="15"/>
        <v>159</v>
      </c>
      <c r="M161">
        <f>Analysis!$B$3+B161/1000000</f>
        <v>3.2285600000031991</v>
      </c>
      <c r="N161">
        <f t="shared" si="16"/>
        <v>2</v>
      </c>
      <c r="O161">
        <f>IF(ABS(D161)&gt;1,D161/1000000,D161)*Analysis!$B$4</f>
        <v>-4.7774700000000003E-2</v>
      </c>
      <c r="P161">
        <f>IF(ABS(E161)&gt;1,E161/1000000,E161)*Analysis!$B$4</f>
        <v>0.12063357000000001</v>
      </c>
      <c r="Q161">
        <f>IF(ABS(F161)&gt;1,F161/1000000,F161)*Analysis!$B$4</f>
        <v>9.8502111900000013</v>
      </c>
      <c r="R161">
        <f t="shared" si="17"/>
        <v>0</v>
      </c>
      <c r="S161">
        <f t="shared" si="18"/>
        <v>0</v>
      </c>
      <c r="T161">
        <f t="shared" si="19"/>
        <v>0</v>
      </c>
      <c r="U161">
        <f t="shared" si="20"/>
        <v>0</v>
      </c>
    </row>
    <row r="162" spans="1:21" x14ac:dyDescent="0.3">
      <c r="A162" s="4">
        <v>160</v>
      </c>
      <c r="B162" s="4">
        <v>-96588755880</v>
      </c>
      <c r="C162" s="5">
        <v>2</v>
      </c>
      <c r="D162" s="5">
        <v>-4.8370000000000002E-3</v>
      </c>
      <c r="E162" s="5">
        <v>1.2239999999999999E-2</v>
      </c>
      <c r="F162" s="5">
        <v>0.99917800000000001</v>
      </c>
      <c r="G162" s="5">
        <v>0</v>
      </c>
      <c r="H162" s="5">
        <v>0</v>
      </c>
      <c r="I162" s="5">
        <v>0</v>
      </c>
      <c r="J162" s="5">
        <v>0</v>
      </c>
      <c r="L162">
        <f t="shared" si="15"/>
        <v>160</v>
      </c>
      <c r="M162">
        <f>Analysis!$B$3+B162/1000000</f>
        <v>3.2441200000030221</v>
      </c>
      <c r="N162">
        <f t="shared" si="16"/>
        <v>2</v>
      </c>
      <c r="O162">
        <f>IF(ABS(D162)&gt;1,D162/1000000,D162)*Analysis!$B$4</f>
        <v>-4.7450970000000002E-2</v>
      </c>
      <c r="P162">
        <f>IF(ABS(E162)&gt;1,E162/1000000,E162)*Analysis!$B$4</f>
        <v>0.1200744</v>
      </c>
      <c r="Q162">
        <f>IF(ABS(F162)&gt;1,F162/1000000,F162)*Analysis!$B$4</f>
        <v>9.8019361800000002</v>
      </c>
      <c r="R162">
        <f t="shared" si="17"/>
        <v>0</v>
      </c>
      <c r="S162">
        <f t="shared" si="18"/>
        <v>0</v>
      </c>
      <c r="T162">
        <f t="shared" si="19"/>
        <v>0</v>
      </c>
      <c r="U162">
        <f t="shared" si="20"/>
        <v>0</v>
      </c>
    </row>
    <row r="163" spans="1:21" x14ac:dyDescent="0.3">
      <c r="A163" s="4">
        <v>161</v>
      </c>
      <c r="B163" s="4">
        <v>-96588730509</v>
      </c>
      <c r="C163" s="5">
        <v>2</v>
      </c>
      <c r="D163" s="5">
        <v>-4.9189999999999998E-3</v>
      </c>
      <c r="E163" s="5">
        <v>1.2319999999999999E-2</v>
      </c>
      <c r="F163" s="5">
        <v>1005212</v>
      </c>
      <c r="G163" s="5">
        <v>0</v>
      </c>
      <c r="H163" s="5">
        <v>0</v>
      </c>
      <c r="I163" s="5">
        <v>0</v>
      </c>
      <c r="J163" s="5">
        <v>0</v>
      </c>
      <c r="L163">
        <f t="shared" si="15"/>
        <v>161</v>
      </c>
      <c r="M163">
        <f>Analysis!$B$3+B163/1000000</f>
        <v>3.2694909999991069</v>
      </c>
      <c r="N163">
        <f t="shared" si="16"/>
        <v>2</v>
      </c>
      <c r="O163">
        <f>IF(ABS(D163)&gt;1,D163/1000000,D163)*Analysis!$B$4</f>
        <v>-4.8255390000000002E-2</v>
      </c>
      <c r="P163">
        <f>IF(ABS(E163)&gt;1,E163/1000000,E163)*Analysis!$B$4</f>
        <v>0.1208592</v>
      </c>
      <c r="Q163">
        <f>IF(ABS(F163)&gt;1,F163/1000000,F163)*Analysis!$B$4</f>
        <v>9.861129720000001</v>
      </c>
      <c r="R163">
        <f t="shared" si="17"/>
        <v>0</v>
      </c>
      <c r="S163">
        <f t="shared" si="18"/>
        <v>0</v>
      </c>
      <c r="T163">
        <f t="shared" si="19"/>
        <v>0</v>
      </c>
      <c r="U163">
        <f t="shared" si="20"/>
        <v>0</v>
      </c>
    </row>
    <row r="164" spans="1:21" x14ac:dyDescent="0.3">
      <c r="A164" s="4">
        <v>162</v>
      </c>
      <c r="B164" s="4">
        <v>-96588706246</v>
      </c>
      <c r="C164" s="5">
        <v>2</v>
      </c>
      <c r="D164" s="5">
        <v>-4.9630000000000004E-3</v>
      </c>
      <c r="E164" s="5">
        <v>1.2284E-2</v>
      </c>
      <c r="F164" s="5">
        <v>1004571</v>
      </c>
      <c r="G164" s="5">
        <v>0</v>
      </c>
      <c r="H164" s="5">
        <v>0</v>
      </c>
      <c r="I164" s="5">
        <v>0</v>
      </c>
      <c r="J164" s="5">
        <v>0</v>
      </c>
      <c r="L164">
        <f t="shared" si="15"/>
        <v>162</v>
      </c>
      <c r="M164">
        <f>Analysis!$B$3+B164/1000000</f>
        <v>3.2937539999984438</v>
      </c>
      <c r="N164">
        <f t="shared" si="16"/>
        <v>2</v>
      </c>
      <c r="O164">
        <f>IF(ABS(D164)&gt;1,D164/1000000,D164)*Analysis!$B$4</f>
        <v>-4.8687030000000006E-2</v>
      </c>
      <c r="P164">
        <f>IF(ABS(E164)&gt;1,E164/1000000,E164)*Analysis!$B$4</f>
        <v>0.12050604000000001</v>
      </c>
      <c r="Q164">
        <f>IF(ABS(F164)&gt;1,F164/1000000,F164)*Analysis!$B$4</f>
        <v>9.8548415100000017</v>
      </c>
      <c r="R164">
        <f t="shared" si="17"/>
        <v>0</v>
      </c>
      <c r="S164">
        <f t="shared" si="18"/>
        <v>0</v>
      </c>
      <c r="T164">
        <f t="shared" si="19"/>
        <v>0</v>
      </c>
      <c r="U164">
        <f t="shared" si="20"/>
        <v>0</v>
      </c>
    </row>
    <row r="165" spans="1:21" x14ac:dyDescent="0.3">
      <c r="A165" s="4">
        <v>163</v>
      </c>
      <c r="B165" s="4">
        <v>-96588689542</v>
      </c>
      <c r="C165" s="5">
        <v>2</v>
      </c>
      <c r="D165" s="5">
        <v>-5.0130000000000001E-3</v>
      </c>
      <c r="E165" s="5">
        <v>1.2292000000000001E-2</v>
      </c>
      <c r="F165" s="5">
        <v>1004254</v>
      </c>
      <c r="G165" s="5">
        <v>0</v>
      </c>
      <c r="H165" s="5">
        <v>0</v>
      </c>
      <c r="I165" s="5">
        <v>0</v>
      </c>
      <c r="J165" s="5">
        <v>0</v>
      </c>
      <c r="L165">
        <f t="shared" si="15"/>
        <v>163</v>
      </c>
      <c r="M165">
        <f>Analysis!$B$3+B165/1000000</f>
        <v>3.3104580000072019</v>
      </c>
      <c r="N165">
        <f t="shared" si="16"/>
        <v>2</v>
      </c>
      <c r="O165">
        <f>IF(ABS(D165)&gt;1,D165/1000000,D165)*Analysis!$B$4</f>
        <v>-4.9177530000000004E-2</v>
      </c>
      <c r="P165">
        <f>IF(ABS(E165)&gt;1,E165/1000000,E165)*Analysis!$B$4</f>
        <v>0.12058452000000001</v>
      </c>
      <c r="Q165">
        <f>IF(ABS(F165)&gt;1,F165/1000000,F165)*Analysis!$B$4</f>
        <v>9.85173174</v>
      </c>
      <c r="R165">
        <f t="shared" si="17"/>
        <v>0</v>
      </c>
      <c r="S165">
        <f t="shared" si="18"/>
        <v>0</v>
      </c>
      <c r="T165">
        <f t="shared" si="19"/>
        <v>0</v>
      </c>
      <c r="U165">
        <f t="shared" si="20"/>
        <v>0</v>
      </c>
    </row>
    <row r="166" spans="1:21" x14ac:dyDescent="0.3">
      <c r="A166" s="4">
        <v>164</v>
      </c>
      <c r="B166" s="4">
        <v>-96588670565</v>
      </c>
      <c r="C166" s="5">
        <v>2</v>
      </c>
      <c r="D166" s="5">
        <v>1.9449999999999999E-3</v>
      </c>
      <c r="E166" s="5">
        <v>1.2292000000000001E-2</v>
      </c>
      <c r="F166" s="5">
        <v>1004694</v>
      </c>
      <c r="G166" s="5">
        <v>0</v>
      </c>
      <c r="H166" s="5">
        <v>0</v>
      </c>
      <c r="I166" s="5">
        <v>0</v>
      </c>
      <c r="J166" s="5">
        <v>0</v>
      </c>
      <c r="L166">
        <f t="shared" si="15"/>
        <v>164</v>
      </c>
      <c r="M166">
        <f>Analysis!$B$3+B166/1000000</f>
        <v>3.3294350000069244</v>
      </c>
      <c r="N166">
        <f t="shared" si="16"/>
        <v>2</v>
      </c>
      <c r="O166">
        <f>IF(ABS(D166)&gt;1,D166/1000000,D166)*Analysis!$B$4</f>
        <v>1.9080449999999999E-2</v>
      </c>
      <c r="P166">
        <f>IF(ABS(E166)&gt;1,E166/1000000,E166)*Analysis!$B$4</f>
        <v>0.12058452000000001</v>
      </c>
      <c r="Q166">
        <f>IF(ABS(F166)&gt;1,F166/1000000,F166)*Analysis!$B$4</f>
        <v>9.8560481400000004</v>
      </c>
      <c r="R166">
        <f t="shared" si="17"/>
        <v>0</v>
      </c>
      <c r="S166">
        <f t="shared" si="18"/>
        <v>0</v>
      </c>
      <c r="T166">
        <f t="shared" si="19"/>
        <v>0</v>
      </c>
      <c r="U166">
        <f t="shared" si="20"/>
        <v>0</v>
      </c>
    </row>
    <row r="167" spans="1:21" x14ac:dyDescent="0.3">
      <c r="A167" s="4">
        <v>165</v>
      </c>
      <c r="B167" s="4">
        <v>-96588650723</v>
      </c>
      <c r="C167" s="5">
        <v>2</v>
      </c>
      <c r="D167" s="5">
        <v>-6.4209999999999996E-3</v>
      </c>
      <c r="E167" s="5">
        <v>1.2239999999999999E-2</v>
      </c>
      <c r="F167" s="5">
        <v>1004392</v>
      </c>
      <c r="G167" s="5">
        <v>0</v>
      </c>
      <c r="H167" s="5">
        <v>0</v>
      </c>
      <c r="I167" s="5">
        <v>0</v>
      </c>
      <c r="J167" s="5">
        <v>0</v>
      </c>
      <c r="L167">
        <f t="shared" si="15"/>
        <v>165</v>
      </c>
      <c r="M167">
        <f>Analysis!$B$3+B167/1000000</f>
        <v>3.349277000001166</v>
      </c>
      <c r="N167">
        <f t="shared" si="16"/>
        <v>2</v>
      </c>
      <c r="O167">
        <f>IF(ABS(D167)&gt;1,D167/1000000,D167)*Analysis!$B$4</f>
        <v>-6.2990009999999999E-2</v>
      </c>
      <c r="P167">
        <f>IF(ABS(E167)&gt;1,E167/1000000,E167)*Analysis!$B$4</f>
        <v>0.1200744</v>
      </c>
      <c r="Q167">
        <f>IF(ABS(F167)&gt;1,F167/1000000,F167)*Analysis!$B$4</f>
        <v>9.8530855200000005</v>
      </c>
      <c r="R167">
        <f t="shared" si="17"/>
        <v>0</v>
      </c>
      <c r="S167">
        <f t="shared" si="18"/>
        <v>0</v>
      </c>
      <c r="T167">
        <f t="shared" si="19"/>
        <v>0</v>
      </c>
      <c r="U167">
        <f t="shared" si="20"/>
        <v>0</v>
      </c>
    </row>
    <row r="168" spans="1:21" x14ac:dyDescent="0.3">
      <c r="A168" s="4">
        <v>166</v>
      </c>
      <c r="B168" s="4">
        <v>-96588628050</v>
      </c>
      <c r="C168" s="5">
        <v>2</v>
      </c>
      <c r="D168" s="5">
        <v>-4.6940000000000003E-3</v>
      </c>
      <c r="E168" s="5">
        <v>1.2370000000000001E-2</v>
      </c>
      <c r="F168" s="5">
        <v>1004443</v>
      </c>
      <c r="G168" s="5">
        <v>0</v>
      </c>
      <c r="H168" s="5">
        <v>0</v>
      </c>
      <c r="I168" s="5">
        <v>0</v>
      </c>
      <c r="J168" s="5">
        <v>0</v>
      </c>
      <c r="L168">
        <f t="shared" si="15"/>
        <v>166</v>
      </c>
      <c r="M168">
        <f>Analysis!$B$3+B168/1000000</f>
        <v>3.3719500000006519</v>
      </c>
      <c r="N168">
        <f t="shared" si="16"/>
        <v>2</v>
      </c>
      <c r="O168">
        <f>IF(ABS(D168)&gt;1,D168/1000000,D168)*Analysis!$B$4</f>
        <v>-4.6048140000000008E-2</v>
      </c>
      <c r="P168">
        <f>IF(ABS(E168)&gt;1,E168/1000000,E168)*Analysis!$B$4</f>
        <v>0.12134970000000002</v>
      </c>
      <c r="Q168">
        <f>IF(ABS(F168)&gt;1,F168/1000000,F168)*Analysis!$B$4</f>
        <v>9.8535858300000001</v>
      </c>
      <c r="R168">
        <f t="shared" si="17"/>
        <v>0</v>
      </c>
      <c r="S168">
        <f t="shared" si="18"/>
        <v>0</v>
      </c>
      <c r="T168">
        <f t="shared" si="19"/>
        <v>0</v>
      </c>
      <c r="U168">
        <f t="shared" si="20"/>
        <v>0</v>
      </c>
    </row>
    <row r="169" spans="1:21" x14ac:dyDescent="0.3">
      <c r="A169" s="4">
        <v>167</v>
      </c>
      <c r="B169" s="4">
        <v>-96588609185</v>
      </c>
      <c r="C169" s="5">
        <v>2</v>
      </c>
      <c r="D169" s="5">
        <v>-4.627E-3</v>
      </c>
      <c r="E169" s="5">
        <v>1.0617E-2</v>
      </c>
      <c r="F169" s="5">
        <v>1004453</v>
      </c>
      <c r="G169" s="5">
        <v>0</v>
      </c>
      <c r="H169" s="5">
        <v>0</v>
      </c>
      <c r="I169" s="5">
        <v>0</v>
      </c>
      <c r="J169" s="5">
        <v>0</v>
      </c>
      <c r="L169">
        <f t="shared" si="15"/>
        <v>167</v>
      </c>
      <c r="M169">
        <f>Analysis!$B$3+B169/1000000</f>
        <v>3.3908150000061141</v>
      </c>
      <c r="N169">
        <f t="shared" si="16"/>
        <v>2</v>
      </c>
      <c r="O169">
        <f>IF(ABS(D169)&gt;1,D169/1000000,D169)*Analysis!$B$4</f>
        <v>-4.539087E-2</v>
      </c>
      <c r="P169">
        <f>IF(ABS(E169)&gt;1,E169/1000000,E169)*Analysis!$B$4</f>
        <v>0.10415277000000001</v>
      </c>
      <c r="Q169">
        <f>IF(ABS(F169)&gt;1,F169/1000000,F169)*Analysis!$B$4</f>
        <v>9.8536839300000008</v>
      </c>
      <c r="R169">
        <f t="shared" si="17"/>
        <v>0</v>
      </c>
      <c r="S169">
        <f t="shared" si="18"/>
        <v>0</v>
      </c>
      <c r="T169">
        <f t="shared" si="19"/>
        <v>0</v>
      </c>
      <c r="U169">
        <f t="shared" si="20"/>
        <v>0</v>
      </c>
    </row>
    <row r="170" spans="1:21" x14ac:dyDescent="0.3">
      <c r="A170" s="4">
        <v>168</v>
      </c>
      <c r="B170" s="4">
        <v>-96588594513</v>
      </c>
      <c r="C170" s="5">
        <v>2</v>
      </c>
      <c r="D170" s="5">
        <v>-4.751E-3</v>
      </c>
      <c r="E170" s="5">
        <v>1.2912E-2</v>
      </c>
      <c r="F170" s="5">
        <v>1004440</v>
      </c>
      <c r="G170" s="5">
        <v>0</v>
      </c>
      <c r="H170" s="5">
        <v>0</v>
      </c>
      <c r="I170" s="5">
        <v>0</v>
      </c>
      <c r="J170" s="5">
        <v>0</v>
      </c>
      <c r="L170">
        <f t="shared" si="15"/>
        <v>168</v>
      </c>
      <c r="M170">
        <f>Analysis!$B$3+B170/1000000</f>
        <v>3.4054869999963557</v>
      </c>
      <c r="N170">
        <f t="shared" si="16"/>
        <v>2</v>
      </c>
      <c r="O170">
        <f>IF(ABS(D170)&gt;1,D170/1000000,D170)*Analysis!$B$4</f>
        <v>-4.6607310000000006E-2</v>
      </c>
      <c r="P170">
        <f>IF(ABS(E170)&gt;1,E170/1000000,E170)*Analysis!$B$4</f>
        <v>0.12666672000000001</v>
      </c>
      <c r="Q170">
        <f>IF(ABS(F170)&gt;1,F170/1000000,F170)*Analysis!$B$4</f>
        <v>9.8535564000000004</v>
      </c>
      <c r="R170">
        <f t="shared" si="17"/>
        <v>0</v>
      </c>
      <c r="S170">
        <f t="shared" si="18"/>
        <v>0</v>
      </c>
      <c r="T170">
        <f t="shared" si="19"/>
        <v>0</v>
      </c>
      <c r="U170">
        <f t="shared" si="20"/>
        <v>0</v>
      </c>
    </row>
    <row r="171" spans="1:21" x14ac:dyDescent="0.3">
      <c r="A171" s="4">
        <v>169</v>
      </c>
      <c r="B171" s="4">
        <v>-96588569795</v>
      </c>
      <c r="C171" s="5">
        <v>2</v>
      </c>
      <c r="D171" s="5">
        <v>-4.96E-3</v>
      </c>
      <c r="E171" s="5">
        <v>1.256E-2</v>
      </c>
      <c r="F171" s="5">
        <v>1004436</v>
      </c>
      <c r="G171" s="5">
        <v>0</v>
      </c>
      <c r="H171" s="5">
        <v>0</v>
      </c>
      <c r="I171" s="5">
        <v>0</v>
      </c>
      <c r="J171" s="5">
        <v>0</v>
      </c>
      <c r="L171">
        <f t="shared" si="15"/>
        <v>169</v>
      </c>
      <c r="M171">
        <f>Analysis!$B$3+B171/1000000</f>
        <v>3.4302049999969313</v>
      </c>
      <c r="N171">
        <f t="shared" si="16"/>
        <v>2</v>
      </c>
      <c r="O171">
        <f>IF(ABS(D171)&gt;1,D171/1000000,D171)*Analysis!$B$4</f>
        <v>-4.8657600000000002E-2</v>
      </c>
      <c r="P171">
        <f>IF(ABS(E171)&gt;1,E171/1000000,E171)*Analysis!$B$4</f>
        <v>0.12321360000000001</v>
      </c>
      <c r="Q171">
        <f>IF(ABS(F171)&gt;1,F171/1000000,F171)*Analysis!$B$4</f>
        <v>9.8535171600000009</v>
      </c>
      <c r="R171">
        <f t="shared" si="17"/>
        <v>0</v>
      </c>
      <c r="S171">
        <f t="shared" si="18"/>
        <v>0</v>
      </c>
      <c r="T171">
        <f t="shared" si="19"/>
        <v>0</v>
      </c>
      <c r="U171">
        <f t="shared" si="20"/>
        <v>0</v>
      </c>
    </row>
    <row r="172" spans="1:21" x14ac:dyDescent="0.3">
      <c r="A172" s="4">
        <v>170</v>
      </c>
      <c r="B172" s="4">
        <v>-96588547904</v>
      </c>
      <c r="C172" s="5">
        <v>2</v>
      </c>
      <c r="D172" s="5">
        <v>-4.9119999999999997E-3</v>
      </c>
      <c r="E172" s="5">
        <v>1.2496999999999999E-2</v>
      </c>
      <c r="F172" s="5">
        <v>1004437</v>
      </c>
      <c r="G172" s="5">
        <v>0</v>
      </c>
      <c r="H172" s="5">
        <v>0</v>
      </c>
      <c r="I172" s="5">
        <v>0</v>
      </c>
      <c r="J172" s="5">
        <v>0</v>
      </c>
      <c r="L172">
        <f t="shared" si="15"/>
        <v>170</v>
      </c>
      <c r="M172">
        <f>Analysis!$B$3+B172/1000000</f>
        <v>3.4520959999936167</v>
      </c>
      <c r="N172">
        <f t="shared" si="16"/>
        <v>2</v>
      </c>
      <c r="O172">
        <f>IF(ABS(D172)&gt;1,D172/1000000,D172)*Analysis!$B$4</f>
        <v>-4.8186720000000002E-2</v>
      </c>
      <c r="P172">
        <f>IF(ABS(E172)&gt;1,E172/1000000,E172)*Analysis!$B$4</f>
        <v>0.12259557</v>
      </c>
      <c r="Q172">
        <f>IF(ABS(F172)&gt;1,F172/1000000,F172)*Analysis!$B$4</f>
        <v>9.8535269700000008</v>
      </c>
      <c r="R172">
        <f t="shared" si="17"/>
        <v>0</v>
      </c>
      <c r="S172">
        <f t="shared" si="18"/>
        <v>0</v>
      </c>
      <c r="T172">
        <f t="shared" si="19"/>
        <v>0</v>
      </c>
      <c r="U172">
        <f t="shared" si="20"/>
        <v>0</v>
      </c>
    </row>
    <row r="173" spans="1:21" x14ac:dyDescent="0.3">
      <c r="A173" s="4">
        <v>171</v>
      </c>
      <c r="B173" s="4">
        <v>-96588535195</v>
      </c>
      <c r="C173" s="5">
        <v>2</v>
      </c>
      <c r="D173" s="5">
        <v>-4.8900000000000002E-3</v>
      </c>
      <c r="E173" s="5">
        <v>1.2390999999999999E-2</v>
      </c>
      <c r="F173" s="5">
        <v>1004438</v>
      </c>
      <c r="G173" s="5">
        <v>0</v>
      </c>
      <c r="H173" s="5">
        <v>0</v>
      </c>
      <c r="I173" s="5">
        <v>0</v>
      </c>
      <c r="J173" s="5">
        <v>0</v>
      </c>
      <c r="L173">
        <f t="shared" si="15"/>
        <v>171</v>
      </c>
      <c r="M173">
        <f>Analysis!$B$3+B173/1000000</f>
        <v>3.4648049999959767</v>
      </c>
      <c r="N173">
        <f t="shared" si="16"/>
        <v>2</v>
      </c>
      <c r="O173">
        <f>IF(ABS(D173)&gt;1,D173/1000000,D173)*Analysis!$B$4</f>
        <v>-4.7970900000000004E-2</v>
      </c>
      <c r="P173">
        <f>IF(ABS(E173)&gt;1,E173/1000000,E173)*Analysis!$B$4</f>
        <v>0.12155571</v>
      </c>
      <c r="Q173">
        <f>IF(ABS(F173)&gt;1,F173/1000000,F173)*Analysis!$B$4</f>
        <v>9.8535367800000007</v>
      </c>
      <c r="R173">
        <f t="shared" si="17"/>
        <v>0</v>
      </c>
      <c r="S173">
        <f t="shared" si="18"/>
        <v>0</v>
      </c>
      <c r="T173">
        <f t="shared" si="19"/>
        <v>0</v>
      </c>
      <c r="U173">
        <f t="shared" si="20"/>
        <v>0</v>
      </c>
    </row>
    <row r="174" spans="1:21" x14ac:dyDescent="0.3">
      <c r="A174" s="4">
        <v>172</v>
      </c>
      <c r="B174" s="4">
        <v>-96588509209</v>
      </c>
      <c r="C174" s="5">
        <v>2</v>
      </c>
      <c r="D174" s="5">
        <v>-5.045E-3</v>
      </c>
      <c r="E174" s="5">
        <v>1.2317E-2</v>
      </c>
      <c r="F174" s="5">
        <v>1004438</v>
      </c>
      <c r="G174" s="5">
        <v>0</v>
      </c>
      <c r="H174" s="5">
        <v>0</v>
      </c>
      <c r="I174" s="5">
        <v>0</v>
      </c>
      <c r="J174" s="5">
        <v>0</v>
      </c>
      <c r="L174">
        <f t="shared" si="15"/>
        <v>172</v>
      </c>
      <c r="M174">
        <f>Analysis!$B$3+B174/1000000</f>
        <v>3.49079100000381</v>
      </c>
      <c r="N174">
        <f t="shared" si="16"/>
        <v>2</v>
      </c>
      <c r="O174">
        <f>IF(ABS(D174)&gt;1,D174/1000000,D174)*Analysis!$B$4</f>
        <v>-4.9491449999999999E-2</v>
      </c>
      <c r="P174">
        <f>IF(ABS(E174)&gt;1,E174/1000000,E174)*Analysis!$B$4</f>
        <v>0.12082977</v>
      </c>
      <c r="Q174">
        <f>IF(ABS(F174)&gt;1,F174/1000000,F174)*Analysis!$B$4</f>
        <v>9.8535367800000007</v>
      </c>
      <c r="R174">
        <f t="shared" si="17"/>
        <v>0</v>
      </c>
      <c r="S174">
        <f t="shared" si="18"/>
        <v>0</v>
      </c>
      <c r="T174">
        <f t="shared" si="19"/>
        <v>0</v>
      </c>
      <c r="U174">
        <f t="shared" si="20"/>
        <v>0</v>
      </c>
    </row>
    <row r="175" spans="1:21" x14ac:dyDescent="0.3">
      <c r="A175" s="4">
        <v>173</v>
      </c>
      <c r="B175" s="4">
        <v>-96588499807</v>
      </c>
      <c r="C175" s="5">
        <v>2</v>
      </c>
      <c r="D175" s="5">
        <v>-5.0530000000000002E-3</v>
      </c>
      <c r="E175" s="5">
        <v>1.2303E-2</v>
      </c>
      <c r="F175" s="5">
        <v>1004436</v>
      </c>
      <c r="G175" s="5">
        <v>0</v>
      </c>
      <c r="H175" s="5">
        <v>0</v>
      </c>
      <c r="I175" s="5">
        <v>0</v>
      </c>
      <c r="J175" s="5">
        <v>0</v>
      </c>
      <c r="L175">
        <f t="shared" si="15"/>
        <v>173</v>
      </c>
      <c r="M175">
        <f>Analysis!$B$3+B175/1000000</f>
        <v>3.5001929999998538</v>
      </c>
      <c r="N175">
        <f t="shared" si="16"/>
        <v>2</v>
      </c>
      <c r="O175">
        <f>IF(ABS(D175)&gt;1,D175/1000000,D175)*Analysis!$B$4</f>
        <v>-4.9569930000000005E-2</v>
      </c>
      <c r="P175">
        <f>IF(ABS(E175)&gt;1,E175/1000000,E175)*Analysis!$B$4</f>
        <v>0.12069243</v>
      </c>
      <c r="Q175">
        <f>IF(ABS(F175)&gt;1,F175/1000000,F175)*Analysis!$B$4</f>
        <v>9.8535171600000009</v>
      </c>
      <c r="R175">
        <f t="shared" si="17"/>
        <v>0</v>
      </c>
      <c r="S175">
        <f t="shared" si="18"/>
        <v>0</v>
      </c>
      <c r="T175">
        <f t="shared" si="19"/>
        <v>0</v>
      </c>
      <c r="U175">
        <f t="shared" si="20"/>
        <v>0</v>
      </c>
    </row>
    <row r="176" spans="1:21" x14ac:dyDescent="0.3">
      <c r="A176" s="4">
        <v>174</v>
      </c>
      <c r="B176" s="4">
        <v>-96588469319</v>
      </c>
      <c r="C176" s="5">
        <v>2</v>
      </c>
      <c r="D176" s="5">
        <v>-4.895E-3</v>
      </c>
      <c r="E176" s="5">
        <v>1.2309E-2</v>
      </c>
      <c r="F176" s="5">
        <v>1004438</v>
      </c>
      <c r="G176" s="5">
        <v>0</v>
      </c>
      <c r="H176" s="5">
        <v>0</v>
      </c>
      <c r="I176" s="5">
        <v>0</v>
      </c>
      <c r="J176" s="5">
        <v>0</v>
      </c>
      <c r="L176">
        <f t="shared" si="15"/>
        <v>174</v>
      </c>
      <c r="M176">
        <f>Analysis!$B$3+B176/1000000</f>
        <v>3.530681000003824</v>
      </c>
      <c r="N176">
        <f t="shared" si="16"/>
        <v>2</v>
      </c>
      <c r="O176">
        <f>IF(ABS(D176)&gt;1,D176/1000000,D176)*Analysis!$B$4</f>
        <v>-4.8019950000000006E-2</v>
      </c>
      <c r="P176">
        <f>IF(ABS(E176)&gt;1,E176/1000000,E176)*Analysis!$B$4</f>
        <v>0.12075129000000001</v>
      </c>
      <c r="Q176">
        <f>IF(ABS(F176)&gt;1,F176/1000000,F176)*Analysis!$B$4</f>
        <v>9.8535367800000007</v>
      </c>
      <c r="R176">
        <f t="shared" si="17"/>
        <v>0</v>
      </c>
      <c r="S176">
        <f t="shared" si="18"/>
        <v>0</v>
      </c>
      <c r="T176">
        <f t="shared" si="19"/>
        <v>0</v>
      </c>
      <c r="U176">
        <f t="shared" si="20"/>
        <v>0</v>
      </c>
    </row>
    <row r="177" spans="1:21" x14ac:dyDescent="0.3">
      <c r="A177" s="4">
        <v>175</v>
      </c>
      <c r="B177" s="4">
        <v>-96588449350</v>
      </c>
      <c r="C177" s="5">
        <v>2</v>
      </c>
      <c r="D177" s="5">
        <v>-4.8279999999999998E-3</v>
      </c>
      <c r="E177" s="5">
        <v>1.2279999999999999E-2</v>
      </c>
      <c r="F177" s="5">
        <v>1004436</v>
      </c>
      <c r="G177" s="5">
        <v>0</v>
      </c>
      <c r="H177" s="5">
        <v>0</v>
      </c>
      <c r="I177" s="5">
        <v>0</v>
      </c>
      <c r="J177" s="5">
        <v>0</v>
      </c>
      <c r="L177">
        <f t="shared" si="15"/>
        <v>175</v>
      </c>
      <c r="M177">
        <f>Analysis!$B$3+B177/1000000</f>
        <v>3.5506500000046799</v>
      </c>
      <c r="N177">
        <f t="shared" si="16"/>
        <v>2</v>
      </c>
      <c r="O177">
        <f>IF(ABS(D177)&gt;1,D177/1000000,D177)*Analysis!$B$4</f>
        <v>-4.7362679999999997E-2</v>
      </c>
      <c r="P177">
        <f>IF(ABS(E177)&gt;1,E177/1000000,E177)*Analysis!$B$4</f>
        <v>0.1204668</v>
      </c>
      <c r="Q177">
        <f>IF(ABS(F177)&gt;1,F177/1000000,F177)*Analysis!$B$4</f>
        <v>9.8535171600000009</v>
      </c>
      <c r="R177">
        <f t="shared" si="17"/>
        <v>0</v>
      </c>
      <c r="S177">
        <f t="shared" si="18"/>
        <v>0</v>
      </c>
      <c r="T177">
        <f t="shared" si="19"/>
        <v>0</v>
      </c>
      <c r="U177">
        <f t="shared" si="20"/>
        <v>0</v>
      </c>
    </row>
    <row r="178" spans="1:21" x14ac:dyDescent="0.3">
      <c r="A178" s="4">
        <v>176</v>
      </c>
      <c r="B178" s="4">
        <v>-96588431248</v>
      </c>
      <c r="C178" s="5">
        <v>2</v>
      </c>
      <c r="D178" s="5">
        <v>-4.8690000000000001E-3</v>
      </c>
      <c r="E178" s="5">
        <v>1.2234999999999999E-2</v>
      </c>
      <c r="F178" s="5">
        <v>1004439</v>
      </c>
      <c r="G178" s="5">
        <v>0</v>
      </c>
      <c r="H178" s="5">
        <v>0</v>
      </c>
      <c r="I178" s="5">
        <v>0</v>
      </c>
      <c r="J178" s="5">
        <v>0</v>
      </c>
      <c r="L178">
        <f t="shared" si="15"/>
        <v>176</v>
      </c>
      <c r="M178">
        <f>Analysis!$B$3+B178/1000000</f>
        <v>3.5687520000064978</v>
      </c>
      <c r="N178">
        <f t="shared" si="16"/>
        <v>2</v>
      </c>
      <c r="O178">
        <f>IF(ABS(D178)&gt;1,D178/1000000,D178)*Analysis!$B$4</f>
        <v>-4.7764890000000004E-2</v>
      </c>
      <c r="P178">
        <f>IF(ABS(E178)&gt;1,E178/1000000,E178)*Analysis!$B$4</f>
        <v>0.12002535</v>
      </c>
      <c r="Q178">
        <f>IF(ABS(F178)&gt;1,F178/1000000,F178)*Analysis!$B$4</f>
        <v>9.8535465900000005</v>
      </c>
      <c r="R178">
        <f t="shared" si="17"/>
        <v>0</v>
      </c>
      <c r="S178">
        <f t="shared" si="18"/>
        <v>0</v>
      </c>
      <c r="T178">
        <f t="shared" si="19"/>
        <v>0</v>
      </c>
      <c r="U178">
        <f t="shared" si="20"/>
        <v>0</v>
      </c>
    </row>
    <row r="179" spans="1:21" x14ac:dyDescent="0.3">
      <c r="A179" s="4">
        <v>177</v>
      </c>
      <c r="B179" s="4">
        <v>-96588408991</v>
      </c>
      <c r="C179" s="5">
        <v>2</v>
      </c>
      <c r="D179" s="5">
        <v>-5.0130000000000001E-3</v>
      </c>
      <c r="E179" s="5">
        <v>1.2368000000000001E-2</v>
      </c>
      <c r="F179" s="5">
        <v>1004438</v>
      </c>
      <c r="G179" s="5">
        <v>0</v>
      </c>
      <c r="H179" s="5">
        <v>0</v>
      </c>
      <c r="I179" s="5">
        <v>0</v>
      </c>
      <c r="J179" s="5">
        <v>0</v>
      </c>
      <c r="L179">
        <f t="shared" si="15"/>
        <v>177</v>
      </c>
      <c r="M179">
        <f>Analysis!$B$3+B179/1000000</f>
        <v>3.5910089999961201</v>
      </c>
      <c r="N179">
        <f t="shared" si="16"/>
        <v>2</v>
      </c>
      <c r="O179">
        <f>IF(ABS(D179)&gt;1,D179/1000000,D179)*Analysis!$B$4</f>
        <v>-4.9177530000000004E-2</v>
      </c>
      <c r="P179">
        <f>IF(ABS(E179)&gt;1,E179/1000000,E179)*Analysis!$B$4</f>
        <v>0.12133008000000001</v>
      </c>
      <c r="Q179">
        <f>IF(ABS(F179)&gt;1,F179/1000000,F179)*Analysis!$B$4</f>
        <v>9.8535367800000007</v>
      </c>
      <c r="R179">
        <f t="shared" si="17"/>
        <v>0</v>
      </c>
      <c r="S179">
        <f t="shared" si="18"/>
        <v>0</v>
      </c>
      <c r="T179">
        <f t="shared" si="19"/>
        <v>0</v>
      </c>
      <c r="U179">
        <f t="shared" si="20"/>
        <v>0</v>
      </c>
    </row>
    <row r="180" spans="1:21" x14ac:dyDescent="0.3">
      <c r="A180" s="4">
        <v>178</v>
      </c>
      <c r="B180" s="4">
        <v>-96588394373</v>
      </c>
      <c r="C180" s="5">
        <v>2</v>
      </c>
      <c r="D180" s="5">
        <v>-4.9490000000000003E-3</v>
      </c>
      <c r="E180" s="5">
        <v>1.235E-2</v>
      </c>
      <c r="F180" s="5">
        <v>1004438</v>
      </c>
      <c r="G180" s="5">
        <v>0</v>
      </c>
      <c r="H180" s="5">
        <v>0</v>
      </c>
      <c r="I180" s="5">
        <v>0</v>
      </c>
      <c r="J180" s="5">
        <v>0</v>
      </c>
      <c r="L180">
        <f t="shared" si="15"/>
        <v>178</v>
      </c>
      <c r="M180">
        <f>Analysis!$B$3+B180/1000000</f>
        <v>3.6056269999971846</v>
      </c>
      <c r="N180">
        <f t="shared" si="16"/>
        <v>2</v>
      </c>
      <c r="O180">
        <f>IF(ABS(D180)&gt;1,D180/1000000,D180)*Analysis!$B$4</f>
        <v>-4.8549690000000006E-2</v>
      </c>
      <c r="P180">
        <f>IF(ABS(E180)&gt;1,E180/1000000,E180)*Analysis!$B$4</f>
        <v>0.12115350000000001</v>
      </c>
      <c r="Q180">
        <f>IF(ABS(F180)&gt;1,F180/1000000,F180)*Analysis!$B$4</f>
        <v>9.8535367800000007</v>
      </c>
      <c r="R180">
        <f t="shared" si="17"/>
        <v>0</v>
      </c>
      <c r="S180">
        <f t="shared" si="18"/>
        <v>0</v>
      </c>
      <c r="T180">
        <f t="shared" si="19"/>
        <v>0</v>
      </c>
      <c r="U180">
        <f t="shared" si="20"/>
        <v>0</v>
      </c>
    </row>
    <row r="181" spans="1:21" x14ac:dyDescent="0.3">
      <c r="A181" s="4">
        <v>179</v>
      </c>
      <c r="B181" s="4">
        <v>-96588369192</v>
      </c>
      <c r="C181" s="5">
        <v>2</v>
      </c>
      <c r="D181" s="5">
        <v>-4.9810000000000002E-3</v>
      </c>
      <c r="E181" s="5">
        <v>1.2281E-2</v>
      </c>
      <c r="F181" s="5">
        <v>1004438</v>
      </c>
      <c r="G181" s="5">
        <v>0</v>
      </c>
      <c r="H181" s="5">
        <v>0</v>
      </c>
      <c r="I181" s="5">
        <v>0</v>
      </c>
      <c r="J181" s="5">
        <v>0</v>
      </c>
      <c r="L181">
        <f t="shared" si="15"/>
        <v>179</v>
      </c>
      <c r="M181">
        <f>Analysis!$B$3+B181/1000000</f>
        <v>3.6308080000017071</v>
      </c>
      <c r="N181">
        <f t="shared" si="16"/>
        <v>2</v>
      </c>
      <c r="O181">
        <f>IF(ABS(D181)&gt;1,D181/1000000,D181)*Analysis!$B$4</f>
        <v>-4.8863610000000002E-2</v>
      </c>
      <c r="P181">
        <f>IF(ABS(E181)&gt;1,E181/1000000,E181)*Analysis!$B$4</f>
        <v>0.12047661000000001</v>
      </c>
      <c r="Q181">
        <f>IF(ABS(F181)&gt;1,F181/1000000,F181)*Analysis!$B$4</f>
        <v>9.8535367800000007</v>
      </c>
      <c r="R181">
        <f t="shared" si="17"/>
        <v>0</v>
      </c>
      <c r="S181">
        <f t="shared" si="18"/>
        <v>0</v>
      </c>
      <c r="T181">
        <f t="shared" si="19"/>
        <v>0</v>
      </c>
      <c r="U181">
        <f t="shared" si="20"/>
        <v>0</v>
      </c>
    </row>
    <row r="182" spans="1:21" x14ac:dyDescent="0.3">
      <c r="A182" s="4">
        <v>180</v>
      </c>
      <c r="B182" s="4">
        <v>-96588348304</v>
      </c>
      <c r="C182" s="5">
        <v>2</v>
      </c>
      <c r="D182" s="5">
        <v>-4.96E-3</v>
      </c>
      <c r="E182" s="5">
        <v>1.0645999999999999E-2</v>
      </c>
      <c r="F182" s="5">
        <v>1004440</v>
      </c>
      <c r="G182" s="5">
        <v>0</v>
      </c>
      <c r="H182" s="5">
        <v>0</v>
      </c>
      <c r="I182" s="5">
        <v>0</v>
      </c>
      <c r="J182" s="5">
        <v>0</v>
      </c>
      <c r="L182">
        <f t="shared" si="15"/>
        <v>180</v>
      </c>
      <c r="M182">
        <f>Analysis!$B$3+B182/1000000</f>
        <v>3.6516960000008112</v>
      </c>
      <c r="N182">
        <f t="shared" si="16"/>
        <v>2</v>
      </c>
      <c r="O182">
        <f>IF(ABS(D182)&gt;1,D182/1000000,D182)*Analysis!$B$4</f>
        <v>-4.8657600000000002E-2</v>
      </c>
      <c r="P182">
        <f>IF(ABS(E182)&gt;1,E182/1000000,E182)*Analysis!$B$4</f>
        <v>0.10443726</v>
      </c>
      <c r="Q182">
        <f>IF(ABS(F182)&gt;1,F182/1000000,F182)*Analysis!$B$4</f>
        <v>9.8535564000000004</v>
      </c>
      <c r="R182">
        <f t="shared" si="17"/>
        <v>0</v>
      </c>
      <c r="S182">
        <f t="shared" si="18"/>
        <v>0</v>
      </c>
      <c r="T182">
        <f t="shared" si="19"/>
        <v>0</v>
      </c>
      <c r="U182">
        <f t="shared" si="20"/>
        <v>0</v>
      </c>
    </row>
    <row r="183" spans="1:21" x14ac:dyDescent="0.3">
      <c r="A183" s="4">
        <v>181</v>
      </c>
      <c r="B183" s="4">
        <v>-96588332445</v>
      </c>
      <c r="C183" s="5">
        <v>2</v>
      </c>
      <c r="D183" s="5">
        <v>-4.9589999999999999E-3</v>
      </c>
      <c r="E183" s="5">
        <v>1.355E-2</v>
      </c>
      <c r="F183" s="5">
        <v>1004436</v>
      </c>
      <c r="G183" s="5">
        <v>0</v>
      </c>
      <c r="H183" s="5">
        <v>0</v>
      </c>
      <c r="I183" s="5">
        <v>0</v>
      </c>
      <c r="J183" s="5">
        <v>0</v>
      </c>
      <c r="L183">
        <f t="shared" si="15"/>
        <v>181</v>
      </c>
      <c r="M183">
        <f>Analysis!$B$3+B183/1000000</f>
        <v>3.667555000007269</v>
      </c>
      <c r="N183">
        <f t="shared" si="16"/>
        <v>2</v>
      </c>
      <c r="O183">
        <f>IF(ABS(D183)&gt;1,D183/1000000,D183)*Analysis!$B$4</f>
        <v>-4.8647790000000003E-2</v>
      </c>
      <c r="P183">
        <f>IF(ABS(E183)&gt;1,E183/1000000,E183)*Analysis!$B$4</f>
        <v>0.1329255</v>
      </c>
      <c r="Q183">
        <f>IF(ABS(F183)&gt;1,F183/1000000,F183)*Analysis!$B$4</f>
        <v>9.8535171600000009</v>
      </c>
      <c r="R183">
        <f t="shared" si="17"/>
        <v>0</v>
      </c>
      <c r="S183">
        <f t="shared" si="18"/>
        <v>0</v>
      </c>
      <c r="T183">
        <f t="shared" si="19"/>
        <v>0</v>
      </c>
      <c r="U183">
        <f t="shared" si="20"/>
        <v>0</v>
      </c>
    </row>
    <row r="184" spans="1:21" x14ac:dyDescent="0.3">
      <c r="A184" s="4">
        <v>182</v>
      </c>
      <c r="B184" s="4">
        <v>-96588307568</v>
      </c>
      <c r="C184" s="5">
        <v>2</v>
      </c>
      <c r="D184" s="5">
        <v>-1.2383999999999999E-2</v>
      </c>
      <c r="E184" s="5">
        <v>1.2482999999999999E-2</v>
      </c>
      <c r="F184" s="5">
        <v>1004154</v>
      </c>
      <c r="G184" s="5">
        <v>0</v>
      </c>
      <c r="H184" s="5">
        <v>0</v>
      </c>
      <c r="I184" s="5">
        <v>0</v>
      </c>
      <c r="J184" s="5">
        <v>0</v>
      </c>
      <c r="L184">
        <f t="shared" si="15"/>
        <v>182</v>
      </c>
      <c r="M184">
        <f>Analysis!$B$3+B184/1000000</f>
        <v>3.6924319999961881</v>
      </c>
      <c r="N184">
        <f t="shared" si="16"/>
        <v>2</v>
      </c>
      <c r="O184">
        <f>IF(ABS(D184)&gt;1,D184/1000000,D184)*Analysis!$B$4</f>
        <v>-0.12148704</v>
      </c>
      <c r="P184">
        <f>IF(ABS(E184)&gt;1,E184/1000000,E184)*Analysis!$B$4</f>
        <v>0.12245823</v>
      </c>
      <c r="Q184">
        <f>IF(ABS(F184)&gt;1,F184/1000000,F184)*Analysis!$B$4</f>
        <v>9.8507507400000005</v>
      </c>
      <c r="R184">
        <f t="shared" si="17"/>
        <v>0</v>
      </c>
      <c r="S184">
        <f t="shared" si="18"/>
        <v>0</v>
      </c>
      <c r="T184">
        <f t="shared" si="19"/>
        <v>0</v>
      </c>
      <c r="U184">
        <f t="shared" si="20"/>
        <v>0</v>
      </c>
    </row>
    <row r="185" spans="1:21" x14ac:dyDescent="0.3">
      <c r="A185" s="4">
        <v>183</v>
      </c>
      <c r="B185" s="4">
        <v>-96588288321</v>
      </c>
      <c r="C185" s="5">
        <v>2</v>
      </c>
      <c r="D185" s="5">
        <v>-1.3993999999999999E-2</v>
      </c>
      <c r="E185" s="5">
        <v>1.1995E-2</v>
      </c>
      <c r="F185" s="5">
        <v>1004093</v>
      </c>
      <c r="G185" s="5">
        <v>0</v>
      </c>
      <c r="H185" s="5">
        <v>0</v>
      </c>
      <c r="I185" s="5">
        <v>0</v>
      </c>
      <c r="J185" s="5">
        <v>0</v>
      </c>
      <c r="L185">
        <f t="shared" si="15"/>
        <v>183</v>
      </c>
      <c r="M185">
        <f>Analysis!$B$3+B185/1000000</f>
        <v>3.7116790000000037</v>
      </c>
      <c r="N185">
        <f t="shared" si="16"/>
        <v>2</v>
      </c>
      <c r="O185">
        <f>IF(ABS(D185)&gt;1,D185/1000000,D185)*Analysis!$B$4</f>
        <v>-0.13728114</v>
      </c>
      <c r="P185">
        <f>IF(ABS(E185)&gt;1,E185/1000000,E185)*Analysis!$B$4</f>
        <v>0.11767095000000001</v>
      </c>
      <c r="Q185">
        <f>IF(ABS(F185)&gt;1,F185/1000000,F185)*Analysis!$B$4</f>
        <v>9.8501523300000002</v>
      </c>
      <c r="R185">
        <f t="shared" si="17"/>
        <v>0</v>
      </c>
      <c r="S185">
        <f t="shared" si="18"/>
        <v>0</v>
      </c>
      <c r="T185">
        <f t="shared" si="19"/>
        <v>0</v>
      </c>
      <c r="U185">
        <f t="shared" si="20"/>
        <v>0</v>
      </c>
    </row>
    <row r="186" spans="1:21" x14ac:dyDescent="0.3">
      <c r="A186" s="4">
        <v>184</v>
      </c>
      <c r="B186" s="4">
        <v>-96588273528</v>
      </c>
      <c r="C186" s="5">
        <v>2</v>
      </c>
      <c r="D186" s="5">
        <v>-8.0579999999999992E-3</v>
      </c>
      <c r="E186" s="5">
        <v>1.2421E-2</v>
      </c>
      <c r="F186" s="5">
        <v>1004320</v>
      </c>
      <c r="G186" s="5">
        <v>0</v>
      </c>
      <c r="H186" s="5">
        <v>0</v>
      </c>
      <c r="I186" s="5">
        <v>0</v>
      </c>
      <c r="J186" s="5">
        <v>0</v>
      </c>
      <c r="L186">
        <f t="shared" si="15"/>
        <v>184</v>
      </c>
      <c r="M186">
        <f>Analysis!$B$3+B186/1000000</f>
        <v>3.7264719999948284</v>
      </c>
      <c r="N186">
        <f t="shared" si="16"/>
        <v>2</v>
      </c>
      <c r="O186">
        <f>IF(ABS(D186)&gt;1,D186/1000000,D186)*Analysis!$B$4</f>
        <v>-7.9048979999999991E-2</v>
      </c>
      <c r="P186">
        <f>IF(ABS(E186)&gt;1,E186/1000000,E186)*Analysis!$B$4</f>
        <v>0.12185001000000001</v>
      </c>
      <c r="Q186">
        <f>IF(ABS(F186)&gt;1,F186/1000000,F186)*Analysis!$B$4</f>
        <v>9.8523792000000014</v>
      </c>
      <c r="R186">
        <f t="shared" si="17"/>
        <v>0</v>
      </c>
      <c r="S186">
        <f t="shared" si="18"/>
        <v>0</v>
      </c>
      <c r="T186">
        <f t="shared" si="19"/>
        <v>0</v>
      </c>
      <c r="U186">
        <f t="shared" si="20"/>
        <v>0</v>
      </c>
    </row>
    <row r="187" spans="1:21" x14ac:dyDescent="0.3">
      <c r="A187" s="4">
        <v>185</v>
      </c>
      <c r="B187" s="4">
        <v>-96588252596</v>
      </c>
      <c r="C187" s="5">
        <v>2</v>
      </c>
      <c r="D187" s="5">
        <v>-3.6029999999999999E-3</v>
      </c>
      <c r="E187" s="5">
        <v>1.2352E-2</v>
      </c>
      <c r="F187" s="5">
        <v>1004491</v>
      </c>
      <c r="G187" s="5">
        <v>0</v>
      </c>
      <c r="H187" s="5">
        <v>0</v>
      </c>
      <c r="I187" s="5">
        <v>0</v>
      </c>
      <c r="J187" s="5">
        <v>0</v>
      </c>
      <c r="L187">
        <f t="shared" si="15"/>
        <v>185</v>
      </c>
      <c r="M187">
        <f>Analysis!$B$3+B187/1000000</f>
        <v>3.7474039999942761</v>
      </c>
      <c r="N187">
        <f t="shared" si="16"/>
        <v>2</v>
      </c>
      <c r="O187">
        <f>IF(ABS(D187)&gt;1,D187/1000000,D187)*Analysis!$B$4</f>
        <v>-3.5345429999999997E-2</v>
      </c>
      <c r="P187">
        <f>IF(ABS(E187)&gt;1,E187/1000000,E187)*Analysis!$B$4</f>
        <v>0.12117312000000001</v>
      </c>
      <c r="Q187">
        <f>IF(ABS(F187)&gt;1,F187/1000000,F187)*Analysis!$B$4</f>
        <v>9.8540567100000001</v>
      </c>
      <c r="R187">
        <f t="shared" si="17"/>
        <v>0</v>
      </c>
      <c r="S187">
        <f t="shared" si="18"/>
        <v>0</v>
      </c>
      <c r="T187">
        <f t="shared" si="19"/>
        <v>0</v>
      </c>
      <c r="U187">
        <f t="shared" si="20"/>
        <v>0</v>
      </c>
    </row>
    <row r="188" spans="1:21" x14ac:dyDescent="0.3">
      <c r="A188" s="4">
        <v>186</v>
      </c>
      <c r="B188" s="4">
        <v>-96588227513</v>
      </c>
      <c r="C188" s="5">
        <v>2</v>
      </c>
      <c r="D188" s="5">
        <v>-4.4819999999999999E-3</v>
      </c>
      <c r="E188" s="5">
        <v>1.0638E-2</v>
      </c>
      <c r="F188" s="5">
        <v>1004453</v>
      </c>
      <c r="G188" s="5">
        <v>0</v>
      </c>
      <c r="H188" s="5">
        <v>0</v>
      </c>
      <c r="I188" s="5">
        <v>0</v>
      </c>
      <c r="J188" s="5">
        <v>0</v>
      </c>
      <c r="L188">
        <f t="shared" si="15"/>
        <v>186</v>
      </c>
      <c r="M188">
        <f>Analysis!$B$3+B188/1000000</f>
        <v>3.7724869999947259</v>
      </c>
      <c r="N188">
        <f t="shared" si="16"/>
        <v>2</v>
      </c>
      <c r="O188">
        <f>IF(ABS(D188)&gt;1,D188/1000000,D188)*Analysis!$B$4</f>
        <v>-4.3968420000000001E-2</v>
      </c>
      <c r="P188">
        <f>IF(ABS(E188)&gt;1,E188/1000000,E188)*Analysis!$B$4</f>
        <v>0.10435878</v>
      </c>
      <c r="Q188">
        <f>IF(ABS(F188)&gt;1,F188/1000000,F188)*Analysis!$B$4</f>
        <v>9.8536839300000008</v>
      </c>
      <c r="R188">
        <f t="shared" si="17"/>
        <v>0</v>
      </c>
      <c r="S188">
        <f t="shared" si="18"/>
        <v>0</v>
      </c>
      <c r="T188">
        <f t="shared" si="19"/>
        <v>0</v>
      </c>
      <c r="U188">
        <f t="shared" si="20"/>
        <v>0</v>
      </c>
    </row>
    <row r="189" spans="1:21" x14ac:dyDescent="0.3">
      <c r="A189" s="4">
        <v>187</v>
      </c>
      <c r="B189" s="4">
        <v>-96588206553</v>
      </c>
      <c r="C189" s="5">
        <v>2</v>
      </c>
      <c r="D189" s="5">
        <v>-4.8929999999999998E-3</v>
      </c>
      <c r="E189" s="5">
        <v>6.711E-3</v>
      </c>
      <c r="F189" s="5">
        <v>1004446</v>
      </c>
      <c r="G189" s="5">
        <v>0</v>
      </c>
      <c r="H189" s="5">
        <v>0</v>
      </c>
      <c r="I189" s="5">
        <v>0</v>
      </c>
      <c r="J189" s="5">
        <v>0</v>
      </c>
      <c r="L189">
        <f t="shared" si="15"/>
        <v>187</v>
      </c>
      <c r="M189">
        <f>Analysis!$B$3+B189/1000000</f>
        <v>3.7934470000036526</v>
      </c>
      <c r="N189">
        <f t="shared" si="16"/>
        <v>2</v>
      </c>
      <c r="O189">
        <f>IF(ABS(D189)&gt;1,D189/1000000,D189)*Analysis!$B$4</f>
        <v>-4.8000330000000001E-2</v>
      </c>
      <c r="P189">
        <f>IF(ABS(E189)&gt;1,E189/1000000,E189)*Analysis!$B$4</f>
        <v>6.5834909999999996E-2</v>
      </c>
      <c r="Q189">
        <f>IF(ABS(F189)&gt;1,F189/1000000,F189)*Analysis!$B$4</f>
        <v>9.8536152599999998</v>
      </c>
      <c r="R189">
        <f t="shared" si="17"/>
        <v>0</v>
      </c>
      <c r="S189">
        <f t="shared" si="18"/>
        <v>0</v>
      </c>
      <c r="T189">
        <f t="shared" si="19"/>
        <v>0</v>
      </c>
      <c r="U189">
        <f t="shared" si="20"/>
        <v>0</v>
      </c>
    </row>
    <row r="190" spans="1:21" x14ac:dyDescent="0.3">
      <c r="A190" s="4">
        <v>188</v>
      </c>
      <c r="B190" s="4">
        <v>-96588192319</v>
      </c>
      <c r="C190" s="5">
        <v>2</v>
      </c>
      <c r="D190" s="5">
        <v>-6.365E-3</v>
      </c>
      <c r="E190" s="5">
        <v>1.0782E-2</v>
      </c>
      <c r="F190" s="5">
        <v>1002823</v>
      </c>
      <c r="G190" s="5">
        <v>0</v>
      </c>
      <c r="H190" s="5">
        <v>0</v>
      </c>
      <c r="I190" s="5">
        <v>0</v>
      </c>
      <c r="J190" s="5">
        <v>0</v>
      </c>
      <c r="L190">
        <f t="shared" si="15"/>
        <v>188</v>
      </c>
      <c r="M190">
        <f>Analysis!$B$3+B190/1000000</f>
        <v>3.8076810000056867</v>
      </c>
      <c r="N190">
        <f t="shared" si="16"/>
        <v>2</v>
      </c>
      <c r="O190">
        <f>IF(ABS(D190)&gt;1,D190/1000000,D190)*Analysis!$B$4</f>
        <v>-6.244065E-2</v>
      </c>
      <c r="P190">
        <f>IF(ABS(E190)&gt;1,E190/1000000,E190)*Analysis!$B$4</f>
        <v>0.10577142</v>
      </c>
      <c r="Q190">
        <f>IF(ABS(F190)&gt;1,F190/1000000,F190)*Analysis!$B$4</f>
        <v>9.8376936300000004</v>
      </c>
      <c r="R190">
        <f t="shared" si="17"/>
        <v>0</v>
      </c>
      <c r="S190">
        <f t="shared" si="18"/>
        <v>0</v>
      </c>
      <c r="T190">
        <f t="shared" si="19"/>
        <v>0</v>
      </c>
      <c r="U190">
        <f t="shared" si="20"/>
        <v>0</v>
      </c>
    </row>
    <row r="191" spans="1:21" x14ac:dyDescent="0.3">
      <c r="A191" s="4">
        <v>189</v>
      </c>
      <c r="B191" s="4">
        <v>-96588167884</v>
      </c>
      <c r="C191" s="5">
        <v>2</v>
      </c>
      <c r="D191" s="5">
        <v>-1.3179E-2</v>
      </c>
      <c r="E191" s="5">
        <v>1.1578E-2</v>
      </c>
      <c r="F191" s="5">
        <v>0.99552300000000005</v>
      </c>
      <c r="G191" s="5">
        <v>0</v>
      </c>
      <c r="H191" s="5">
        <v>0</v>
      </c>
      <c r="I191" s="5">
        <v>0</v>
      </c>
      <c r="J191" s="5">
        <v>0</v>
      </c>
      <c r="L191">
        <f t="shared" si="15"/>
        <v>189</v>
      </c>
      <c r="M191">
        <f>Analysis!$B$3+B191/1000000</f>
        <v>3.832116000005044</v>
      </c>
      <c r="N191">
        <f t="shared" si="16"/>
        <v>2</v>
      </c>
      <c r="O191">
        <f>IF(ABS(D191)&gt;1,D191/1000000,D191)*Analysis!$B$4</f>
        <v>-0.12928599000000002</v>
      </c>
      <c r="P191">
        <f>IF(ABS(E191)&gt;1,E191/1000000,E191)*Analysis!$B$4</f>
        <v>0.11358018</v>
      </c>
      <c r="Q191">
        <f>IF(ABS(F191)&gt;1,F191/1000000,F191)*Analysis!$B$4</f>
        <v>9.7660806300000012</v>
      </c>
      <c r="R191">
        <f t="shared" si="17"/>
        <v>0</v>
      </c>
      <c r="S191">
        <f t="shared" si="18"/>
        <v>0</v>
      </c>
      <c r="T191">
        <f t="shared" si="19"/>
        <v>0</v>
      </c>
      <c r="U191">
        <f t="shared" si="20"/>
        <v>0</v>
      </c>
    </row>
    <row r="192" spans="1:21" x14ac:dyDescent="0.3">
      <c r="A192" s="4">
        <v>190</v>
      </c>
      <c r="B192" s="4">
        <v>-96588157455</v>
      </c>
      <c r="C192" s="5">
        <v>2</v>
      </c>
      <c r="D192" s="5">
        <v>-1.2579E-2</v>
      </c>
      <c r="E192" s="5">
        <v>1.2739E-2</v>
      </c>
      <c r="F192" s="5">
        <v>0.99972399999999995</v>
      </c>
      <c r="G192" s="5">
        <v>0</v>
      </c>
      <c r="H192" s="5">
        <v>0</v>
      </c>
      <c r="I192" s="5">
        <v>0</v>
      </c>
      <c r="J192" s="5">
        <v>0</v>
      </c>
      <c r="L192">
        <f t="shared" si="15"/>
        <v>190</v>
      </c>
      <c r="M192">
        <f>Analysis!$B$3+B192/1000000</f>
        <v>3.842545000006794</v>
      </c>
      <c r="N192">
        <f t="shared" si="16"/>
        <v>2</v>
      </c>
      <c r="O192">
        <f>IF(ABS(D192)&gt;1,D192/1000000,D192)*Analysis!$B$4</f>
        <v>-0.12339999</v>
      </c>
      <c r="P192">
        <f>IF(ABS(E192)&gt;1,E192/1000000,E192)*Analysis!$B$4</f>
        <v>0.12496959000000001</v>
      </c>
      <c r="Q192">
        <f>IF(ABS(F192)&gt;1,F192/1000000,F192)*Analysis!$B$4</f>
        <v>9.8072924399999994</v>
      </c>
      <c r="R192">
        <f t="shared" si="17"/>
        <v>0</v>
      </c>
      <c r="S192">
        <f t="shared" si="18"/>
        <v>0</v>
      </c>
      <c r="T192">
        <f t="shared" si="19"/>
        <v>0</v>
      </c>
      <c r="U192">
        <f t="shared" si="20"/>
        <v>0</v>
      </c>
    </row>
    <row r="193" spans="1:21" x14ac:dyDescent="0.3">
      <c r="A193" s="4">
        <v>191</v>
      </c>
      <c r="B193" s="4">
        <v>-96588128593</v>
      </c>
      <c r="C193" s="5">
        <v>2</v>
      </c>
      <c r="D193" s="5">
        <v>-6.8890000000000002E-3</v>
      </c>
      <c r="E193" s="5">
        <v>1.2435E-2</v>
      </c>
      <c r="F193" s="5">
        <v>1003572</v>
      </c>
      <c r="G193" s="5">
        <v>0</v>
      </c>
      <c r="H193" s="5">
        <v>0</v>
      </c>
      <c r="I193" s="5">
        <v>0</v>
      </c>
      <c r="J193" s="5">
        <v>0</v>
      </c>
      <c r="L193">
        <f t="shared" si="15"/>
        <v>191</v>
      </c>
      <c r="M193">
        <f>Analysis!$B$3+B193/1000000</f>
        <v>3.871406999998726</v>
      </c>
      <c r="N193">
        <f t="shared" si="16"/>
        <v>2</v>
      </c>
      <c r="O193">
        <f>IF(ABS(D193)&gt;1,D193/1000000,D193)*Analysis!$B$4</f>
        <v>-6.758109000000001E-2</v>
      </c>
      <c r="P193">
        <f>IF(ABS(E193)&gt;1,E193/1000000,E193)*Analysis!$B$4</f>
        <v>0.12198735000000001</v>
      </c>
      <c r="Q193">
        <f>IF(ABS(F193)&gt;1,F193/1000000,F193)*Analysis!$B$4</f>
        <v>9.84504132</v>
      </c>
      <c r="R193">
        <f t="shared" si="17"/>
        <v>0</v>
      </c>
      <c r="S193">
        <f t="shared" si="18"/>
        <v>0</v>
      </c>
      <c r="T193">
        <f t="shared" si="19"/>
        <v>0</v>
      </c>
      <c r="U193">
        <f t="shared" si="20"/>
        <v>0</v>
      </c>
    </row>
    <row r="194" spans="1:21" x14ac:dyDescent="0.3">
      <c r="A194" s="4">
        <v>192</v>
      </c>
      <c r="B194" s="4">
        <v>-96588107404</v>
      </c>
      <c r="C194" s="5">
        <v>2</v>
      </c>
      <c r="D194" s="5">
        <v>-1.0577E-2</v>
      </c>
      <c r="E194" s="5">
        <v>1.2252000000000001E-2</v>
      </c>
      <c r="F194" s="5">
        <v>0.99882700000000002</v>
      </c>
      <c r="G194" s="5">
        <v>0</v>
      </c>
      <c r="H194" s="5">
        <v>0</v>
      </c>
      <c r="I194" s="5">
        <v>0</v>
      </c>
      <c r="J194" s="5">
        <v>0</v>
      </c>
      <c r="L194">
        <f t="shared" si="15"/>
        <v>192</v>
      </c>
      <c r="M194">
        <f>Analysis!$B$3+B194/1000000</f>
        <v>3.8925960000051418</v>
      </c>
      <c r="N194">
        <f t="shared" si="16"/>
        <v>2</v>
      </c>
      <c r="O194">
        <f>IF(ABS(D194)&gt;1,D194/1000000,D194)*Analysis!$B$4</f>
        <v>-0.10376037</v>
      </c>
      <c r="P194">
        <f>IF(ABS(E194)&gt;1,E194/1000000,E194)*Analysis!$B$4</f>
        <v>0.12019212000000001</v>
      </c>
      <c r="Q194">
        <f>IF(ABS(F194)&gt;1,F194/1000000,F194)*Analysis!$B$4</f>
        <v>9.7984928700000005</v>
      </c>
      <c r="R194">
        <f t="shared" si="17"/>
        <v>0</v>
      </c>
      <c r="S194">
        <f t="shared" si="18"/>
        <v>0</v>
      </c>
      <c r="T194">
        <f t="shared" si="19"/>
        <v>0</v>
      </c>
      <c r="U194">
        <f t="shared" si="20"/>
        <v>0</v>
      </c>
    </row>
    <row r="195" spans="1:21" x14ac:dyDescent="0.3">
      <c r="A195" s="4">
        <v>193</v>
      </c>
      <c r="B195" s="4">
        <v>-96588087325</v>
      </c>
      <c r="C195" s="5">
        <v>2</v>
      </c>
      <c r="D195" s="5">
        <v>-6.3839999999999999E-3</v>
      </c>
      <c r="E195" s="5">
        <v>1.2224E-2</v>
      </c>
      <c r="F195" s="5">
        <v>1005126</v>
      </c>
      <c r="G195" s="5">
        <v>0</v>
      </c>
      <c r="H195" s="5">
        <v>0</v>
      </c>
      <c r="I195" s="5">
        <v>0</v>
      </c>
      <c r="J195" s="5">
        <v>0</v>
      </c>
      <c r="L195">
        <f t="shared" ref="L195:L258" si="21">A195</f>
        <v>193</v>
      </c>
      <c r="M195">
        <f>Analysis!$B$3+B195/1000000</f>
        <v>3.9126749999995809</v>
      </c>
      <c r="N195">
        <f t="shared" ref="N195:N258" si="22">C195</f>
        <v>2</v>
      </c>
      <c r="O195">
        <f>IF(ABS(D195)&gt;1,D195/1000000,D195)*Analysis!$B$4</f>
        <v>-6.2627040000000009E-2</v>
      </c>
      <c r="P195">
        <f>IF(ABS(E195)&gt;1,E195/1000000,E195)*Analysis!$B$4</f>
        <v>0.11991744000000001</v>
      </c>
      <c r="Q195">
        <f>IF(ABS(F195)&gt;1,F195/1000000,F195)*Analysis!$B$4</f>
        <v>9.86028606</v>
      </c>
      <c r="R195">
        <f t="shared" ref="R195:R258" si="23">IF(ABS(G195)&gt;1,G195/1000000,G195)</f>
        <v>0</v>
      </c>
      <c r="S195">
        <f t="shared" ref="S195:S258" si="24">IF(ABS(H195)&gt;1,H195/1000000,H195)</f>
        <v>0</v>
      </c>
      <c r="T195">
        <f t="shared" ref="T195:T258" si="25">IF(ABS(I195)&gt;1,I195/1000000,I195)</f>
        <v>0</v>
      </c>
      <c r="U195">
        <f t="shared" si="20"/>
        <v>0</v>
      </c>
    </row>
    <row r="196" spans="1:21" x14ac:dyDescent="0.3">
      <c r="A196" s="4">
        <v>194</v>
      </c>
      <c r="B196" s="4">
        <v>-96588075448</v>
      </c>
      <c r="C196" s="5">
        <v>2</v>
      </c>
      <c r="D196" s="5">
        <v>-5.4219999999999997E-3</v>
      </c>
      <c r="E196" s="5">
        <v>1.2248E-2</v>
      </c>
      <c r="F196" s="5">
        <v>1003825</v>
      </c>
      <c r="G196" s="5">
        <v>0</v>
      </c>
      <c r="H196" s="5">
        <v>0</v>
      </c>
      <c r="I196" s="5">
        <v>0</v>
      </c>
      <c r="J196" s="5">
        <v>0</v>
      </c>
      <c r="L196">
        <f t="shared" si="21"/>
        <v>194</v>
      </c>
      <c r="M196">
        <f>Analysis!$B$3+B196/1000000</f>
        <v>3.9245519999967655</v>
      </c>
      <c r="N196">
        <f t="shared" si="22"/>
        <v>2</v>
      </c>
      <c r="O196">
        <f>IF(ABS(D196)&gt;1,D196/1000000,D196)*Analysis!$B$4</f>
        <v>-5.3189819999999999E-2</v>
      </c>
      <c r="P196">
        <f>IF(ABS(E196)&gt;1,E196/1000000,E196)*Analysis!$B$4</f>
        <v>0.12015288</v>
      </c>
      <c r="Q196">
        <f>IF(ABS(F196)&gt;1,F196/1000000,F196)*Analysis!$B$4</f>
        <v>9.8475232500000001</v>
      </c>
      <c r="R196">
        <f t="shared" si="23"/>
        <v>0</v>
      </c>
      <c r="S196">
        <f t="shared" si="24"/>
        <v>0</v>
      </c>
      <c r="T196">
        <f t="shared" si="25"/>
        <v>0</v>
      </c>
      <c r="U196">
        <f t="shared" si="20"/>
        <v>0</v>
      </c>
    </row>
    <row r="197" spans="1:21" x14ac:dyDescent="0.3">
      <c r="A197" s="4">
        <v>195</v>
      </c>
      <c r="B197" s="4">
        <v>-96588051877</v>
      </c>
      <c r="C197" s="5">
        <v>2</v>
      </c>
      <c r="D197" s="5">
        <v>-4.79E-3</v>
      </c>
      <c r="E197" s="5">
        <v>1.2328E-2</v>
      </c>
      <c r="F197" s="5">
        <v>1004352</v>
      </c>
      <c r="G197" s="5">
        <v>0</v>
      </c>
      <c r="H197" s="5">
        <v>0</v>
      </c>
      <c r="I197" s="5">
        <v>0</v>
      </c>
      <c r="J197" s="5">
        <v>0</v>
      </c>
      <c r="L197">
        <f t="shared" si="21"/>
        <v>195</v>
      </c>
      <c r="M197">
        <f>Analysis!$B$3+B197/1000000</f>
        <v>3.9481229999946663</v>
      </c>
      <c r="N197">
        <f t="shared" si="22"/>
        <v>2</v>
      </c>
      <c r="O197">
        <f>IF(ABS(D197)&gt;1,D197/1000000,D197)*Analysis!$B$4</f>
        <v>-4.6989900000000001E-2</v>
      </c>
      <c r="P197">
        <f>IF(ABS(E197)&gt;1,E197/1000000,E197)*Analysis!$B$4</f>
        <v>0.12093768000000001</v>
      </c>
      <c r="Q197">
        <f>IF(ABS(F197)&gt;1,F197/1000000,F197)*Analysis!$B$4</f>
        <v>9.8526931199999996</v>
      </c>
      <c r="R197">
        <f t="shared" si="23"/>
        <v>0</v>
      </c>
      <c r="S197">
        <f t="shared" si="24"/>
        <v>0</v>
      </c>
      <c r="T197">
        <f t="shared" si="25"/>
        <v>0</v>
      </c>
      <c r="U197">
        <f t="shared" si="20"/>
        <v>0</v>
      </c>
    </row>
    <row r="198" spans="1:21" x14ac:dyDescent="0.3">
      <c r="A198" s="4">
        <v>196</v>
      </c>
      <c r="B198" s="4">
        <v>-96588036583</v>
      </c>
      <c r="C198" s="5">
        <v>2</v>
      </c>
      <c r="D198" s="5">
        <v>-4.8910000000000004E-3</v>
      </c>
      <c r="E198" s="5">
        <v>1.2262E-2</v>
      </c>
      <c r="F198" s="5">
        <v>1004457</v>
      </c>
      <c r="G198" s="5">
        <v>0</v>
      </c>
      <c r="H198" s="5">
        <v>0</v>
      </c>
      <c r="I198" s="5">
        <v>0</v>
      </c>
      <c r="J198" s="5">
        <v>0</v>
      </c>
      <c r="L198">
        <f t="shared" si="21"/>
        <v>196</v>
      </c>
      <c r="M198">
        <f>Analysis!$B$3+B198/1000000</f>
        <v>3.9634170000063023</v>
      </c>
      <c r="N198">
        <f t="shared" si="22"/>
        <v>2</v>
      </c>
      <c r="O198">
        <f>IF(ABS(D198)&gt;1,D198/1000000,D198)*Analysis!$B$4</f>
        <v>-4.7980710000000003E-2</v>
      </c>
      <c r="P198">
        <f>IF(ABS(E198)&gt;1,E198/1000000,E198)*Analysis!$B$4</f>
        <v>0.12029022</v>
      </c>
      <c r="Q198">
        <f>IF(ABS(F198)&gt;1,F198/1000000,F198)*Analysis!$B$4</f>
        <v>9.8537231700000003</v>
      </c>
      <c r="R198">
        <f t="shared" si="23"/>
        <v>0</v>
      </c>
      <c r="S198">
        <f t="shared" si="24"/>
        <v>0</v>
      </c>
      <c r="T198">
        <f t="shared" si="25"/>
        <v>0</v>
      </c>
      <c r="U198">
        <f t="shared" si="20"/>
        <v>0</v>
      </c>
    </row>
    <row r="199" spans="1:21" x14ac:dyDescent="0.3">
      <c r="A199" s="4">
        <v>197</v>
      </c>
      <c r="B199" s="4">
        <v>-96588009788</v>
      </c>
      <c r="C199" s="5">
        <v>2</v>
      </c>
      <c r="D199" s="5">
        <v>-4.8799999999999998E-3</v>
      </c>
      <c r="E199" s="5">
        <v>1.2256E-2</v>
      </c>
      <c r="F199" s="5">
        <v>1004436</v>
      </c>
      <c r="G199" s="5">
        <v>0</v>
      </c>
      <c r="H199" s="5">
        <v>0</v>
      </c>
      <c r="I199" s="5">
        <v>0</v>
      </c>
      <c r="J199" s="5">
        <v>0</v>
      </c>
      <c r="L199">
        <f t="shared" si="21"/>
        <v>197</v>
      </c>
      <c r="M199">
        <f>Analysis!$B$3+B199/1000000</f>
        <v>3.9902120000042487</v>
      </c>
      <c r="N199">
        <f t="shared" si="22"/>
        <v>2</v>
      </c>
      <c r="O199">
        <f>IF(ABS(D199)&gt;1,D199/1000000,D199)*Analysis!$B$4</f>
        <v>-4.78728E-2</v>
      </c>
      <c r="P199">
        <f>IF(ABS(E199)&gt;1,E199/1000000,E199)*Analysis!$B$4</f>
        <v>0.12023136</v>
      </c>
      <c r="Q199">
        <f>IF(ABS(F199)&gt;1,F199/1000000,F199)*Analysis!$B$4</f>
        <v>9.8535171600000009</v>
      </c>
      <c r="R199">
        <f t="shared" si="23"/>
        <v>0</v>
      </c>
      <c r="S199">
        <f t="shared" si="24"/>
        <v>0</v>
      </c>
      <c r="T199">
        <f t="shared" si="25"/>
        <v>0</v>
      </c>
      <c r="U199">
        <f t="shared" si="20"/>
        <v>0</v>
      </c>
    </row>
    <row r="200" spans="1:21" x14ac:dyDescent="0.3">
      <c r="A200" s="4">
        <v>198</v>
      </c>
      <c r="B200" s="4">
        <v>-96587991727</v>
      </c>
      <c r="C200" s="5">
        <v>2</v>
      </c>
      <c r="D200" s="5">
        <v>-4.9509999999999997E-3</v>
      </c>
      <c r="E200" s="5">
        <v>1.2312E-2</v>
      </c>
      <c r="F200" s="5">
        <v>1004450</v>
      </c>
      <c r="G200" s="5">
        <v>0</v>
      </c>
      <c r="H200" s="5">
        <v>0</v>
      </c>
      <c r="I200" s="5">
        <v>0</v>
      </c>
      <c r="J200" s="5">
        <v>0</v>
      </c>
      <c r="L200">
        <f t="shared" si="21"/>
        <v>198</v>
      </c>
      <c r="M200">
        <f>Analysis!$B$3+B200/1000000</f>
        <v>4.0082729999994626</v>
      </c>
      <c r="N200">
        <f t="shared" si="22"/>
        <v>2</v>
      </c>
      <c r="O200">
        <f>IF(ABS(D200)&gt;1,D200/1000000,D200)*Analysis!$B$4</f>
        <v>-4.8569309999999997E-2</v>
      </c>
      <c r="P200">
        <f>IF(ABS(E200)&gt;1,E200/1000000,E200)*Analysis!$B$4</f>
        <v>0.12078072000000001</v>
      </c>
      <c r="Q200">
        <f>IF(ABS(F200)&gt;1,F200/1000000,F200)*Analysis!$B$4</f>
        <v>9.8536545000000011</v>
      </c>
      <c r="R200">
        <f t="shared" si="23"/>
        <v>0</v>
      </c>
      <c r="S200">
        <f t="shared" si="24"/>
        <v>0</v>
      </c>
      <c r="T200">
        <f t="shared" si="25"/>
        <v>0</v>
      </c>
      <c r="U200">
        <f t="shared" si="20"/>
        <v>0</v>
      </c>
    </row>
    <row r="201" spans="1:21" x14ac:dyDescent="0.3">
      <c r="A201" s="4">
        <v>199</v>
      </c>
      <c r="B201" s="4">
        <v>-96587967096</v>
      </c>
      <c r="C201" s="5">
        <v>2</v>
      </c>
      <c r="D201" s="5">
        <v>-4.947E-3</v>
      </c>
      <c r="E201" s="5">
        <v>8.8699999999999994E-3</v>
      </c>
      <c r="F201" s="5">
        <v>1004449</v>
      </c>
      <c r="G201" s="5">
        <v>0</v>
      </c>
      <c r="H201" s="5">
        <v>0</v>
      </c>
      <c r="I201" s="5">
        <v>0</v>
      </c>
      <c r="J201" s="5">
        <v>0</v>
      </c>
      <c r="L201">
        <f t="shared" si="21"/>
        <v>199</v>
      </c>
      <c r="M201">
        <f>Analysis!$B$3+B201/1000000</f>
        <v>4.0329040000069654</v>
      </c>
      <c r="N201">
        <f t="shared" si="22"/>
        <v>2</v>
      </c>
      <c r="O201">
        <f>IF(ABS(D201)&gt;1,D201/1000000,D201)*Analysis!$B$4</f>
        <v>-4.8530070000000002E-2</v>
      </c>
      <c r="P201">
        <f>IF(ABS(E201)&gt;1,E201/1000000,E201)*Analysis!$B$4</f>
        <v>8.70147E-2</v>
      </c>
      <c r="Q201">
        <f>IF(ABS(F201)&gt;1,F201/1000000,F201)*Analysis!$B$4</f>
        <v>9.8536446899999994</v>
      </c>
      <c r="R201">
        <f t="shared" si="23"/>
        <v>0</v>
      </c>
      <c r="S201">
        <f t="shared" si="24"/>
        <v>0</v>
      </c>
      <c r="T201">
        <f t="shared" si="25"/>
        <v>0</v>
      </c>
      <c r="U201">
        <f t="shared" si="20"/>
        <v>0</v>
      </c>
    </row>
    <row r="202" spans="1:21" x14ac:dyDescent="0.3">
      <c r="A202" s="4">
        <v>200</v>
      </c>
      <c r="B202" s="4">
        <v>-96587951432</v>
      </c>
      <c r="C202" s="5">
        <v>2</v>
      </c>
      <c r="D202" s="5">
        <v>-4.9760000000000004E-3</v>
      </c>
      <c r="E202" s="5">
        <v>1.3029000000000001E-2</v>
      </c>
      <c r="F202" s="5">
        <v>1004439</v>
      </c>
      <c r="G202" s="5">
        <v>0</v>
      </c>
      <c r="H202" s="5">
        <v>0</v>
      </c>
      <c r="I202" s="5">
        <v>0</v>
      </c>
      <c r="J202" s="5">
        <v>0</v>
      </c>
      <c r="L202">
        <f t="shared" si="21"/>
        <v>200</v>
      </c>
      <c r="M202">
        <f>Analysis!$B$3+B202/1000000</f>
        <v>4.0485679999983404</v>
      </c>
      <c r="N202">
        <f t="shared" si="22"/>
        <v>2</v>
      </c>
      <c r="O202">
        <f>IF(ABS(D202)&gt;1,D202/1000000,D202)*Analysis!$B$4</f>
        <v>-4.8814560000000007E-2</v>
      </c>
      <c r="P202">
        <f>IF(ABS(E202)&gt;1,E202/1000000,E202)*Analysis!$B$4</f>
        <v>0.12781449</v>
      </c>
      <c r="Q202">
        <f>IF(ABS(F202)&gt;1,F202/1000000,F202)*Analysis!$B$4</f>
        <v>9.8535465900000005</v>
      </c>
      <c r="R202">
        <f t="shared" si="23"/>
        <v>0</v>
      </c>
      <c r="S202">
        <f t="shared" si="24"/>
        <v>0</v>
      </c>
      <c r="T202">
        <f t="shared" si="25"/>
        <v>0</v>
      </c>
      <c r="U202">
        <f t="shared" si="20"/>
        <v>0</v>
      </c>
    </row>
    <row r="203" spans="1:21" x14ac:dyDescent="0.3">
      <c r="A203" s="4">
        <v>201</v>
      </c>
      <c r="B203" s="4">
        <v>-96587934427</v>
      </c>
      <c r="C203" s="5">
        <v>2</v>
      </c>
      <c r="D203" s="5">
        <v>-5.0020000000000004E-3</v>
      </c>
      <c r="E203" s="5">
        <v>1.2578000000000001E-2</v>
      </c>
      <c r="F203" s="5">
        <v>1004435</v>
      </c>
      <c r="G203" s="5">
        <v>0</v>
      </c>
      <c r="H203" s="5">
        <v>0</v>
      </c>
      <c r="I203" s="5">
        <v>0</v>
      </c>
      <c r="J203" s="5">
        <v>0</v>
      </c>
      <c r="L203">
        <f t="shared" si="21"/>
        <v>201</v>
      </c>
      <c r="M203">
        <f>Analysis!$B$3+B203/1000000</f>
        <v>4.0655729999998584</v>
      </c>
      <c r="N203">
        <f t="shared" si="22"/>
        <v>2</v>
      </c>
      <c r="O203">
        <f>IF(ABS(D203)&gt;1,D203/1000000,D203)*Analysis!$B$4</f>
        <v>-4.9069620000000008E-2</v>
      </c>
      <c r="P203">
        <f>IF(ABS(E203)&gt;1,E203/1000000,E203)*Analysis!$B$4</f>
        <v>0.12339018000000002</v>
      </c>
      <c r="Q203">
        <f>IF(ABS(F203)&gt;1,F203/1000000,F203)*Analysis!$B$4</f>
        <v>9.853507350000001</v>
      </c>
      <c r="R203">
        <f t="shared" si="23"/>
        <v>0</v>
      </c>
      <c r="S203">
        <f t="shared" si="24"/>
        <v>0</v>
      </c>
      <c r="T203">
        <f t="shared" si="25"/>
        <v>0</v>
      </c>
      <c r="U203">
        <f t="shared" ref="U203:U266" si="26">J203/1000</f>
        <v>0</v>
      </c>
    </row>
    <row r="204" spans="1:21" x14ac:dyDescent="0.3">
      <c r="A204" s="4">
        <v>202</v>
      </c>
      <c r="B204" s="4">
        <v>-96587911479</v>
      </c>
      <c r="C204" s="5">
        <v>2</v>
      </c>
      <c r="D204" s="5">
        <v>-4.9319999999999998E-3</v>
      </c>
      <c r="E204" s="5">
        <v>1.2463E-2</v>
      </c>
      <c r="F204" s="5">
        <v>1004436</v>
      </c>
      <c r="G204" s="5">
        <v>0</v>
      </c>
      <c r="H204" s="5">
        <v>0</v>
      </c>
      <c r="I204" s="5">
        <v>0</v>
      </c>
      <c r="J204" s="5">
        <v>0</v>
      </c>
      <c r="L204">
        <f t="shared" si="21"/>
        <v>202</v>
      </c>
      <c r="M204">
        <f>Analysis!$B$3+B204/1000000</f>
        <v>4.0885209999978542</v>
      </c>
      <c r="N204">
        <f t="shared" si="22"/>
        <v>2</v>
      </c>
      <c r="O204">
        <f>IF(ABS(D204)&gt;1,D204/1000000,D204)*Analysis!$B$4</f>
        <v>-4.8382920000000003E-2</v>
      </c>
      <c r="P204">
        <f>IF(ABS(E204)&gt;1,E204/1000000,E204)*Analysis!$B$4</f>
        <v>0.12226203000000001</v>
      </c>
      <c r="Q204">
        <f>IF(ABS(F204)&gt;1,F204/1000000,F204)*Analysis!$B$4</f>
        <v>9.8535171600000009</v>
      </c>
      <c r="R204">
        <f t="shared" si="23"/>
        <v>0</v>
      </c>
      <c r="S204">
        <f t="shared" si="24"/>
        <v>0</v>
      </c>
      <c r="T204">
        <f t="shared" si="25"/>
        <v>0</v>
      </c>
      <c r="U204">
        <f t="shared" si="26"/>
        <v>0</v>
      </c>
    </row>
    <row r="205" spans="1:21" x14ac:dyDescent="0.3">
      <c r="A205" s="4">
        <v>203</v>
      </c>
      <c r="B205" s="4">
        <v>-96587890342</v>
      </c>
      <c r="C205" s="5">
        <v>2</v>
      </c>
      <c r="D205" s="5">
        <v>-4.8380000000000003E-3</v>
      </c>
      <c r="E205" s="5">
        <v>1.2222E-2</v>
      </c>
      <c r="F205" s="5">
        <v>1004439</v>
      </c>
      <c r="G205" s="5">
        <v>0</v>
      </c>
      <c r="H205" s="5">
        <v>0</v>
      </c>
      <c r="I205" s="5">
        <v>0</v>
      </c>
      <c r="J205" s="5">
        <v>0</v>
      </c>
      <c r="L205">
        <f t="shared" si="21"/>
        <v>203</v>
      </c>
      <c r="M205">
        <f>Analysis!$B$3+B205/1000000</f>
        <v>4.1096580000012182</v>
      </c>
      <c r="N205">
        <f t="shared" si="22"/>
        <v>2</v>
      </c>
      <c r="O205">
        <f>IF(ABS(D205)&gt;1,D205/1000000,D205)*Analysis!$B$4</f>
        <v>-4.7460780000000008E-2</v>
      </c>
      <c r="P205">
        <f>IF(ABS(E205)&gt;1,E205/1000000,E205)*Analysis!$B$4</f>
        <v>0.11989782</v>
      </c>
      <c r="Q205">
        <f>IF(ABS(F205)&gt;1,F205/1000000,F205)*Analysis!$B$4</f>
        <v>9.8535465900000005</v>
      </c>
      <c r="R205">
        <f t="shared" si="23"/>
        <v>0</v>
      </c>
      <c r="S205">
        <f t="shared" si="24"/>
        <v>0</v>
      </c>
      <c r="T205">
        <f t="shared" si="25"/>
        <v>0</v>
      </c>
      <c r="U205">
        <f t="shared" si="26"/>
        <v>0</v>
      </c>
    </row>
    <row r="206" spans="1:21" x14ac:dyDescent="0.3">
      <c r="A206" s="4">
        <v>204</v>
      </c>
      <c r="B206" s="4">
        <v>-96587870343</v>
      </c>
      <c r="C206" s="5">
        <v>2</v>
      </c>
      <c r="D206" s="5">
        <v>-4.9150000000000001E-3</v>
      </c>
      <c r="E206" s="5">
        <v>1.2317E-2</v>
      </c>
      <c r="F206" s="5">
        <v>1004437</v>
      </c>
      <c r="G206" s="5">
        <v>0</v>
      </c>
      <c r="H206" s="5">
        <v>0</v>
      </c>
      <c r="I206" s="5">
        <v>0</v>
      </c>
      <c r="J206" s="5">
        <v>0</v>
      </c>
      <c r="L206">
        <f t="shared" si="21"/>
        <v>204</v>
      </c>
      <c r="M206">
        <f>Analysis!$B$3+B206/1000000</f>
        <v>4.1296569999976782</v>
      </c>
      <c r="N206">
        <f t="shared" si="22"/>
        <v>2</v>
      </c>
      <c r="O206">
        <f>IF(ABS(D206)&gt;1,D206/1000000,D206)*Analysis!$B$4</f>
        <v>-4.8216150000000006E-2</v>
      </c>
      <c r="P206">
        <f>IF(ABS(E206)&gt;1,E206/1000000,E206)*Analysis!$B$4</f>
        <v>0.12082977</v>
      </c>
      <c r="Q206">
        <f>IF(ABS(F206)&gt;1,F206/1000000,F206)*Analysis!$B$4</f>
        <v>9.8535269700000008</v>
      </c>
      <c r="R206">
        <f t="shared" si="23"/>
        <v>0</v>
      </c>
      <c r="S206">
        <f t="shared" si="24"/>
        <v>0</v>
      </c>
      <c r="T206">
        <f t="shared" si="25"/>
        <v>0</v>
      </c>
      <c r="U206">
        <f t="shared" si="26"/>
        <v>0</v>
      </c>
    </row>
    <row r="207" spans="1:21" x14ac:dyDescent="0.3">
      <c r="A207" s="4">
        <v>205</v>
      </c>
      <c r="B207" s="4">
        <v>-96587851483</v>
      </c>
      <c r="C207" s="5">
        <v>2</v>
      </c>
      <c r="D207" s="5">
        <v>-5.019E-3</v>
      </c>
      <c r="E207" s="5">
        <v>1.239E-2</v>
      </c>
      <c r="F207" s="5">
        <v>1004437</v>
      </c>
      <c r="G207" s="5">
        <v>0</v>
      </c>
      <c r="H207" s="5">
        <v>0</v>
      </c>
      <c r="I207" s="5">
        <v>0</v>
      </c>
      <c r="J207" s="5">
        <v>0</v>
      </c>
      <c r="L207">
        <f t="shared" si="21"/>
        <v>205</v>
      </c>
      <c r="M207">
        <f>Analysis!$B$3+B207/1000000</f>
        <v>4.1485169999941718</v>
      </c>
      <c r="N207">
        <f t="shared" si="22"/>
        <v>2</v>
      </c>
      <c r="O207">
        <f>IF(ABS(D207)&gt;1,D207/1000000,D207)*Analysis!$B$4</f>
        <v>-4.9236390000000005E-2</v>
      </c>
      <c r="P207">
        <f>IF(ABS(E207)&gt;1,E207/1000000,E207)*Analysis!$B$4</f>
        <v>0.12154590000000001</v>
      </c>
      <c r="Q207">
        <f>IF(ABS(F207)&gt;1,F207/1000000,F207)*Analysis!$B$4</f>
        <v>9.8535269700000008</v>
      </c>
      <c r="R207">
        <f t="shared" si="23"/>
        <v>0</v>
      </c>
      <c r="S207">
        <f t="shared" si="24"/>
        <v>0</v>
      </c>
      <c r="T207">
        <f t="shared" si="25"/>
        <v>0</v>
      </c>
      <c r="U207">
        <f t="shared" si="26"/>
        <v>0</v>
      </c>
    </row>
    <row r="208" spans="1:21" x14ac:dyDescent="0.3">
      <c r="A208" s="4">
        <v>206</v>
      </c>
      <c r="B208" s="4">
        <v>-96587835827</v>
      </c>
      <c r="C208" s="5">
        <v>2</v>
      </c>
      <c r="D208" s="5">
        <v>-4.8939999999999999E-3</v>
      </c>
      <c r="E208" s="5">
        <v>1.2385E-2</v>
      </c>
      <c r="F208" s="5">
        <v>1004436</v>
      </c>
      <c r="G208" s="5">
        <v>0</v>
      </c>
      <c r="H208" s="5">
        <v>0</v>
      </c>
      <c r="I208" s="5">
        <v>0</v>
      </c>
      <c r="J208" s="5">
        <v>0</v>
      </c>
      <c r="L208">
        <f t="shared" si="21"/>
        <v>206</v>
      </c>
      <c r="M208">
        <f>Analysis!$B$3+B208/1000000</f>
        <v>4.1641729999973904</v>
      </c>
      <c r="N208">
        <f t="shared" si="22"/>
        <v>2</v>
      </c>
      <c r="O208">
        <f>IF(ABS(D208)&gt;1,D208/1000000,D208)*Analysis!$B$4</f>
        <v>-4.801014E-2</v>
      </c>
      <c r="P208">
        <f>IF(ABS(E208)&gt;1,E208/1000000,E208)*Analysis!$B$4</f>
        <v>0.12149685</v>
      </c>
      <c r="Q208">
        <f>IF(ABS(F208)&gt;1,F208/1000000,F208)*Analysis!$B$4</f>
        <v>9.8535171600000009</v>
      </c>
      <c r="R208">
        <f t="shared" si="23"/>
        <v>0</v>
      </c>
      <c r="S208">
        <f t="shared" si="24"/>
        <v>0</v>
      </c>
      <c r="T208">
        <f t="shared" si="25"/>
        <v>0</v>
      </c>
      <c r="U208">
        <f t="shared" si="26"/>
        <v>0</v>
      </c>
    </row>
    <row r="209" spans="1:21" x14ac:dyDescent="0.3">
      <c r="A209" s="4">
        <v>207</v>
      </c>
      <c r="B209" s="4">
        <v>-96587807288</v>
      </c>
      <c r="C209" s="5">
        <v>2</v>
      </c>
      <c r="D209" s="5">
        <v>-1.0375000000000001E-2</v>
      </c>
      <c r="E209" s="5">
        <v>1.2120000000000001E-2</v>
      </c>
      <c r="F209" s="5">
        <v>1004231</v>
      </c>
      <c r="G209" s="5">
        <v>0</v>
      </c>
      <c r="H209" s="5">
        <v>0</v>
      </c>
      <c r="I209" s="5">
        <v>0</v>
      </c>
      <c r="J209" s="5">
        <v>0</v>
      </c>
      <c r="L209">
        <f t="shared" si="21"/>
        <v>207</v>
      </c>
      <c r="M209">
        <f>Analysis!$B$3+B209/1000000</f>
        <v>4.1927120000036666</v>
      </c>
      <c r="N209">
        <f t="shared" si="22"/>
        <v>2</v>
      </c>
      <c r="O209">
        <f>IF(ABS(D209)&gt;1,D209/1000000,D209)*Analysis!$B$4</f>
        <v>-0.10177875000000002</v>
      </c>
      <c r="P209">
        <f>IF(ABS(E209)&gt;1,E209/1000000,E209)*Analysis!$B$4</f>
        <v>0.11889720000000001</v>
      </c>
      <c r="Q209">
        <f>IF(ABS(F209)&gt;1,F209/1000000,F209)*Analysis!$B$4</f>
        <v>9.8515061100000008</v>
      </c>
      <c r="R209">
        <f t="shared" si="23"/>
        <v>0</v>
      </c>
      <c r="S209">
        <f t="shared" si="24"/>
        <v>0</v>
      </c>
      <c r="T209">
        <f t="shared" si="25"/>
        <v>0</v>
      </c>
      <c r="U209">
        <f t="shared" si="26"/>
        <v>0</v>
      </c>
    </row>
    <row r="210" spans="1:21" x14ac:dyDescent="0.3">
      <c r="A210" s="4">
        <v>208</v>
      </c>
      <c r="B210" s="4">
        <v>-96587789427</v>
      </c>
      <c r="C210" s="5">
        <v>2</v>
      </c>
      <c r="D210" s="5">
        <v>-2.993E-3</v>
      </c>
      <c r="E210" s="5">
        <v>1.2349000000000001E-2</v>
      </c>
      <c r="F210" s="5">
        <v>1004513</v>
      </c>
      <c r="G210" s="5">
        <v>0</v>
      </c>
      <c r="H210" s="5">
        <v>0</v>
      </c>
      <c r="I210" s="5">
        <v>0</v>
      </c>
      <c r="J210" s="5">
        <v>0</v>
      </c>
      <c r="L210">
        <f t="shared" si="21"/>
        <v>208</v>
      </c>
      <c r="M210">
        <f>Analysis!$B$3+B210/1000000</f>
        <v>4.210573000003933</v>
      </c>
      <c r="N210">
        <f t="shared" si="22"/>
        <v>2</v>
      </c>
      <c r="O210">
        <f>IF(ABS(D210)&gt;1,D210/1000000,D210)*Analysis!$B$4</f>
        <v>-2.9361330000000001E-2</v>
      </c>
      <c r="P210">
        <f>IF(ABS(E210)&gt;1,E210/1000000,E210)*Analysis!$B$4</f>
        <v>0.12114369000000001</v>
      </c>
      <c r="Q210">
        <f>IF(ABS(F210)&gt;1,F210/1000000,F210)*Analysis!$B$4</f>
        <v>9.8542725300000011</v>
      </c>
      <c r="R210">
        <f t="shared" si="23"/>
        <v>0</v>
      </c>
      <c r="S210">
        <f t="shared" si="24"/>
        <v>0</v>
      </c>
      <c r="T210">
        <f t="shared" si="25"/>
        <v>0</v>
      </c>
      <c r="U210">
        <f t="shared" si="26"/>
        <v>0</v>
      </c>
    </row>
    <row r="211" spans="1:21" x14ac:dyDescent="0.3">
      <c r="A211" s="4">
        <v>209</v>
      </c>
      <c r="B211" s="4">
        <v>-96587769975</v>
      </c>
      <c r="C211" s="5">
        <v>2</v>
      </c>
      <c r="D211" s="5">
        <v>-5.411E-3</v>
      </c>
      <c r="E211" s="5">
        <v>1.2407E-2</v>
      </c>
      <c r="F211" s="5">
        <v>1004420</v>
      </c>
      <c r="G211" s="5">
        <v>0</v>
      </c>
      <c r="H211" s="5">
        <v>0</v>
      </c>
      <c r="I211" s="5">
        <v>0</v>
      </c>
      <c r="J211" s="5">
        <v>0</v>
      </c>
      <c r="L211">
        <f t="shared" si="21"/>
        <v>209</v>
      </c>
      <c r="M211">
        <f>Analysis!$B$3+B211/1000000</f>
        <v>4.2300249999971129</v>
      </c>
      <c r="N211">
        <f t="shared" si="22"/>
        <v>2</v>
      </c>
      <c r="O211">
        <f>IF(ABS(D211)&gt;1,D211/1000000,D211)*Analysis!$B$4</f>
        <v>-5.3081910000000003E-2</v>
      </c>
      <c r="P211">
        <f>IF(ABS(E211)&gt;1,E211/1000000,E211)*Analysis!$B$4</f>
        <v>0.12171267000000001</v>
      </c>
      <c r="Q211">
        <f>IF(ABS(F211)&gt;1,F211/1000000,F211)*Analysis!$B$4</f>
        <v>9.8533602000000009</v>
      </c>
      <c r="R211">
        <f t="shared" si="23"/>
        <v>0</v>
      </c>
      <c r="S211">
        <f t="shared" si="24"/>
        <v>0</v>
      </c>
      <c r="T211">
        <f t="shared" si="25"/>
        <v>0</v>
      </c>
      <c r="U211">
        <f t="shared" si="26"/>
        <v>0</v>
      </c>
    </row>
    <row r="212" spans="1:21" x14ac:dyDescent="0.3">
      <c r="A212" s="4">
        <v>210</v>
      </c>
      <c r="B212" s="4">
        <v>-96587750823</v>
      </c>
      <c r="C212" s="5">
        <v>2</v>
      </c>
      <c r="D212" s="5">
        <v>-4.9350000000000002E-3</v>
      </c>
      <c r="E212" s="5">
        <v>1.2158E-2</v>
      </c>
      <c r="F212" s="5">
        <v>0.997394</v>
      </c>
      <c r="G212" s="5">
        <v>0</v>
      </c>
      <c r="H212" s="5">
        <v>0</v>
      </c>
      <c r="I212" s="5">
        <v>0</v>
      </c>
      <c r="J212" s="5">
        <v>0</v>
      </c>
      <c r="L212">
        <f t="shared" si="21"/>
        <v>210</v>
      </c>
      <c r="M212">
        <f>Analysis!$B$3+B212/1000000</f>
        <v>4.2491770000051474</v>
      </c>
      <c r="N212">
        <f t="shared" si="22"/>
        <v>2</v>
      </c>
      <c r="O212">
        <f>IF(ABS(D212)&gt;1,D212/1000000,D212)*Analysis!$B$4</f>
        <v>-4.8412350000000007E-2</v>
      </c>
      <c r="P212">
        <f>IF(ABS(E212)&gt;1,E212/1000000,E212)*Analysis!$B$4</f>
        <v>0.11926998000000001</v>
      </c>
      <c r="Q212">
        <f>IF(ABS(F212)&gt;1,F212/1000000,F212)*Analysis!$B$4</f>
        <v>9.7844351400000011</v>
      </c>
      <c r="R212">
        <f t="shared" si="23"/>
        <v>0</v>
      </c>
      <c r="S212">
        <f t="shared" si="24"/>
        <v>0</v>
      </c>
      <c r="T212">
        <f t="shared" si="25"/>
        <v>0</v>
      </c>
      <c r="U212">
        <f t="shared" si="26"/>
        <v>0</v>
      </c>
    </row>
    <row r="213" spans="1:21" x14ac:dyDescent="0.3">
      <c r="A213" s="4">
        <v>211</v>
      </c>
      <c r="B213" s="4">
        <v>-96587730619</v>
      </c>
      <c r="C213" s="5">
        <v>2</v>
      </c>
      <c r="D213" s="5">
        <v>-8.2730000000000008E-3</v>
      </c>
      <c r="E213" s="5">
        <v>8.6920000000000001E-3</v>
      </c>
      <c r="F213" s="5">
        <v>0.997054</v>
      </c>
      <c r="G213" s="5">
        <v>0</v>
      </c>
      <c r="H213" s="5">
        <v>0</v>
      </c>
      <c r="I213" s="5">
        <v>0</v>
      </c>
      <c r="J213" s="5">
        <v>0</v>
      </c>
      <c r="L213">
        <f t="shared" si="21"/>
        <v>211</v>
      </c>
      <c r="M213">
        <f>Analysis!$B$3+B213/1000000</f>
        <v>4.2693810000055237</v>
      </c>
      <c r="N213">
        <f t="shared" si="22"/>
        <v>2</v>
      </c>
      <c r="O213">
        <f>IF(ABS(D213)&gt;1,D213/1000000,D213)*Analysis!$B$4</f>
        <v>-8.1158130000000009E-2</v>
      </c>
      <c r="P213">
        <f>IF(ABS(E213)&gt;1,E213/1000000,E213)*Analysis!$B$4</f>
        <v>8.526852E-2</v>
      </c>
      <c r="Q213">
        <f>IF(ABS(F213)&gt;1,F213/1000000,F213)*Analysis!$B$4</f>
        <v>9.7810997400000002</v>
      </c>
      <c r="R213">
        <f t="shared" si="23"/>
        <v>0</v>
      </c>
      <c r="S213">
        <f t="shared" si="24"/>
        <v>0</v>
      </c>
      <c r="T213">
        <f t="shared" si="25"/>
        <v>0</v>
      </c>
      <c r="U213">
        <f t="shared" si="26"/>
        <v>0</v>
      </c>
    </row>
    <row r="214" spans="1:21" x14ac:dyDescent="0.3">
      <c r="A214" s="4">
        <v>212</v>
      </c>
      <c r="B214" s="4">
        <v>-96587707319</v>
      </c>
      <c r="C214" s="5">
        <v>2</v>
      </c>
      <c r="D214" s="5">
        <v>-3.6129999999999999E-3</v>
      </c>
      <c r="E214" s="5">
        <v>1.357E-2</v>
      </c>
      <c r="F214" s="5">
        <v>1003368</v>
      </c>
      <c r="G214" s="5">
        <v>0</v>
      </c>
      <c r="H214" s="5">
        <v>0</v>
      </c>
      <c r="I214" s="5">
        <v>0</v>
      </c>
      <c r="J214" s="5">
        <v>0</v>
      </c>
      <c r="L214">
        <f t="shared" si="21"/>
        <v>212</v>
      </c>
      <c r="M214">
        <f>Analysis!$B$3+B214/1000000</f>
        <v>4.2926810000062687</v>
      </c>
      <c r="N214">
        <f t="shared" si="22"/>
        <v>2</v>
      </c>
      <c r="O214">
        <f>IF(ABS(D214)&gt;1,D214/1000000,D214)*Analysis!$B$4</f>
        <v>-3.5443530000000001E-2</v>
      </c>
      <c r="P214">
        <f>IF(ABS(E214)&gt;1,E214/1000000,E214)*Analysis!$B$4</f>
        <v>0.13312170000000001</v>
      </c>
      <c r="Q214">
        <f>IF(ABS(F214)&gt;1,F214/1000000,F214)*Analysis!$B$4</f>
        <v>9.8430400800000015</v>
      </c>
      <c r="R214">
        <f t="shared" si="23"/>
        <v>0</v>
      </c>
      <c r="S214">
        <f t="shared" si="24"/>
        <v>0</v>
      </c>
      <c r="T214">
        <f t="shared" si="25"/>
        <v>0</v>
      </c>
      <c r="U214">
        <f t="shared" si="26"/>
        <v>0</v>
      </c>
    </row>
    <row r="215" spans="1:21" x14ac:dyDescent="0.3">
      <c r="A215" s="4">
        <v>213</v>
      </c>
      <c r="B215" s="4">
        <v>-96587687638</v>
      </c>
      <c r="C215" s="5">
        <v>2</v>
      </c>
      <c r="D215" s="5">
        <v>-4.4929999999999996E-3</v>
      </c>
      <c r="E215" s="5">
        <v>1.2659E-2</v>
      </c>
      <c r="F215" s="5">
        <v>1003550</v>
      </c>
      <c r="G215" s="5">
        <v>0</v>
      </c>
      <c r="H215" s="5">
        <v>0</v>
      </c>
      <c r="I215" s="5">
        <v>0</v>
      </c>
      <c r="J215" s="5">
        <v>0</v>
      </c>
      <c r="L215">
        <f t="shared" si="21"/>
        <v>213</v>
      </c>
      <c r="M215">
        <f>Analysis!$B$3+B215/1000000</f>
        <v>4.3123619999969378</v>
      </c>
      <c r="N215">
        <f t="shared" si="22"/>
        <v>2</v>
      </c>
      <c r="O215">
        <f>IF(ABS(D215)&gt;1,D215/1000000,D215)*Analysis!$B$4</f>
        <v>-4.4076329999999997E-2</v>
      </c>
      <c r="P215">
        <f>IF(ABS(E215)&gt;1,E215/1000000,E215)*Analysis!$B$4</f>
        <v>0.12418479</v>
      </c>
      <c r="Q215">
        <f>IF(ABS(F215)&gt;1,F215/1000000,F215)*Analysis!$B$4</f>
        <v>9.8448255000000007</v>
      </c>
      <c r="R215">
        <f t="shared" si="23"/>
        <v>0</v>
      </c>
      <c r="S215">
        <f t="shared" si="24"/>
        <v>0</v>
      </c>
      <c r="T215">
        <f t="shared" si="25"/>
        <v>0</v>
      </c>
      <c r="U215">
        <f t="shared" si="26"/>
        <v>0</v>
      </c>
    </row>
    <row r="216" spans="1:21" x14ac:dyDescent="0.3">
      <c r="A216" s="4">
        <v>214</v>
      </c>
      <c r="B216" s="4">
        <v>-96587676373</v>
      </c>
      <c r="C216" s="5">
        <v>2</v>
      </c>
      <c r="D216" s="5">
        <v>-5.0489999999999997E-3</v>
      </c>
      <c r="E216" s="5">
        <v>1.2135999999999999E-2</v>
      </c>
      <c r="F216" s="5">
        <v>1004102</v>
      </c>
      <c r="G216" s="5">
        <v>0</v>
      </c>
      <c r="H216" s="5">
        <v>0</v>
      </c>
      <c r="I216" s="5">
        <v>0</v>
      </c>
      <c r="J216" s="5">
        <v>0</v>
      </c>
      <c r="L216">
        <f t="shared" si="21"/>
        <v>214</v>
      </c>
      <c r="M216">
        <f>Analysis!$B$3+B216/1000000</f>
        <v>4.3236270000052173</v>
      </c>
      <c r="N216">
        <f t="shared" si="22"/>
        <v>2</v>
      </c>
      <c r="O216">
        <f>IF(ABS(D216)&gt;1,D216/1000000,D216)*Analysis!$B$4</f>
        <v>-4.9530690000000002E-2</v>
      </c>
      <c r="P216">
        <f>IF(ABS(E216)&gt;1,E216/1000000,E216)*Analysis!$B$4</f>
        <v>0.11905415999999999</v>
      </c>
      <c r="Q216">
        <f>IF(ABS(F216)&gt;1,F216/1000000,F216)*Analysis!$B$4</f>
        <v>9.850240620000001</v>
      </c>
      <c r="R216">
        <f t="shared" si="23"/>
        <v>0</v>
      </c>
      <c r="S216">
        <f t="shared" si="24"/>
        <v>0</v>
      </c>
      <c r="T216">
        <f t="shared" si="25"/>
        <v>0</v>
      </c>
      <c r="U216">
        <f t="shared" si="26"/>
        <v>0</v>
      </c>
    </row>
    <row r="217" spans="1:21" x14ac:dyDescent="0.3">
      <c r="A217" s="4">
        <v>215</v>
      </c>
      <c r="B217" s="4">
        <v>-96587648743</v>
      </c>
      <c r="C217" s="5">
        <v>2</v>
      </c>
      <c r="D217" s="5">
        <v>-4.8370000000000002E-3</v>
      </c>
      <c r="E217" s="5">
        <v>1.2460000000000001E-2</v>
      </c>
      <c r="F217" s="5">
        <v>1004542</v>
      </c>
      <c r="G217" s="5">
        <v>0</v>
      </c>
      <c r="H217" s="5">
        <v>0</v>
      </c>
      <c r="I217" s="5">
        <v>0</v>
      </c>
      <c r="J217" s="5">
        <v>0</v>
      </c>
      <c r="L217">
        <f t="shared" si="21"/>
        <v>215</v>
      </c>
      <c r="M217">
        <f>Analysis!$B$3+B217/1000000</f>
        <v>4.3512570000020787</v>
      </c>
      <c r="N217">
        <f t="shared" si="22"/>
        <v>2</v>
      </c>
      <c r="O217">
        <f>IF(ABS(D217)&gt;1,D217/1000000,D217)*Analysis!$B$4</f>
        <v>-4.7450970000000002E-2</v>
      </c>
      <c r="P217">
        <f>IF(ABS(E217)&gt;1,E217/1000000,E217)*Analysis!$B$4</f>
        <v>0.12223260000000001</v>
      </c>
      <c r="Q217">
        <f>IF(ABS(F217)&gt;1,F217/1000000,F217)*Analysis!$B$4</f>
        <v>9.8545570200000014</v>
      </c>
      <c r="R217">
        <f t="shared" si="23"/>
        <v>0</v>
      </c>
      <c r="S217">
        <f t="shared" si="24"/>
        <v>0</v>
      </c>
      <c r="T217">
        <f t="shared" si="25"/>
        <v>0</v>
      </c>
      <c r="U217">
        <f t="shared" si="26"/>
        <v>0</v>
      </c>
    </row>
    <row r="218" spans="1:21" x14ac:dyDescent="0.3">
      <c r="A218" s="4">
        <v>216</v>
      </c>
      <c r="B218" s="4">
        <v>-96587629547</v>
      </c>
      <c r="C218" s="5">
        <v>2</v>
      </c>
      <c r="D218" s="5">
        <v>-4.8970000000000003E-3</v>
      </c>
      <c r="E218" s="5">
        <v>1.2239E-2</v>
      </c>
      <c r="F218" s="5">
        <v>1004381</v>
      </c>
      <c r="G218" s="5">
        <v>0</v>
      </c>
      <c r="H218" s="5">
        <v>0</v>
      </c>
      <c r="I218" s="5">
        <v>0</v>
      </c>
      <c r="J218" s="5">
        <v>0</v>
      </c>
      <c r="L218">
        <f t="shared" si="21"/>
        <v>216</v>
      </c>
      <c r="M218">
        <f>Analysis!$B$3+B218/1000000</f>
        <v>4.370452999995905</v>
      </c>
      <c r="N218">
        <f t="shared" si="22"/>
        <v>2</v>
      </c>
      <c r="O218">
        <f>IF(ABS(D218)&gt;1,D218/1000000,D218)*Analysis!$B$4</f>
        <v>-4.8039570000000004E-2</v>
      </c>
      <c r="P218">
        <f>IF(ABS(E218)&gt;1,E218/1000000,E218)*Analysis!$B$4</f>
        <v>0.12006459</v>
      </c>
      <c r="Q218">
        <f>IF(ABS(F218)&gt;1,F218/1000000,F218)*Analysis!$B$4</f>
        <v>9.8529776099999999</v>
      </c>
      <c r="R218">
        <f t="shared" si="23"/>
        <v>0</v>
      </c>
      <c r="S218">
        <f t="shared" si="24"/>
        <v>0</v>
      </c>
      <c r="T218">
        <f t="shared" si="25"/>
        <v>0</v>
      </c>
      <c r="U218">
        <f t="shared" si="26"/>
        <v>0</v>
      </c>
    </row>
    <row r="219" spans="1:21" x14ac:dyDescent="0.3">
      <c r="A219" s="4">
        <v>217</v>
      </c>
      <c r="B219" s="4">
        <v>-96587614405</v>
      </c>
      <c r="C219" s="5">
        <v>2</v>
      </c>
      <c r="D219" s="5">
        <v>-6.4419999999999998E-3</v>
      </c>
      <c r="E219" s="5">
        <v>1.2194999999999999E-2</v>
      </c>
      <c r="F219" s="5">
        <v>1004367</v>
      </c>
      <c r="G219" s="5">
        <v>0</v>
      </c>
      <c r="H219" s="5">
        <v>0</v>
      </c>
      <c r="I219" s="5">
        <v>0</v>
      </c>
      <c r="J219" s="5">
        <v>0</v>
      </c>
      <c r="L219">
        <f t="shared" si="21"/>
        <v>217</v>
      </c>
      <c r="M219">
        <f>Analysis!$B$3+B219/1000000</f>
        <v>4.3855949999997392</v>
      </c>
      <c r="N219">
        <f t="shared" si="22"/>
        <v>2</v>
      </c>
      <c r="O219">
        <f>IF(ABS(D219)&gt;1,D219/1000000,D219)*Analysis!$B$4</f>
        <v>-6.3196020000000006E-2</v>
      </c>
      <c r="P219">
        <f>IF(ABS(E219)&gt;1,E219/1000000,E219)*Analysis!$B$4</f>
        <v>0.11963295</v>
      </c>
      <c r="Q219">
        <f>IF(ABS(F219)&gt;1,F219/1000000,F219)*Analysis!$B$4</f>
        <v>9.8528402699999997</v>
      </c>
      <c r="R219">
        <f t="shared" si="23"/>
        <v>0</v>
      </c>
      <c r="S219">
        <f t="shared" si="24"/>
        <v>0</v>
      </c>
      <c r="T219">
        <f t="shared" si="25"/>
        <v>0</v>
      </c>
      <c r="U219">
        <f t="shared" si="26"/>
        <v>0</v>
      </c>
    </row>
    <row r="220" spans="1:21" x14ac:dyDescent="0.3">
      <c r="A220" s="4">
        <v>218</v>
      </c>
      <c r="B220" s="4">
        <v>-96587588349</v>
      </c>
      <c r="C220" s="5">
        <v>2</v>
      </c>
      <c r="D220" s="5">
        <v>-1.0024E-2</v>
      </c>
      <c r="E220" s="5">
        <v>1.2303E-2</v>
      </c>
      <c r="F220" s="5">
        <v>1004242</v>
      </c>
      <c r="G220" s="5">
        <v>0</v>
      </c>
      <c r="H220" s="5">
        <v>0</v>
      </c>
      <c r="I220" s="5">
        <v>0</v>
      </c>
      <c r="J220" s="5">
        <v>0</v>
      </c>
      <c r="L220">
        <f t="shared" si="21"/>
        <v>218</v>
      </c>
      <c r="M220">
        <f>Analysis!$B$3+B220/1000000</f>
        <v>4.4116510000021663</v>
      </c>
      <c r="N220">
        <f t="shared" si="22"/>
        <v>2</v>
      </c>
      <c r="O220">
        <f>IF(ABS(D220)&gt;1,D220/1000000,D220)*Analysis!$B$4</f>
        <v>-9.833544000000001E-2</v>
      </c>
      <c r="P220">
        <f>IF(ABS(E220)&gt;1,E220/1000000,E220)*Analysis!$B$4</f>
        <v>0.12069243</v>
      </c>
      <c r="Q220">
        <f>IF(ABS(F220)&gt;1,F220/1000000,F220)*Analysis!$B$4</f>
        <v>9.8516140200000013</v>
      </c>
      <c r="R220">
        <f t="shared" si="23"/>
        <v>0</v>
      </c>
      <c r="S220">
        <f t="shared" si="24"/>
        <v>0</v>
      </c>
      <c r="T220">
        <f t="shared" si="25"/>
        <v>0</v>
      </c>
      <c r="U220">
        <f t="shared" si="26"/>
        <v>0</v>
      </c>
    </row>
    <row r="221" spans="1:21" x14ac:dyDescent="0.3">
      <c r="A221" s="4">
        <v>219</v>
      </c>
      <c r="B221" s="4">
        <v>-96587568044</v>
      </c>
      <c r="C221" s="5">
        <v>2</v>
      </c>
      <c r="D221" s="5">
        <v>-8.4139999999999996E-3</v>
      </c>
      <c r="E221" s="5">
        <v>1.2383E-2</v>
      </c>
      <c r="F221" s="5">
        <v>1004308</v>
      </c>
      <c r="G221" s="5">
        <v>0</v>
      </c>
      <c r="H221" s="5">
        <v>0</v>
      </c>
      <c r="I221" s="5">
        <v>0</v>
      </c>
      <c r="J221" s="5">
        <v>0</v>
      </c>
      <c r="L221">
        <f t="shared" si="21"/>
        <v>219</v>
      </c>
      <c r="M221">
        <f>Analysis!$B$3+B221/1000000</f>
        <v>4.4319560000003548</v>
      </c>
      <c r="N221">
        <f t="shared" si="22"/>
        <v>2</v>
      </c>
      <c r="O221">
        <f>IF(ABS(D221)&gt;1,D221/1000000,D221)*Analysis!$B$4</f>
        <v>-8.2541340000000005E-2</v>
      </c>
      <c r="P221">
        <f>IF(ABS(E221)&gt;1,E221/1000000,E221)*Analysis!$B$4</f>
        <v>0.12147723000000001</v>
      </c>
      <c r="Q221">
        <f>IF(ABS(F221)&gt;1,F221/1000000,F221)*Analysis!$B$4</f>
        <v>9.852261480000001</v>
      </c>
      <c r="R221">
        <f t="shared" si="23"/>
        <v>0</v>
      </c>
      <c r="S221">
        <f t="shared" si="24"/>
        <v>0</v>
      </c>
      <c r="T221">
        <f t="shared" si="25"/>
        <v>0</v>
      </c>
      <c r="U221">
        <f t="shared" si="26"/>
        <v>0</v>
      </c>
    </row>
    <row r="222" spans="1:21" x14ac:dyDescent="0.3">
      <c r="A222" s="4">
        <v>220</v>
      </c>
      <c r="B222" s="4">
        <v>-96587549391</v>
      </c>
      <c r="C222" s="5">
        <v>2</v>
      </c>
      <c r="D222" s="5">
        <v>-6.2579999999999997E-3</v>
      </c>
      <c r="E222" s="5">
        <v>1.2069E-2</v>
      </c>
      <c r="F222" s="5">
        <v>0.99734199999999995</v>
      </c>
      <c r="G222" s="5">
        <v>0</v>
      </c>
      <c r="H222" s="5">
        <v>0</v>
      </c>
      <c r="I222" s="5">
        <v>0</v>
      </c>
      <c r="J222" s="5">
        <v>0</v>
      </c>
      <c r="L222">
        <f t="shared" si="21"/>
        <v>220</v>
      </c>
      <c r="M222">
        <f>Analysis!$B$3+B222/1000000</f>
        <v>4.450609000006807</v>
      </c>
      <c r="N222">
        <f t="shared" si="22"/>
        <v>2</v>
      </c>
      <c r="O222">
        <f>IF(ABS(D222)&gt;1,D222/1000000,D222)*Analysis!$B$4</f>
        <v>-6.1390979999999998E-2</v>
      </c>
      <c r="P222">
        <f>IF(ABS(E222)&gt;1,E222/1000000,E222)*Analysis!$B$4</f>
        <v>0.11839689</v>
      </c>
      <c r="Q222">
        <f>IF(ABS(F222)&gt;1,F222/1000000,F222)*Analysis!$B$4</f>
        <v>9.7839250199999999</v>
      </c>
      <c r="R222">
        <f t="shared" si="23"/>
        <v>0</v>
      </c>
      <c r="S222">
        <f t="shared" si="24"/>
        <v>0</v>
      </c>
      <c r="T222">
        <f t="shared" si="25"/>
        <v>0</v>
      </c>
      <c r="U222">
        <f t="shared" si="26"/>
        <v>0</v>
      </c>
    </row>
    <row r="223" spans="1:21" x14ac:dyDescent="0.3">
      <c r="A223" s="4">
        <v>221</v>
      </c>
      <c r="B223" s="4">
        <v>-96587528859</v>
      </c>
      <c r="C223" s="5">
        <v>2</v>
      </c>
      <c r="D223" s="5">
        <v>-1.3056E-2</v>
      </c>
      <c r="E223" s="5">
        <v>1.2137999999999999E-2</v>
      </c>
      <c r="F223" s="5">
        <v>0.99854799999999999</v>
      </c>
      <c r="G223" s="5">
        <v>0</v>
      </c>
      <c r="H223" s="5">
        <v>0</v>
      </c>
      <c r="I223" s="5">
        <v>0</v>
      </c>
      <c r="J223" s="5">
        <v>0</v>
      </c>
      <c r="L223">
        <f t="shared" si="21"/>
        <v>221</v>
      </c>
      <c r="M223">
        <f>Analysis!$B$3+B223/1000000</f>
        <v>4.4711410000018077</v>
      </c>
      <c r="N223">
        <f t="shared" si="22"/>
        <v>2</v>
      </c>
      <c r="O223">
        <f>IF(ABS(D223)&gt;1,D223/1000000,D223)*Analysis!$B$4</f>
        <v>-0.12807936</v>
      </c>
      <c r="P223">
        <f>IF(ABS(E223)&gt;1,E223/1000000,E223)*Analysis!$B$4</f>
        <v>0.11907378</v>
      </c>
      <c r="Q223">
        <f>IF(ABS(F223)&gt;1,F223/1000000,F223)*Analysis!$B$4</f>
        <v>9.7957558799999997</v>
      </c>
      <c r="R223">
        <f t="shared" si="23"/>
        <v>0</v>
      </c>
      <c r="S223">
        <f t="shared" si="24"/>
        <v>0</v>
      </c>
      <c r="T223">
        <f t="shared" si="25"/>
        <v>0</v>
      </c>
      <c r="U223">
        <f t="shared" si="26"/>
        <v>0</v>
      </c>
    </row>
    <row r="224" spans="1:21" x14ac:dyDescent="0.3">
      <c r="A224" s="4">
        <v>222</v>
      </c>
      <c r="B224" s="4">
        <v>-96587508535</v>
      </c>
      <c r="C224" s="5">
        <v>2</v>
      </c>
      <c r="D224" s="5">
        <v>-1.0076999999999999E-2</v>
      </c>
      <c r="E224" s="5">
        <v>1.2462000000000001E-2</v>
      </c>
      <c r="F224" s="5">
        <v>1005454</v>
      </c>
      <c r="G224" s="5">
        <v>0</v>
      </c>
      <c r="H224" s="5">
        <v>0</v>
      </c>
      <c r="I224" s="5">
        <v>0</v>
      </c>
      <c r="J224" s="5">
        <v>0</v>
      </c>
      <c r="L224">
        <f t="shared" si="21"/>
        <v>222</v>
      </c>
      <c r="M224">
        <f>Analysis!$B$3+B224/1000000</f>
        <v>4.4914649999991525</v>
      </c>
      <c r="N224">
        <f t="shared" si="22"/>
        <v>2</v>
      </c>
      <c r="O224">
        <f>IF(ABS(D224)&gt;1,D224/1000000,D224)*Analysis!$B$4</f>
        <v>-9.8855369999999998E-2</v>
      </c>
      <c r="P224">
        <f>IF(ABS(E224)&gt;1,E224/1000000,E224)*Analysis!$B$4</f>
        <v>0.12225222000000001</v>
      </c>
      <c r="Q224">
        <f>IF(ABS(F224)&gt;1,F224/1000000,F224)*Analysis!$B$4</f>
        <v>9.8635037400000005</v>
      </c>
      <c r="R224">
        <f t="shared" si="23"/>
        <v>0</v>
      </c>
      <c r="S224">
        <f t="shared" si="24"/>
        <v>0</v>
      </c>
      <c r="T224">
        <f t="shared" si="25"/>
        <v>0</v>
      </c>
      <c r="U224">
        <f t="shared" si="26"/>
        <v>0</v>
      </c>
    </row>
    <row r="225" spans="1:21" x14ac:dyDescent="0.3">
      <c r="A225" s="4">
        <v>223</v>
      </c>
      <c r="B225" s="4">
        <v>-96587488623</v>
      </c>
      <c r="C225" s="5">
        <v>2</v>
      </c>
      <c r="D225" s="5">
        <v>-9.5119999999999996E-3</v>
      </c>
      <c r="E225" s="5">
        <v>1.2292000000000001E-2</v>
      </c>
      <c r="F225" s="5">
        <v>1003764</v>
      </c>
      <c r="G225" s="5">
        <v>0</v>
      </c>
      <c r="H225" s="5">
        <v>0</v>
      </c>
      <c r="I225" s="5">
        <v>0</v>
      </c>
      <c r="J225" s="5">
        <v>0</v>
      </c>
      <c r="L225">
        <f t="shared" si="21"/>
        <v>223</v>
      </c>
      <c r="M225">
        <f>Analysis!$B$3+B225/1000000</f>
        <v>4.5113770000025397</v>
      </c>
      <c r="N225">
        <f t="shared" si="22"/>
        <v>2</v>
      </c>
      <c r="O225">
        <f>IF(ABS(D225)&gt;1,D225/1000000,D225)*Analysis!$B$4</f>
        <v>-9.3312720000000002E-2</v>
      </c>
      <c r="P225">
        <f>IF(ABS(E225)&gt;1,E225/1000000,E225)*Analysis!$B$4</f>
        <v>0.12058452000000001</v>
      </c>
      <c r="Q225">
        <f>IF(ABS(F225)&gt;1,F225/1000000,F225)*Analysis!$B$4</f>
        <v>9.8469248400000016</v>
      </c>
      <c r="R225">
        <f t="shared" si="23"/>
        <v>0</v>
      </c>
      <c r="S225">
        <f t="shared" si="24"/>
        <v>0</v>
      </c>
      <c r="T225">
        <f t="shared" si="25"/>
        <v>0</v>
      </c>
      <c r="U225">
        <f t="shared" si="26"/>
        <v>0</v>
      </c>
    </row>
    <row r="226" spans="1:21" x14ac:dyDescent="0.3">
      <c r="A226" s="4">
        <v>224</v>
      </c>
      <c r="B226" s="4">
        <v>-96587466489</v>
      </c>
      <c r="C226" s="5">
        <v>2</v>
      </c>
      <c r="D226" s="5">
        <v>-6.0359999999999997E-3</v>
      </c>
      <c r="E226" s="5">
        <v>1.2163E-2</v>
      </c>
      <c r="F226" s="5">
        <v>1004251</v>
      </c>
      <c r="G226" s="5">
        <v>0</v>
      </c>
      <c r="H226" s="5">
        <v>0</v>
      </c>
      <c r="I226" s="5">
        <v>0</v>
      </c>
      <c r="J226" s="5">
        <v>0</v>
      </c>
      <c r="L226">
        <f t="shared" si="21"/>
        <v>224</v>
      </c>
      <c r="M226">
        <f>Analysis!$B$3+B226/1000000</f>
        <v>4.5335110000014538</v>
      </c>
      <c r="N226">
        <f t="shared" si="22"/>
        <v>2</v>
      </c>
      <c r="O226">
        <f>IF(ABS(D226)&gt;1,D226/1000000,D226)*Analysis!$B$4</f>
        <v>-5.9213160000000001E-2</v>
      </c>
      <c r="P226">
        <f>IF(ABS(E226)&gt;1,E226/1000000,E226)*Analysis!$B$4</f>
        <v>0.11931903000000001</v>
      </c>
      <c r="Q226">
        <f>IF(ABS(F226)&gt;1,F226/1000000,F226)*Analysis!$B$4</f>
        <v>9.8517023100000003</v>
      </c>
      <c r="R226">
        <f t="shared" si="23"/>
        <v>0</v>
      </c>
      <c r="S226">
        <f t="shared" si="24"/>
        <v>0</v>
      </c>
      <c r="T226">
        <f t="shared" si="25"/>
        <v>0</v>
      </c>
      <c r="U226">
        <f t="shared" si="26"/>
        <v>0</v>
      </c>
    </row>
    <row r="227" spans="1:21" x14ac:dyDescent="0.3">
      <c r="A227" s="4">
        <v>225</v>
      </c>
      <c r="B227" s="4">
        <v>-96587448112</v>
      </c>
      <c r="C227" s="5">
        <v>2</v>
      </c>
      <c r="D227" s="5">
        <v>-7.8320000000000004E-3</v>
      </c>
      <c r="E227" s="5">
        <v>1.23E-2</v>
      </c>
      <c r="F227" s="5">
        <v>1004437</v>
      </c>
      <c r="G227" s="5">
        <v>0</v>
      </c>
      <c r="H227" s="5">
        <v>0</v>
      </c>
      <c r="I227" s="5">
        <v>0</v>
      </c>
      <c r="J227" s="5">
        <v>0</v>
      </c>
      <c r="L227">
        <f t="shared" si="21"/>
        <v>225</v>
      </c>
      <c r="M227">
        <f>Analysis!$B$3+B227/1000000</f>
        <v>4.5518880000017816</v>
      </c>
      <c r="N227">
        <f t="shared" si="22"/>
        <v>2</v>
      </c>
      <c r="O227">
        <f>IF(ABS(D227)&gt;1,D227/1000000,D227)*Analysis!$B$4</f>
        <v>-7.6831920000000012E-2</v>
      </c>
      <c r="P227">
        <f>IF(ABS(E227)&gt;1,E227/1000000,E227)*Analysis!$B$4</f>
        <v>0.12066300000000001</v>
      </c>
      <c r="Q227">
        <f>IF(ABS(F227)&gt;1,F227/1000000,F227)*Analysis!$B$4</f>
        <v>9.8535269700000008</v>
      </c>
      <c r="R227">
        <f t="shared" si="23"/>
        <v>0</v>
      </c>
      <c r="S227">
        <f t="shared" si="24"/>
        <v>0</v>
      </c>
      <c r="T227">
        <f t="shared" si="25"/>
        <v>0</v>
      </c>
      <c r="U227">
        <f t="shared" si="26"/>
        <v>0</v>
      </c>
    </row>
    <row r="228" spans="1:21" x14ac:dyDescent="0.3">
      <c r="A228" s="4">
        <v>226</v>
      </c>
      <c r="B228" s="4">
        <v>-96587427284</v>
      </c>
      <c r="C228" s="5">
        <v>2</v>
      </c>
      <c r="D228" s="5">
        <v>-1.2955E-2</v>
      </c>
      <c r="E228" s="5">
        <v>1.2381E-2</v>
      </c>
      <c r="F228" s="5">
        <v>1004132</v>
      </c>
      <c r="G228" s="5">
        <v>0</v>
      </c>
      <c r="H228" s="5">
        <v>0</v>
      </c>
      <c r="I228" s="5">
        <v>0</v>
      </c>
      <c r="J228" s="5">
        <v>0</v>
      </c>
      <c r="L228">
        <f t="shared" si="21"/>
        <v>226</v>
      </c>
      <c r="M228">
        <f>Analysis!$B$3+B228/1000000</f>
        <v>4.5727159999951255</v>
      </c>
      <c r="N228">
        <f t="shared" si="22"/>
        <v>2</v>
      </c>
      <c r="O228">
        <f>IF(ABS(D228)&gt;1,D228/1000000,D228)*Analysis!$B$4</f>
        <v>-0.12708854999999999</v>
      </c>
      <c r="P228">
        <f>IF(ABS(E228)&gt;1,E228/1000000,E228)*Analysis!$B$4</f>
        <v>0.12145761000000001</v>
      </c>
      <c r="Q228">
        <f>IF(ABS(F228)&gt;1,F228/1000000,F228)*Analysis!$B$4</f>
        <v>9.8505349200000012</v>
      </c>
      <c r="R228">
        <f t="shared" si="23"/>
        <v>0</v>
      </c>
      <c r="S228">
        <f t="shared" si="24"/>
        <v>0</v>
      </c>
      <c r="T228">
        <f t="shared" si="25"/>
        <v>0</v>
      </c>
      <c r="U228">
        <f t="shared" si="26"/>
        <v>0</v>
      </c>
    </row>
    <row r="229" spans="1:21" x14ac:dyDescent="0.3">
      <c r="A229" s="4">
        <v>227</v>
      </c>
      <c r="B229" s="4">
        <v>-96587412401</v>
      </c>
      <c r="C229" s="5">
        <v>2</v>
      </c>
      <c r="D229" s="5">
        <v>-1.239E-2</v>
      </c>
      <c r="E229" s="5">
        <v>5.4209999999999996E-3</v>
      </c>
      <c r="F229" s="5">
        <v>1004173</v>
      </c>
      <c r="G229" s="5">
        <v>0</v>
      </c>
      <c r="H229" s="5">
        <v>0</v>
      </c>
      <c r="I229" s="5">
        <v>0</v>
      </c>
      <c r="J229" s="5">
        <v>0</v>
      </c>
      <c r="L229">
        <f t="shared" si="21"/>
        <v>227</v>
      </c>
      <c r="M229">
        <f>Analysis!$B$3+B229/1000000</f>
        <v>4.5875990000058664</v>
      </c>
      <c r="N229">
        <f t="shared" si="22"/>
        <v>2</v>
      </c>
      <c r="O229">
        <f>IF(ABS(D229)&gt;1,D229/1000000,D229)*Analysis!$B$4</f>
        <v>-0.12154590000000001</v>
      </c>
      <c r="P229">
        <f>IF(ABS(E229)&gt;1,E229/1000000,E229)*Analysis!$B$4</f>
        <v>5.318001E-2</v>
      </c>
      <c r="Q229">
        <f>IF(ABS(F229)&gt;1,F229/1000000,F229)*Analysis!$B$4</f>
        <v>9.8509371300000002</v>
      </c>
      <c r="R229">
        <f t="shared" si="23"/>
        <v>0</v>
      </c>
      <c r="S229">
        <f t="shared" si="24"/>
        <v>0</v>
      </c>
      <c r="T229">
        <f t="shared" si="25"/>
        <v>0</v>
      </c>
      <c r="U229">
        <f t="shared" si="26"/>
        <v>0</v>
      </c>
    </row>
    <row r="230" spans="1:21" x14ac:dyDescent="0.3">
      <c r="A230" s="4">
        <v>228</v>
      </c>
      <c r="B230" s="4">
        <v>-96587388421</v>
      </c>
      <c r="C230" s="5">
        <v>2</v>
      </c>
      <c r="D230" s="5">
        <v>-1.2588E-2</v>
      </c>
      <c r="E230" s="5">
        <v>4.47E-3</v>
      </c>
      <c r="F230" s="5">
        <v>1004163</v>
      </c>
      <c r="G230" s="5">
        <v>0</v>
      </c>
      <c r="H230" s="5">
        <v>0</v>
      </c>
      <c r="I230" s="5">
        <v>0</v>
      </c>
      <c r="J230" s="5">
        <v>0</v>
      </c>
      <c r="L230">
        <f t="shared" si="21"/>
        <v>228</v>
      </c>
      <c r="M230">
        <f>Analysis!$B$3+B230/1000000</f>
        <v>4.6115790000039851</v>
      </c>
      <c r="N230">
        <f t="shared" si="22"/>
        <v>2</v>
      </c>
      <c r="O230">
        <f>IF(ABS(D230)&gt;1,D230/1000000,D230)*Analysis!$B$4</f>
        <v>-0.12348828000000001</v>
      </c>
      <c r="P230">
        <f>IF(ABS(E230)&gt;1,E230/1000000,E230)*Analysis!$B$4</f>
        <v>4.3850699999999999E-2</v>
      </c>
      <c r="Q230">
        <f>IF(ABS(F230)&gt;1,F230/1000000,F230)*Analysis!$B$4</f>
        <v>9.8508390299999995</v>
      </c>
      <c r="R230">
        <f t="shared" si="23"/>
        <v>0</v>
      </c>
      <c r="S230">
        <f t="shared" si="24"/>
        <v>0</v>
      </c>
      <c r="T230">
        <f t="shared" si="25"/>
        <v>0</v>
      </c>
      <c r="U230">
        <f t="shared" si="26"/>
        <v>0</v>
      </c>
    </row>
    <row r="231" spans="1:21" x14ac:dyDescent="0.3">
      <c r="A231" s="4">
        <v>229</v>
      </c>
      <c r="B231" s="4">
        <v>-96587371073</v>
      </c>
      <c r="C231" s="5">
        <v>2</v>
      </c>
      <c r="D231" s="5">
        <v>-9.4929999999999997E-3</v>
      </c>
      <c r="E231" s="5">
        <v>1.1129E-2</v>
      </c>
      <c r="F231" s="5">
        <v>1004271</v>
      </c>
      <c r="G231" s="5">
        <v>0</v>
      </c>
      <c r="H231" s="5">
        <v>0</v>
      </c>
      <c r="I231" s="5">
        <v>0</v>
      </c>
      <c r="J231" s="5">
        <v>0</v>
      </c>
      <c r="L231">
        <f t="shared" si="21"/>
        <v>229</v>
      </c>
      <c r="M231">
        <f>Analysis!$B$3+B231/1000000</f>
        <v>4.6289269999979297</v>
      </c>
      <c r="N231">
        <f t="shared" si="22"/>
        <v>2</v>
      </c>
      <c r="O231">
        <f>IF(ABS(D231)&gt;1,D231/1000000,D231)*Analysis!$B$4</f>
        <v>-9.3126330000000007E-2</v>
      </c>
      <c r="P231">
        <f>IF(ABS(E231)&gt;1,E231/1000000,E231)*Analysis!$B$4</f>
        <v>0.10917549</v>
      </c>
      <c r="Q231">
        <f>IF(ABS(F231)&gt;1,F231/1000000,F231)*Analysis!$B$4</f>
        <v>9.8518985099999998</v>
      </c>
      <c r="R231">
        <f t="shared" si="23"/>
        <v>0</v>
      </c>
      <c r="S231">
        <f t="shared" si="24"/>
        <v>0</v>
      </c>
      <c r="T231">
        <f t="shared" si="25"/>
        <v>0</v>
      </c>
      <c r="U231">
        <f t="shared" si="26"/>
        <v>0</v>
      </c>
    </row>
    <row r="232" spans="1:21" x14ac:dyDescent="0.3">
      <c r="A232" s="4">
        <v>230</v>
      </c>
      <c r="B232" s="4">
        <v>-96587353354</v>
      </c>
      <c r="C232" s="5">
        <v>2</v>
      </c>
      <c r="D232" s="5">
        <v>-4.4679999999999997E-3</v>
      </c>
      <c r="E232" s="5">
        <v>1.1481999999999999E-2</v>
      </c>
      <c r="F232" s="5">
        <v>1004460</v>
      </c>
      <c r="G232" s="5">
        <v>0</v>
      </c>
      <c r="H232" s="5">
        <v>0</v>
      </c>
      <c r="I232" s="5">
        <v>0</v>
      </c>
      <c r="J232" s="5">
        <v>0</v>
      </c>
      <c r="L232">
        <f t="shared" si="21"/>
        <v>230</v>
      </c>
      <c r="M232">
        <f>Analysis!$B$3+B232/1000000</f>
        <v>4.6466459999937797</v>
      </c>
      <c r="N232">
        <f t="shared" si="22"/>
        <v>2</v>
      </c>
      <c r="O232">
        <f>IF(ABS(D232)&gt;1,D232/1000000,D232)*Analysis!$B$4</f>
        <v>-4.3831080000000001E-2</v>
      </c>
      <c r="P232">
        <f>IF(ABS(E232)&gt;1,E232/1000000,E232)*Analysis!$B$4</f>
        <v>0.11263842</v>
      </c>
      <c r="Q232">
        <f>IF(ABS(F232)&gt;1,F232/1000000,F232)*Analysis!$B$4</f>
        <v>9.8537526</v>
      </c>
      <c r="R232">
        <f t="shared" si="23"/>
        <v>0</v>
      </c>
      <c r="S232">
        <f t="shared" si="24"/>
        <v>0</v>
      </c>
      <c r="T232">
        <f t="shared" si="25"/>
        <v>0</v>
      </c>
      <c r="U232">
        <f t="shared" si="26"/>
        <v>0</v>
      </c>
    </row>
    <row r="233" spans="1:21" x14ac:dyDescent="0.3">
      <c r="A233" s="4">
        <v>231</v>
      </c>
      <c r="B233" s="4">
        <v>-96587332010</v>
      </c>
      <c r="C233" s="5">
        <v>2</v>
      </c>
      <c r="D233" s="5">
        <v>-4.4060000000000002E-3</v>
      </c>
      <c r="E233" s="5">
        <v>1.0932000000000001E-2</v>
      </c>
      <c r="F233" s="5">
        <v>1002894</v>
      </c>
      <c r="G233" s="5">
        <v>0</v>
      </c>
      <c r="H233" s="5">
        <v>0</v>
      </c>
      <c r="I233" s="5">
        <v>0</v>
      </c>
      <c r="J233" s="5">
        <v>0</v>
      </c>
      <c r="L233">
        <f t="shared" si="21"/>
        <v>231</v>
      </c>
      <c r="M233">
        <f>Analysis!$B$3+B233/1000000</f>
        <v>4.6679900000017369</v>
      </c>
      <c r="N233">
        <f t="shared" si="22"/>
        <v>2</v>
      </c>
      <c r="O233">
        <f>IF(ABS(D233)&gt;1,D233/1000000,D233)*Analysis!$B$4</f>
        <v>-4.3222860000000002E-2</v>
      </c>
      <c r="P233">
        <f>IF(ABS(E233)&gt;1,E233/1000000,E233)*Analysis!$B$4</f>
        <v>0.10724292000000002</v>
      </c>
      <c r="Q233">
        <f>IF(ABS(F233)&gt;1,F233/1000000,F233)*Analysis!$B$4</f>
        <v>9.8383901399999996</v>
      </c>
      <c r="R233">
        <f t="shared" si="23"/>
        <v>0</v>
      </c>
      <c r="S233">
        <f t="shared" si="24"/>
        <v>0</v>
      </c>
      <c r="T233">
        <f t="shared" si="25"/>
        <v>0</v>
      </c>
      <c r="U233">
        <f t="shared" si="26"/>
        <v>0</v>
      </c>
    </row>
    <row r="234" spans="1:21" x14ac:dyDescent="0.3">
      <c r="A234" s="4">
        <v>232</v>
      </c>
      <c r="B234" s="4">
        <v>-96587307530</v>
      </c>
      <c r="C234" s="5">
        <v>2</v>
      </c>
      <c r="D234" s="5">
        <v>-4.8149999999999998E-3</v>
      </c>
      <c r="E234" s="5">
        <v>3.9430000000000003E-3</v>
      </c>
      <c r="F234" s="5">
        <v>1002895</v>
      </c>
      <c r="G234" s="5">
        <v>0</v>
      </c>
      <c r="H234" s="5">
        <v>0</v>
      </c>
      <c r="I234" s="5">
        <v>0</v>
      </c>
      <c r="J234" s="5">
        <v>0</v>
      </c>
      <c r="L234">
        <f t="shared" si="21"/>
        <v>232</v>
      </c>
      <c r="M234">
        <f>Analysis!$B$3+B234/1000000</f>
        <v>4.6924699999945005</v>
      </c>
      <c r="N234">
        <f t="shared" si="22"/>
        <v>2</v>
      </c>
      <c r="O234">
        <f>IF(ABS(D234)&gt;1,D234/1000000,D234)*Analysis!$B$4</f>
        <v>-4.7235150000000004E-2</v>
      </c>
      <c r="P234">
        <f>IF(ABS(E234)&gt;1,E234/1000000,E234)*Analysis!$B$4</f>
        <v>3.8680830000000006E-2</v>
      </c>
      <c r="Q234">
        <f>IF(ABS(F234)&gt;1,F234/1000000,F234)*Analysis!$B$4</f>
        <v>9.8383999500000012</v>
      </c>
      <c r="R234">
        <f t="shared" si="23"/>
        <v>0</v>
      </c>
      <c r="S234">
        <f t="shared" si="24"/>
        <v>0</v>
      </c>
      <c r="T234">
        <f t="shared" si="25"/>
        <v>0</v>
      </c>
      <c r="U234">
        <f t="shared" si="26"/>
        <v>0</v>
      </c>
    </row>
    <row r="235" spans="1:21" x14ac:dyDescent="0.3">
      <c r="A235" s="4">
        <v>233</v>
      </c>
      <c r="B235" s="4">
        <v>-96587292717</v>
      </c>
      <c r="C235" s="5">
        <v>2</v>
      </c>
      <c r="D235" s="5">
        <v>-5.0239999999999998E-3</v>
      </c>
      <c r="E235" s="5">
        <v>6.3200000000000001E-3</v>
      </c>
      <c r="F235" s="5">
        <v>1005362</v>
      </c>
      <c r="G235" s="5">
        <v>0</v>
      </c>
      <c r="H235" s="5">
        <v>0</v>
      </c>
      <c r="I235" s="5">
        <v>0</v>
      </c>
      <c r="J235" s="5">
        <v>0</v>
      </c>
      <c r="L235">
        <f t="shared" si="21"/>
        <v>233</v>
      </c>
      <c r="M235">
        <f>Analysis!$B$3+B235/1000000</f>
        <v>4.7072829999960959</v>
      </c>
      <c r="N235">
        <f t="shared" si="22"/>
        <v>2</v>
      </c>
      <c r="O235">
        <f>IF(ABS(D235)&gt;1,D235/1000000,D235)*Analysis!$B$4</f>
        <v>-4.928544E-2</v>
      </c>
      <c r="P235">
        <f>IF(ABS(E235)&gt;1,E235/1000000,E235)*Analysis!$B$4</f>
        <v>6.1999200000000004E-2</v>
      </c>
      <c r="Q235">
        <f>IF(ABS(F235)&gt;1,F235/1000000,F235)*Analysis!$B$4</f>
        <v>9.8626012200000019</v>
      </c>
      <c r="R235">
        <f t="shared" si="23"/>
        <v>0</v>
      </c>
      <c r="S235">
        <f t="shared" si="24"/>
        <v>0</v>
      </c>
      <c r="T235">
        <f t="shared" si="25"/>
        <v>0</v>
      </c>
      <c r="U235">
        <f t="shared" si="26"/>
        <v>0</v>
      </c>
    </row>
    <row r="236" spans="1:21" x14ac:dyDescent="0.3">
      <c r="A236" s="4">
        <v>234</v>
      </c>
      <c r="B236" s="4">
        <v>-96587267836</v>
      </c>
      <c r="C236" s="5">
        <v>2</v>
      </c>
      <c r="D236" s="5">
        <v>-4.9179999999999996E-3</v>
      </c>
      <c r="E236" s="5">
        <v>1.3029000000000001E-2</v>
      </c>
      <c r="F236" s="5">
        <v>1004707</v>
      </c>
      <c r="G236" s="5">
        <v>0</v>
      </c>
      <c r="H236" s="5">
        <v>0</v>
      </c>
      <c r="I236" s="5">
        <v>0</v>
      </c>
      <c r="J236" s="5">
        <v>0</v>
      </c>
      <c r="L236">
        <f t="shared" si="21"/>
        <v>234</v>
      </c>
      <c r="M236">
        <f>Analysis!$B$3+B236/1000000</f>
        <v>4.7321640000009211</v>
      </c>
      <c r="N236">
        <f t="shared" si="22"/>
        <v>2</v>
      </c>
      <c r="O236">
        <f>IF(ABS(D236)&gt;1,D236/1000000,D236)*Analysis!$B$4</f>
        <v>-4.8245579999999996E-2</v>
      </c>
      <c r="P236">
        <f>IF(ABS(E236)&gt;1,E236/1000000,E236)*Analysis!$B$4</f>
        <v>0.12781449</v>
      </c>
      <c r="Q236">
        <f>IF(ABS(F236)&gt;1,F236/1000000,F236)*Analysis!$B$4</f>
        <v>9.8561756700000007</v>
      </c>
      <c r="R236">
        <f t="shared" si="23"/>
        <v>0</v>
      </c>
      <c r="S236">
        <f t="shared" si="24"/>
        <v>0</v>
      </c>
      <c r="T236">
        <f t="shared" si="25"/>
        <v>0</v>
      </c>
      <c r="U236">
        <f t="shared" si="26"/>
        <v>0</v>
      </c>
    </row>
    <row r="237" spans="1:21" x14ac:dyDescent="0.3">
      <c r="A237" s="4">
        <v>235</v>
      </c>
      <c r="B237" s="4">
        <v>-96587251131</v>
      </c>
      <c r="C237" s="5">
        <v>2</v>
      </c>
      <c r="D237" s="5">
        <v>-4.9020000000000001E-3</v>
      </c>
      <c r="E237" s="5">
        <v>1.2005E-2</v>
      </c>
      <c r="F237" s="5">
        <v>1004311</v>
      </c>
      <c r="G237" s="5">
        <v>0</v>
      </c>
      <c r="H237" s="5">
        <v>0</v>
      </c>
      <c r="I237" s="5">
        <v>0</v>
      </c>
      <c r="J237" s="5">
        <v>0</v>
      </c>
      <c r="L237">
        <f t="shared" si="21"/>
        <v>235</v>
      </c>
      <c r="M237">
        <f>Analysis!$B$3+B237/1000000</f>
        <v>4.7488690000027418</v>
      </c>
      <c r="N237">
        <f t="shared" si="22"/>
        <v>2</v>
      </c>
      <c r="O237">
        <f>IF(ABS(D237)&gt;1,D237/1000000,D237)*Analysis!$B$4</f>
        <v>-4.8088620000000006E-2</v>
      </c>
      <c r="P237">
        <f>IF(ABS(E237)&gt;1,E237/1000000,E237)*Analysis!$B$4</f>
        <v>0.11776905</v>
      </c>
      <c r="Q237">
        <f>IF(ABS(F237)&gt;1,F237/1000000,F237)*Analysis!$B$4</f>
        <v>9.8522909100000007</v>
      </c>
      <c r="R237">
        <f t="shared" si="23"/>
        <v>0</v>
      </c>
      <c r="S237">
        <f t="shared" si="24"/>
        <v>0</v>
      </c>
      <c r="T237">
        <f t="shared" si="25"/>
        <v>0</v>
      </c>
      <c r="U237">
        <f t="shared" si="26"/>
        <v>0</v>
      </c>
    </row>
    <row r="238" spans="1:21" x14ac:dyDescent="0.3">
      <c r="A238" s="4">
        <v>236</v>
      </c>
      <c r="B238" s="4">
        <v>-96587231944</v>
      </c>
      <c r="C238" s="5">
        <v>2</v>
      </c>
      <c r="D238" s="5">
        <v>-1.4499999999999999E-3</v>
      </c>
      <c r="E238" s="5">
        <v>1.2244E-2</v>
      </c>
      <c r="F238" s="5">
        <v>1004587</v>
      </c>
      <c r="G238" s="5">
        <v>0</v>
      </c>
      <c r="H238" s="5">
        <v>0</v>
      </c>
      <c r="I238" s="5">
        <v>0</v>
      </c>
      <c r="J238" s="5">
        <v>0</v>
      </c>
      <c r="L238">
        <f t="shared" si="21"/>
        <v>236</v>
      </c>
      <c r="M238">
        <f>Analysis!$B$3+B238/1000000</f>
        <v>4.7680560000007972</v>
      </c>
      <c r="N238">
        <f t="shared" si="22"/>
        <v>2</v>
      </c>
      <c r="O238">
        <f>IF(ABS(D238)&gt;1,D238/1000000,D238)*Analysis!$B$4</f>
        <v>-1.4224499999999999E-2</v>
      </c>
      <c r="P238">
        <f>IF(ABS(E238)&gt;1,E238/1000000,E238)*Analysis!$B$4</f>
        <v>0.12011364000000001</v>
      </c>
      <c r="Q238">
        <f>IF(ABS(F238)&gt;1,F238/1000000,F238)*Analysis!$B$4</f>
        <v>9.85499847</v>
      </c>
      <c r="R238">
        <f t="shared" si="23"/>
        <v>0</v>
      </c>
      <c r="S238">
        <f t="shared" si="24"/>
        <v>0</v>
      </c>
      <c r="T238">
        <f t="shared" si="25"/>
        <v>0</v>
      </c>
      <c r="U238">
        <f t="shared" si="26"/>
        <v>0</v>
      </c>
    </row>
    <row r="239" spans="1:21" x14ac:dyDescent="0.3">
      <c r="A239" s="4">
        <v>237</v>
      </c>
      <c r="B239" s="4">
        <v>-96587207774</v>
      </c>
      <c r="C239" s="5">
        <v>2</v>
      </c>
      <c r="D239" s="5">
        <v>-4.2950000000000002E-3</v>
      </c>
      <c r="E239" s="5">
        <v>1.0782999999999999E-2</v>
      </c>
      <c r="F239" s="5">
        <v>1004478</v>
      </c>
      <c r="G239" s="5">
        <v>0</v>
      </c>
      <c r="H239" s="5">
        <v>0</v>
      </c>
      <c r="I239" s="5">
        <v>0</v>
      </c>
      <c r="J239" s="5">
        <v>0</v>
      </c>
      <c r="L239">
        <f t="shared" si="21"/>
        <v>237</v>
      </c>
      <c r="M239">
        <f>Analysis!$B$3+B239/1000000</f>
        <v>4.7922260000050301</v>
      </c>
      <c r="N239">
        <f t="shared" si="22"/>
        <v>2</v>
      </c>
      <c r="O239">
        <f>IF(ABS(D239)&gt;1,D239/1000000,D239)*Analysis!$B$4</f>
        <v>-4.2133950000000003E-2</v>
      </c>
      <c r="P239">
        <f>IF(ABS(E239)&gt;1,E239/1000000,E239)*Analysis!$B$4</f>
        <v>0.10578123</v>
      </c>
      <c r="Q239">
        <f>IF(ABS(F239)&gt;1,F239/1000000,F239)*Analysis!$B$4</f>
        <v>9.8539291799999997</v>
      </c>
      <c r="R239">
        <f t="shared" si="23"/>
        <v>0</v>
      </c>
      <c r="S239">
        <f t="shared" si="24"/>
        <v>0</v>
      </c>
      <c r="T239">
        <f t="shared" si="25"/>
        <v>0</v>
      </c>
      <c r="U239">
        <f t="shared" si="26"/>
        <v>0</v>
      </c>
    </row>
    <row r="240" spans="1:21" x14ac:dyDescent="0.3">
      <c r="A240" s="4">
        <v>238</v>
      </c>
      <c r="B240" s="4">
        <v>-96587187694</v>
      </c>
      <c r="C240" s="5">
        <v>2</v>
      </c>
      <c r="D240" s="5">
        <v>-5.2440000000000004E-3</v>
      </c>
      <c r="E240" s="5">
        <v>1.1731999999999999E-2</v>
      </c>
      <c r="F240" s="5">
        <v>1004421</v>
      </c>
      <c r="G240" s="5">
        <v>0</v>
      </c>
      <c r="H240" s="5">
        <v>0</v>
      </c>
      <c r="I240" s="5">
        <v>0</v>
      </c>
      <c r="J240" s="5">
        <v>0</v>
      </c>
      <c r="L240">
        <f t="shared" si="21"/>
        <v>238</v>
      </c>
      <c r="M240">
        <f>Analysis!$B$3+B240/1000000</f>
        <v>4.8123060000070836</v>
      </c>
      <c r="N240">
        <f t="shared" si="22"/>
        <v>2</v>
      </c>
      <c r="O240">
        <f>IF(ABS(D240)&gt;1,D240/1000000,D240)*Analysis!$B$4</f>
        <v>-5.1443640000000006E-2</v>
      </c>
      <c r="P240">
        <f>IF(ABS(E240)&gt;1,E240/1000000,E240)*Analysis!$B$4</f>
        <v>0.11509092</v>
      </c>
      <c r="Q240">
        <f>IF(ABS(F240)&gt;1,F240/1000000,F240)*Analysis!$B$4</f>
        <v>9.8533700100000008</v>
      </c>
      <c r="R240">
        <f t="shared" si="23"/>
        <v>0</v>
      </c>
      <c r="S240">
        <f t="shared" si="24"/>
        <v>0</v>
      </c>
      <c r="T240">
        <f t="shared" si="25"/>
        <v>0</v>
      </c>
      <c r="U240">
        <f t="shared" si="26"/>
        <v>0</v>
      </c>
    </row>
    <row r="241" spans="1:21" x14ac:dyDescent="0.3">
      <c r="A241" s="4">
        <v>239</v>
      </c>
      <c r="B241" s="4">
        <v>-96587172187</v>
      </c>
      <c r="C241" s="5">
        <v>2</v>
      </c>
      <c r="D241" s="5">
        <v>-4.7330000000000002E-3</v>
      </c>
      <c r="E241" s="5">
        <v>1.1721000000000001E-2</v>
      </c>
      <c r="F241" s="5">
        <v>1004450</v>
      </c>
      <c r="G241" s="5">
        <v>0</v>
      </c>
      <c r="H241" s="5">
        <v>0</v>
      </c>
      <c r="I241" s="5">
        <v>0</v>
      </c>
      <c r="J241" s="5">
        <v>0</v>
      </c>
      <c r="L241">
        <f t="shared" si="21"/>
        <v>239</v>
      </c>
      <c r="M241">
        <f>Analysis!$B$3+B241/1000000</f>
        <v>4.8278129999962403</v>
      </c>
      <c r="N241">
        <f t="shared" si="22"/>
        <v>2</v>
      </c>
      <c r="O241">
        <f>IF(ABS(D241)&gt;1,D241/1000000,D241)*Analysis!$B$4</f>
        <v>-4.6430730000000003E-2</v>
      </c>
      <c r="P241">
        <f>IF(ABS(E241)&gt;1,E241/1000000,E241)*Analysis!$B$4</f>
        <v>0.11498301000000001</v>
      </c>
      <c r="Q241">
        <f>IF(ABS(F241)&gt;1,F241/1000000,F241)*Analysis!$B$4</f>
        <v>9.8536545000000011</v>
      </c>
      <c r="R241">
        <f t="shared" si="23"/>
        <v>0</v>
      </c>
      <c r="S241">
        <f t="shared" si="24"/>
        <v>0</v>
      </c>
      <c r="T241">
        <f t="shared" si="25"/>
        <v>0</v>
      </c>
      <c r="U241">
        <f t="shared" si="26"/>
        <v>0</v>
      </c>
    </row>
    <row r="242" spans="1:21" x14ac:dyDescent="0.3">
      <c r="A242" s="4">
        <v>240</v>
      </c>
      <c r="B242" s="4">
        <v>-96587148129</v>
      </c>
      <c r="C242" s="5">
        <v>2</v>
      </c>
      <c r="D242" s="5">
        <v>-1.621E-3</v>
      </c>
      <c r="E242" s="5">
        <v>9.2339999999999992E-3</v>
      </c>
      <c r="F242" s="5">
        <v>1004565</v>
      </c>
      <c r="G242" s="5">
        <v>0</v>
      </c>
      <c r="H242" s="5">
        <v>0</v>
      </c>
      <c r="I242" s="5">
        <v>0</v>
      </c>
      <c r="J242" s="5">
        <v>0</v>
      </c>
      <c r="L242">
        <f t="shared" si="21"/>
        <v>240</v>
      </c>
      <c r="M242">
        <f>Analysis!$B$3+B242/1000000</f>
        <v>4.8518710000062129</v>
      </c>
      <c r="N242">
        <f t="shared" si="22"/>
        <v>2</v>
      </c>
      <c r="O242">
        <f>IF(ABS(D242)&gt;1,D242/1000000,D242)*Analysis!$B$4</f>
        <v>-1.5902010000000001E-2</v>
      </c>
      <c r="P242">
        <f>IF(ABS(E242)&gt;1,E242/1000000,E242)*Analysis!$B$4</f>
        <v>9.0585539999999992E-2</v>
      </c>
      <c r="Q242">
        <f>IF(ABS(F242)&gt;1,F242/1000000,F242)*Analysis!$B$4</f>
        <v>9.8547826500000006</v>
      </c>
      <c r="R242">
        <f t="shared" si="23"/>
        <v>0</v>
      </c>
      <c r="S242">
        <f t="shared" si="24"/>
        <v>0</v>
      </c>
      <c r="T242">
        <f t="shared" si="25"/>
        <v>0</v>
      </c>
      <c r="U242">
        <f t="shared" si="26"/>
        <v>0</v>
      </c>
    </row>
    <row r="243" spans="1:21" x14ac:dyDescent="0.3">
      <c r="A243" s="4">
        <v>241</v>
      </c>
      <c r="B243" s="4">
        <v>-96587131489</v>
      </c>
      <c r="C243" s="5">
        <v>2</v>
      </c>
      <c r="D243" s="5">
        <v>1.7000000000000001E-4</v>
      </c>
      <c r="E243" s="5">
        <v>1.1015E-2</v>
      </c>
      <c r="F243" s="5">
        <v>1004633</v>
      </c>
      <c r="G243" s="5">
        <v>0</v>
      </c>
      <c r="H243" s="5">
        <v>0</v>
      </c>
      <c r="I243" s="5">
        <v>0</v>
      </c>
      <c r="J243" s="5">
        <v>0</v>
      </c>
      <c r="L243">
        <f t="shared" si="21"/>
        <v>241</v>
      </c>
      <c r="M243">
        <f>Analysis!$B$3+B243/1000000</f>
        <v>4.8685109999933047</v>
      </c>
      <c r="N243">
        <f t="shared" si="22"/>
        <v>2</v>
      </c>
      <c r="O243">
        <f>IF(ABS(D243)&gt;1,D243/1000000,D243)*Analysis!$B$4</f>
        <v>1.6677000000000003E-3</v>
      </c>
      <c r="P243">
        <f>IF(ABS(E243)&gt;1,E243/1000000,E243)*Analysis!$B$4</f>
        <v>0.10805715</v>
      </c>
      <c r="Q243">
        <f>IF(ABS(F243)&gt;1,F243/1000000,F243)*Analysis!$B$4</f>
        <v>9.8554497300000019</v>
      </c>
      <c r="R243">
        <f t="shared" si="23"/>
        <v>0</v>
      </c>
      <c r="S243">
        <f t="shared" si="24"/>
        <v>0</v>
      </c>
      <c r="T243">
        <f t="shared" si="25"/>
        <v>0</v>
      </c>
      <c r="U243">
        <f t="shared" si="26"/>
        <v>0</v>
      </c>
    </row>
    <row r="244" spans="1:21" x14ac:dyDescent="0.3">
      <c r="A244" s="4">
        <v>242</v>
      </c>
      <c r="B244" s="4">
        <v>-96587109903</v>
      </c>
      <c r="C244" s="5">
        <v>2</v>
      </c>
      <c r="D244" s="5">
        <v>-5.0660000000000002E-3</v>
      </c>
      <c r="E244" s="5">
        <v>5.8190000000000004E-3</v>
      </c>
      <c r="F244" s="5">
        <v>1004446</v>
      </c>
      <c r="G244" s="5">
        <v>0</v>
      </c>
      <c r="H244" s="5">
        <v>0</v>
      </c>
      <c r="I244" s="5">
        <v>0</v>
      </c>
      <c r="J244" s="5">
        <v>0</v>
      </c>
      <c r="L244">
        <f t="shared" si="21"/>
        <v>242</v>
      </c>
      <c r="M244">
        <f>Analysis!$B$3+B244/1000000</f>
        <v>4.8900969999958761</v>
      </c>
      <c r="N244">
        <f t="shared" si="22"/>
        <v>2</v>
      </c>
      <c r="O244">
        <f>IF(ABS(D244)&gt;1,D244/1000000,D244)*Analysis!$B$4</f>
        <v>-4.9697460000000006E-2</v>
      </c>
      <c r="P244">
        <f>IF(ABS(E244)&gt;1,E244/1000000,E244)*Analysis!$B$4</f>
        <v>5.7084390000000006E-2</v>
      </c>
      <c r="Q244">
        <f>IF(ABS(F244)&gt;1,F244/1000000,F244)*Analysis!$B$4</f>
        <v>9.8536152599999998</v>
      </c>
      <c r="R244">
        <f t="shared" si="23"/>
        <v>0</v>
      </c>
      <c r="S244">
        <f t="shared" si="24"/>
        <v>0</v>
      </c>
      <c r="T244">
        <f t="shared" si="25"/>
        <v>0</v>
      </c>
      <c r="U244">
        <f t="shared" si="26"/>
        <v>0</v>
      </c>
    </row>
    <row r="245" spans="1:21" x14ac:dyDescent="0.3">
      <c r="A245" s="4">
        <v>243</v>
      </c>
      <c r="B245" s="4">
        <v>-96587089023</v>
      </c>
      <c r="C245" s="5">
        <v>2</v>
      </c>
      <c r="D245" s="5">
        <v>-5.5669999999999999E-3</v>
      </c>
      <c r="E245" s="5">
        <v>1.3254999999999999E-2</v>
      </c>
      <c r="F245" s="5">
        <v>1004411</v>
      </c>
      <c r="G245" s="5">
        <v>0</v>
      </c>
      <c r="H245" s="5">
        <v>0</v>
      </c>
      <c r="I245" s="5">
        <v>0</v>
      </c>
      <c r="J245" s="5">
        <v>0</v>
      </c>
      <c r="L245">
        <f t="shared" si="21"/>
        <v>243</v>
      </c>
      <c r="M245">
        <f>Analysis!$B$3+B245/1000000</f>
        <v>4.9109770000068238</v>
      </c>
      <c r="N245">
        <f t="shared" si="22"/>
        <v>2</v>
      </c>
      <c r="O245">
        <f>IF(ABS(D245)&gt;1,D245/1000000,D245)*Analysis!$B$4</f>
        <v>-5.4612270000000004E-2</v>
      </c>
      <c r="P245">
        <f>IF(ABS(E245)&gt;1,E245/1000000,E245)*Analysis!$B$4</f>
        <v>0.13003155</v>
      </c>
      <c r="Q245">
        <f>IF(ABS(F245)&gt;1,F245/1000000,F245)*Analysis!$B$4</f>
        <v>9.8532719100000001</v>
      </c>
      <c r="R245">
        <f t="shared" si="23"/>
        <v>0</v>
      </c>
      <c r="S245">
        <f t="shared" si="24"/>
        <v>0</v>
      </c>
      <c r="T245">
        <f t="shared" si="25"/>
        <v>0</v>
      </c>
      <c r="U245">
        <f t="shared" si="26"/>
        <v>0</v>
      </c>
    </row>
    <row r="246" spans="1:21" x14ac:dyDescent="0.3">
      <c r="A246" s="4">
        <v>244</v>
      </c>
      <c r="B246" s="4">
        <v>-96587071755</v>
      </c>
      <c r="C246" s="5">
        <v>2</v>
      </c>
      <c r="D246" s="5">
        <v>-3.2139999999999998E-3</v>
      </c>
      <c r="E246" s="5">
        <v>1.2853E-2</v>
      </c>
      <c r="F246" s="5">
        <v>1004502</v>
      </c>
      <c r="G246" s="5">
        <v>0</v>
      </c>
      <c r="H246" s="5">
        <v>0</v>
      </c>
      <c r="I246" s="5">
        <v>0</v>
      </c>
      <c r="J246" s="5">
        <v>0</v>
      </c>
      <c r="L246">
        <f t="shared" si="21"/>
        <v>244</v>
      </c>
      <c r="M246">
        <f>Analysis!$B$3+B246/1000000</f>
        <v>4.9282450000027893</v>
      </c>
      <c r="N246">
        <f t="shared" si="22"/>
        <v>2</v>
      </c>
      <c r="O246">
        <f>IF(ABS(D246)&gt;1,D246/1000000,D246)*Analysis!$B$4</f>
        <v>-3.1529340000000003E-2</v>
      </c>
      <c r="P246">
        <f>IF(ABS(E246)&gt;1,E246/1000000,E246)*Analysis!$B$4</f>
        <v>0.12608793000000001</v>
      </c>
      <c r="Q246">
        <f>IF(ABS(F246)&gt;1,F246/1000000,F246)*Analysis!$B$4</f>
        <v>9.8541646200000006</v>
      </c>
      <c r="R246">
        <f t="shared" si="23"/>
        <v>0</v>
      </c>
      <c r="S246">
        <f t="shared" si="24"/>
        <v>0</v>
      </c>
      <c r="T246">
        <f t="shared" si="25"/>
        <v>0</v>
      </c>
      <c r="U246">
        <f t="shared" si="26"/>
        <v>0</v>
      </c>
    </row>
    <row r="247" spans="1:21" x14ac:dyDescent="0.3">
      <c r="A247" s="4">
        <v>245</v>
      </c>
      <c r="B247" s="4">
        <v>-96587049478</v>
      </c>
      <c r="C247" s="5">
        <v>2</v>
      </c>
      <c r="D247" s="5">
        <v>4.2220000000000001E-3</v>
      </c>
      <c r="E247" s="5">
        <v>1.2238000000000001E-2</v>
      </c>
      <c r="F247" s="5">
        <v>1002866</v>
      </c>
      <c r="G247" s="5">
        <v>0</v>
      </c>
      <c r="H247" s="5">
        <v>0</v>
      </c>
      <c r="I247" s="5">
        <v>0</v>
      </c>
      <c r="J247" s="5">
        <v>0</v>
      </c>
      <c r="L247">
        <f t="shared" si="21"/>
        <v>245</v>
      </c>
      <c r="M247">
        <f>Analysis!$B$3+B247/1000000</f>
        <v>4.9505219999991823</v>
      </c>
      <c r="N247">
        <f t="shared" si="22"/>
        <v>2</v>
      </c>
      <c r="O247">
        <f>IF(ABS(D247)&gt;1,D247/1000000,D247)*Analysis!$B$4</f>
        <v>4.1417820000000001E-2</v>
      </c>
      <c r="P247">
        <f>IF(ABS(E247)&gt;1,E247/1000000,E247)*Analysis!$B$4</f>
        <v>0.12005478000000001</v>
      </c>
      <c r="Q247">
        <f>IF(ABS(F247)&gt;1,F247/1000000,F247)*Analysis!$B$4</f>
        <v>9.8381154600000009</v>
      </c>
      <c r="R247">
        <f t="shared" si="23"/>
        <v>0</v>
      </c>
      <c r="S247">
        <f t="shared" si="24"/>
        <v>0</v>
      </c>
      <c r="T247">
        <f t="shared" si="25"/>
        <v>0</v>
      </c>
      <c r="U247">
        <f t="shared" si="26"/>
        <v>0</v>
      </c>
    </row>
    <row r="248" spans="1:21" x14ac:dyDescent="0.3">
      <c r="A248" s="4">
        <v>246</v>
      </c>
      <c r="B248" s="4">
        <v>-96587030150</v>
      </c>
      <c r="C248" s="5">
        <v>2</v>
      </c>
      <c r="D248" s="5">
        <v>2.6489999999999999E-3</v>
      </c>
      <c r="E248" s="5">
        <v>1.2409E-2</v>
      </c>
      <c r="F248" s="5">
        <v>1005419</v>
      </c>
      <c r="G248" s="5">
        <v>0</v>
      </c>
      <c r="H248" s="5">
        <v>0</v>
      </c>
      <c r="I248" s="5">
        <v>0</v>
      </c>
      <c r="J248" s="5">
        <v>0</v>
      </c>
      <c r="L248">
        <f t="shared" si="21"/>
        <v>246</v>
      </c>
      <c r="M248">
        <f>Analysis!$B$3+B248/1000000</f>
        <v>4.9698499999940395</v>
      </c>
      <c r="N248">
        <f t="shared" si="22"/>
        <v>2</v>
      </c>
      <c r="O248">
        <f>IF(ABS(D248)&gt;1,D248/1000000,D248)*Analysis!$B$4</f>
        <v>2.598669E-2</v>
      </c>
      <c r="P248">
        <f>IF(ABS(E248)&gt;1,E248/1000000,E248)*Analysis!$B$4</f>
        <v>0.12173229000000001</v>
      </c>
      <c r="Q248">
        <f>IF(ABS(F248)&gt;1,F248/1000000,F248)*Analysis!$B$4</f>
        <v>9.8631603900000009</v>
      </c>
      <c r="R248">
        <f t="shared" si="23"/>
        <v>0</v>
      </c>
      <c r="S248">
        <f t="shared" si="24"/>
        <v>0</v>
      </c>
      <c r="T248">
        <f t="shared" si="25"/>
        <v>0</v>
      </c>
      <c r="U248">
        <f t="shared" si="26"/>
        <v>0</v>
      </c>
    </row>
    <row r="249" spans="1:21" x14ac:dyDescent="0.3">
      <c r="A249" s="4">
        <v>247</v>
      </c>
      <c r="B249" s="4">
        <v>-96587007407</v>
      </c>
      <c r="C249" s="5">
        <v>2</v>
      </c>
      <c r="D249" s="5">
        <v>-5.9100000000000005E-4</v>
      </c>
      <c r="E249" s="5">
        <v>1.2318000000000001E-2</v>
      </c>
      <c r="F249" s="5">
        <v>1010793</v>
      </c>
      <c r="G249" s="5">
        <v>0</v>
      </c>
      <c r="H249" s="5">
        <v>0</v>
      </c>
      <c r="I249" s="5">
        <v>0</v>
      </c>
      <c r="J249" s="5">
        <v>0</v>
      </c>
      <c r="L249">
        <f t="shared" si="21"/>
        <v>247</v>
      </c>
      <c r="M249">
        <f>Analysis!$B$3+B249/1000000</f>
        <v>4.992593000002671</v>
      </c>
      <c r="N249">
        <f t="shared" si="22"/>
        <v>2</v>
      </c>
      <c r="O249">
        <f>IF(ABS(D249)&gt;1,D249/1000000,D249)*Analysis!$B$4</f>
        <v>-5.7977100000000011E-3</v>
      </c>
      <c r="P249">
        <f>IF(ABS(E249)&gt;1,E249/1000000,E249)*Analysis!$B$4</f>
        <v>0.12083958000000002</v>
      </c>
      <c r="Q249">
        <f>IF(ABS(F249)&gt;1,F249/1000000,F249)*Analysis!$B$4</f>
        <v>9.915879330000001</v>
      </c>
      <c r="R249">
        <f t="shared" si="23"/>
        <v>0</v>
      </c>
      <c r="S249">
        <f t="shared" si="24"/>
        <v>0</v>
      </c>
      <c r="T249">
        <f t="shared" si="25"/>
        <v>0</v>
      </c>
      <c r="U249">
        <f t="shared" si="26"/>
        <v>0</v>
      </c>
    </row>
    <row r="250" spans="1:21" x14ac:dyDescent="0.3">
      <c r="A250" s="4">
        <v>248</v>
      </c>
      <c r="B250" s="4">
        <v>-96586991188</v>
      </c>
      <c r="C250" s="5">
        <v>2</v>
      </c>
      <c r="D250" s="5">
        <v>2.9559999999999999E-3</v>
      </c>
      <c r="E250" s="5">
        <v>1.2383999999999999E-2</v>
      </c>
      <c r="F250" s="5">
        <v>1010598</v>
      </c>
      <c r="G250" s="5">
        <v>0</v>
      </c>
      <c r="H250" s="5">
        <v>0</v>
      </c>
      <c r="I250" s="5">
        <v>0</v>
      </c>
      <c r="J250" s="5">
        <v>0</v>
      </c>
      <c r="L250">
        <f t="shared" si="21"/>
        <v>248</v>
      </c>
      <c r="M250">
        <f>Analysis!$B$3+B250/1000000</f>
        <v>5.0088120000000345</v>
      </c>
      <c r="N250">
        <f t="shared" si="22"/>
        <v>2</v>
      </c>
      <c r="O250">
        <f>IF(ABS(D250)&gt;1,D250/1000000,D250)*Analysis!$B$4</f>
        <v>2.8998360000000001E-2</v>
      </c>
      <c r="P250">
        <f>IF(ABS(E250)&gt;1,E250/1000000,E250)*Analysis!$B$4</f>
        <v>0.12148704</v>
      </c>
      <c r="Q250">
        <f>IF(ABS(F250)&gt;1,F250/1000000,F250)*Analysis!$B$4</f>
        <v>9.9139663800000015</v>
      </c>
      <c r="R250">
        <f t="shared" si="23"/>
        <v>0</v>
      </c>
      <c r="S250">
        <f t="shared" si="24"/>
        <v>0</v>
      </c>
      <c r="T250">
        <f t="shared" si="25"/>
        <v>0</v>
      </c>
      <c r="U250">
        <f t="shared" si="26"/>
        <v>0</v>
      </c>
    </row>
    <row r="251" spans="1:21" x14ac:dyDescent="0.3">
      <c r="A251" s="4">
        <v>249</v>
      </c>
      <c r="B251" s="4">
        <v>-96586968390</v>
      </c>
      <c r="C251" s="5">
        <v>2</v>
      </c>
      <c r="D251" s="5">
        <v>-2.7780000000000001E-3</v>
      </c>
      <c r="E251" s="5">
        <v>1.2300999999999999E-2</v>
      </c>
      <c r="F251" s="5">
        <v>1003327</v>
      </c>
      <c r="G251" s="5">
        <v>0</v>
      </c>
      <c r="H251" s="5">
        <v>0</v>
      </c>
      <c r="I251" s="5">
        <v>0</v>
      </c>
      <c r="J251" s="5">
        <v>0</v>
      </c>
      <c r="L251">
        <f t="shared" si="21"/>
        <v>249</v>
      </c>
      <c r="M251">
        <f>Analysis!$B$3+B251/1000000</f>
        <v>5.0316100000054576</v>
      </c>
      <c r="N251">
        <f t="shared" si="22"/>
        <v>2</v>
      </c>
      <c r="O251">
        <f>IF(ABS(D251)&gt;1,D251/1000000,D251)*Analysis!$B$4</f>
        <v>-2.7252180000000001E-2</v>
      </c>
      <c r="P251">
        <f>IF(ABS(E251)&gt;1,E251/1000000,E251)*Analysis!$B$4</f>
        <v>0.12067281000000001</v>
      </c>
      <c r="Q251">
        <f>IF(ABS(F251)&gt;1,F251/1000000,F251)*Analysis!$B$4</f>
        <v>9.8426378700000008</v>
      </c>
      <c r="R251">
        <f t="shared" si="23"/>
        <v>0</v>
      </c>
      <c r="S251">
        <f t="shared" si="24"/>
        <v>0</v>
      </c>
      <c r="T251">
        <f t="shared" si="25"/>
        <v>0</v>
      </c>
      <c r="U251">
        <f t="shared" si="26"/>
        <v>0</v>
      </c>
    </row>
    <row r="252" spans="1:21" x14ac:dyDescent="0.3">
      <c r="A252" s="4">
        <v>250</v>
      </c>
      <c r="B252" s="4">
        <v>-96586950003</v>
      </c>
      <c r="C252" s="5">
        <v>2</v>
      </c>
      <c r="D252" s="5">
        <v>-1.9E-3</v>
      </c>
      <c r="E252" s="5">
        <v>1.2322E-2</v>
      </c>
      <c r="F252" s="5">
        <v>1004562</v>
      </c>
      <c r="G252" s="5">
        <v>0</v>
      </c>
      <c r="H252" s="5">
        <v>0</v>
      </c>
      <c r="I252" s="5">
        <v>0</v>
      </c>
      <c r="J252" s="5">
        <v>0</v>
      </c>
      <c r="L252">
        <f t="shared" si="21"/>
        <v>250</v>
      </c>
      <c r="M252">
        <f>Analysis!$B$3+B252/1000000</f>
        <v>5.0499969999946188</v>
      </c>
      <c r="N252">
        <f t="shared" si="22"/>
        <v>2</v>
      </c>
      <c r="O252">
        <f>IF(ABS(D252)&gt;1,D252/1000000,D252)*Analysis!$B$4</f>
        <v>-1.8638999999999999E-2</v>
      </c>
      <c r="P252">
        <f>IF(ABS(E252)&gt;1,E252/1000000,E252)*Analysis!$B$4</f>
        <v>0.12087882</v>
      </c>
      <c r="Q252">
        <f>IF(ABS(F252)&gt;1,F252/1000000,F252)*Analysis!$B$4</f>
        <v>9.8547532199999992</v>
      </c>
      <c r="R252">
        <f t="shared" si="23"/>
        <v>0</v>
      </c>
      <c r="S252">
        <f t="shared" si="24"/>
        <v>0</v>
      </c>
      <c r="T252">
        <f t="shared" si="25"/>
        <v>0</v>
      </c>
      <c r="U252">
        <f t="shared" si="26"/>
        <v>0</v>
      </c>
    </row>
    <row r="253" spans="1:21" x14ac:dyDescent="0.3">
      <c r="A253" s="4">
        <v>251</v>
      </c>
      <c r="B253" s="4">
        <v>-96586930687</v>
      </c>
      <c r="C253" s="5">
        <v>2</v>
      </c>
      <c r="D253" s="5">
        <v>2.7759999999999998E-3</v>
      </c>
      <c r="E253" s="5">
        <v>1.2298999999999999E-2</v>
      </c>
      <c r="F253" s="5">
        <v>1004673</v>
      </c>
      <c r="G253" s="5">
        <v>0</v>
      </c>
      <c r="H253" s="5">
        <v>0</v>
      </c>
      <c r="I253" s="5">
        <v>0</v>
      </c>
      <c r="J253" s="5">
        <v>0</v>
      </c>
      <c r="L253">
        <f t="shared" si="21"/>
        <v>251</v>
      </c>
      <c r="M253">
        <f>Analysis!$B$3+B253/1000000</f>
        <v>5.0693129999999655</v>
      </c>
      <c r="N253">
        <f t="shared" si="22"/>
        <v>2</v>
      </c>
      <c r="O253">
        <f>IF(ABS(D253)&gt;1,D253/1000000,D253)*Analysis!$B$4</f>
        <v>2.7232559999999999E-2</v>
      </c>
      <c r="P253">
        <f>IF(ABS(E253)&gt;1,E253/1000000,E253)*Analysis!$B$4</f>
        <v>0.12065318999999999</v>
      </c>
      <c r="Q253">
        <f>IF(ABS(F253)&gt;1,F253/1000000,F253)*Analysis!$B$4</f>
        <v>9.8558421299999992</v>
      </c>
      <c r="R253">
        <f t="shared" si="23"/>
        <v>0</v>
      </c>
      <c r="S253">
        <f t="shared" si="24"/>
        <v>0</v>
      </c>
      <c r="T253">
        <f t="shared" si="25"/>
        <v>0</v>
      </c>
      <c r="U253">
        <f t="shared" si="26"/>
        <v>0</v>
      </c>
    </row>
    <row r="254" spans="1:21" x14ac:dyDescent="0.3">
      <c r="A254" s="4">
        <v>252</v>
      </c>
      <c r="B254" s="4">
        <v>-96586910677</v>
      </c>
      <c r="C254" s="5">
        <v>2</v>
      </c>
      <c r="D254" s="5">
        <v>2.2160000000000001E-3</v>
      </c>
      <c r="E254" s="5">
        <v>1.2338999999999999E-2</v>
      </c>
      <c r="F254" s="5">
        <v>1004743</v>
      </c>
      <c r="G254" s="5">
        <v>0</v>
      </c>
      <c r="H254" s="5">
        <v>0</v>
      </c>
      <c r="I254" s="5">
        <v>0</v>
      </c>
      <c r="J254" s="5">
        <v>0</v>
      </c>
      <c r="L254">
        <f t="shared" si="21"/>
        <v>252</v>
      </c>
      <c r="M254">
        <f>Analysis!$B$3+B254/1000000</f>
        <v>5.0893229999928735</v>
      </c>
      <c r="N254">
        <f t="shared" si="22"/>
        <v>2</v>
      </c>
      <c r="O254">
        <f>IF(ABS(D254)&gt;1,D254/1000000,D254)*Analysis!$B$4</f>
        <v>2.1738960000000002E-2</v>
      </c>
      <c r="P254">
        <f>IF(ABS(E254)&gt;1,E254/1000000,E254)*Analysis!$B$4</f>
        <v>0.12104558999999999</v>
      </c>
      <c r="Q254">
        <f>IF(ABS(F254)&gt;1,F254/1000000,F254)*Analysis!$B$4</f>
        <v>9.8565288300000002</v>
      </c>
      <c r="R254">
        <f t="shared" si="23"/>
        <v>0</v>
      </c>
      <c r="S254">
        <f t="shared" si="24"/>
        <v>0</v>
      </c>
      <c r="T254">
        <f t="shared" si="25"/>
        <v>0</v>
      </c>
      <c r="U254">
        <f t="shared" si="26"/>
        <v>0</v>
      </c>
    </row>
    <row r="255" spans="1:21" x14ac:dyDescent="0.3">
      <c r="A255" s="4">
        <v>253</v>
      </c>
      <c r="B255" s="4">
        <v>-96586894298</v>
      </c>
      <c r="C255" s="5">
        <v>2</v>
      </c>
      <c r="D255" s="5">
        <v>-1.6570000000000001E-3</v>
      </c>
      <c r="E255" s="5">
        <v>1.2425E-2</v>
      </c>
      <c r="F255" s="5">
        <v>1004530</v>
      </c>
      <c r="G255" s="5">
        <v>0</v>
      </c>
      <c r="H255" s="5">
        <v>0</v>
      </c>
      <c r="I255" s="5">
        <v>0</v>
      </c>
      <c r="J255" s="5">
        <v>0</v>
      </c>
      <c r="L255">
        <f t="shared" si="21"/>
        <v>253</v>
      </c>
      <c r="M255">
        <f>Analysis!$B$3+B255/1000000</f>
        <v>5.1057020000007469</v>
      </c>
      <c r="N255">
        <f t="shared" si="22"/>
        <v>2</v>
      </c>
      <c r="O255">
        <f>IF(ABS(D255)&gt;1,D255/1000000,D255)*Analysis!$B$4</f>
        <v>-1.6255170000000003E-2</v>
      </c>
      <c r="P255">
        <f>IF(ABS(E255)&gt;1,E255/1000000,E255)*Analysis!$B$4</f>
        <v>0.12188925</v>
      </c>
      <c r="Q255">
        <f>IF(ABS(F255)&gt;1,F255/1000000,F255)*Analysis!$B$4</f>
        <v>9.8544392999999992</v>
      </c>
      <c r="R255">
        <f t="shared" si="23"/>
        <v>0</v>
      </c>
      <c r="S255">
        <f t="shared" si="24"/>
        <v>0</v>
      </c>
      <c r="T255">
        <f t="shared" si="25"/>
        <v>0</v>
      </c>
      <c r="U255">
        <f t="shared" si="26"/>
        <v>0</v>
      </c>
    </row>
    <row r="256" spans="1:21" x14ac:dyDescent="0.3">
      <c r="A256" s="4">
        <v>254</v>
      </c>
      <c r="B256" s="4">
        <v>-96586869675</v>
      </c>
      <c r="C256" s="5">
        <v>2</v>
      </c>
      <c r="D256" s="5">
        <v>-6.0819999999999997E-3</v>
      </c>
      <c r="E256" s="5">
        <v>1.2259000000000001E-2</v>
      </c>
      <c r="F256" s="5">
        <v>1004387</v>
      </c>
      <c r="G256" s="5">
        <v>0</v>
      </c>
      <c r="H256" s="5">
        <v>0</v>
      </c>
      <c r="I256" s="5">
        <v>0</v>
      </c>
      <c r="J256" s="5">
        <v>0</v>
      </c>
      <c r="L256">
        <f t="shared" si="21"/>
        <v>254</v>
      </c>
      <c r="M256">
        <f>Analysis!$B$3+B256/1000000</f>
        <v>5.1303250000055414</v>
      </c>
      <c r="N256">
        <f t="shared" si="22"/>
        <v>2</v>
      </c>
      <c r="O256">
        <f>IF(ABS(D256)&gt;1,D256/1000000,D256)*Analysis!$B$4</f>
        <v>-5.9664420000000003E-2</v>
      </c>
      <c r="P256">
        <f>IF(ABS(E256)&gt;1,E256/1000000,E256)*Analysis!$B$4</f>
        <v>0.12026079000000002</v>
      </c>
      <c r="Q256">
        <f>IF(ABS(F256)&gt;1,F256/1000000,F256)*Analysis!$B$4</f>
        <v>9.8530364699999993</v>
      </c>
      <c r="R256">
        <f t="shared" si="23"/>
        <v>0</v>
      </c>
      <c r="S256">
        <f t="shared" si="24"/>
        <v>0</v>
      </c>
      <c r="T256">
        <f t="shared" si="25"/>
        <v>0</v>
      </c>
      <c r="U256">
        <f t="shared" si="26"/>
        <v>0</v>
      </c>
    </row>
    <row r="257" spans="1:21" x14ac:dyDescent="0.3">
      <c r="A257" s="4">
        <v>255</v>
      </c>
      <c r="B257" s="4">
        <v>-96586847759</v>
      </c>
      <c r="C257" s="5">
        <v>2</v>
      </c>
      <c r="D257" s="5">
        <v>-5.241E-3</v>
      </c>
      <c r="E257" s="5">
        <v>1.2245000000000001E-2</v>
      </c>
      <c r="F257" s="5">
        <v>1004435</v>
      </c>
      <c r="G257" s="5">
        <v>0</v>
      </c>
      <c r="H257" s="5">
        <v>0</v>
      </c>
      <c r="I257" s="5">
        <v>0</v>
      </c>
      <c r="J257" s="5">
        <v>0</v>
      </c>
      <c r="L257">
        <f t="shared" si="21"/>
        <v>255</v>
      </c>
      <c r="M257">
        <f>Analysis!$B$3+B257/1000000</f>
        <v>5.1522410000034142</v>
      </c>
      <c r="N257">
        <f t="shared" si="22"/>
        <v>2</v>
      </c>
      <c r="O257">
        <f>IF(ABS(D257)&gt;1,D257/1000000,D257)*Analysis!$B$4</f>
        <v>-5.1414210000000002E-2</v>
      </c>
      <c r="P257">
        <f>IF(ABS(E257)&gt;1,E257/1000000,E257)*Analysis!$B$4</f>
        <v>0.12012345000000001</v>
      </c>
      <c r="Q257">
        <f>IF(ABS(F257)&gt;1,F257/1000000,F257)*Analysis!$B$4</f>
        <v>9.853507350000001</v>
      </c>
      <c r="R257">
        <f t="shared" si="23"/>
        <v>0</v>
      </c>
      <c r="S257">
        <f t="shared" si="24"/>
        <v>0</v>
      </c>
      <c r="T257">
        <f t="shared" si="25"/>
        <v>0</v>
      </c>
      <c r="U257">
        <f t="shared" si="26"/>
        <v>0</v>
      </c>
    </row>
    <row r="258" spans="1:21" x14ac:dyDescent="0.3">
      <c r="A258" s="4">
        <v>256</v>
      </c>
      <c r="B258" s="4">
        <v>-96586829472</v>
      </c>
      <c r="C258" s="5">
        <v>2</v>
      </c>
      <c r="D258" s="5">
        <v>-4.6880000000000003E-3</v>
      </c>
      <c r="E258" s="5">
        <v>1.2352999999999999E-2</v>
      </c>
      <c r="F258" s="5">
        <v>1006128</v>
      </c>
      <c r="G258" s="5">
        <v>0</v>
      </c>
      <c r="H258" s="5">
        <v>0</v>
      </c>
      <c r="I258" s="5">
        <v>0</v>
      </c>
      <c r="J258" s="5">
        <v>0</v>
      </c>
      <c r="L258">
        <f t="shared" si="21"/>
        <v>256</v>
      </c>
      <c r="M258">
        <f>Analysis!$B$3+B258/1000000</f>
        <v>5.1705280000023777</v>
      </c>
      <c r="N258">
        <f t="shared" si="22"/>
        <v>2</v>
      </c>
      <c r="O258">
        <f>IF(ABS(D258)&gt;1,D258/1000000,D258)*Analysis!$B$4</f>
        <v>-4.5989280000000007E-2</v>
      </c>
      <c r="P258">
        <f>IF(ABS(E258)&gt;1,E258/1000000,E258)*Analysis!$B$4</f>
        <v>0.12118292999999999</v>
      </c>
      <c r="Q258">
        <f>IF(ABS(F258)&gt;1,F258/1000000,F258)*Analysis!$B$4</f>
        <v>9.8701156799999996</v>
      </c>
      <c r="R258">
        <f t="shared" si="23"/>
        <v>0</v>
      </c>
      <c r="S258">
        <f t="shared" si="24"/>
        <v>0</v>
      </c>
      <c r="T258">
        <f t="shared" si="25"/>
        <v>0</v>
      </c>
      <c r="U258">
        <f t="shared" si="26"/>
        <v>0</v>
      </c>
    </row>
    <row r="259" spans="1:21" x14ac:dyDescent="0.3">
      <c r="A259" s="4">
        <v>257</v>
      </c>
      <c r="B259" s="4">
        <v>-96586809574</v>
      </c>
      <c r="C259" s="5">
        <v>2</v>
      </c>
      <c r="D259" s="5">
        <v>-5.228E-3</v>
      </c>
      <c r="E259" s="5">
        <v>1.2442999999999999E-2</v>
      </c>
      <c r="F259" s="5">
        <v>1013801</v>
      </c>
      <c r="G259" s="5">
        <v>0</v>
      </c>
      <c r="H259" s="5">
        <v>0</v>
      </c>
      <c r="I259" s="5">
        <v>0</v>
      </c>
      <c r="J259" s="5">
        <v>0</v>
      </c>
      <c r="L259">
        <f t="shared" ref="L259:L322" si="27">A259</f>
        <v>257</v>
      </c>
      <c r="M259">
        <f>Analysis!$B$3+B259/1000000</f>
        <v>5.1904260000010254</v>
      </c>
      <c r="N259">
        <f t="shared" ref="N259:N322" si="28">C259</f>
        <v>2</v>
      </c>
      <c r="O259">
        <f>IF(ABS(D259)&gt;1,D259/1000000,D259)*Analysis!$B$4</f>
        <v>-5.1286680000000001E-2</v>
      </c>
      <c r="P259">
        <f>IF(ABS(E259)&gt;1,E259/1000000,E259)*Analysis!$B$4</f>
        <v>0.12206583</v>
      </c>
      <c r="Q259">
        <f>IF(ABS(F259)&gt;1,F259/1000000,F259)*Analysis!$B$4</f>
        <v>9.9453878099999997</v>
      </c>
      <c r="R259">
        <f t="shared" ref="R259:R322" si="29">IF(ABS(G259)&gt;1,G259/1000000,G259)</f>
        <v>0</v>
      </c>
      <c r="S259">
        <f t="shared" ref="S259:S322" si="30">IF(ABS(H259)&gt;1,H259/1000000,H259)</f>
        <v>0</v>
      </c>
      <c r="T259">
        <f t="shared" ref="T259:T322" si="31">IF(ABS(I259)&gt;1,I259/1000000,I259)</f>
        <v>0</v>
      </c>
      <c r="U259">
        <f t="shared" si="26"/>
        <v>0</v>
      </c>
    </row>
    <row r="260" spans="1:21" x14ac:dyDescent="0.3">
      <c r="A260" s="4">
        <v>258</v>
      </c>
      <c r="B260" s="4">
        <v>-96586787941</v>
      </c>
      <c r="C260" s="5">
        <v>2</v>
      </c>
      <c r="D260" s="5">
        <v>-4.9500000000000004E-3</v>
      </c>
      <c r="E260" s="5">
        <v>1.2307999999999999E-2</v>
      </c>
      <c r="F260" s="5">
        <v>1003376</v>
      </c>
      <c r="G260" s="5">
        <v>0</v>
      </c>
      <c r="H260" s="5">
        <v>0</v>
      </c>
      <c r="I260" s="5">
        <v>0</v>
      </c>
      <c r="J260" s="5">
        <v>0</v>
      </c>
      <c r="L260">
        <f t="shared" si="27"/>
        <v>258</v>
      </c>
      <c r="M260">
        <f>Analysis!$B$3+B260/1000000</f>
        <v>5.2120589999976801</v>
      </c>
      <c r="N260">
        <f t="shared" si="28"/>
        <v>2</v>
      </c>
      <c r="O260">
        <f>IF(ABS(D260)&gt;1,D260/1000000,D260)*Analysis!$B$4</f>
        <v>-4.8559500000000005E-2</v>
      </c>
      <c r="P260">
        <f>IF(ABS(E260)&gt;1,E260/1000000,E260)*Analysis!$B$4</f>
        <v>0.12074148</v>
      </c>
      <c r="Q260">
        <f>IF(ABS(F260)&gt;1,F260/1000000,F260)*Analysis!$B$4</f>
        <v>9.8431185600000006</v>
      </c>
      <c r="R260">
        <f t="shared" si="29"/>
        <v>0</v>
      </c>
      <c r="S260">
        <f t="shared" si="30"/>
        <v>0</v>
      </c>
      <c r="T260">
        <f t="shared" si="31"/>
        <v>0</v>
      </c>
      <c r="U260">
        <f t="shared" si="26"/>
        <v>0</v>
      </c>
    </row>
    <row r="261" spans="1:21" x14ac:dyDescent="0.3">
      <c r="A261" s="4">
        <v>259</v>
      </c>
      <c r="B261" s="4">
        <v>-96586767905</v>
      </c>
      <c r="C261" s="5">
        <v>2</v>
      </c>
      <c r="D261" s="5">
        <v>-5.0210000000000003E-3</v>
      </c>
      <c r="E261" s="5">
        <v>1.2321E-2</v>
      </c>
      <c r="F261" s="5">
        <v>1004372</v>
      </c>
      <c r="G261" s="5">
        <v>0</v>
      </c>
      <c r="H261" s="5">
        <v>0</v>
      </c>
      <c r="I261" s="5">
        <v>0</v>
      </c>
      <c r="J261" s="5">
        <v>0</v>
      </c>
      <c r="L261">
        <f t="shared" si="27"/>
        <v>259</v>
      </c>
      <c r="M261">
        <f>Analysis!$B$3+B261/1000000</f>
        <v>5.23209499999939</v>
      </c>
      <c r="N261">
        <f t="shared" si="28"/>
        <v>2</v>
      </c>
      <c r="O261">
        <f>IF(ABS(D261)&gt;1,D261/1000000,D261)*Analysis!$B$4</f>
        <v>-4.9256010000000003E-2</v>
      </c>
      <c r="P261">
        <f>IF(ABS(E261)&gt;1,E261/1000000,E261)*Analysis!$B$4</f>
        <v>0.12086901000000001</v>
      </c>
      <c r="Q261">
        <f>IF(ABS(F261)&gt;1,F261/1000000,F261)*Analysis!$B$4</f>
        <v>9.852889320000001</v>
      </c>
      <c r="R261">
        <f t="shared" si="29"/>
        <v>0</v>
      </c>
      <c r="S261">
        <f t="shared" si="30"/>
        <v>0</v>
      </c>
      <c r="T261">
        <f t="shared" si="31"/>
        <v>0</v>
      </c>
      <c r="U261">
        <f t="shared" si="26"/>
        <v>0</v>
      </c>
    </row>
    <row r="262" spans="1:21" x14ac:dyDescent="0.3">
      <c r="A262" s="4">
        <v>260</v>
      </c>
      <c r="B262" s="4">
        <v>-96586758553</v>
      </c>
      <c r="C262" s="5">
        <v>2</v>
      </c>
      <c r="D262" s="5">
        <v>-4.9589999999999999E-3</v>
      </c>
      <c r="E262" s="5">
        <v>1.2318000000000001E-2</v>
      </c>
      <c r="F262" s="5">
        <v>1003841</v>
      </c>
      <c r="G262" s="5">
        <v>0</v>
      </c>
      <c r="H262" s="5">
        <v>0</v>
      </c>
      <c r="I262" s="5">
        <v>0</v>
      </c>
      <c r="J262" s="5">
        <v>0</v>
      </c>
      <c r="L262">
        <f t="shared" si="27"/>
        <v>260</v>
      </c>
      <c r="M262">
        <f>Analysis!$B$3+B262/1000000</f>
        <v>5.2414469999930589</v>
      </c>
      <c r="N262">
        <f t="shared" si="28"/>
        <v>2</v>
      </c>
      <c r="O262">
        <f>IF(ABS(D262)&gt;1,D262/1000000,D262)*Analysis!$B$4</f>
        <v>-4.8647790000000003E-2</v>
      </c>
      <c r="P262">
        <f>IF(ABS(E262)&gt;1,E262/1000000,E262)*Analysis!$B$4</f>
        <v>0.12083958000000002</v>
      </c>
      <c r="Q262">
        <f>IF(ABS(F262)&gt;1,F262/1000000,F262)*Analysis!$B$4</f>
        <v>9.84768021</v>
      </c>
      <c r="R262">
        <f t="shared" si="29"/>
        <v>0</v>
      </c>
      <c r="S262">
        <f t="shared" si="30"/>
        <v>0</v>
      </c>
      <c r="T262">
        <f t="shared" si="31"/>
        <v>0</v>
      </c>
      <c r="U262">
        <f t="shared" si="26"/>
        <v>0</v>
      </c>
    </row>
    <row r="263" spans="1:21" x14ac:dyDescent="0.3">
      <c r="A263" s="4">
        <v>261</v>
      </c>
      <c r="B263" s="4">
        <v>-96586734859</v>
      </c>
      <c r="C263" s="5">
        <v>2</v>
      </c>
      <c r="D263" s="5">
        <v>-4.8989999999999997E-3</v>
      </c>
      <c r="E263" s="5">
        <v>1.2274999999999999E-2</v>
      </c>
      <c r="F263" s="5">
        <v>1004285</v>
      </c>
      <c r="G263" s="5">
        <v>0</v>
      </c>
      <c r="H263" s="5">
        <v>0</v>
      </c>
      <c r="I263" s="5">
        <v>0</v>
      </c>
      <c r="J263" s="5">
        <v>0</v>
      </c>
      <c r="L263">
        <f t="shared" si="27"/>
        <v>261</v>
      </c>
      <c r="M263">
        <f>Analysis!$B$3+B263/1000000</f>
        <v>5.2651409999962198</v>
      </c>
      <c r="N263">
        <f t="shared" si="28"/>
        <v>2</v>
      </c>
      <c r="O263">
        <f>IF(ABS(D263)&gt;1,D263/1000000,D263)*Analysis!$B$4</f>
        <v>-4.8059190000000002E-2</v>
      </c>
      <c r="P263">
        <f>IF(ABS(E263)&gt;1,E263/1000000,E263)*Analysis!$B$4</f>
        <v>0.12041775</v>
      </c>
      <c r="Q263">
        <f>IF(ABS(F263)&gt;1,F263/1000000,F263)*Analysis!$B$4</f>
        <v>9.8520358500000018</v>
      </c>
      <c r="R263">
        <f t="shared" si="29"/>
        <v>0</v>
      </c>
      <c r="S263">
        <f t="shared" si="30"/>
        <v>0</v>
      </c>
      <c r="T263">
        <f t="shared" si="31"/>
        <v>0</v>
      </c>
      <c r="U263">
        <f t="shared" si="26"/>
        <v>0</v>
      </c>
    </row>
    <row r="264" spans="1:21" x14ac:dyDescent="0.3">
      <c r="A264" s="4">
        <v>262</v>
      </c>
      <c r="B264" s="4">
        <v>-96586708460</v>
      </c>
      <c r="C264" s="5">
        <v>2</v>
      </c>
      <c r="D264" s="5">
        <v>-6.4840000000000002E-3</v>
      </c>
      <c r="E264" s="5">
        <v>1.2357E-2</v>
      </c>
      <c r="F264" s="5">
        <v>1004339</v>
      </c>
      <c r="G264" s="5">
        <v>0</v>
      </c>
      <c r="H264" s="5">
        <v>0</v>
      </c>
      <c r="I264" s="5">
        <v>0</v>
      </c>
      <c r="J264" s="5">
        <v>0</v>
      </c>
      <c r="L264">
        <f t="shared" si="27"/>
        <v>262</v>
      </c>
      <c r="M264">
        <f>Analysis!$B$3+B264/1000000</f>
        <v>5.2915400000056252</v>
      </c>
      <c r="N264">
        <f t="shared" si="28"/>
        <v>2</v>
      </c>
      <c r="O264">
        <f>IF(ABS(D264)&gt;1,D264/1000000,D264)*Analysis!$B$4</f>
        <v>-6.3608040000000005E-2</v>
      </c>
      <c r="P264">
        <f>IF(ABS(E264)&gt;1,E264/1000000,E264)*Analysis!$B$4</f>
        <v>0.12122217</v>
      </c>
      <c r="Q264">
        <f>IF(ABS(F264)&gt;1,F264/1000000,F264)*Analysis!$B$4</f>
        <v>9.8525655900000011</v>
      </c>
      <c r="R264">
        <f t="shared" si="29"/>
        <v>0</v>
      </c>
      <c r="S264">
        <f t="shared" si="30"/>
        <v>0</v>
      </c>
      <c r="T264">
        <f t="shared" si="31"/>
        <v>0</v>
      </c>
      <c r="U264">
        <f t="shared" si="26"/>
        <v>0</v>
      </c>
    </row>
    <row r="265" spans="1:21" x14ac:dyDescent="0.3">
      <c r="A265" s="4">
        <v>263</v>
      </c>
      <c r="B265" s="4">
        <v>-96586688573</v>
      </c>
      <c r="C265" s="5">
        <v>2</v>
      </c>
      <c r="D265" s="5">
        <v>-1.4023000000000001E-2</v>
      </c>
      <c r="E265" s="5">
        <v>1.2201999999999999E-2</v>
      </c>
      <c r="F265" s="5">
        <v>1000560</v>
      </c>
      <c r="G265" s="5">
        <v>0</v>
      </c>
      <c r="H265" s="5">
        <v>0</v>
      </c>
      <c r="I265" s="5">
        <v>0</v>
      </c>
      <c r="J265" s="5">
        <v>0</v>
      </c>
      <c r="L265">
        <f t="shared" si="27"/>
        <v>263</v>
      </c>
      <c r="M265">
        <f>Analysis!$B$3+B265/1000000</f>
        <v>5.3114269999932731</v>
      </c>
      <c r="N265">
        <f t="shared" si="28"/>
        <v>2</v>
      </c>
      <c r="O265">
        <f>IF(ABS(D265)&gt;1,D265/1000000,D265)*Analysis!$B$4</f>
        <v>-0.13756563000000002</v>
      </c>
      <c r="P265">
        <f>IF(ABS(E265)&gt;1,E265/1000000,E265)*Analysis!$B$4</f>
        <v>0.11970161999999999</v>
      </c>
      <c r="Q265">
        <f>IF(ABS(F265)&gt;1,F265/1000000,F265)*Analysis!$B$4</f>
        <v>9.8154935999999999</v>
      </c>
      <c r="R265">
        <f t="shared" si="29"/>
        <v>0</v>
      </c>
      <c r="S265">
        <f t="shared" si="30"/>
        <v>0</v>
      </c>
      <c r="T265">
        <f t="shared" si="31"/>
        <v>0</v>
      </c>
      <c r="U265">
        <f t="shared" si="26"/>
        <v>0</v>
      </c>
    </row>
    <row r="266" spans="1:21" x14ac:dyDescent="0.3">
      <c r="A266" s="4">
        <v>264</v>
      </c>
      <c r="B266" s="4">
        <v>-96586674146</v>
      </c>
      <c r="C266" s="5">
        <v>2</v>
      </c>
      <c r="D266" s="5">
        <v>-9.3550000000000005E-3</v>
      </c>
      <c r="E266" s="5">
        <v>1.2185E-2</v>
      </c>
      <c r="F266" s="5">
        <v>1004976</v>
      </c>
      <c r="G266" s="5">
        <v>0</v>
      </c>
      <c r="H266" s="5">
        <v>0</v>
      </c>
      <c r="I266" s="5">
        <v>0</v>
      </c>
      <c r="J266" s="5">
        <v>0</v>
      </c>
      <c r="L266">
        <f t="shared" si="27"/>
        <v>264</v>
      </c>
      <c r="M266">
        <f>Analysis!$B$3+B266/1000000</f>
        <v>5.3258539999951608</v>
      </c>
      <c r="N266">
        <f t="shared" si="28"/>
        <v>2</v>
      </c>
      <c r="O266">
        <f>IF(ABS(D266)&gt;1,D266/1000000,D266)*Analysis!$B$4</f>
        <v>-9.1772550000000008E-2</v>
      </c>
      <c r="P266">
        <f>IF(ABS(E266)&gt;1,E266/1000000,E266)*Analysis!$B$4</f>
        <v>0.11953485</v>
      </c>
      <c r="Q266">
        <f>IF(ABS(F266)&gt;1,F266/1000000,F266)*Analysis!$B$4</f>
        <v>9.8588145600000008</v>
      </c>
      <c r="R266">
        <f t="shared" si="29"/>
        <v>0</v>
      </c>
      <c r="S266">
        <f t="shared" si="30"/>
        <v>0</v>
      </c>
      <c r="T266">
        <f t="shared" si="31"/>
        <v>0</v>
      </c>
      <c r="U266">
        <f t="shared" si="26"/>
        <v>0</v>
      </c>
    </row>
    <row r="267" spans="1:21" x14ac:dyDescent="0.3">
      <c r="A267" s="4">
        <v>265</v>
      </c>
      <c r="B267" s="4">
        <v>-96586649268</v>
      </c>
      <c r="C267" s="5">
        <v>2</v>
      </c>
      <c r="D267" s="5">
        <v>-5.7279999999999996E-3</v>
      </c>
      <c r="E267" s="5">
        <v>1.2276E-2</v>
      </c>
      <c r="F267" s="5">
        <v>1004793</v>
      </c>
      <c r="G267" s="5">
        <v>0</v>
      </c>
      <c r="H267" s="5">
        <v>0</v>
      </c>
      <c r="I267" s="5">
        <v>0</v>
      </c>
      <c r="J267" s="5">
        <v>0</v>
      </c>
      <c r="L267">
        <f t="shared" si="27"/>
        <v>265</v>
      </c>
      <c r="M267">
        <f>Analysis!$B$3+B267/1000000</f>
        <v>5.3507320000062464</v>
      </c>
      <c r="N267">
        <f t="shared" si="28"/>
        <v>2</v>
      </c>
      <c r="O267">
        <f>IF(ABS(D267)&gt;1,D267/1000000,D267)*Analysis!$B$4</f>
        <v>-5.6191680000000001E-2</v>
      </c>
      <c r="P267">
        <f>IF(ABS(E267)&gt;1,E267/1000000,E267)*Analysis!$B$4</f>
        <v>0.12042756000000002</v>
      </c>
      <c r="Q267">
        <f>IF(ABS(F267)&gt;1,F267/1000000,F267)*Analysis!$B$4</f>
        <v>9.8570193300000017</v>
      </c>
      <c r="R267">
        <f t="shared" si="29"/>
        <v>0</v>
      </c>
      <c r="S267">
        <f t="shared" si="30"/>
        <v>0</v>
      </c>
      <c r="T267">
        <f t="shared" si="31"/>
        <v>0</v>
      </c>
      <c r="U267">
        <f t="shared" ref="U267:U330" si="32">J267/1000</f>
        <v>0</v>
      </c>
    </row>
    <row r="268" spans="1:21" x14ac:dyDescent="0.3">
      <c r="A268" s="4">
        <v>266</v>
      </c>
      <c r="B268" s="4">
        <v>-96586628787</v>
      </c>
      <c r="C268" s="5">
        <v>2</v>
      </c>
      <c r="D268" s="5">
        <v>-4.8180000000000002E-3</v>
      </c>
      <c r="E268" s="5">
        <v>5.4460000000000003E-3</v>
      </c>
      <c r="F268" s="5">
        <v>1004178</v>
      </c>
      <c r="G268" s="5">
        <v>0</v>
      </c>
      <c r="H268" s="5">
        <v>0</v>
      </c>
      <c r="I268" s="5">
        <v>0</v>
      </c>
      <c r="J268" s="5">
        <v>0</v>
      </c>
      <c r="L268">
        <f t="shared" si="27"/>
        <v>266</v>
      </c>
      <c r="M268">
        <f>Analysis!$B$3+B268/1000000</f>
        <v>5.3712130000058096</v>
      </c>
      <c r="N268">
        <f t="shared" si="28"/>
        <v>2</v>
      </c>
      <c r="O268">
        <f>IF(ABS(D268)&gt;1,D268/1000000,D268)*Analysis!$B$4</f>
        <v>-4.7264580000000007E-2</v>
      </c>
      <c r="P268">
        <f>IF(ABS(E268)&gt;1,E268/1000000,E268)*Analysis!$B$4</f>
        <v>5.3425260000000009E-2</v>
      </c>
      <c r="Q268">
        <f>IF(ABS(F268)&gt;1,F268/1000000,F268)*Analysis!$B$4</f>
        <v>9.8509861800000014</v>
      </c>
      <c r="R268">
        <f t="shared" si="29"/>
        <v>0</v>
      </c>
      <c r="S268">
        <f t="shared" si="30"/>
        <v>0</v>
      </c>
      <c r="T268">
        <f t="shared" si="31"/>
        <v>0</v>
      </c>
      <c r="U268">
        <f t="shared" si="32"/>
        <v>0</v>
      </c>
    </row>
    <row r="269" spans="1:21" x14ac:dyDescent="0.3">
      <c r="A269" s="4">
        <v>267</v>
      </c>
      <c r="B269" s="4">
        <v>-96586611609</v>
      </c>
      <c r="C269" s="5">
        <v>2</v>
      </c>
      <c r="D269" s="5">
        <v>-8.5310000000000004E-3</v>
      </c>
      <c r="E269" s="5">
        <v>3.9150000000000001E-3</v>
      </c>
      <c r="F269" s="5">
        <v>1004260</v>
      </c>
      <c r="G269" s="5">
        <v>0</v>
      </c>
      <c r="H269" s="5">
        <v>0</v>
      </c>
      <c r="I269" s="5">
        <v>0</v>
      </c>
      <c r="J269" s="5">
        <v>0</v>
      </c>
      <c r="L269">
        <f t="shared" si="27"/>
        <v>267</v>
      </c>
      <c r="M269">
        <f>Analysis!$B$3+B269/1000000</f>
        <v>5.3883910000004107</v>
      </c>
      <c r="N269">
        <f t="shared" si="28"/>
        <v>2</v>
      </c>
      <c r="O269">
        <f>IF(ABS(D269)&gt;1,D269/1000000,D269)*Analysis!$B$4</f>
        <v>-8.3689110000000011E-2</v>
      </c>
      <c r="P269">
        <f>IF(ABS(E269)&gt;1,E269/1000000,E269)*Analysis!$B$4</f>
        <v>3.840615E-2</v>
      </c>
      <c r="Q269">
        <f>IF(ABS(F269)&gt;1,F269/1000000,F269)*Analysis!$B$4</f>
        <v>9.8517905999999993</v>
      </c>
      <c r="R269">
        <f t="shared" si="29"/>
        <v>0</v>
      </c>
      <c r="S269">
        <f t="shared" si="30"/>
        <v>0</v>
      </c>
      <c r="T269">
        <f t="shared" si="31"/>
        <v>0</v>
      </c>
      <c r="U269">
        <f t="shared" si="32"/>
        <v>0</v>
      </c>
    </row>
    <row r="270" spans="1:21" x14ac:dyDescent="0.3">
      <c r="A270" s="4">
        <v>268</v>
      </c>
      <c r="B270" s="4">
        <v>-96586588357</v>
      </c>
      <c r="C270" s="5">
        <v>2</v>
      </c>
      <c r="D270" s="5">
        <v>-8.7760000000000008E-3</v>
      </c>
      <c r="E270" s="5">
        <v>1.2909E-2</v>
      </c>
      <c r="F270" s="5">
        <v>1004269</v>
      </c>
      <c r="G270" s="5">
        <v>0</v>
      </c>
      <c r="H270" s="5">
        <v>0</v>
      </c>
      <c r="I270" s="5">
        <v>0</v>
      </c>
      <c r="J270" s="5">
        <v>0</v>
      </c>
      <c r="L270">
        <f t="shared" si="27"/>
        <v>268</v>
      </c>
      <c r="M270">
        <f>Analysis!$B$3+B270/1000000</f>
        <v>5.411642999999458</v>
      </c>
      <c r="N270">
        <f t="shared" si="28"/>
        <v>2</v>
      </c>
      <c r="O270">
        <f>IF(ABS(D270)&gt;1,D270/1000000,D270)*Analysis!$B$4</f>
        <v>-8.6092560000000012E-2</v>
      </c>
      <c r="P270">
        <f>IF(ABS(E270)&gt;1,E270/1000000,E270)*Analysis!$B$4</f>
        <v>0.12663729000000001</v>
      </c>
      <c r="Q270">
        <f>IF(ABS(F270)&gt;1,F270/1000000,F270)*Analysis!$B$4</f>
        <v>9.8518788900000018</v>
      </c>
      <c r="R270">
        <f t="shared" si="29"/>
        <v>0</v>
      </c>
      <c r="S270">
        <f t="shared" si="30"/>
        <v>0</v>
      </c>
      <c r="T270">
        <f t="shared" si="31"/>
        <v>0</v>
      </c>
      <c r="U270">
        <f t="shared" si="32"/>
        <v>0</v>
      </c>
    </row>
    <row r="271" spans="1:21" x14ac:dyDescent="0.3">
      <c r="A271" s="4">
        <v>269</v>
      </c>
      <c r="B271" s="4">
        <v>-96586568877</v>
      </c>
      <c r="C271" s="5">
        <v>2</v>
      </c>
      <c r="D271" s="5">
        <v>-7.9729999999999992E-3</v>
      </c>
      <c r="E271" s="5">
        <v>1.1991999999999999E-2</v>
      </c>
      <c r="F271" s="5">
        <v>1004329</v>
      </c>
      <c r="G271" s="5">
        <v>0</v>
      </c>
      <c r="H271" s="5">
        <v>0</v>
      </c>
      <c r="I271" s="5">
        <v>0</v>
      </c>
      <c r="J271" s="5">
        <v>0</v>
      </c>
      <c r="L271">
        <f t="shared" si="27"/>
        <v>269</v>
      </c>
      <c r="M271">
        <f>Analysis!$B$3+B271/1000000</f>
        <v>5.4311230000021169</v>
      </c>
      <c r="N271">
        <f t="shared" si="28"/>
        <v>2</v>
      </c>
      <c r="O271">
        <f>IF(ABS(D271)&gt;1,D271/1000000,D271)*Analysis!$B$4</f>
        <v>-7.8215129999999994E-2</v>
      </c>
      <c r="P271">
        <f>IF(ABS(E271)&gt;1,E271/1000000,E271)*Analysis!$B$4</f>
        <v>0.11764152</v>
      </c>
      <c r="Q271">
        <f>IF(ABS(F271)&gt;1,F271/1000000,F271)*Analysis!$B$4</f>
        <v>9.8524674900000004</v>
      </c>
      <c r="R271">
        <f t="shared" si="29"/>
        <v>0</v>
      </c>
      <c r="S271">
        <f t="shared" si="30"/>
        <v>0</v>
      </c>
      <c r="T271">
        <f t="shared" si="31"/>
        <v>0</v>
      </c>
      <c r="U271">
        <f t="shared" si="32"/>
        <v>0</v>
      </c>
    </row>
    <row r="272" spans="1:21" x14ac:dyDescent="0.3">
      <c r="A272" s="4">
        <v>270</v>
      </c>
      <c r="B272" s="4">
        <v>-96586551370</v>
      </c>
      <c r="C272" s="5">
        <v>2</v>
      </c>
      <c r="D272" s="5">
        <v>-5.8830000000000002E-3</v>
      </c>
      <c r="E272" s="5">
        <v>1.2374E-2</v>
      </c>
      <c r="F272" s="5">
        <v>1002469</v>
      </c>
      <c r="G272" s="5">
        <v>0</v>
      </c>
      <c r="H272" s="5">
        <v>0</v>
      </c>
      <c r="I272" s="5">
        <v>0</v>
      </c>
      <c r="J272" s="5">
        <v>0</v>
      </c>
      <c r="L272">
        <f t="shared" si="27"/>
        <v>270</v>
      </c>
      <c r="M272">
        <f>Analysis!$B$3+B272/1000000</f>
        <v>5.4486299999989569</v>
      </c>
      <c r="N272">
        <f t="shared" si="28"/>
        <v>2</v>
      </c>
      <c r="O272">
        <f>IF(ABS(D272)&gt;1,D272/1000000,D272)*Analysis!$B$4</f>
        <v>-5.7712230000000003E-2</v>
      </c>
      <c r="P272">
        <f>IF(ABS(E272)&gt;1,E272/1000000,E272)*Analysis!$B$4</f>
        <v>0.12138894</v>
      </c>
      <c r="Q272">
        <f>IF(ABS(F272)&gt;1,F272/1000000,F272)*Analysis!$B$4</f>
        <v>9.834220890000001</v>
      </c>
      <c r="R272">
        <f t="shared" si="29"/>
        <v>0</v>
      </c>
      <c r="S272">
        <f t="shared" si="30"/>
        <v>0</v>
      </c>
      <c r="T272">
        <f t="shared" si="31"/>
        <v>0</v>
      </c>
      <c r="U272">
        <f t="shared" si="32"/>
        <v>0</v>
      </c>
    </row>
    <row r="273" spans="1:21" x14ac:dyDescent="0.3">
      <c r="A273" s="4">
        <v>271</v>
      </c>
      <c r="B273" s="4">
        <v>-96586527532</v>
      </c>
      <c r="C273" s="5">
        <v>2</v>
      </c>
      <c r="D273" s="5">
        <v>-1.265E-2</v>
      </c>
      <c r="E273" s="5">
        <v>1.2272E-2</v>
      </c>
      <c r="F273" s="5">
        <v>1005483</v>
      </c>
      <c r="G273" s="5">
        <v>0</v>
      </c>
      <c r="H273" s="5">
        <v>0</v>
      </c>
      <c r="I273" s="5">
        <v>0</v>
      </c>
      <c r="J273" s="5">
        <v>0</v>
      </c>
      <c r="L273">
        <f t="shared" si="27"/>
        <v>271</v>
      </c>
      <c r="M273">
        <f>Analysis!$B$3+B273/1000000</f>
        <v>5.4724680000072112</v>
      </c>
      <c r="N273">
        <f t="shared" si="28"/>
        <v>2</v>
      </c>
      <c r="O273">
        <f>IF(ABS(D273)&gt;1,D273/1000000,D273)*Analysis!$B$4</f>
        <v>-0.1240965</v>
      </c>
      <c r="P273">
        <f>IF(ABS(E273)&gt;1,E273/1000000,E273)*Analysis!$B$4</f>
        <v>0.12038832000000001</v>
      </c>
      <c r="Q273">
        <f>IF(ABS(F273)&gt;1,F273/1000000,F273)*Analysis!$B$4</f>
        <v>9.863788229999999</v>
      </c>
      <c r="R273">
        <f t="shared" si="29"/>
        <v>0</v>
      </c>
      <c r="S273">
        <f t="shared" si="30"/>
        <v>0</v>
      </c>
      <c r="T273">
        <f t="shared" si="31"/>
        <v>0</v>
      </c>
      <c r="U273">
        <f t="shared" si="32"/>
        <v>0</v>
      </c>
    </row>
    <row r="274" spans="1:21" x14ac:dyDescent="0.3">
      <c r="A274" s="4">
        <v>272</v>
      </c>
      <c r="B274" s="4">
        <v>-96586508073</v>
      </c>
      <c r="C274" s="5">
        <v>2</v>
      </c>
      <c r="D274" s="5">
        <v>-1.3872000000000001E-2</v>
      </c>
      <c r="E274" s="5">
        <v>1.2239999999999999E-2</v>
      </c>
      <c r="F274" s="5">
        <v>1004482</v>
      </c>
      <c r="G274" s="5">
        <v>0</v>
      </c>
      <c r="H274" s="5">
        <v>0</v>
      </c>
      <c r="I274" s="5">
        <v>0</v>
      </c>
      <c r="J274" s="5">
        <v>0</v>
      </c>
      <c r="L274">
        <f t="shared" si="27"/>
        <v>272</v>
      </c>
      <c r="M274">
        <f>Analysis!$B$3+B274/1000000</f>
        <v>5.4919269999954849</v>
      </c>
      <c r="N274">
        <f t="shared" si="28"/>
        <v>2</v>
      </c>
      <c r="O274">
        <f>IF(ABS(D274)&gt;1,D274/1000000,D274)*Analysis!$B$4</f>
        <v>-0.13608432000000001</v>
      </c>
      <c r="P274">
        <f>IF(ABS(E274)&gt;1,E274/1000000,E274)*Analysis!$B$4</f>
        <v>0.1200744</v>
      </c>
      <c r="Q274">
        <f>IF(ABS(F274)&gt;1,F274/1000000,F274)*Analysis!$B$4</f>
        <v>9.8539684200000011</v>
      </c>
      <c r="R274">
        <f t="shared" si="29"/>
        <v>0</v>
      </c>
      <c r="S274">
        <f t="shared" si="30"/>
        <v>0</v>
      </c>
      <c r="T274">
        <f t="shared" si="31"/>
        <v>0</v>
      </c>
      <c r="U274">
        <f t="shared" si="32"/>
        <v>0</v>
      </c>
    </row>
    <row r="275" spans="1:21" x14ac:dyDescent="0.3">
      <c r="A275" s="4">
        <v>273</v>
      </c>
      <c r="B275" s="4">
        <v>-96586488137</v>
      </c>
      <c r="C275" s="5">
        <v>2</v>
      </c>
      <c r="D275" s="5">
        <v>-9.0840000000000001E-3</v>
      </c>
      <c r="E275" s="5">
        <v>1.2272999999999999E-2</v>
      </c>
      <c r="F275" s="5">
        <v>1004004</v>
      </c>
      <c r="G275" s="5">
        <v>0</v>
      </c>
      <c r="H275" s="5">
        <v>0</v>
      </c>
      <c r="I275" s="5">
        <v>0</v>
      </c>
      <c r="J275" s="5">
        <v>0</v>
      </c>
      <c r="L275">
        <f t="shared" si="27"/>
        <v>273</v>
      </c>
      <c r="M275">
        <f>Analysis!$B$3+B275/1000000</f>
        <v>5.511863000006997</v>
      </c>
      <c r="N275">
        <f t="shared" si="28"/>
        <v>2</v>
      </c>
      <c r="O275">
        <f>IF(ABS(D275)&gt;1,D275/1000000,D275)*Analysis!$B$4</f>
        <v>-8.9114040000000005E-2</v>
      </c>
      <c r="P275">
        <f>IF(ABS(E275)&gt;1,E275/1000000,E275)*Analysis!$B$4</f>
        <v>0.12039812999999999</v>
      </c>
      <c r="Q275">
        <f>IF(ABS(F275)&gt;1,F275/1000000,F275)*Analysis!$B$4</f>
        <v>9.8492792399999995</v>
      </c>
      <c r="R275">
        <f t="shared" si="29"/>
        <v>0</v>
      </c>
      <c r="S275">
        <f t="shared" si="30"/>
        <v>0</v>
      </c>
      <c r="T275">
        <f t="shared" si="31"/>
        <v>0</v>
      </c>
      <c r="U275">
        <f t="shared" si="32"/>
        <v>0</v>
      </c>
    </row>
    <row r="276" spans="1:21" x14ac:dyDescent="0.3">
      <c r="A276" s="4">
        <v>274</v>
      </c>
      <c r="B276" s="4">
        <v>-96586469519</v>
      </c>
      <c r="C276" s="5">
        <v>2</v>
      </c>
      <c r="D276" s="5">
        <v>-7.1170000000000001E-3</v>
      </c>
      <c r="E276" s="5">
        <v>1.2343E-2</v>
      </c>
      <c r="F276" s="5">
        <v>1005862</v>
      </c>
      <c r="G276" s="5">
        <v>0</v>
      </c>
      <c r="H276" s="5">
        <v>0</v>
      </c>
      <c r="I276" s="5">
        <v>0</v>
      </c>
      <c r="J276" s="5">
        <v>0</v>
      </c>
      <c r="L276">
        <f t="shared" si="27"/>
        <v>274</v>
      </c>
      <c r="M276">
        <f>Analysis!$B$3+B276/1000000</f>
        <v>5.5304809999943245</v>
      </c>
      <c r="N276">
        <f t="shared" si="28"/>
        <v>2</v>
      </c>
      <c r="O276">
        <f>IF(ABS(D276)&gt;1,D276/1000000,D276)*Analysis!$B$4</f>
        <v>-6.9817770000000001E-2</v>
      </c>
      <c r="P276">
        <f>IF(ABS(E276)&gt;1,E276/1000000,E276)*Analysis!$B$4</f>
        <v>0.12108483</v>
      </c>
      <c r="Q276">
        <f>IF(ABS(F276)&gt;1,F276/1000000,F276)*Analysis!$B$4</f>
        <v>9.867506220000001</v>
      </c>
      <c r="R276">
        <f t="shared" si="29"/>
        <v>0</v>
      </c>
      <c r="S276">
        <f t="shared" si="30"/>
        <v>0</v>
      </c>
      <c r="T276">
        <f t="shared" si="31"/>
        <v>0</v>
      </c>
      <c r="U276">
        <f t="shared" si="32"/>
        <v>0</v>
      </c>
    </row>
    <row r="277" spans="1:21" x14ac:dyDescent="0.3">
      <c r="A277" s="4">
        <v>275</v>
      </c>
      <c r="B277" s="4">
        <v>-96586452965</v>
      </c>
      <c r="C277" s="5">
        <v>2</v>
      </c>
      <c r="D277" s="5">
        <v>-1.3745E-2</v>
      </c>
      <c r="E277" s="5">
        <v>1.2285000000000001E-2</v>
      </c>
      <c r="F277" s="5">
        <v>1006376</v>
      </c>
      <c r="G277" s="5">
        <v>0</v>
      </c>
      <c r="H277" s="5">
        <v>0</v>
      </c>
      <c r="I277" s="5">
        <v>0</v>
      </c>
      <c r="J277" s="5">
        <v>0</v>
      </c>
      <c r="L277">
        <f t="shared" si="27"/>
        <v>275</v>
      </c>
      <c r="M277">
        <f>Analysis!$B$3+B277/1000000</f>
        <v>5.5470349999959581</v>
      </c>
      <c r="N277">
        <f t="shared" si="28"/>
        <v>2</v>
      </c>
      <c r="O277">
        <f>IF(ABS(D277)&gt;1,D277/1000000,D277)*Analysis!$B$4</f>
        <v>-0.13483845</v>
      </c>
      <c r="P277">
        <f>IF(ABS(E277)&gt;1,E277/1000000,E277)*Analysis!$B$4</f>
        <v>0.12051585000000001</v>
      </c>
      <c r="Q277">
        <f>IF(ABS(F277)&gt;1,F277/1000000,F277)*Analysis!$B$4</f>
        <v>9.8725485600000003</v>
      </c>
      <c r="R277">
        <f t="shared" si="29"/>
        <v>0</v>
      </c>
      <c r="S277">
        <f t="shared" si="30"/>
        <v>0</v>
      </c>
      <c r="T277">
        <f t="shared" si="31"/>
        <v>0</v>
      </c>
      <c r="U277">
        <f t="shared" si="32"/>
        <v>0</v>
      </c>
    </row>
    <row r="278" spans="1:21" x14ac:dyDescent="0.3">
      <c r="A278" s="4">
        <v>276</v>
      </c>
      <c r="B278" s="4">
        <v>-96586427512</v>
      </c>
      <c r="C278" s="5">
        <v>2</v>
      </c>
      <c r="D278" s="5">
        <v>-6.1739999999999998E-3</v>
      </c>
      <c r="E278" s="5">
        <v>1.2316000000000001E-2</v>
      </c>
      <c r="F278" s="5">
        <v>1005034</v>
      </c>
      <c r="G278" s="5">
        <v>0</v>
      </c>
      <c r="H278" s="5">
        <v>0</v>
      </c>
      <c r="I278" s="5">
        <v>0</v>
      </c>
      <c r="J278" s="5">
        <v>0</v>
      </c>
      <c r="L278">
        <f t="shared" si="27"/>
        <v>276</v>
      </c>
      <c r="M278">
        <f>Analysis!$B$3+B278/1000000</f>
        <v>5.5724880000052508</v>
      </c>
      <c r="N278">
        <f t="shared" si="28"/>
        <v>2</v>
      </c>
      <c r="O278">
        <f>IF(ABS(D278)&gt;1,D278/1000000,D278)*Analysis!$B$4</f>
        <v>-6.056694E-2</v>
      </c>
      <c r="P278">
        <f>IF(ABS(E278)&gt;1,E278/1000000,E278)*Analysis!$B$4</f>
        <v>0.12081996000000002</v>
      </c>
      <c r="Q278">
        <f>IF(ABS(F278)&gt;1,F278/1000000,F278)*Analysis!$B$4</f>
        <v>9.8593835399999996</v>
      </c>
      <c r="R278">
        <f t="shared" si="29"/>
        <v>0</v>
      </c>
      <c r="S278">
        <f t="shared" si="30"/>
        <v>0</v>
      </c>
      <c r="T278">
        <f t="shared" si="31"/>
        <v>0</v>
      </c>
      <c r="U278">
        <f t="shared" si="32"/>
        <v>0</v>
      </c>
    </row>
    <row r="279" spans="1:21" x14ac:dyDescent="0.3">
      <c r="A279" s="4">
        <v>277</v>
      </c>
      <c r="B279" s="4">
        <v>-96586417287</v>
      </c>
      <c r="C279" s="5">
        <v>2</v>
      </c>
      <c r="D279" s="5">
        <v>-7.0489999999999997E-3</v>
      </c>
      <c r="E279" s="5">
        <v>1.2276E-2</v>
      </c>
      <c r="F279" s="5">
        <v>1003748</v>
      </c>
      <c r="G279" s="5">
        <v>0</v>
      </c>
      <c r="H279" s="5">
        <v>0</v>
      </c>
      <c r="I279" s="5">
        <v>0</v>
      </c>
      <c r="J279" s="5">
        <v>0</v>
      </c>
      <c r="L279">
        <f t="shared" si="27"/>
        <v>277</v>
      </c>
      <c r="M279">
        <f>Analysis!$B$3+B279/1000000</f>
        <v>5.5827129999961471</v>
      </c>
      <c r="N279">
        <f t="shared" si="28"/>
        <v>2</v>
      </c>
      <c r="O279">
        <f>IF(ABS(D279)&gt;1,D279/1000000,D279)*Analysis!$B$4</f>
        <v>-6.9150690000000001E-2</v>
      </c>
      <c r="P279">
        <f>IF(ABS(E279)&gt;1,E279/1000000,E279)*Analysis!$B$4</f>
        <v>0.12042756000000002</v>
      </c>
      <c r="Q279">
        <f>IF(ABS(F279)&gt;1,F279/1000000,F279)*Analysis!$B$4</f>
        <v>9.8467678800000016</v>
      </c>
      <c r="R279">
        <f t="shared" si="29"/>
        <v>0</v>
      </c>
      <c r="S279">
        <f t="shared" si="30"/>
        <v>0</v>
      </c>
      <c r="T279">
        <f t="shared" si="31"/>
        <v>0</v>
      </c>
      <c r="U279">
        <f t="shared" si="32"/>
        <v>0</v>
      </c>
    </row>
    <row r="280" spans="1:21" x14ac:dyDescent="0.3">
      <c r="A280" s="4">
        <v>278</v>
      </c>
      <c r="B280" s="4">
        <v>-96586387193</v>
      </c>
      <c r="C280" s="5">
        <v>2</v>
      </c>
      <c r="D280" s="5">
        <v>-1.277E-2</v>
      </c>
      <c r="E280" s="5">
        <v>1.2331E-2</v>
      </c>
      <c r="F280" s="5">
        <v>1011173</v>
      </c>
      <c r="G280" s="5">
        <v>0</v>
      </c>
      <c r="H280" s="5">
        <v>0</v>
      </c>
      <c r="I280" s="5">
        <v>0</v>
      </c>
      <c r="J280" s="5">
        <v>0</v>
      </c>
      <c r="L280">
        <f t="shared" si="27"/>
        <v>278</v>
      </c>
      <c r="M280">
        <f>Analysis!$B$3+B280/1000000</f>
        <v>5.6128069999977015</v>
      </c>
      <c r="N280">
        <f t="shared" si="28"/>
        <v>2</v>
      </c>
      <c r="O280">
        <f>IF(ABS(D280)&gt;1,D280/1000000,D280)*Analysis!$B$4</f>
        <v>-0.12527370000000002</v>
      </c>
      <c r="P280">
        <f>IF(ABS(E280)&gt;1,E280/1000000,E280)*Analysis!$B$4</f>
        <v>0.12096711</v>
      </c>
      <c r="Q280">
        <f>IF(ABS(F280)&gt;1,F280/1000000,F280)*Analysis!$B$4</f>
        <v>9.919607130000001</v>
      </c>
      <c r="R280">
        <f t="shared" si="29"/>
        <v>0</v>
      </c>
      <c r="S280">
        <f t="shared" si="30"/>
        <v>0</v>
      </c>
      <c r="T280">
        <f t="shared" si="31"/>
        <v>0</v>
      </c>
      <c r="U280">
        <f t="shared" si="32"/>
        <v>0</v>
      </c>
    </row>
    <row r="281" spans="1:21" x14ac:dyDescent="0.3">
      <c r="A281" s="4">
        <v>279</v>
      </c>
      <c r="B281" s="4">
        <v>-96586369802</v>
      </c>
      <c r="C281" s="5">
        <v>2</v>
      </c>
      <c r="D281" s="5">
        <v>-1.333E-2</v>
      </c>
      <c r="E281" s="5">
        <v>1.2355E-2</v>
      </c>
      <c r="F281" s="5">
        <v>1012791</v>
      </c>
      <c r="G281" s="5">
        <v>0</v>
      </c>
      <c r="H281" s="5">
        <v>0</v>
      </c>
      <c r="I281" s="5">
        <v>0</v>
      </c>
      <c r="J281" s="5">
        <v>0</v>
      </c>
      <c r="L281">
        <f t="shared" si="27"/>
        <v>279</v>
      </c>
      <c r="M281">
        <f>Analysis!$B$3+B281/1000000</f>
        <v>5.6301979999989271</v>
      </c>
      <c r="N281">
        <f t="shared" si="28"/>
        <v>2</v>
      </c>
      <c r="O281">
        <f>IF(ABS(D281)&gt;1,D281/1000000,D281)*Analysis!$B$4</f>
        <v>-0.1307673</v>
      </c>
      <c r="P281">
        <f>IF(ABS(E281)&gt;1,E281/1000000,E281)*Analysis!$B$4</f>
        <v>0.12120255000000001</v>
      </c>
      <c r="Q281">
        <f>IF(ABS(F281)&gt;1,F281/1000000,F281)*Analysis!$B$4</f>
        <v>9.935479710000001</v>
      </c>
      <c r="R281">
        <f t="shared" si="29"/>
        <v>0</v>
      </c>
      <c r="S281">
        <f t="shared" si="30"/>
        <v>0</v>
      </c>
      <c r="T281">
        <f t="shared" si="31"/>
        <v>0</v>
      </c>
      <c r="U281">
        <f t="shared" si="32"/>
        <v>0</v>
      </c>
    </row>
    <row r="282" spans="1:21" x14ac:dyDescent="0.3">
      <c r="A282" s="4">
        <v>280</v>
      </c>
      <c r="B282" s="4">
        <v>-96586351891</v>
      </c>
      <c r="C282" s="5">
        <v>2</v>
      </c>
      <c r="D282" s="5">
        <v>-1.2928E-2</v>
      </c>
      <c r="E282" s="5">
        <v>1.2316000000000001E-2</v>
      </c>
      <c r="F282" s="5">
        <v>1003940</v>
      </c>
      <c r="G282" s="5">
        <v>0</v>
      </c>
      <c r="H282" s="5">
        <v>0</v>
      </c>
      <c r="I282" s="5">
        <v>0</v>
      </c>
      <c r="J282" s="5">
        <v>0</v>
      </c>
      <c r="L282">
        <f t="shared" si="27"/>
        <v>280</v>
      </c>
      <c r="M282">
        <f>Analysis!$B$3+B282/1000000</f>
        <v>5.6481090000015683</v>
      </c>
      <c r="N282">
        <f t="shared" si="28"/>
        <v>2</v>
      </c>
      <c r="O282">
        <f>IF(ABS(D282)&gt;1,D282/1000000,D282)*Analysis!$B$4</f>
        <v>-0.12682368000000002</v>
      </c>
      <c r="P282">
        <f>IF(ABS(E282)&gt;1,E282/1000000,E282)*Analysis!$B$4</f>
        <v>0.12081996000000002</v>
      </c>
      <c r="Q282">
        <f>IF(ABS(F282)&gt;1,F282/1000000,F282)*Analysis!$B$4</f>
        <v>9.8486514000000014</v>
      </c>
      <c r="R282">
        <f t="shared" si="29"/>
        <v>0</v>
      </c>
      <c r="S282">
        <f t="shared" si="30"/>
        <v>0</v>
      </c>
      <c r="T282">
        <f t="shared" si="31"/>
        <v>0</v>
      </c>
      <c r="U282">
        <f t="shared" si="32"/>
        <v>0</v>
      </c>
    </row>
    <row r="283" spans="1:21" x14ac:dyDescent="0.3">
      <c r="A283" s="4">
        <v>281</v>
      </c>
      <c r="B283" s="4">
        <v>-96586328967</v>
      </c>
      <c r="C283" s="5">
        <v>2</v>
      </c>
      <c r="D283" s="5">
        <v>-1.2782999999999999E-2</v>
      </c>
      <c r="E283" s="5">
        <v>8.9079999999999993E-3</v>
      </c>
      <c r="F283" s="5">
        <v>1004126</v>
      </c>
      <c r="G283" s="5">
        <v>0</v>
      </c>
      <c r="H283" s="5">
        <v>0</v>
      </c>
      <c r="I283" s="5">
        <v>0</v>
      </c>
      <c r="J283" s="5">
        <v>0</v>
      </c>
      <c r="L283">
        <f t="shared" si="27"/>
        <v>281</v>
      </c>
      <c r="M283">
        <f>Analysis!$B$3+B283/1000000</f>
        <v>5.6710330000059912</v>
      </c>
      <c r="N283">
        <f t="shared" si="28"/>
        <v>2</v>
      </c>
      <c r="O283">
        <f>IF(ABS(D283)&gt;1,D283/1000000,D283)*Analysis!$B$4</f>
        <v>-0.12540123</v>
      </c>
      <c r="P283">
        <f>IF(ABS(E283)&gt;1,E283/1000000,E283)*Analysis!$B$4</f>
        <v>8.7387480000000003E-2</v>
      </c>
      <c r="Q283">
        <f>IF(ABS(F283)&gt;1,F283/1000000,F283)*Analysis!$B$4</f>
        <v>9.8504760600000019</v>
      </c>
      <c r="R283">
        <f t="shared" si="29"/>
        <v>0</v>
      </c>
      <c r="S283">
        <f t="shared" si="30"/>
        <v>0</v>
      </c>
      <c r="T283">
        <f t="shared" si="31"/>
        <v>0</v>
      </c>
      <c r="U283">
        <f t="shared" si="32"/>
        <v>0</v>
      </c>
    </row>
    <row r="284" spans="1:21" x14ac:dyDescent="0.3">
      <c r="A284" s="4">
        <v>282</v>
      </c>
      <c r="B284" s="4">
        <v>-96586311414</v>
      </c>
      <c r="C284" s="5">
        <v>2</v>
      </c>
      <c r="D284" s="5">
        <v>-1.3101E-2</v>
      </c>
      <c r="E284" s="5">
        <v>3.9129999999999998E-3</v>
      </c>
      <c r="F284" s="5">
        <v>1009782</v>
      </c>
      <c r="G284" s="5">
        <v>0</v>
      </c>
      <c r="H284" s="5">
        <v>0</v>
      </c>
      <c r="I284" s="5">
        <v>0</v>
      </c>
      <c r="J284" s="5">
        <v>0</v>
      </c>
      <c r="L284">
        <f t="shared" si="27"/>
        <v>282</v>
      </c>
      <c r="M284">
        <f>Analysis!$B$3+B284/1000000</f>
        <v>5.688586000003852</v>
      </c>
      <c r="N284">
        <f t="shared" si="28"/>
        <v>2</v>
      </c>
      <c r="O284">
        <f>IF(ABS(D284)&gt;1,D284/1000000,D284)*Analysis!$B$4</f>
        <v>-0.12852081000000001</v>
      </c>
      <c r="P284">
        <f>IF(ABS(E284)&gt;1,E284/1000000,E284)*Analysis!$B$4</f>
        <v>3.8386530000000002E-2</v>
      </c>
      <c r="Q284">
        <f>IF(ABS(F284)&gt;1,F284/1000000,F284)*Analysis!$B$4</f>
        <v>9.9059614200000006</v>
      </c>
      <c r="R284">
        <f t="shared" si="29"/>
        <v>0</v>
      </c>
      <c r="S284">
        <f t="shared" si="30"/>
        <v>0</v>
      </c>
      <c r="T284">
        <f t="shared" si="31"/>
        <v>0</v>
      </c>
      <c r="U284">
        <f t="shared" si="32"/>
        <v>0</v>
      </c>
    </row>
    <row r="285" spans="1:21" x14ac:dyDescent="0.3">
      <c r="A285" s="4">
        <v>283</v>
      </c>
      <c r="B285" s="4">
        <v>-96586294815</v>
      </c>
      <c r="C285" s="5">
        <v>2</v>
      </c>
      <c r="D285" s="5">
        <v>-1.3072E-2</v>
      </c>
      <c r="E285" s="5">
        <v>5.2199999999999998E-3</v>
      </c>
      <c r="F285" s="5">
        <v>1009324</v>
      </c>
      <c r="G285" s="5">
        <v>0</v>
      </c>
      <c r="H285" s="5">
        <v>0</v>
      </c>
      <c r="I285" s="5">
        <v>0</v>
      </c>
      <c r="J285" s="5">
        <v>0</v>
      </c>
      <c r="L285">
        <f t="shared" si="27"/>
        <v>283</v>
      </c>
      <c r="M285">
        <f>Analysis!$B$3+B285/1000000</f>
        <v>5.7051849999988917</v>
      </c>
      <c r="N285">
        <f t="shared" si="28"/>
        <v>2</v>
      </c>
      <c r="O285">
        <f>IF(ABS(D285)&gt;1,D285/1000000,D285)*Analysis!$B$4</f>
        <v>-0.12823632000000001</v>
      </c>
      <c r="P285">
        <f>IF(ABS(E285)&gt;1,E285/1000000,E285)*Analysis!$B$4</f>
        <v>5.1208200000000002E-2</v>
      </c>
      <c r="Q285">
        <f>IF(ABS(F285)&gt;1,F285/1000000,F285)*Analysis!$B$4</f>
        <v>9.9014684400000021</v>
      </c>
      <c r="R285">
        <f t="shared" si="29"/>
        <v>0</v>
      </c>
      <c r="S285">
        <f t="shared" si="30"/>
        <v>0</v>
      </c>
      <c r="T285">
        <f t="shared" si="31"/>
        <v>0</v>
      </c>
      <c r="U285">
        <f t="shared" si="32"/>
        <v>0</v>
      </c>
    </row>
    <row r="286" spans="1:21" x14ac:dyDescent="0.3">
      <c r="A286" s="4">
        <v>284</v>
      </c>
      <c r="B286" s="4">
        <v>-96586268237</v>
      </c>
      <c r="C286" s="5">
        <v>2</v>
      </c>
      <c r="D286" s="5">
        <v>-8.0230000000000006E-3</v>
      </c>
      <c r="E286" s="5">
        <v>1.2987E-2</v>
      </c>
      <c r="F286" s="5">
        <v>1005020</v>
      </c>
      <c r="G286" s="5">
        <v>0</v>
      </c>
      <c r="H286" s="5">
        <v>0</v>
      </c>
      <c r="I286" s="5">
        <v>0</v>
      </c>
      <c r="J286" s="5">
        <v>0</v>
      </c>
      <c r="L286">
        <f t="shared" si="27"/>
        <v>284</v>
      </c>
      <c r="M286">
        <f>Analysis!$B$3+B286/1000000</f>
        <v>5.7317630000034114</v>
      </c>
      <c r="N286">
        <f t="shared" si="28"/>
        <v>2</v>
      </c>
      <c r="O286">
        <f>IF(ABS(D286)&gt;1,D286/1000000,D286)*Analysis!$B$4</f>
        <v>-7.8705630000000013E-2</v>
      </c>
      <c r="P286">
        <f>IF(ABS(E286)&gt;1,E286/1000000,E286)*Analysis!$B$4</f>
        <v>0.12740247000000002</v>
      </c>
      <c r="Q286">
        <f>IF(ABS(F286)&gt;1,F286/1000000,F286)*Analysis!$B$4</f>
        <v>9.8592462000000012</v>
      </c>
      <c r="R286">
        <f t="shared" si="29"/>
        <v>0</v>
      </c>
      <c r="S286">
        <f t="shared" si="30"/>
        <v>0</v>
      </c>
      <c r="T286">
        <f t="shared" si="31"/>
        <v>0</v>
      </c>
      <c r="U286">
        <f t="shared" si="32"/>
        <v>0</v>
      </c>
    </row>
    <row r="287" spans="1:21" x14ac:dyDescent="0.3">
      <c r="A287" s="4">
        <v>285</v>
      </c>
      <c r="B287" s="4">
        <v>-96586251554</v>
      </c>
      <c r="C287" s="5">
        <v>2</v>
      </c>
      <c r="D287" s="5">
        <v>-1.3466000000000001E-2</v>
      </c>
      <c r="E287" s="5">
        <v>1.1846000000000001E-2</v>
      </c>
      <c r="F287" s="5">
        <v>1004255</v>
      </c>
      <c r="G287" s="5">
        <v>0</v>
      </c>
      <c r="H287" s="5">
        <v>0</v>
      </c>
      <c r="I287" s="5">
        <v>0</v>
      </c>
      <c r="J287" s="5">
        <v>0</v>
      </c>
      <c r="L287">
        <f t="shared" si="27"/>
        <v>285</v>
      </c>
      <c r="M287">
        <f>Analysis!$B$3+B287/1000000</f>
        <v>5.7484459999977844</v>
      </c>
      <c r="N287">
        <f t="shared" si="28"/>
        <v>2</v>
      </c>
      <c r="O287">
        <f>IF(ABS(D287)&gt;1,D287/1000000,D287)*Analysis!$B$4</f>
        <v>-0.13210146</v>
      </c>
      <c r="P287">
        <f>IF(ABS(E287)&gt;1,E287/1000000,E287)*Analysis!$B$4</f>
        <v>0.11620926000000001</v>
      </c>
      <c r="Q287">
        <f>IF(ABS(F287)&gt;1,F287/1000000,F287)*Analysis!$B$4</f>
        <v>9.8517415499999998</v>
      </c>
      <c r="R287">
        <f t="shared" si="29"/>
        <v>0</v>
      </c>
      <c r="S287">
        <f t="shared" si="30"/>
        <v>0</v>
      </c>
      <c r="T287">
        <f t="shared" si="31"/>
        <v>0</v>
      </c>
      <c r="U287">
        <f t="shared" si="32"/>
        <v>0</v>
      </c>
    </row>
    <row r="288" spans="1:21" x14ac:dyDescent="0.3">
      <c r="A288" s="4">
        <v>286</v>
      </c>
      <c r="B288" s="4">
        <v>-96586229990</v>
      </c>
      <c r="C288" s="5">
        <v>2</v>
      </c>
      <c r="D288" s="5">
        <v>-1.3439E-2</v>
      </c>
      <c r="E288" s="5">
        <v>1.2337000000000001E-2</v>
      </c>
      <c r="F288" s="5">
        <v>1004078</v>
      </c>
      <c r="G288" s="5">
        <v>0</v>
      </c>
      <c r="H288" s="5">
        <v>0</v>
      </c>
      <c r="I288" s="5">
        <v>0</v>
      </c>
      <c r="J288" s="5">
        <v>0</v>
      </c>
      <c r="L288">
        <f t="shared" si="27"/>
        <v>286</v>
      </c>
      <c r="M288">
        <f>Analysis!$B$3+B288/1000000</f>
        <v>5.770009999992908</v>
      </c>
      <c r="N288">
        <f t="shared" si="28"/>
        <v>2</v>
      </c>
      <c r="O288">
        <f>IF(ABS(D288)&gt;1,D288/1000000,D288)*Analysis!$B$4</f>
        <v>-0.13183659</v>
      </c>
      <c r="P288">
        <f>IF(ABS(E288)&gt;1,E288/1000000,E288)*Analysis!$B$4</f>
        <v>0.12102597000000001</v>
      </c>
      <c r="Q288">
        <f>IF(ABS(F288)&gt;1,F288/1000000,F288)*Analysis!$B$4</f>
        <v>9.8500051800000001</v>
      </c>
      <c r="R288">
        <f t="shared" si="29"/>
        <v>0</v>
      </c>
      <c r="S288">
        <f t="shared" si="30"/>
        <v>0</v>
      </c>
      <c r="T288">
        <f t="shared" si="31"/>
        <v>0</v>
      </c>
      <c r="U288">
        <f t="shared" si="32"/>
        <v>0</v>
      </c>
    </row>
    <row r="289" spans="1:21" x14ac:dyDescent="0.3">
      <c r="A289" s="4">
        <v>287</v>
      </c>
      <c r="B289" s="4">
        <v>-96586208957</v>
      </c>
      <c r="C289" s="5">
        <v>2</v>
      </c>
      <c r="D289" s="5">
        <v>-1.2576E-2</v>
      </c>
      <c r="E289" s="5">
        <v>1.2194999999999999E-2</v>
      </c>
      <c r="F289" s="5">
        <v>1004155</v>
      </c>
      <c r="G289" s="5">
        <v>0</v>
      </c>
      <c r="H289" s="5">
        <v>0</v>
      </c>
      <c r="I289" s="5">
        <v>0</v>
      </c>
      <c r="J289" s="5">
        <v>0</v>
      </c>
      <c r="L289">
        <f t="shared" si="27"/>
        <v>287</v>
      </c>
      <c r="M289">
        <f>Analysis!$B$3+B289/1000000</f>
        <v>5.7910430000047199</v>
      </c>
      <c r="N289">
        <f t="shared" si="28"/>
        <v>2</v>
      </c>
      <c r="O289">
        <f>IF(ABS(D289)&gt;1,D289/1000000,D289)*Analysis!$B$4</f>
        <v>-0.12337056</v>
      </c>
      <c r="P289">
        <f>IF(ABS(E289)&gt;1,E289/1000000,E289)*Analysis!$B$4</f>
        <v>0.11963295</v>
      </c>
      <c r="Q289">
        <f>IF(ABS(F289)&gt;1,F289/1000000,F289)*Analysis!$B$4</f>
        <v>9.8507605500000004</v>
      </c>
      <c r="R289">
        <f t="shared" si="29"/>
        <v>0</v>
      </c>
      <c r="S289">
        <f t="shared" si="30"/>
        <v>0</v>
      </c>
      <c r="T289">
        <f t="shared" si="31"/>
        <v>0</v>
      </c>
      <c r="U289">
        <f t="shared" si="32"/>
        <v>0</v>
      </c>
    </row>
    <row r="290" spans="1:21" x14ac:dyDescent="0.3">
      <c r="A290" s="4">
        <v>288</v>
      </c>
      <c r="B290" s="4">
        <v>-96586188800</v>
      </c>
      <c r="C290" s="5">
        <v>2</v>
      </c>
      <c r="D290" s="5">
        <v>-1.1374E-2</v>
      </c>
      <c r="E290" s="5">
        <v>1.2278000000000001E-2</v>
      </c>
      <c r="F290" s="5">
        <v>1004181</v>
      </c>
      <c r="G290" s="5">
        <v>0</v>
      </c>
      <c r="H290" s="5">
        <v>0</v>
      </c>
      <c r="I290" s="5">
        <v>0</v>
      </c>
      <c r="J290" s="5">
        <v>0</v>
      </c>
      <c r="L290">
        <f t="shared" si="27"/>
        <v>288</v>
      </c>
      <c r="M290">
        <f>Analysis!$B$3+B290/1000000</f>
        <v>5.811199999996461</v>
      </c>
      <c r="N290">
        <f t="shared" si="28"/>
        <v>2</v>
      </c>
      <c r="O290">
        <f>IF(ABS(D290)&gt;1,D290/1000000,D290)*Analysis!$B$4</f>
        <v>-0.11157894000000002</v>
      </c>
      <c r="P290">
        <f>IF(ABS(E290)&gt;1,E290/1000000,E290)*Analysis!$B$4</f>
        <v>0.12044718000000001</v>
      </c>
      <c r="Q290">
        <f>IF(ABS(F290)&gt;1,F290/1000000,F290)*Analysis!$B$4</f>
        <v>9.851015610000001</v>
      </c>
      <c r="R290">
        <f t="shared" si="29"/>
        <v>0</v>
      </c>
      <c r="S290">
        <f t="shared" si="30"/>
        <v>0</v>
      </c>
      <c r="T290">
        <f t="shared" si="31"/>
        <v>0</v>
      </c>
      <c r="U290">
        <f t="shared" si="32"/>
        <v>0</v>
      </c>
    </row>
    <row r="291" spans="1:21" x14ac:dyDescent="0.3">
      <c r="A291" s="4">
        <v>289</v>
      </c>
      <c r="B291" s="4">
        <v>-96586170637</v>
      </c>
      <c r="C291" s="5">
        <v>2</v>
      </c>
      <c r="D291" s="5">
        <v>-1.0664999999999999E-2</v>
      </c>
      <c r="E291" s="5">
        <v>1.2277E-2</v>
      </c>
      <c r="F291" s="5">
        <v>1004228</v>
      </c>
      <c r="G291" s="5">
        <v>0</v>
      </c>
      <c r="H291" s="5">
        <v>0</v>
      </c>
      <c r="I291" s="5">
        <v>0</v>
      </c>
      <c r="J291" s="5">
        <v>0</v>
      </c>
      <c r="L291">
        <f t="shared" si="27"/>
        <v>289</v>
      </c>
      <c r="M291">
        <f>Analysis!$B$3+B291/1000000</f>
        <v>5.8293629999971017</v>
      </c>
      <c r="N291">
        <f t="shared" si="28"/>
        <v>2</v>
      </c>
      <c r="O291">
        <f>IF(ABS(D291)&gt;1,D291/1000000,D291)*Analysis!$B$4</f>
        <v>-0.10462365</v>
      </c>
      <c r="P291">
        <f>IF(ABS(E291)&gt;1,E291/1000000,E291)*Analysis!$B$4</f>
        <v>0.12043737</v>
      </c>
      <c r="Q291">
        <f>IF(ABS(F291)&gt;1,F291/1000000,F291)*Analysis!$B$4</f>
        <v>9.8514766799999993</v>
      </c>
      <c r="R291">
        <f t="shared" si="29"/>
        <v>0</v>
      </c>
      <c r="S291">
        <f t="shared" si="30"/>
        <v>0</v>
      </c>
      <c r="T291">
        <f t="shared" si="31"/>
        <v>0</v>
      </c>
      <c r="U291">
        <f t="shared" si="32"/>
        <v>0</v>
      </c>
    </row>
    <row r="292" spans="1:21" x14ac:dyDescent="0.3">
      <c r="A292" s="4">
        <v>290</v>
      </c>
      <c r="B292" s="4">
        <v>-96586155479</v>
      </c>
      <c r="C292" s="5">
        <v>2</v>
      </c>
      <c r="D292" s="5">
        <v>-1.2094000000000001E-2</v>
      </c>
      <c r="E292" s="5">
        <v>1.2333999999999999E-2</v>
      </c>
      <c r="F292" s="5">
        <v>1005732</v>
      </c>
      <c r="G292" s="5">
        <v>0</v>
      </c>
      <c r="H292" s="5">
        <v>0</v>
      </c>
      <c r="I292" s="5">
        <v>0</v>
      </c>
      <c r="J292" s="5">
        <v>0</v>
      </c>
      <c r="L292">
        <f t="shared" si="27"/>
        <v>290</v>
      </c>
      <c r="M292">
        <f>Analysis!$B$3+B292/1000000</f>
        <v>5.8445210000063526</v>
      </c>
      <c r="N292">
        <f t="shared" si="28"/>
        <v>2</v>
      </c>
      <c r="O292">
        <f>IF(ABS(D292)&gt;1,D292/1000000,D292)*Analysis!$B$4</f>
        <v>-0.11864214000000001</v>
      </c>
      <c r="P292">
        <f>IF(ABS(E292)&gt;1,E292/1000000,E292)*Analysis!$B$4</f>
        <v>0.12099654</v>
      </c>
      <c r="Q292">
        <f>IF(ABS(F292)&gt;1,F292/1000000,F292)*Analysis!$B$4</f>
        <v>9.8662309200000013</v>
      </c>
      <c r="R292">
        <f t="shared" si="29"/>
        <v>0</v>
      </c>
      <c r="S292">
        <f t="shared" si="30"/>
        <v>0</v>
      </c>
      <c r="T292">
        <f t="shared" si="31"/>
        <v>0</v>
      </c>
      <c r="U292">
        <f t="shared" si="32"/>
        <v>0</v>
      </c>
    </row>
    <row r="293" spans="1:21" x14ac:dyDescent="0.3">
      <c r="A293" s="4">
        <v>291</v>
      </c>
      <c r="B293" s="4">
        <v>-96586128277</v>
      </c>
      <c r="C293" s="5">
        <v>2</v>
      </c>
      <c r="D293" s="5">
        <v>-1.0192E-2</v>
      </c>
      <c r="E293" s="5">
        <v>1.2303E-2</v>
      </c>
      <c r="F293" s="5">
        <v>1006033</v>
      </c>
      <c r="G293" s="5">
        <v>0</v>
      </c>
      <c r="H293" s="5">
        <v>0</v>
      </c>
      <c r="I293" s="5">
        <v>0</v>
      </c>
      <c r="J293" s="5">
        <v>0</v>
      </c>
      <c r="L293">
        <f t="shared" si="27"/>
        <v>291</v>
      </c>
      <c r="M293">
        <f>Analysis!$B$3+B293/1000000</f>
        <v>5.8717230000038398</v>
      </c>
      <c r="N293">
        <f t="shared" si="28"/>
        <v>2</v>
      </c>
      <c r="O293">
        <f>IF(ABS(D293)&gt;1,D293/1000000,D293)*Analysis!$B$4</f>
        <v>-9.9983520000000006E-2</v>
      </c>
      <c r="P293">
        <f>IF(ABS(E293)&gt;1,E293/1000000,E293)*Analysis!$B$4</f>
        <v>0.12069243</v>
      </c>
      <c r="Q293">
        <f>IF(ABS(F293)&gt;1,F293/1000000,F293)*Analysis!$B$4</f>
        <v>9.8691837299999996</v>
      </c>
      <c r="R293">
        <f t="shared" si="29"/>
        <v>0</v>
      </c>
      <c r="S293">
        <f t="shared" si="30"/>
        <v>0</v>
      </c>
      <c r="T293">
        <f t="shared" si="31"/>
        <v>0</v>
      </c>
      <c r="U293">
        <f t="shared" si="32"/>
        <v>0</v>
      </c>
    </row>
    <row r="294" spans="1:21" x14ac:dyDescent="0.3">
      <c r="A294" s="4">
        <v>292</v>
      </c>
      <c r="B294" s="4">
        <v>-96586108122</v>
      </c>
      <c r="C294" s="5">
        <v>2</v>
      </c>
      <c r="D294" s="5">
        <v>-1.2154999999999999E-2</v>
      </c>
      <c r="E294" s="5">
        <v>1.2154E-2</v>
      </c>
      <c r="F294" s="5">
        <v>1004103</v>
      </c>
      <c r="G294" s="5">
        <v>0</v>
      </c>
      <c r="H294" s="5">
        <v>0</v>
      </c>
      <c r="I294" s="5">
        <v>0</v>
      </c>
      <c r="J294" s="5">
        <v>0</v>
      </c>
      <c r="L294">
        <f t="shared" si="27"/>
        <v>292</v>
      </c>
      <c r="M294">
        <f>Analysis!$B$3+B294/1000000</f>
        <v>5.8918779999949038</v>
      </c>
      <c r="N294">
        <f t="shared" si="28"/>
        <v>2</v>
      </c>
      <c r="O294">
        <f>IF(ABS(D294)&gt;1,D294/1000000,D294)*Analysis!$B$4</f>
        <v>-0.11924055</v>
      </c>
      <c r="P294">
        <f>IF(ABS(E294)&gt;1,E294/1000000,E294)*Analysis!$B$4</f>
        <v>0.11923074</v>
      </c>
      <c r="Q294">
        <f>IF(ABS(F294)&gt;1,F294/1000000,F294)*Analysis!$B$4</f>
        <v>9.8502504300000009</v>
      </c>
      <c r="R294">
        <f t="shared" si="29"/>
        <v>0</v>
      </c>
      <c r="S294">
        <f t="shared" si="30"/>
        <v>0</v>
      </c>
      <c r="T294">
        <f t="shared" si="31"/>
        <v>0</v>
      </c>
      <c r="U294">
        <f t="shared" si="32"/>
        <v>0</v>
      </c>
    </row>
    <row r="295" spans="1:21" x14ac:dyDescent="0.3">
      <c r="A295" s="4">
        <v>293</v>
      </c>
      <c r="B295" s="4">
        <v>-96586090536</v>
      </c>
      <c r="C295" s="5">
        <v>2</v>
      </c>
      <c r="D295" s="5">
        <v>-1.2371999999999999E-2</v>
      </c>
      <c r="E295" s="5">
        <v>1.2267999999999999E-2</v>
      </c>
      <c r="F295" s="5">
        <v>1004979</v>
      </c>
      <c r="G295" s="5">
        <v>0</v>
      </c>
      <c r="H295" s="5">
        <v>0</v>
      </c>
      <c r="I295" s="5">
        <v>0</v>
      </c>
      <c r="J295" s="5">
        <v>0</v>
      </c>
      <c r="L295">
        <f t="shared" si="27"/>
        <v>293</v>
      </c>
      <c r="M295">
        <f>Analysis!$B$3+B295/1000000</f>
        <v>5.9094639999966603</v>
      </c>
      <c r="N295">
        <f t="shared" si="28"/>
        <v>2</v>
      </c>
      <c r="O295">
        <f>IF(ABS(D295)&gt;1,D295/1000000,D295)*Analysis!$B$4</f>
        <v>-0.12136932</v>
      </c>
      <c r="P295">
        <f>IF(ABS(E295)&gt;1,E295/1000000,E295)*Analysis!$B$4</f>
        <v>0.12034908</v>
      </c>
      <c r="Q295">
        <f>IF(ABS(F295)&gt;1,F295/1000000,F295)*Analysis!$B$4</f>
        <v>9.8588439900000004</v>
      </c>
      <c r="R295">
        <f t="shared" si="29"/>
        <v>0</v>
      </c>
      <c r="S295">
        <f t="shared" si="30"/>
        <v>0</v>
      </c>
      <c r="T295">
        <f t="shared" si="31"/>
        <v>0</v>
      </c>
      <c r="U295">
        <f t="shared" si="32"/>
        <v>0</v>
      </c>
    </row>
    <row r="296" spans="1:21" x14ac:dyDescent="0.3">
      <c r="A296" s="4">
        <v>294</v>
      </c>
      <c r="B296" s="4">
        <v>-96586069022</v>
      </c>
      <c r="C296" s="5">
        <v>2</v>
      </c>
      <c r="D296" s="5">
        <v>-1.3073E-2</v>
      </c>
      <c r="E296" s="5">
        <v>1.2376E-2</v>
      </c>
      <c r="F296" s="5">
        <v>1003956</v>
      </c>
      <c r="G296" s="5">
        <v>0</v>
      </c>
      <c r="H296" s="5">
        <v>0</v>
      </c>
      <c r="I296" s="5">
        <v>0</v>
      </c>
      <c r="J296" s="5">
        <v>0</v>
      </c>
      <c r="L296">
        <f t="shared" si="27"/>
        <v>294</v>
      </c>
      <c r="M296">
        <f>Analysis!$B$3+B296/1000000</f>
        <v>5.9309780000039609</v>
      </c>
      <c r="N296">
        <f t="shared" si="28"/>
        <v>2</v>
      </c>
      <c r="O296">
        <f>IF(ABS(D296)&gt;1,D296/1000000,D296)*Analysis!$B$4</f>
        <v>-0.12824613000000001</v>
      </c>
      <c r="P296">
        <f>IF(ABS(E296)&gt;1,E296/1000000,E296)*Analysis!$B$4</f>
        <v>0.12140856</v>
      </c>
      <c r="Q296">
        <f>IF(ABS(F296)&gt;1,F296/1000000,F296)*Analysis!$B$4</f>
        <v>9.8488083600000014</v>
      </c>
      <c r="R296">
        <f t="shared" si="29"/>
        <v>0</v>
      </c>
      <c r="S296">
        <f t="shared" si="30"/>
        <v>0</v>
      </c>
      <c r="T296">
        <f t="shared" si="31"/>
        <v>0</v>
      </c>
      <c r="U296">
        <f t="shared" si="32"/>
        <v>0</v>
      </c>
    </row>
    <row r="297" spans="1:21" x14ac:dyDescent="0.3">
      <c r="A297" s="4">
        <v>295</v>
      </c>
      <c r="B297" s="4">
        <v>-96586055799</v>
      </c>
      <c r="C297" s="5">
        <v>2</v>
      </c>
      <c r="D297" s="5">
        <v>-1.1499000000000001E-2</v>
      </c>
      <c r="E297" s="5">
        <v>1.2274E-2</v>
      </c>
      <c r="F297" s="5">
        <v>1004192</v>
      </c>
      <c r="G297" s="5">
        <v>0</v>
      </c>
      <c r="H297" s="5">
        <v>0</v>
      </c>
      <c r="I297" s="5">
        <v>0</v>
      </c>
      <c r="J297" s="5">
        <v>0</v>
      </c>
      <c r="L297">
        <f t="shared" si="27"/>
        <v>295</v>
      </c>
      <c r="M297">
        <f>Analysis!$B$3+B297/1000000</f>
        <v>5.9442010000057053</v>
      </c>
      <c r="N297">
        <f t="shared" si="28"/>
        <v>2</v>
      </c>
      <c r="O297">
        <f>IF(ABS(D297)&gt;1,D297/1000000,D297)*Analysis!$B$4</f>
        <v>-0.11280519000000001</v>
      </c>
      <c r="P297">
        <f>IF(ABS(E297)&gt;1,E297/1000000,E297)*Analysis!$B$4</f>
        <v>0.12040794</v>
      </c>
      <c r="Q297">
        <f>IF(ABS(F297)&gt;1,F297/1000000,F297)*Analysis!$B$4</f>
        <v>9.8511235199999998</v>
      </c>
      <c r="R297">
        <f t="shared" si="29"/>
        <v>0</v>
      </c>
      <c r="S297">
        <f t="shared" si="30"/>
        <v>0</v>
      </c>
      <c r="T297">
        <f t="shared" si="31"/>
        <v>0</v>
      </c>
      <c r="U297">
        <f t="shared" si="32"/>
        <v>0</v>
      </c>
    </row>
    <row r="298" spans="1:21" x14ac:dyDescent="0.3">
      <c r="A298" s="4">
        <v>296</v>
      </c>
      <c r="B298" s="4">
        <v>-96586030869</v>
      </c>
      <c r="C298" s="5">
        <v>2</v>
      </c>
      <c r="D298" s="5">
        <v>-7.8750000000000001E-3</v>
      </c>
      <c r="E298" s="5">
        <v>1.2292000000000001E-2</v>
      </c>
      <c r="F298" s="5">
        <v>1004329</v>
      </c>
      <c r="G298" s="5">
        <v>0</v>
      </c>
      <c r="H298" s="5">
        <v>0</v>
      </c>
      <c r="I298" s="5">
        <v>0</v>
      </c>
      <c r="J298" s="5">
        <v>0</v>
      </c>
      <c r="L298">
        <f t="shared" si="27"/>
        <v>296</v>
      </c>
      <c r="M298">
        <f>Analysis!$B$3+B298/1000000</f>
        <v>5.9691310000052908</v>
      </c>
      <c r="N298">
        <f t="shared" si="28"/>
        <v>2</v>
      </c>
      <c r="O298">
        <f>IF(ABS(D298)&gt;1,D298/1000000,D298)*Analysis!$B$4</f>
        <v>-7.725375000000001E-2</v>
      </c>
      <c r="P298">
        <f>IF(ABS(E298)&gt;1,E298/1000000,E298)*Analysis!$B$4</f>
        <v>0.12058452000000001</v>
      </c>
      <c r="Q298">
        <f>IF(ABS(F298)&gt;1,F298/1000000,F298)*Analysis!$B$4</f>
        <v>9.8524674900000004</v>
      </c>
      <c r="R298">
        <f t="shared" si="29"/>
        <v>0</v>
      </c>
      <c r="S298">
        <f t="shared" si="30"/>
        <v>0</v>
      </c>
      <c r="T298">
        <f t="shared" si="31"/>
        <v>0</v>
      </c>
      <c r="U298">
        <f t="shared" si="32"/>
        <v>0</v>
      </c>
    </row>
    <row r="299" spans="1:21" x14ac:dyDescent="0.3">
      <c r="A299" s="4">
        <v>297</v>
      </c>
      <c r="B299" s="4">
        <v>-96586010787</v>
      </c>
      <c r="C299" s="5">
        <v>2</v>
      </c>
      <c r="D299" s="5">
        <v>-1.2788000000000001E-2</v>
      </c>
      <c r="E299" s="5">
        <v>1.2204E-2</v>
      </c>
      <c r="F299" s="5">
        <v>1002206</v>
      </c>
      <c r="G299" s="5">
        <v>0</v>
      </c>
      <c r="H299" s="5">
        <v>0</v>
      </c>
      <c r="I299" s="5">
        <v>0</v>
      </c>
      <c r="J299" s="5">
        <v>0</v>
      </c>
      <c r="L299">
        <f t="shared" si="27"/>
        <v>297</v>
      </c>
      <c r="M299">
        <f>Analysis!$B$3+B299/1000000</f>
        <v>5.9892129999934696</v>
      </c>
      <c r="N299">
        <f t="shared" si="28"/>
        <v>2</v>
      </c>
      <c r="O299">
        <f>IF(ABS(D299)&gt;1,D299/1000000,D299)*Analysis!$B$4</f>
        <v>-0.12545028000000003</v>
      </c>
      <c r="P299">
        <f>IF(ABS(E299)&gt;1,E299/1000000,E299)*Analysis!$B$4</f>
        <v>0.11972124000000001</v>
      </c>
      <c r="Q299">
        <f>IF(ABS(F299)&gt;1,F299/1000000,F299)*Analysis!$B$4</f>
        <v>9.8316408600000003</v>
      </c>
      <c r="R299">
        <f t="shared" si="29"/>
        <v>0</v>
      </c>
      <c r="S299">
        <f t="shared" si="30"/>
        <v>0</v>
      </c>
      <c r="T299">
        <f t="shared" si="31"/>
        <v>0</v>
      </c>
      <c r="U299">
        <f t="shared" si="32"/>
        <v>0</v>
      </c>
    </row>
    <row r="300" spans="1:21" x14ac:dyDescent="0.3">
      <c r="A300" s="4">
        <v>298</v>
      </c>
      <c r="B300" s="4">
        <v>-96585988755</v>
      </c>
      <c r="C300" s="5">
        <v>2</v>
      </c>
      <c r="D300" s="5">
        <v>-6.6750000000000004E-3</v>
      </c>
      <c r="E300" s="5">
        <v>1.2267E-2</v>
      </c>
      <c r="F300" s="5">
        <v>1005079</v>
      </c>
      <c r="G300" s="5">
        <v>0</v>
      </c>
      <c r="H300" s="5">
        <v>0</v>
      </c>
      <c r="I300" s="5">
        <v>0</v>
      </c>
      <c r="J300" s="5">
        <v>0</v>
      </c>
      <c r="L300">
        <f t="shared" si="27"/>
        <v>298</v>
      </c>
      <c r="M300">
        <f>Analysis!$B$3+B300/1000000</f>
        <v>6.0112450000015087</v>
      </c>
      <c r="N300">
        <f t="shared" si="28"/>
        <v>2</v>
      </c>
      <c r="O300">
        <f>IF(ABS(D300)&gt;1,D300/1000000,D300)*Analysis!$B$4</f>
        <v>-6.5481750000000005E-2</v>
      </c>
      <c r="P300">
        <f>IF(ABS(E300)&gt;1,E300/1000000,E300)*Analysis!$B$4</f>
        <v>0.12033927000000001</v>
      </c>
      <c r="Q300">
        <f>IF(ABS(F300)&gt;1,F300/1000000,F300)*Analysis!$B$4</f>
        <v>9.8598249900000017</v>
      </c>
      <c r="R300">
        <f t="shared" si="29"/>
        <v>0</v>
      </c>
      <c r="S300">
        <f t="shared" si="30"/>
        <v>0</v>
      </c>
      <c r="T300">
        <f t="shared" si="31"/>
        <v>0</v>
      </c>
      <c r="U300">
        <f t="shared" si="32"/>
        <v>0</v>
      </c>
    </row>
    <row r="301" spans="1:21" x14ac:dyDescent="0.3">
      <c r="A301" s="4">
        <v>299</v>
      </c>
      <c r="B301" s="4">
        <v>-96585968334</v>
      </c>
      <c r="C301" s="5">
        <v>2</v>
      </c>
      <c r="D301" s="5">
        <v>-5.5640000000000004E-3</v>
      </c>
      <c r="E301" s="5">
        <v>1.2305E-2</v>
      </c>
      <c r="F301" s="5">
        <v>1003557</v>
      </c>
      <c r="G301" s="5">
        <v>0</v>
      </c>
      <c r="H301" s="5">
        <v>0</v>
      </c>
      <c r="I301" s="5">
        <v>0</v>
      </c>
      <c r="J301" s="5">
        <v>0</v>
      </c>
      <c r="L301">
        <f t="shared" si="27"/>
        <v>299</v>
      </c>
      <c r="M301">
        <f>Analysis!$B$3+B301/1000000</f>
        <v>6.0316659999953117</v>
      </c>
      <c r="N301">
        <f t="shared" si="28"/>
        <v>2</v>
      </c>
      <c r="O301">
        <f>IF(ABS(D301)&gt;1,D301/1000000,D301)*Analysis!$B$4</f>
        <v>-5.4582840000000007E-2</v>
      </c>
      <c r="P301">
        <f>IF(ABS(E301)&gt;1,E301/1000000,E301)*Analysis!$B$4</f>
        <v>0.12071205</v>
      </c>
      <c r="Q301">
        <f>IF(ABS(F301)&gt;1,F301/1000000,F301)*Analysis!$B$4</f>
        <v>9.8448941700000017</v>
      </c>
      <c r="R301">
        <f t="shared" si="29"/>
        <v>0</v>
      </c>
      <c r="S301">
        <f t="shared" si="30"/>
        <v>0</v>
      </c>
      <c r="T301">
        <f t="shared" si="31"/>
        <v>0</v>
      </c>
      <c r="U301">
        <f t="shared" si="32"/>
        <v>0</v>
      </c>
    </row>
    <row r="302" spans="1:21" x14ac:dyDescent="0.3">
      <c r="A302" s="4">
        <v>300</v>
      </c>
      <c r="B302" s="4">
        <v>-96585950276</v>
      </c>
      <c r="C302" s="5">
        <v>2</v>
      </c>
      <c r="D302" s="5">
        <v>-4.7670000000000004E-3</v>
      </c>
      <c r="E302" s="5">
        <v>1.2395E-2</v>
      </c>
      <c r="F302" s="5">
        <v>1004605</v>
      </c>
      <c r="G302" s="5">
        <v>0</v>
      </c>
      <c r="H302" s="5">
        <v>0</v>
      </c>
      <c r="I302" s="5">
        <v>0</v>
      </c>
      <c r="J302" s="5">
        <v>0</v>
      </c>
      <c r="L302">
        <f t="shared" si="27"/>
        <v>300</v>
      </c>
      <c r="M302">
        <f>Analysis!$B$3+B302/1000000</f>
        <v>6.049723999996786</v>
      </c>
      <c r="N302">
        <f t="shared" si="28"/>
        <v>2</v>
      </c>
      <c r="O302">
        <f>IF(ABS(D302)&gt;1,D302/1000000,D302)*Analysis!$B$4</f>
        <v>-4.6764270000000004E-2</v>
      </c>
      <c r="P302">
        <f>IF(ABS(E302)&gt;1,E302/1000000,E302)*Analysis!$B$4</f>
        <v>0.12159495000000001</v>
      </c>
      <c r="Q302">
        <f>IF(ABS(F302)&gt;1,F302/1000000,F302)*Analysis!$B$4</f>
        <v>9.8551750499999997</v>
      </c>
      <c r="R302">
        <f t="shared" si="29"/>
        <v>0</v>
      </c>
      <c r="S302">
        <f t="shared" si="30"/>
        <v>0</v>
      </c>
      <c r="T302">
        <f t="shared" si="31"/>
        <v>0</v>
      </c>
      <c r="U302">
        <f t="shared" si="32"/>
        <v>0</v>
      </c>
    </row>
    <row r="303" spans="1:21" x14ac:dyDescent="0.3">
      <c r="A303" s="4">
        <v>301</v>
      </c>
      <c r="B303" s="4">
        <v>-96585929709</v>
      </c>
      <c r="C303" s="5">
        <v>2</v>
      </c>
      <c r="D303" s="5">
        <v>-4.7809999999999997E-3</v>
      </c>
      <c r="E303" s="5">
        <v>1.2321E-2</v>
      </c>
      <c r="F303" s="5">
        <v>1004387</v>
      </c>
      <c r="G303" s="5">
        <v>0</v>
      </c>
      <c r="H303" s="5">
        <v>0</v>
      </c>
      <c r="I303" s="5">
        <v>0</v>
      </c>
      <c r="J303" s="5">
        <v>0</v>
      </c>
      <c r="L303">
        <f t="shared" si="27"/>
        <v>301</v>
      </c>
      <c r="M303">
        <f>Analysis!$B$3+B303/1000000</f>
        <v>6.0702909999963595</v>
      </c>
      <c r="N303">
        <f t="shared" si="28"/>
        <v>2</v>
      </c>
      <c r="O303">
        <f>IF(ABS(D303)&gt;1,D303/1000000,D303)*Analysis!$B$4</f>
        <v>-4.6901609999999996E-2</v>
      </c>
      <c r="P303">
        <f>IF(ABS(E303)&gt;1,E303/1000000,E303)*Analysis!$B$4</f>
        <v>0.12086901000000001</v>
      </c>
      <c r="Q303">
        <f>IF(ABS(F303)&gt;1,F303/1000000,F303)*Analysis!$B$4</f>
        <v>9.8530364699999993</v>
      </c>
      <c r="R303">
        <f t="shared" si="29"/>
        <v>0</v>
      </c>
      <c r="S303">
        <f t="shared" si="30"/>
        <v>0</v>
      </c>
      <c r="T303">
        <f t="shared" si="31"/>
        <v>0</v>
      </c>
      <c r="U303">
        <f t="shared" si="32"/>
        <v>0</v>
      </c>
    </row>
    <row r="304" spans="1:21" x14ac:dyDescent="0.3">
      <c r="A304" s="4">
        <v>302</v>
      </c>
      <c r="B304" s="4">
        <v>-96585908366</v>
      </c>
      <c r="C304" s="5">
        <v>2</v>
      </c>
      <c r="D304" s="5">
        <v>-8.5030000000000001E-3</v>
      </c>
      <c r="E304" s="5">
        <v>1.2171E-2</v>
      </c>
      <c r="F304" s="5">
        <v>1004323</v>
      </c>
      <c r="G304" s="5">
        <v>0</v>
      </c>
      <c r="H304" s="5">
        <v>0</v>
      </c>
      <c r="I304" s="5">
        <v>0</v>
      </c>
      <c r="J304" s="5">
        <v>0</v>
      </c>
      <c r="L304">
        <f t="shared" si="27"/>
        <v>302</v>
      </c>
      <c r="M304">
        <f>Analysis!$B$3+B304/1000000</f>
        <v>6.0916339999967022</v>
      </c>
      <c r="N304">
        <f t="shared" si="28"/>
        <v>2</v>
      </c>
      <c r="O304">
        <f>IF(ABS(D304)&gt;1,D304/1000000,D304)*Analysis!$B$4</f>
        <v>-8.3414430000000012E-2</v>
      </c>
      <c r="P304">
        <f>IF(ABS(E304)&gt;1,E304/1000000,E304)*Analysis!$B$4</f>
        <v>0.11939751</v>
      </c>
      <c r="Q304">
        <f>IF(ABS(F304)&gt;1,F304/1000000,F304)*Analysis!$B$4</f>
        <v>9.8524086300000011</v>
      </c>
      <c r="R304">
        <f t="shared" si="29"/>
        <v>0</v>
      </c>
      <c r="S304">
        <f t="shared" si="30"/>
        <v>0</v>
      </c>
      <c r="T304">
        <f t="shared" si="31"/>
        <v>0</v>
      </c>
      <c r="U304">
        <f t="shared" si="32"/>
        <v>0</v>
      </c>
    </row>
    <row r="305" spans="1:21" x14ac:dyDescent="0.3">
      <c r="A305" s="4">
        <v>303</v>
      </c>
      <c r="B305" s="4">
        <v>-96585890139</v>
      </c>
      <c r="C305" s="5">
        <v>2</v>
      </c>
      <c r="D305" s="5">
        <v>-1.3462E-2</v>
      </c>
      <c r="E305" s="5">
        <v>1.2199E-2</v>
      </c>
      <c r="F305" s="5">
        <v>1004123</v>
      </c>
      <c r="G305" s="5">
        <v>0</v>
      </c>
      <c r="H305" s="5">
        <v>0</v>
      </c>
      <c r="I305" s="5">
        <v>0</v>
      </c>
      <c r="J305" s="5">
        <v>0</v>
      </c>
      <c r="L305">
        <f t="shared" si="27"/>
        <v>303</v>
      </c>
      <c r="M305">
        <f>Analysis!$B$3+B305/1000000</f>
        <v>6.1098610000044573</v>
      </c>
      <c r="N305">
        <f t="shared" si="28"/>
        <v>2</v>
      </c>
      <c r="O305">
        <f>IF(ABS(D305)&gt;1,D305/1000000,D305)*Analysis!$B$4</f>
        <v>-0.13206222000000001</v>
      </c>
      <c r="P305">
        <f>IF(ABS(E305)&gt;1,E305/1000000,E305)*Analysis!$B$4</f>
        <v>0.11967219</v>
      </c>
      <c r="Q305">
        <f>IF(ABS(F305)&gt;1,F305/1000000,F305)*Analysis!$B$4</f>
        <v>9.8504466300000022</v>
      </c>
      <c r="R305">
        <f t="shared" si="29"/>
        <v>0</v>
      </c>
      <c r="S305">
        <f t="shared" si="30"/>
        <v>0</v>
      </c>
      <c r="T305">
        <f t="shared" si="31"/>
        <v>0</v>
      </c>
      <c r="U305">
        <f t="shared" si="32"/>
        <v>0</v>
      </c>
    </row>
    <row r="306" spans="1:21" x14ac:dyDescent="0.3">
      <c r="A306" s="4">
        <v>304</v>
      </c>
      <c r="B306" s="4">
        <v>-96585870303</v>
      </c>
      <c r="C306" s="5">
        <v>2</v>
      </c>
      <c r="D306" s="5">
        <v>-1.2527E-2</v>
      </c>
      <c r="E306" s="5">
        <v>1.2279E-2</v>
      </c>
      <c r="F306" s="5">
        <v>1004165</v>
      </c>
      <c r="G306" s="5">
        <v>0</v>
      </c>
      <c r="H306" s="5">
        <v>0</v>
      </c>
      <c r="I306" s="5">
        <v>0</v>
      </c>
      <c r="J306" s="5">
        <v>0</v>
      </c>
      <c r="L306">
        <f t="shared" si="27"/>
        <v>304</v>
      </c>
      <c r="M306">
        <f>Analysis!$B$3+B306/1000000</f>
        <v>6.1296969999966677</v>
      </c>
      <c r="N306">
        <f t="shared" si="28"/>
        <v>2</v>
      </c>
      <c r="O306">
        <f>IF(ABS(D306)&gt;1,D306/1000000,D306)*Analysis!$B$4</f>
        <v>-0.12288987000000001</v>
      </c>
      <c r="P306">
        <f>IF(ABS(E306)&gt;1,E306/1000000,E306)*Analysis!$B$4</f>
        <v>0.12045699</v>
      </c>
      <c r="Q306">
        <f>IF(ABS(F306)&gt;1,F306/1000000,F306)*Analysis!$B$4</f>
        <v>9.850858650000001</v>
      </c>
      <c r="R306">
        <f t="shared" si="29"/>
        <v>0</v>
      </c>
      <c r="S306">
        <f t="shared" si="30"/>
        <v>0</v>
      </c>
      <c r="T306">
        <f t="shared" si="31"/>
        <v>0</v>
      </c>
      <c r="U306">
        <f t="shared" si="32"/>
        <v>0</v>
      </c>
    </row>
    <row r="307" spans="1:21" x14ac:dyDescent="0.3">
      <c r="A307" s="4">
        <v>305</v>
      </c>
      <c r="B307" s="4">
        <v>-96585852621</v>
      </c>
      <c r="C307" s="5">
        <v>2</v>
      </c>
      <c r="D307" s="5">
        <v>-9.3369999999999998E-3</v>
      </c>
      <c r="E307" s="5">
        <v>1.2375000000000001E-2</v>
      </c>
      <c r="F307" s="5">
        <v>1004265</v>
      </c>
      <c r="G307" s="5">
        <v>0</v>
      </c>
      <c r="H307" s="5">
        <v>0</v>
      </c>
      <c r="I307" s="5">
        <v>0</v>
      </c>
      <c r="J307" s="5">
        <v>0</v>
      </c>
      <c r="L307">
        <f t="shared" si="27"/>
        <v>305</v>
      </c>
      <c r="M307">
        <f>Analysis!$B$3+B307/1000000</f>
        <v>6.1473790000018198</v>
      </c>
      <c r="N307">
        <f t="shared" si="28"/>
        <v>2</v>
      </c>
      <c r="O307">
        <f>IF(ABS(D307)&gt;1,D307/1000000,D307)*Analysis!$B$4</f>
        <v>-9.1595969999999999E-2</v>
      </c>
      <c r="P307">
        <f>IF(ABS(E307)&gt;1,E307/1000000,E307)*Analysis!$B$4</f>
        <v>0.12139875000000001</v>
      </c>
      <c r="Q307">
        <f>IF(ABS(F307)&gt;1,F307/1000000,F307)*Analysis!$B$4</f>
        <v>9.8518396500000005</v>
      </c>
      <c r="R307">
        <f t="shared" si="29"/>
        <v>0</v>
      </c>
      <c r="S307">
        <f t="shared" si="30"/>
        <v>0</v>
      </c>
      <c r="T307">
        <f t="shared" si="31"/>
        <v>0</v>
      </c>
      <c r="U307">
        <f t="shared" si="32"/>
        <v>0</v>
      </c>
    </row>
    <row r="308" spans="1:21" x14ac:dyDescent="0.3">
      <c r="A308" s="4">
        <v>306</v>
      </c>
      <c r="B308" s="4">
        <v>-96585829483</v>
      </c>
      <c r="C308" s="5">
        <v>2</v>
      </c>
      <c r="D308" s="5">
        <v>-5.2979999999999998E-3</v>
      </c>
      <c r="E308" s="5">
        <v>1.2342000000000001E-2</v>
      </c>
      <c r="F308" s="5">
        <v>1004421</v>
      </c>
      <c r="G308" s="5">
        <v>0</v>
      </c>
      <c r="H308" s="5">
        <v>0</v>
      </c>
      <c r="I308" s="5">
        <v>0</v>
      </c>
      <c r="J308" s="5">
        <v>0</v>
      </c>
      <c r="L308">
        <f t="shared" si="27"/>
        <v>306</v>
      </c>
      <c r="M308">
        <f>Analysis!$B$3+B308/1000000</f>
        <v>6.1705170000059297</v>
      </c>
      <c r="N308">
        <f t="shared" si="28"/>
        <v>2</v>
      </c>
      <c r="O308">
        <f>IF(ABS(D308)&gt;1,D308/1000000,D308)*Analysis!$B$4</f>
        <v>-5.197338E-2</v>
      </c>
      <c r="P308">
        <f>IF(ABS(E308)&gt;1,E308/1000000,E308)*Analysis!$B$4</f>
        <v>0.12107502000000001</v>
      </c>
      <c r="Q308">
        <f>IF(ABS(F308)&gt;1,F308/1000000,F308)*Analysis!$B$4</f>
        <v>9.8533700100000008</v>
      </c>
      <c r="R308">
        <f t="shared" si="29"/>
        <v>0</v>
      </c>
      <c r="S308">
        <f t="shared" si="30"/>
        <v>0</v>
      </c>
      <c r="T308">
        <f t="shared" si="31"/>
        <v>0</v>
      </c>
      <c r="U308">
        <f t="shared" si="32"/>
        <v>0</v>
      </c>
    </row>
    <row r="309" spans="1:21" x14ac:dyDescent="0.3">
      <c r="A309" s="4">
        <v>307</v>
      </c>
      <c r="B309" s="4">
        <v>-96585808927</v>
      </c>
      <c r="C309" s="5">
        <v>2</v>
      </c>
      <c r="D309" s="5">
        <v>-1.4482E-2</v>
      </c>
      <c r="E309" s="5">
        <v>8.7039999999999999E-3</v>
      </c>
      <c r="F309" s="5">
        <v>1004079</v>
      </c>
      <c r="G309" s="5">
        <v>0</v>
      </c>
      <c r="H309" s="5">
        <v>0</v>
      </c>
      <c r="I309" s="5">
        <v>0</v>
      </c>
      <c r="J309" s="5">
        <v>0</v>
      </c>
      <c r="L309">
        <f t="shared" si="27"/>
        <v>307</v>
      </c>
      <c r="M309">
        <f>Analysis!$B$3+B309/1000000</f>
        <v>6.1910729999945033</v>
      </c>
      <c r="N309">
        <f t="shared" si="28"/>
        <v>2</v>
      </c>
      <c r="O309">
        <f>IF(ABS(D309)&gt;1,D309/1000000,D309)*Analysis!$B$4</f>
        <v>-0.14206842</v>
      </c>
      <c r="P309">
        <f>IF(ABS(E309)&gt;1,E309/1000000,E309)*Analysis!$B$4</f>
        <v>8.5386240000000002E-2</v>
      </c>
      <c r="Q309">
        <f>IF(ABS(F309)&gt;1,F309/1000000,F309)*Analysis!$B$4</f>
        <v>9.85001499</v>
      </c>
      <c r="R309">
        <f t="shared" si="29"/>
        <v>0</v>
      </c>
      <c r="S309">
        <f t="shared" si="30"/>
        <v>0</v>
      </c>
      <c r="T309">
        <f t="shared" si="31"/>
        <v>0</v>
      </c>
      <c r="U309">
        <f t="shared" si="32"/>
        <v>0</v>
      </c>
    </row>
    <row r="310" spans="1:21" x14ac:dyDescent="0.3">
      <c r="A310" s="4">
        <v>308</v>
      </c>
      <c r="B310" s="4">
        <v>-96585788705</v>
      </c>
      <c r="C310" s="5">
        <v>2</v>
      </c>
      <c r="D310" s="5">
        <v>-1.273E-2</v>
      </c>
      <c r="E310" s="5">
        <v>8.1949999999999992E-3</v>
      </c>
      <c r="F310" s="5">
        <v>1004150</v>
      </c>
      <c r="G310" s="5">
        <v>0</v>
      </c>
      <c r="H310" s="5">
        <v>0</v>
      </c>
      <c r="I310" s="5">
        <v>0</v>
      </c>
      <c r="J310" s="5">
        <v>0</v>
      </c>
      <c r="L310">
        <f t="shared" si="27"/>
        <v>308</v>
      </c>
      <c r="M310">
        <f>Analysis!$B$3+B310/1000000</f>
        <v>6.2112950000009732</v>
      </c>
      <c r="N310">
        <f t="shared" si="28"/>
        <v>2</v>
      </c>
      <c r="O310">
        <f>IF(ABS(D310)&gt;1,D310/1000000,D310)*Analysis!$B$4</f>
        <v>-0.1248813</v>
      </c>
      <c r="P310">
        <f>IF(ABS(E310)&gt;1,E310/1000000,E310)*Analysis!$B$4</f>
        <v>8.0392949999999991E-2</v>
      </c>
      <c r="Q310">
        <f>IF(ABS(F310)&gt;1,F310/1000000,F310)*Analysis!$B$4</f>
        <v>9.850711500000001</v>
      </c>
      <c r="R310">
        <f t="shared" si="29"/>
        <v>0</v>
      </c>
      <c r="S310">
        <f t="shared" si="30"/>
        <v>0</v>
      </c>
      <c r="T310">
        <f t="shared" si="31"/>
        <v>0</v>
      </c>
      <c r="U310">
        <f t="shared" si="32"/>
        <v>0</v>
      </c>
    </row>
    <row r="311" spans="1:21" x14ac:dyDescent="0.3">
      <c r="A311" s="4">
        <v>309</v>
      </c>
      <c r="B311" s="4">
        <v>-96585767501</v>
      </c>
      <c r="C311" s="5">
        <v>2</v>
      </c>
      <c r="D311" s="5">
        <v>-1.2477E-2</v>
      </c>
      <c r="E311" s="5">
        <v>1.4697E-2</v>
      </c>
      <c r="F311" s="5">
        <v>1004146</v>
      </c>
      <c r="G311" s="5">
        <v>0</v>
      </c>
      <c r="H311" s="5">
        <v>0</v>
      </c>
      <c r="I311" s="5">
        <v>0</v>
      </c>
      <c r="J311" s="5">
        <v>0</v>
      </c>
      <c r="L311">
        <f t="shared" si="27"/>
        <v>309</v>
      </c>
      <c r="M311">
        <f>Analysis!$B$3+B311/1000000</f>
        <v>6.2324990000051912</v>
      </c>
      <c r="N311">
        <f t="shared" si="28"/>
        <v>2</v>
      </c>
      <c r="O311">
        <f>IF(ABS(D311)&gt;1,D311/1000000,D311)*Analysis!$B$4</f>
        <v>-0.12239937000000001</v>
      </c>
      <c r="P311">
        <f>IF(ABS(E311)&gt;1,E311/1000000,E311)*Analysis!$B$4</f>
        <v>0.14417757</v>
      </c>
      <c r="Q311">
        <f>IF(ABS(F311)&gt;1,F311/1000000,F311)*Analysis!$B$4</f>
        <v>9.8506722599999996</v>
      </c>
      <c r="R311">
        <f t="shared" si="29"/>
        <v>0</v>
      </c>
      <c r="S311">
        <f t="shared" si="30"/>
        <v>0</v>
      </c>
      <c r="T311">
        <f t="shared" si="31"/>
        <v>0</v>
      </c>
      <c r="U311">
        <f t="shared" si="32"/>
        <v>0</v>
      </c>
    </row>
    <row r="312" spans="1:21" x14ac:dyDescent="0.3">
      <c r="A312" s="4">
        <v>310</v>
      </c>
      <c r="B312" s="4">
        <v>-96585753069</v>
      </c>
      <c r="C312" s="5">
        <v>2</v>
      </c>
      <c r="D312" s="5">
        <v>-1.2933999999999999E-2</v>
      </c>
      <c r="E312" s="5">
        <v>1.1797E-2</v>
      </c>
      <c r="F312" s="5">
        <v>1004134</v>
      </c>
      <c r="G312" s="5">
        <v>0</v>
      </c>
      <c r="H312" s="5">
        <v>0</v>
      </c>
      <c r="I312" s="5">
        <v>0</v>
      </c>
      <c r="J312" s="5">
        <v>0</v>
      </c>
      <c r="L312">
        <f t="shared" si="27"/>
        <v>310</v>
      </c>
      <c r="M312">
        <f>Analysis!$B$3+B312/1000000</f>
        <v>6.2469310000014957</v>
      </c>
      <c r="N312">
        <f t="shared" si="28"/>
        <v>2</v>
      </c>
      <c r="O312">
        <f>IF(ABS(D312)&gt;1,D312/1000000,D312)*Analysis!$B$4</f>
        <v>-0.12688253999999999</v>
      </c>
      <c r="P312">
        <f>IF(ABS(E312)&gt;1,E312/1000000,E312)*Analysis!$B$4</f>
        <v>0.11572857</v>
      </c>
      <c r="Q312">
        <f>IF(ABS(F312)&gt;1,F312/1000000,F312)*Analysis!$B$4</f>
        <v>9.850554540000001</v>
      </c>
      <c r="R312">
        <f t="shared" si="29"/>
        <v>0</v>
      </c>
      <c r="S312">
        <f t="shared" si="30"/>
        <v>0</v>
      </c>
      <c r="T312">
        <f t="shared" si="31"/>
        <v>0</v>
      </c>
      <c r="U312">
        <f t="shared" si="32"/>
        <v>0</v>
      </c>
    </row>
    <row r="313" spans="1:21" x14ac:dyDescent="0.3">
      <c r="A313" s="4">
        <v>311</v>
      </c>
      <c r="B313" s="4">
        <v>-96585732139</v>
      </c>
      <c r="C313" s="5">
        <v>2</v>
      </c>
      <c r="D313" s="5">
        <v>-1.2807000000000001E-2</v>
      </c>
      <c r="E313" s="5">
        <v>1.2179000000000001E-2</v>
      </c>
      <c r="F313" s="5">
        <v>1002575</v>
      </c>
      <c r="G313" s="5">
        <v>0</v>
      </c>
      <c r="H313" s="5">
        <v>0</v>
      </c>
      <c r="I313" s="5">
        <v>0</v>
      </c>
      <c r="J313" s="5">
        <v>0</v>
      </c>
      <c r="L313">
        <f t="shared" si="27"/>
        <v>311</v>
      </c>
      <c r="M313">
        <f>Analysis!$B$3+B313/1000000</f>
        <v>6.2678610000002664</v>
      </c>
      <c r="N313">
        <f t="shared" si="28"/>
        <v>2</v>
      </c>
      <c r="O313">
        <f>IF(ABS(D313)&gt;1,D313/1000000,D313)*Analysis!$B$4</f>
        <v>-0.12563667000000001</v>
      </c>
      <c r="P313">
        <f>IF(ABS(E313)&gt;1,E313/1000000,E313)*Analysis!$B$4</f>
        <v>0.11947599000000002</v>
      </c>
      <c r="Q313">
        <f>IF(ABS(F313)&gt;1,F313/1000000,F313)*Analysis!$B$4</f>
        <v>9.8352607499999998</v>
      </c>
      <c r="R313">
        <f t="shared" si="29"/>
        <v>0</v>
      </c>
      <c r="S313">
        <f t="shared" si="30"/>
        <v>0</v>
      </c>
      <c r="T313">
        <f t="shared" si="31"/>
        <v>0</v>
      </c>
      <c r="U313">
        <f t="shared" si="32"/>
        <v>0</v>
      </c>
    </row>
    <row r="314" spans="1:21" x14ac:dyDescent="0.3">
      <c r="A314" s="4">
        <v>312</v>
      </c>
      <c r="B314" s="4">
        <v>-96585713552</v>
      </c>
      <c r="C314" s="5">
        <v>2</v>
      </c>
      <c r="D314" s="5">
        <v>-1.1113E-2</v>
      </c>
      <c r="E314" s="5">
        <v>1.2159E-2</v>
      </c>
      <c r="F314" s="5">
        <v>0.99490400000000001</v>
      </c>
      <c r="G314" s="5">
        <v>0</v>
      </c>
      <c r="H314" s="5">
        <v>0</v>
      </c>
      <c r="I314" s="5">
        <v>0</v>
      </c>
      <c r="J314" s="5">
        <v>0</v>
      </c>
      <c r="L314">
        <f t="shared" si="27"/>
        <v>312</v>
      </c>
      <c r="M314">
        <f>Analysis!$B$3+B314/1000000</f>
        <v>6.2864479999989271</v>
      </c>
      <c r="N314">
        <f t="shared" si="28"/>
        <v>2</v>
      </c>
      <c r="O314">
        <f>IF(ABS(D314)&gt;1,D314/1000000,D314)*Analysis!$B$4</f>
        <v>-0.10901853</v>
      </c>
      <c r="P314">
        <f>IF(ABS(E314)&gt;1,E314/1000000,E314)*Analysis!$B$4</f>
        <v>0.11927979</v>
      </c>
      <c r="Q314">
        <f>IF(ABS(F314)&gt;1,F314/1000000,F314)*Analysis!$B$4</f>
        <v>9.7600082400000012</v>
      </c>
      <c r="R314">
        <f t="shared" si="29"/>
        <v>0</v>
      </c>
      <c r="S314">
        <f t="shared" si="30"/>
        <v>0</v>
      </c>
      <c r="T314">
        <f t="shared" si="31"/>
        <v>0</v>
      </c>
      <c r="U314">
        <f t="shared" si="32"/>
        <v>0</v>
      </c>
    </row>
    <row r="315" spans="1:21" x14ac:dyDescent="0.3">
      <c r="A315" s="4">
        <v>313</v>
      </c>
      <c r="B315" s="4">
        <v>-96585687316</v>
      </c>
      <c r="C315" s="5">
        <v>2</v>
      </c>
      <c r="D315" s="5">
        <v>-4.333E-3</v>
      </c>
      <c r="E315" s="5">
        <v>1.2252000000000001E-2</v>
      </c>
      <c r="F315" s="5">
        <v>0.99940499999999999</v>
      </c>
      <c r="G315" s="5">
        <v>0</v>
      </c>
      <c r="H315" s="5">
        <v>0</v>
      </c>
      <c r="I315" s="5">
        <v>0</v>
      </c>
      <c r="J315" s="5">
        <v>0</v>
      </c>
      <c r="L315">
        <f t="shared" si="27"/>
        <v>313</v>
      </c>
      <c r="M315">
        <f>Analysis!$B$3+B315/1000000</f>
        <v>6.3126840000040829</v>
      </c>
      <c r="N315">
        <f t="shared" si="28"/>
        <v>2</v>
      </c>
      <c r="O315">
        <f>IF(ABS(D315)&gt;1,D315/1000000,D315)*Analysis!$B$4</f>
        <v>-4.250673E-2</v>
      </c>
      <c r="P315">
        <f>IF(ABS(E315)&gt;1,E315/1000000,E315)*Analysis!$B$4</f>
        <v>0.12019212000000001</v>
      </c>
      <c r="Q315">
        <f>IF(ABS(F315)&gt;1,F315/1000000,F315)*Analysis!$B$4</f>
        <v>9.8041630499999997</v>
      </c>
      <c r="R315">
        <f t="shared" si="29"/>
        <v>0</v>
      </c>
      <c r="S315">
        <f t="shared" si="30"/>
        <v>0</v>
      </c>
      <c r="T315">
        <f t="shared" si="31"/>
        <v>0</v>
      </c>
      <c r="U315">
        <f t="shared" si="32"/>
        <v>0</v>
      </c>
    </row>
    <row r="316" spans="1:21" x14ac:dyDescent="0.3">
      <c r="A316" s="4">
        <v>314</v>
      </c>
      <c r="B316" s="4">
        <v>-96585667805</v>
      </c>
      <c r="C316" s="5">
        <v>2</v>
      </c>
      <c r="D316" s="5">
        <v>-4.5659999999999997E-3</v>
      </c>
      <c r="E316" s="5">
        <v>1.2338E-2</v>
      </c>
      <c r="F316" s="5">
        <v>1005166</v>
      </c>
      <c r="G316" s="5">
        <v>0</v>
      </c>
      <c r="H316" s="5">
        <v>0</v>
      </c>
      <c r="I316" s="5">
        <v>0</v>
      </c>
      <c r="J316" s="5">
        <v>0</v>
      </c>
      <c r="L316">
        <f t="shared" si="27"/>
        <v>314</v>
      </c>
      <c r="M316">
        <f>Analysis!$B$3+B316/1000000</f>
        <v>6.3321949999954086</v>
      </c>
      <c r="N316">
        <f t="shared" si="28"/>
        <v>2</v>
      </c>
      <c r="O316">
        <f>IF(ABS(D316)&gt;1,D316/1000000,D316)*Analysis!$B$4</f>
        <v>-4.4792459999999999E-2</v>
      </c>
      <c r="P316">
        <f>IF(ABS(E316)&gt;1,E316/1000000,E316)*Analysis!$B$4</f>
        <v>0.12103578000000001</v>
      </c>
      <c r="Q316">
        <f>IF(ABS(F316)&gt;1,F316/1000000,F316)*Analysis!$B$4</f>
        <v>9.8606784600000008</v>
      </c>
      <c r="R316">
        <f t="shared" si="29"/>
        <v>0</v>
      </c>
      <c r="S316">
        <f t="shared" si="30"/>
        <v>0</v>
      </c>
      <c r="T316">
        <f t="shared" si="31"/>
        <v>0</v>
      </c>
      <c r="U316">
        <f t="shared" si="32"/>
        <v>0</v>
      </c>
    </row>
    <row r="317" spans="1:21" x14ac:dyDescent="0.3">
      <c r="A317" s="4">
        <v>315</v>
      </c>
      <c r="B317" s="4">
        <v>-96585648489</v>
      </c>
      <c r="C317" s="5">
        <v>2</v>
      </c>
      <c r="D317" s="5">
        <v>-8.6169999999999997E-3</v>
      </c>
      <c r="E317" s="5">
        <v>1.2295E-2</v>
      </c>
      <c r="F317" s="5">
        <v>1004767</v>
      </c>
      <c r="G317" s="5">
        <v>0</v>
      </c>
      <c r="H317" s="5">
        <v>0</v>
      </c>
      <c r="I317" s="5">
        <v>0</v>
      </c>
      <c r="J317" s="5">
        <v>0</v>
      </c>
      <c r="L317">
        <f t="shared" si="27"/>
        <v>315</v>
      </c>
      <c r="M317">
        <f>Analysis!$B$3+B317/1000000</f>
        <v>6.3515110000007553</v>
      </c>
      <c r="N317">
        <f t="shared" si="28"/>
        <v>2</v>
      </c>
      <c r="O317">
        <f>IF(ABS(D317)&gt;1,D317/1000000,D317)*Analysis!$B$4</f>
        <v>-8.4532770000000007E-2</v>
      </c>
      <c r="P317">
        <f>IF(ABS(E317)&gt;1,E317/1000000,E317)*Analysis!$B$4</f>
        <v>0.12061395000000001</v>
      </c>
      <c r="Q317">
        <f>IF(ABS(F317)&gt;1,F317/1000000,F317)*Analysis!$B$4</f>
        <v>9.8567642699999993</v>
      </c>
      <c r="R317">
        <f t="shared" si="29"/>
        <v>0</v>
      </c>
      <c r="S317">
        <f t="shared" si="30"/>
        <v>0</v>
      </c>
      <c r="T317">
        <f t="shared" si="31"/>
        <v>0</v>
      </c>
      <c r="U317">
        <f t="shared" si="32"/>
        <v>0</v>
      </c>
    </row>
    <row r="318" spans="1:21" x14ac:dyDescent="0.3">
      <c r="A318" s="4">
        <v>316</v>
      </c>
      <c r="B318" s="4">
        <v>-96585633306</v>
      </c>
      <c r="C318" s="5">
        <v>2</v>
      </c>
      <c r="D318" s="5">
        <v>-4.2059999999999997E-3</v>
      </c>
      <c r="E318" s="5">
        <v>1.2258E-2</v>
      </c>
      <c r="F318" s="5">
        <v>1004457</v>
      </c>
      <c r="G318" s="5">
        <v>0</v>
      </c>
      <c r="H318" s="5">
        <v>0</v>
      </c>
      <c r="I318" s="5">
        <v>0</v>
      </c>
      <c r="J318" s="5">
        <v>0</v>
      </c>
      <c r="L318">
        <f t="shared" si="27"/>
        <v>316</v>
      </c>
      <c r="M318">
        <f>Analysis!$B$3+B318/1000000</f>
        <v>6.3666939999966417</v>
      </c>
      <c r="N318">
        <f t="shared" si="28"/>
        <v>2</v>
      </c>
      <c r="O318">
        <f>IF(ABS(D318)&gt;1,D318/1000000,D318)*Analysis!$B$4</f>
        <v>-4.1260859999999996E-2</v>
      </c>
      <c r="P318">
        <f>IF(ABS(E318)&gt;1,E318/1000000,E318)*Analysis!$B$4</f>
        <v>0.12025098000000001</v>
      </c>
      <c r="Q318">
        <f>IF(ABS(F318)&gt;1,F318/1000000,F318)*Analysis!$B$4</f>
        <v>9.8537231700000003</v>
      </c>
      <c r="R318">
        <f t="shared" si="29"/>
        <v>0</v>
      </c>
      <c r="S318">
        <f t="shared" si="30"/>
        <v>0</v>
      </c>
      <c r="T318">
        <f t="shared" si="31"/>
        <v>0</v>
      </c>
      <c r="U318">
        <f t="shared" si="32"/>
        <v>0</v>
      </c>
    </row>
    <row r="319" spans="1:21" x14ac:dyDescent="0.3">
      <c r="A319" s="4">
        <v>317</v>
      </c>
      <c r="B319" s="4">
        <v>-96585617487</v>
      </c>
      <c r="C319" s="5">
        <v>2</v>
      </c>
      <c r="D319" s="5">
        <v>-4.6969999999999998E-3</v>
      </c>
      <c r="E319" s="5">
        <v>1.2300999999999999E-2</v>
      </c>
      <c r="F319" s="5">
        <v>1006422</v>
      </c>
      <c r="G319" s="5">
        <v>0</v>
      </c>
      <c r="H319" s="5">
        <v>0</v>
      </c>
      <c r="I319" s="5">
        <v>0</v>
      </c>
      <c r="J319" s="5">
        <v>0</v>
      </c>
      <c r="L319">
        <f t="shared" si="27"/>
        <v>317</v>
      </c>
      <c r="M319">
        <f>Analysis!$B$3+B319/1000000</f>
        <v>6.3825130000041099</v>
      </c>
      <c r="N319">
        <f t="shared" si="28"/>
        <v>2</v>
      </c>
      <c r="O319">
        <f>IF(ABS(D319)&gt;1,D319/1000000,D319)*Analysis!$B$4</f>
        <v>-4.6077569999999998E-2</v>
      </c>
      <c r="P319">
        <f>IF(ABS(E319)&gt;1,E319/1000000,E319)*Analysis!$B$4</f>
        <v>0.12067281000000001</v>
      </c>
      <c r="Q319">
        <f>IF(ABS(F319)&gt;1,F319/1000000,F319)*Analysis!$B$4</f>
        <v>9.8729998200000004</v>
      </c>
      <c r="R319">
        <f t="shared" si="29"/>
        <v>0</v>
      </c>
      <c r="S319">
        <f t="shared" si="30"/>
        <v>0</v>
      </c>
      <c r="T319">
        <f t="shared" si="31"/>
        <v>0</v>
      </c>
      <c r="U319">
        <f t="shared" si="32"/>
        <v>0</v>
      </c>
    </row>
    <row r="320" spans="1:21" x14ac:dyDescent="0.3">
      <c r="A320" s="4">
        <v>318</v>
      </c>
      <c r="B320" s="4">
        <v>-96585588270</v>
      </c>
      <c r="C320" s="5">
        <v>2</v>
      </c>
      <c r="D320" s="5">
        <v>-5.3080000000000002E-3</v>
      </c>
      <c r="E320" s="5">
        <v>1.235E-2</v>
      </c>
      <c r="F320" s="5">
        <v>1005057</v>
      </c>
      <c r="G320" s="5">
        <v>0</v>
      </c>
      <c r="H320" s="5">
        <v>0</v>
      </c>
      <c r="I320" s="5">
        <v>0</v>
      </c>
      <c r="J320" s="5">
        <v>0</v>
      </c>
      <c r="L320">
        <f t="shared" si="27"/>
        <v>318</v>
      </c>
      <c r="M320">
        <f>Analysis!$B$3+B320/1000000</f>
        <v>6.4117300000070827</v>
      </c>
      <c r="N320">
        <f t="shared" si="28"/>
        <v>2</v>
      </c>
      <c r="O320">
        <f>IF(ABS(D320)&gt;1,D320/1000000,D320)*Analysis!$B$4</f>
        <v>-5.2071480000000003E-2</v>
      </c>
      <c r="P320">
        <f>IF(ABS(E320)&gt;1,E320/1000000,E320)*Analysis!$B$4</f>
        <v>0.12115350000000001</v>
      </c>
      <c r="Q320">
        <f>IF(ABS(F320)&gt;1,F320/1000000,F320)*Analysis!$B$4</f>
        <v>9.8596091700000006</v>
      </c>
      <c r="R320">
        <f t="shared" si="29"/>
        <v>0</v>
      </c>
      <c r="S320">
        <f t="shared" si="30"/>
        <v>0</v>
      </c>
      <c r="T320">
        <f t="shared" si="31"/>
        <v>0</v>
      </c>
      <c r="U320">
        <f t="shared" si="32"/>
        <v>0</v>
      </c>
    </row>
    <row r="321" spans="1:21" x14ac:dyDescent="0.3">
      <c r="A321" s="4">
        <v>319</v>
      </c>
      <c r="B321" s="4">
        <v>-96585571285</v>
      </c>
      <c r="C321" s="5">
        <v>2</v>
      </c>
      <c r="D321" s="5">
        <v>-6.5459999999999997E-3</v>
      </c>
      <c r="E321" s="5">
        <v>1.2194E-2</v>
      </c>
      <c r="F321" s="5">
        <v>1002082</v>
      </c>
      <c r="G321" s="5">
        <v>0</v>
      </c>
      <c r="H321" s="5">
        <v>0</v>
      </c>
      <c r="I321" s="5">
        <v>0</v>
      </c>
      <c r="J321" s="5">
        <v>0</v>
      </c>
      <c r="L321">
        <f t="shared" si="27"/>
        <v>319</v>
      </c>
      <c r="M321">
        <f>Analysis!$B$3+B321/1000000</f>
        <v>6.42871500000183</v>
      </c>
      <c r="N321">
        <f t="shared" si="28"/>
        <v>2</v>
      </c>
      <c r="O321">
        <f>IF(ABS(D321)&gt;1,D321/1000000,D321)*Analysis!$B$4</f>
        <v>-6.4216259999999997E-2</v>
      </c>
      <c r="P321">
        <f>IF(ABS(E321)&gt;1,E321/1000000,E321)*Analysis!$B$4</f>
        <v>0.11962314</v>
      </c>
      <c r="Q321">
        <f>IF(ABS(F321)&gt;1,F321/1000000,F321)*Analysis!$B$4</f>
        <v>9.8304244199999999</v>
      </c>
      <c r="R321">
        <f t="shared" si="29"/>
        <v>0</v>
      </c>
      <c r="S321">
        <f t="shared" si="30"/>
        <v>0</v>
      </c>
      <c r="T321">
        <f t="shared" si="31"/>
        <v>0</v>
      </c>
      <c r="U321">
        <f t="shared" si="32"/>
        <v>0</v>
      </c>
    </row>
    <row r="322" spans="1:21" x14ac:dyDescent="0.3">
      <c r="A322" s="4">
        <v>320</v>
      </c>
      <c r="B322" s="4">
        <v>-96585552685</v>
      </c>
      <c r="C322" s="5">
        <v>2</v>
      </c>
      <c r="D322" s="5">
        <v>-1.4075000000000001E-2</v>
      </c>
      <c r="E322" s="5">
        <v>1.2218E-2</v>
      </c>
      <c r="F322" s="5">
        <v>1005056</v>
      </c>
      <c r="G322" s="5">
        <v>0</v>
      </c>
      <c r="H322" s="5">
        <v>0</v>
      </c>
      <c r="I322" s="5">
        <v>0</v>
      </c>
      <c r="J322" s="5">
        <v>0</v>
      </c>
      <c r="L322">
        <f t="shared" si="27"/>
        <v>320</v>
      </c>
      <c r="M322">
        <f>Analysis!$B$3+B322/1000000</f>
        <v>6.4473149999976158</v>
      </c>
      <c r="N322">
        <f t="shared" si="28"/>
        <v>2</v>
      </c>
      <c r="O322">
        <f>IF(ABS(D322)&gt;1,D322/1000000,D322)*Analysis!$B$4</f>
        <v>-0.13807575000000002</v>
      </c>
      <c r="P322">
        <f>IF(ABS(E322)&gt;1,E322/1000000,E322)*Analysis!$B$4</f>
        <v>0.11985858000000001</v>
      </c>
      <c r="Q322">
        <f>IF(ABS(F322)&gt;1,F322/1000000,F322)*Analysis!$B$4</f>
        <v>9.8595993600000007</v>
      </c>
      <c r="R322">
        <f t="shared" si="29"/>
        <v>0</v>
      </c>
      <c r="S322">
        <f t="shared" si="30"/>
        <v>0</v>
      </c>
      <c r="T322">
        <f t="shared" si="31"/>
        <v>0</v>
      </c>
      <c r="U322">
        <f t="shared" si="32"/>
        <v>0</v>
      </c>
    </row>
    <row r="323" spans="1:21" x14ac:dyDescent="0.3">
      <c r="A323" s="4">
        <v>321</v>
      </c>
      <c r="B323" s="4">
        <v>-96585532798</v>
      </c>
      <c r="C323" s="5">
        <v>2</v>
      </c>
      <c r="D323" s="5">
        <v>-1.2478E-2</v>
      </c>
      <c r="E323" s="5">
        <v>1.2378999999999999E-2</v>
      </c>
      <c r="F323" s="5">
        <v>1004777</v>
      </c>
      <c r="G323" s="5">
        <v>0</v>
      </c>
      <c r="H323" s="5">
        <v>0</v>
      </c>
      <c r="I323" s="5">
        <v>0</v>
      </c>
      <c r="J323" s="5">
        <v>0</v>
      </c>
      <c r="L323">
        <f t="shared" ref="L323:L386" si="33">A323</f>
        <v>321</v>
      </c>
      <c r="M323">
        <f>Analysis!$B$3+B323/1000000</f>
        <v>6.4672019999998156</v>
      </c>
      <c r="N323">
        <f t="shared" ref="N323:N386" si="34">C323</f>
        <v>2</v>
      </c>
      <c r="O323">
        <f>IF(ABS(D323)&gt;1,D323/1000000,D323)*Analysis!$B$4</f>
        <v>-0.12240918000000001</v>
      </c>
      <c r="P323">
        <f>IF(ABS(E323)&gt;1,E323/1000000,E323)*Analysis!$B$4</f>
        <v>0.12143799</v>
      </c>
      <c r="Q323">
        <f>IF(ABS(F323)&gt;1,F323/1000000,F323)*Analysis!$B$4</f>
        <v>9.85686237</v>
      </c>
      <c r="R323">
        <f t="shared" ref="R323:R386" si="35">IF(ABS(G323)&gt;1,G323/1000000,G323)</f>
        <v>0</v>
      </c>
      <c r="S323">
        <f t="shared" ref="S323:S386" si="36">IF(ABS(H323)&gt;1,H323/1000000,H323)</f>
        <v>0</v>
      </c>
      <c r="T323">
        <f t="shared" ref="T323:T386" si="37">IF(ABS(I323)&gt;1,I323/1000000,I323)</f>
        <v>0</v>
      </c>
      <c r="U323">
        <f t="shared" si="32"/>
        <v>0</v>
      </c>
    </row>
    <row r="324" spans="1:21" x14ac:dyDescent="0.3">
      <c r="A324" s="4">
        <v>322</v>
      </c>
      <c r="B324" s="4">
        <v>-96585507224</v>
      </c>
      <c r="C324" s="5">
        <v>2</v>
      </c>
      <c r="D324" s="5">
        <v>-4.0879999999999996E-3</v>
      </c>
      <c r="E324" s="5">
        <v>1.2292000000000001E-2</v>
      </c>
      <c r="F324" s="5">
        <v>1004031</v>
      </c>
      <c r="G324" s="5">
        <v>0</v>
      </c>
      <c r="H324" s="5">
        <v>0</v>
      </c>
      <c r="I324" s="5">
        <v>0</v>
      </c>
      <c r="J324" s="5">
        <v>0</v>
      </c>
      <c r="L324">
        <f t="shared" si="33"/>
        <v>322</v>
      </c>
      <c r="M324">
        <f>Analysis!$B$3+B324/1000000</f>
        <v>6.4927759999991395</v>
      </c>
      <c r="N324">
        <f t="shared" si="34"/>
        <v>2</v>
      </c>
      <c r="O324">
        <f>IF(ABS(D324)&gt;1,D324/1000000,D324)*Analysis!$B$4</f>
        <v>-4.0103279999999998E-2</v>
      </c>
      <c r="P324">
        <f>IF(ABS(E324)&gt;1,E324/1000000,E324)*Analysis!$B$4</f>
        <v>0.12058452000000001</v>
      </c>
      <c r="Q324">
        <f>IF(ABS(F324)&gt;1,F324/1000000,F324)*Analysis!$B$4</f>
        <v>9.8495441100000001</v>
      </c>
      <c r="R324">
        <f t="shared" si="35"/>
        <v>0</v>
      </c>
      <c r="S324">
        <f t="shared" si="36"/>
        <v>0</v>
      </c>
      <c r="T324">
        <f t="shared" si="37"/>
        <v>0</v>
      </c>
      <c r="U324">
        <f t="shared" si="32"/>
        <v>0</v>
      </c>
    </row>
    <row r="325" spans="1:21" x14ac:dyDescent="0.3">
      <c r="A325" s="4">
        <v>323</v>
      </c>
      <c r="B325" s="4">
        <v>-96585487786</v>
      </c>
      <c r="C325" s="5">
        <v>2</v>
      </c>
      <c r="D325" s="5">
        <v>-1.2603E-2</v>
      </c>
      <c r="E325" s="5">
        <v>1.225E-2</v>
      </c>
      <c r="F325" s="5">
        <v>1004507</v>
      </c>
      <c r="G325" s="5">
        <v>0</v>
      </c>
      <c r="H325" s="5">
        <v>0</v>
      </c>
      <c r="I325" s="5">
        <v>0</v>
      </c>
      <c r="J325" s="5">
        <v>0</v>
      </c>
      <c r="L325">
        <f t="shared" si="33"/>
        <v>323</v>
      </c>
      <c r="M325">
        <f>Analysis!$B$3+B325/1000000</f>
        <v>6.5122140000021318</v>
      </c>
      <c r="N325">
        <f t="shared" si="34"/>
        <v>2</v>
      </c>
      <c r="O325">
        <f>IF(ABS(D325)&gt;1,D325/1000000,D325)*Analysis!$B$4</f>
        <v>-0.12363543</v>
      </c>
      <c r="P325">
        <f>IF(ABS(E325)&gt;1,E325/1000000,E325)*Analysis!$B$4</f>
        <v>0.12017250000000002</v>
      </c>
      <c r="Q325">
        <f>IF(ABS(F325)&gt;1,F325/1000000,F325)*Analysis!$B$4</f>
        <v>9.85421367</v>
      </c>
      <c r="R325">
        <f t="shared" si="35"/>
        <v>0</v>
      </c>
      <c r="S325">
        <f t="shared" si="36"/>
        <v>0</v>
      </c>
      <c r="T325">
        <f t="shared" si="37"/>
        <v>0</v>
      </c>
      <c r="U325">
        <f t="shared" si="32"/>
        <v>0</v>
      </c>
    </row>
    <row r="326" spans="1:21" x14ac:dyDescent="0.3">
      <c r="A326" s="4">
        <v>324</v>
      </c>
      <c r="B326" s="4">
        <v>-96585467216</v>
      </c>
      <c r="C326" s="5">
        <v>2</v>
      </c>
      <c r="D326" s="5">
        <v>-1.3027E-2</v>
      </c>
      <c r="E326" s="5">
        <v>1.2370000000000001E-2</v>
      </c>
      <c r="F326" s="5">
        <v>1011118</v>
      </c>
      <c r="G326" s="5">
        <v>0</v>
      </c>
      <c r="H326" s="5">
        <v>0</v>
      </c>
      <c r="I326" s="5">
        <v>0</v>
      </c>
      <c r="J326" s="5">
        <v>0</v>
      </c>
      <c r="L326">
        <f t="shared" si="33"/>
        <v>324</v>
      </c>
      <c r="M326">
        <f>Analysis!$B$3+B326/1000000</f>
        <v>6.5327839999954449</v>
      </c>
      <c r="N326">
        <f t="shared" si="34"/>
        <v>2</v>
      </c>
      <c r="O326">
        <f>IF(ABS(D326)&gt;1,D326/1000000,D326)*Analysis!$B$4</f>
        <v>-0.12779487</v>
      </c>
      <c r="P326">
        <f>IF(ABS(E326)&gt;1,E326/1000000,E326)*Analysis!$B$4</f>
        <v>0.12134970000000002</v>
      </c>
      <c r="Q326">
        <f>IF(ABS(F326)&gt;1,F326/1000000,F326)*Analysis!$B$4</f>
        <v>9.9190675800000001</v>
      </c>
      <c r="R326">
        <f t="shared" si="35"/>
        <v>0</v>
      </c>
      <c r="S326">
        <f t="shared" si="36"/>
        <v>0</v>
      </c>
      <c r="T326">
        <f t="shared" si="37"/>
        <v>0</v>
      </c>
      <c r="U326">
        <f t="shared" si="32"/>
        <v>0</v>
      </c>
    </row>
    <row r="327" spans="1:21" x14ac:dyDescent="0.3">
      <c r="A327" s="4">
        <v>325</v>
      </c>
      <c r="B327" s="4">
        <v>-96585447179</v>
      </c>
      <c r="C327" s="5">
        <v>2</v>
      </c>
      <c r="D327" s="5">
        <v>-5.7159999999999997E-3</v>
      </c>
      <c r="E327" s="5">
        <v>1.2319E-2</v>
      </c>
      <c r="F327" s="5">
        <v>1004621</v>
      </c>
      <c r="G327" s="5">
        <v>0</v>
      </c>
      <c r="H327" s="5">
        <v>0</v>
      </c>
      <c r="I327" s="5">
        <v>0</v>
      </c>
      <c r="J327" s="5">
        <v>0</v>
      </c>
      <c r="L327">
        <f t="shared" si="33"/>
        <v>325</v>
      </c>
      <c r="M327">
        <f>Analysis!$B$3+B327/1000000</f>
        <v>6.5528210000047693</v>
      </c>
      <c r="N327">
        <f t="shared" si="34"/>
        <v>2</v>
      </c>
      <c r="O327">
        <f>IF(ABS(D327)&gt;1,D327/1000000,D327)*Analysis!$B$4</f>
        <v>-5.6073959999999999E-2</v>
      </c>
      <c r="P327">
        <f>IF(ABS(E327)&gt;1,E327/1000000,E327)*Analysis!$B$4</f>
        <v>0.12084939</v>
      </c>
      <c r="Q327">
        <f>IF(ABS(F327)&gt;1,F327/1000000,F327)*Analysis!$B$4</f>
        <v>9.8553320099999997</v>
      </c>
      <c r="R327">
        <f t="shared" si="35"/>
        <v>0</v>
      </c>
      <c r="S327">
        <f t="shared" si="36"/>
        <v>0</v>
      </c>
      <c r="T327">
        <f t="shared" si="37"/>
        <v>0</v>
      </c>
      <c r="U327">
        <f t="shared" si="32"/>
        <v>0</v>
      </c>
    </row>
    <row r="328" spans="1:21" x14ac:dyDescent="0.3">
      <c r="A328" s="4">
        <v>326</v>
      </c>
      <c r="B328" s="4">
        <v>-96585430888</v>
      </c>
      <c r="C328" s="5">
        <v>2</v>
      </c>
      <c r="D328" s="5">
        <v>-4.5180000000000003E-3</v>
      </c>
      <c r="E328" s="5">
        <v>1.2317E-2</v>
      </c>
      <c r="F328" s="5">
        <v>1004451</v>
      </c>
      <c r="G328" s="5">
        <v>0</v>
      </c>
      <c r="H328" s="5">
        <v>0</v>
      </c>
      <c r="I328" s="5">
        <v>0</v>
      </c>
      <c r="J328" s="5">
        <v>0</v>
      </c>
      <c r="L328">
        <f t="shared" si="33"/>
        <v>326</v>
      </c>
      <c r="M328">
        <f>Analysis!$B$3+B328/1000000</f>
        <v>6.5691119999974035</v>
      </c>
      <c r="N328">
        <f t="shared" si="34"/>
        <v>2</v>
      </c>
      <c r="O328">
        <f>IF(ABS(D328)&gt;1,D328/1000000,D328)*Analysis!$B$4</f>
        <v>-4.4321580000000006E-2</v>
      </c>
      <c r="P328">
        <f>IF(ABS(E328)&gt;1,E328/1000000,E328)*Analysis!$B$4</f>
        <v>0.12082977</v>
      </c>
      <c r="Q328">
        <f>IF(ABS(F328)&gt;1,F328/1000000,F328)*Analysis!$B$4</f>
        <v>9.853664310000001</v>
      </c>
      <c r="R328">
        <f t="shared" si="35"/>
        <v>0</v>
      </c>
      <c r="S328">
        <f t="shared" si="36"/>
        <v>0</v>
      </c>
      <c r="T328">
        <f t="shared" si="37"/>
        <v>0</v>
      </c>
      <c r="U328">
        <f t="shared" si="32"/>
        <v>0</v>
      </c>
    </row>
    <row r="329" spans="1:21" x14ac:dyDescent="0.3">
      <c r="A329" s="4">
        <v>327</v>
      </c>
      <c r="B329" s="4">
        <v>-96585411461</v>
      </c>
      <c r="C329" s="5">
        <v>2</v>
      </c>
      <c r="D329" s="5">
        <v>-4.3420000000000004E-3</v>
      </c>
      <c r="E329" s="5">
        <v>1.2271000000000001E-2</v>
      </c>
      <c r="F329" s="5">
        <v>1003807</v>
      </c>
      <c r="G329" s="5">
        <v>0</v>
      </c>
      <c r="H329" s="5">
        <v>0</v>
      </c>
      <c r="I329" s="5">
        <v>0</v>
      </c>
      <c r="J329" s="5">
        <v>0</v>
      </c>
      <c r="L329">
        <f t="shared" si="33"/>
        <v>327</v>
      </c>
      <c r="M329">
        <f>Analysis!$B$3+B329/1000000</f>
        <v>6.5885390000039479</v>
      </c>
      <c r="N329">
        <f t="shared" si="34"/>
        <v>2</v>
      </c>
      <c r="O329">
        <f>IF(ABS(D329)&gt;1,D329/1000000,D329)*Analysis!$B$4</f>
        <v>-4.2595020000000004E-2</v>
      </c>
      <c r="P329">
        <f>IF(ABS(E329)&gt;1,E329/1000000,E329)*Analysis!$B$4</f>
        <v>0.12037851000000001</v>
      </c>
      <c r="Q329">
        <f>IF(ABS(F329)&gt;1,F329/1000000,F329)*Analysis!$B$4</f>
        <v>9.8473466700000003</v>
      </c>
      <c r="R329">
        <f t="shared" si="35"/>
        <v>0</v>
      </c>
      <c r="S329">
        <f t="shared" si="36"/>
        <v>0</v>
      </c>
      <c r="T329">
        <f t="shared" si="37"/>
        <v>0</v>
      </c>
      <c r="U329">
        <f t="shared" si="32"/>
        <v>0</v>
      </c>
    </row>
    <row r="330" spans="1:21" x14ac:dyDescent="0.3">
      <c r="A330" s="4">
        <v>328</v>
      </c>
      <c r="B330" s="4">
        <v>-96585391102</v>
      </c>
      <c r="C330" s="5">
        <v>2</v>
      </c>
      <c r="D330" s="5">
        <v>-1.5311E-2</v>
      </c>
      <c r="E330" s="5">
        <v>1.2211E-2</v>
      </c>
      <c r="F330" s="5">
        <v>1004225</v>
      </c>
      <c r="G330" s="5">
        <v>0</v>
      </c>
      <c r="H330" s="5">
        <v>0</v>
      </c>
      <c r="I330" s="5">
        <v>0</v>
      </c>
      <c r="J330" s="5">
        <v>0</v>
      </c>
      <c r="L330">
        <f t="shared" si="33"/>
        <v>328</v>
      </c>
      <c r="M330">
        <f>Analysis!$B$3+B330/1000000</f>
        <v>6.6088980000058655</v>
      </c>
      <c r="N330">
        <f t="shared" si="34"/>
        <v>2</v>
      </c>
      <c r="O330">
        <f>IF(ABS(D330)&gt;1,D330/1000000,D330)*Analysis!$B$4</f>
        <v>-0.15020091000000002</v>
      </c>
      <c r="P330">
        <f>IF(ABS(E330)&gt;1,E330/1000000,E330)*Analysis!$B$4</f>
        <v>0.11978991</v>
      </c>
      <c r="Q330">
        <f>IF(ABS(F330)&gt;1,F330/1000000,F330)*Analysis!$B$4</f>
        <v>9.8514472499999997</v>
      </c>
      <c r="R330">
        <f t="shared" si="35"/>
        <v>0</v>
      </c>
      <c r="S330">
        <f t="shared" si="36"/>
        <v>0</v>
      </c>
      <c r="T330">
        <f t="shared" si="37"/>
        <v>0</v>
      </c>
      <c r="U330">
        <f t="shared" si="32"/>
        <v>0</v>
      </c>
    </row>
    <row r="331" spans="1:21" x14ac:dyDescent="0.3">
      <c r="A331" s="4">
        <v>329</v>
      </c>
      <c r="B331" s="4">
        <v>-96585374953</v>
      </c>
      <c r="C331" s="5">
        <v>2</v>
      </c>
      <c r="D331" s="5">
        <v>-1.7375000000000002E-2</v>
      </c>
      <c r="E331" s="5">
        <v>1.2200000000000001E-2</v>
      </c>
      <c r="F331" s="5">
        <v>1004003</v>
      </c>
      <c r="G331" s="5">
        <v>0</v>
      </c>
      <c r="H331" s="5">
        <v>0</v>
      </c>
      <c r="I331" s="5">
        <v>0</v>
      </c>
      <c r="J331" s="5">
        <v>0</v>
      </c>
      <c r="L331">
        <f t="shared" si="33"/>
        <v>329</v>
      </c>
      <c r="M331">
        <f>Analysis!$B$3+B331/1000000</f>
        <v>6.6250469999940833</v>
      </c>
      <c r="N331">
        <f t="shared" si="34"/>
        <v>2</v>
      </c>
      <c r="O331">
        <f>IF(ABS(D331)&gt;1,D331/1000000,D331)*Analysis!$B$4</f>
        <v>-0.17044875000000004</v>
      </c>
      <c r="P331">
        <f>IF(ABS(E331)&gt;1,E331/1000000,E331)*Analysis!$B$4</f>
        <v>0.11968200000000001</v>
      </c>
      <c r="Q331">
        <f>IF(ABS(F331)&gt;1,F331/1000000,F331)*Analysis!$B$4</f>
        <v>9.8492694299999997</v>
      </c>
      <c r="R331">
        <f t="shared" si="35"/>
        <v>0</v>
      </c>
      <c r="S331">
        <f t="shared" si="36"/>
        <v>0</v>
      </c>
      <c r="T331">
        <f t="shared" si="37"/>
        <v>0</v>
      </c>
      <c r="U331">
        <f t="shared" ref="U331:U394" si="38">J331/1000</f>
        <v>0</v>
      </c>
    </row>
    <row r="332" spans="1:21" x14ac:dyDescent="0.3">
      <c r="A332" s="4">
        <v>330</v>
      </c>
      <c r="B332" s="4">
        <v>-96585350567</v>
      </c>
      <c r="C332" s="5">
        <v>2</v>
      </c>
      <c r="D332" s="5">
        <v>-1.1545E-2</v>
      </c>
      <c r="E332" s="5">
        <v>1.2279E-2</v>
      </c>
      <c r="F332" s="5">
        <v>1004194</v>
      </c>
      <c r="G332" s="5">
        <v>0</v>
      </c>
      <c r="H332" s="5">
        <v>0</v>
      </c>
      <c r="I332" s="5">
        <v>0</v>
      </c>
      <c r="J332" s="5">
        <v>0</v>
      </c>
      <c r="L332">
        <f t="shared" si="33"/>
        <v>330</v>
      </c>
      <c r="M332">
        <f>Analysis!$B$3+B332/1000000</f>
        <v>6.6494329999986803</v>
      </c>
      <c r="N332">
        <f t="shared" si="34"/>
        <v>2</v>
      </c>
      <c r="O332">
        <f>IF(ABS(D332)&gt;1,D332/1000000,D332)*Analysis!$B$4</f>
        <v>-0.11325645000000001</v>
      </c>
      <c r="P332">
        <f>IF(ABS(E332)&gt;1,E332/1000000,E332)*Analysis!$B$4</f>
        <v>0.12045699</v>
      </c>
      <c r="Q332">
        <f>IF(ABS(F332)&gt;1,F332/1000000,F332)*Analysis!$B$4</f>
        <v>9.8511431400000014</v>
      </c>
      <c r="R332">
        <f t="shared" si="35"/>
        <v>0</v>
      </c>
      <c r="S332">
        <f t="shared" si="36"/>
        <v>0</v>
      </c>
      <c r="T332">
        <f t="shared" si="37"/>
        <v>0</v>
      </c>
      <c r="U332">
        <f t="shared" si="38"/>
        <v>0</v>
      </c>
    </row>
    <row r="333" spans="1:21" x14ac:dyDescent="0.3">
      <c r="A333" s="4">
        <v>331</v>
      </c>
      <c r="B333" s="4">
        <v>-96585331674</v>
      </c>
      <c r="C333" s="5">
        <v>2</v>
      </c>
      <c r="D333" s="5">
        <v>-9.0419999999999997E-3</v>
      </c>
      <c r="E333" s="5">
        <v>1.2315E-2</v>
      </c>
      <c r="F333" s="5">
        <v>1005968</v>
      </c>
      <c r="G333" s="5">
        <v>0</v>
      </c>
      <c r="H333" s="5">
        <v>0</v>
      </c>
      <c r="I333" s="5">
        <v>0</v>
      </c>
      <c r="J333" s="5">
        <v>0</v>
      </c>
      <c r="L333">
        <f t="shared" si="33"/>
        <v>331</v>
      </c>
      <c r="M333">
        <f>Analysis!$B$3+B333/1000000</f>
        <v>6.6683259999990696</v>
      </c>
      <c r="N333">
        <f t="shared" si="34"/>
        <v>2</v>
      </c>
      <c r="O333">
        <f>IF(ABS(D333)&gt;1,D333/1000000,D333)*Analysis!$B$4</f>
        <v>-8.8702020000000006E-2</v>
      </c>
      <c r="P333">
        <f>IF(ABS(E333)&gt;1,E333/1000000,E333)*Analysis!$B$4</f>
        <v>0.12081015000000001</v>
      </c>
      <c r="Q333">
        <f>IF(ABS(F333)&gt;1,F333/1000000,F333)*Analysis!$B$4</f>
        <v>9.8685460799999998</v>
      </c>
      <c r="R333">
        <f t="shared" si="35"/>
        <v>0</v>
      </c>
      <c r="S333">
        <f t="shared" si="36"/>
        <v>0</v>
      </c>
      <c r="T333">
        <f t="shared" si="37"/>
        <v>0</v>
      </c>
      <c r="U333">
        <f t="shared" si="38"/>
        <v>0</v>
      </c>
    </row>
    <row r="334" spans="1:21" x14ac:dyDescent="0.3">
      <c r="A334" s="4">
        <v>332</v>
      </c>
      <c r="B334" s="4">
        <v>-96585310875</v>
      </c>
      <c r="C334" s="5">
        <v>2</v>
      </c>
      <c r="D334" s="5">
        <v>-1.1856999999999999E-2</v>
      </c>
      <c r="E334" s="5">
        <v>1.2232E-2</v>
      </c>
      <c r="F334" s="5">
        <v>1004815</v>
      </c>
      <c r="G334" s="5">
        <v>0</v>
      </c>
      <c r="H334" s="5">
        <v>0</v>
      </c>
      <c r="I334" s="5">
        <v>0</v>
      </c>
      <c r="J334" s="5">
        <v>0</v>
      </c>
      <c r="L334">
        <f t="shared" si="33"/>
        <v>332</v>
      </c>
      <c r="M334">
        <f>Analysis!$B$3+B334/1000000</f>
        <v>6.6891250000044238</v>
      </c>
      <c r="N334">
        <f t="shared" si="34"/>
        <v>2</v>
      </c>
      <c r="O334">
        <f>IF(ABS(D334)&gt;1,D334/1000000,D334)*Analysis!$B$4</f>
        <v>-0.11631717</v>
      </c>
      <c r="P334">
        <f>IF(ABS(E334)&gt;1,E334/1000000,E334)*Analysis!$B$4</f>
        <v>0.11999592000000001</v>
      </c>
      <c r="Q334">
        <f>IF(ABS(F334)&gt;1,F334/1000000,F334)*Analysis!$B$4</f>
        <v>9.8572351500000011</v>
      </c>
      <c r="R334">
        <f t="shared" si="35"/>
        <v>0</v>
      </c>
      <c r="S334">
        <f t="shared" si="36"/>
        <v>0</v>
      </c>
      <c r="T334">
        <f t="shared" si="37"/>
        <v>0</v>
      </c>
      <c r="U334">
        <f t="shared" si="38"/>
        <v>0</v>
      </c>
    </row>
    <row r="335" spans="1:21" x14ac:dyDescent="0.3">
      <c r="A335" s="4">
        <v>333</v>
      </c>
      <c r="B335" s="4">
        <v>-96585290378</v>
      </c>
      <c r="C335" s="5">
        <v>2</v>
      </c>
      <c r="D335" s="5">
        <v>-6.3280000000000003E-3</v>
      </c>
      <c r="E335" s="5">
        <v>1.2395E-2</v>
      </c>
      <c r="F335" s="5">
        <v>1002465</v>
      </c>
      <c r="G335" s="5">
        <v>0</v>
      </c>
      <c r="H335" s="5">
        <v>0</v>
      </c>
      <c r="I335" s="5">
        <v>0</v>
      </c>
      <c r="J335" s="5">
        <v>0</v>
      </c>
      <c r="L335">
        <f t="shared" si="33"/>
        <v>333</v>
      </c>
      <c r="M335">
        <f>Analysis!$B$3+B335/1000000</f>
        <v>6.7096219999948516</v>
      </c>
      <c r="N335">
        <f t="shared" si="34"/>
        <v>2</v>
      </c>
      <c r="O335">
        <f>IF(ABS(D335)&gt;1,D335/1000000,D335)*Analysis!$B$4</f>
        <v>-6.2077680000000003E-2</v>
      </c>
      <c r="P335">
        <f>IF(ABS(E335)&gt;1,E335/1000000,E335)*Analysis!$B$4</f>
        <v>0.12159495000000001</v>
      </c>
      <c r="Q335">
        <f>IF(ABS(F335)&gt;1,F335/1000000,F335)*Analysis!$B$4</f>
        <v>9.8341816499999997</v>
      </c>
      <c r="R335">
        <f t="shared" si="35"/>
        <v>0</v>
      </c>
      <c r="S335">
        <f t="shared" si="36"/>
        <v>0</v>
      </c>
      <c r="T335">
        <f t="shared" si="37"/>
        <v>0</v>
      </c>
      <c r="U335">
        <f t="shared" si="38"/>
        <v>0</v>
      </c>
    </row>
    <row r="336" spans="1:21" x14ac:dyDescent="0.3">
      <c r="A336" s="4">
        <v>334</v>
      </c>
      <c r="B336" s="4">
        <v>-96585268936</v>
      </c>
      <c r="C336" s="5">
        <v>2</v>
      </c>
      <c r="D336" s="5">
        <v>-7.2480000000000001E-3</v>
      </c>
      <c r="E336" s="5">
        <v>1.2260999999999999E-2</v>
      </c>
      <c r="F336" s="5">
        <v>1003625</v>
      </c>
      <c r="G336" s="5">
        <v>0</v>
      </c>
      <c r="H336" s="5">
        <v>0</v>
      </c>
      <c r="I336" s="5">
        <v>0</v>
      </c>
      <c r="J336" s="5">
        <v>0</v>
      </c>
      <c r="L336">
        <f t="shared" si="33"/>
        <v>334</v>
      </c>
      <c r="M336">
        <f>Analysis!$B$3+B336/1000000</f>
        <v>6.7310640000068815</v>
      </c>
      <c r="N336">
        <f t="shared" si="34"/>
        <v>2</v>
      </c>
      <c r="O336">
        <f>IF(ABS(D336)&gt;1,D336/1000000,D336)*Analysis!$B$4</f>
        <v>-7.1102880000000007E-2</v>
      </c>
      <c r="P336">
        <f>IF(ABS(E336)&gt;1,E336/1000000,E336)*Analysis!$B$4</f>
        <v>0.12028041</v>
      </c>
      <c r="Q336">
        <f>IF(ABS(F336)&gt;1,F336/1000000,F336)*Analysis!$B$4</f>
        <v>9.8455612500000012</v>
      </c>
      <c r="R336">
        <f t="shared" si="35"/>
        <v>0</v>
      </c>
      <c r="S336">
        <f t="shared" si="36"/>
        <v>0</v>
      </c>
      <c r="T336">
        <f t="shared" si="37"/>
        <v>0</v>
      </c>
      <c r="U336">
        <f t="shared" si="38"/>
        <v>0</v>
      </c>
    </row>
    <row r="337" spans="1:21" x14ac:dyDescent="0.3">
      <c r="A337" s="4">
        <v>335</v>
      </c>
      <c r="B337" s="4">
        <v>-96585249470</v>
      </c>
      <c r="C337" s="5">
        <v>2</v>
      </c>
      <c r="D337" s="5">
        <v>-1.3939E-2</v>
      </c>
      <c r="E337" s="5">
        <v>1.2142999999999999E-2</v>
      </c>
      <c r="F337" s="5">
        <v>1004424</v>
      </c>
      <c r="G337" s="5">
        <v>0</v>
      </c>
      <c r="H337" s="5">
        <v>0</v>
      </c>
      <c r="I337" s="5">
        <v>0</v>
      </c>
      <c r="J337" s="5">
        <v>0</v>
      </c>
      <c r="L337">
        <f t="shared" si="33"/>
        <v>335</v>
      </c>
      <c r="M337">
        <f>Analysis!$B$3+B337/1000000</f>
        <v>6.750530000004801</v>
      </c>
      <c r="N337">
        <f t="shared" si="34"/>
        <v>2</v>
      </c>
      <c r="O337">
        <f>IF(ABS(D337)&gt;1,D337/1000000,D337)*Analysis!$B$4</f>
        <v>-0.13674159</v>
      </c>
      <c r="P337">
        <f>IF(ABS(E337)&gt;1,E337/1000000,E337)*Analysis!$B$4</f>
        <v>0.11912283</v>
      </c>
      <c r="Q337">
        <f>IF(ABS(F337)&gt;1,F337/1000000,F337)*Analysis!$B$4</f>
        <v>9.8533994400000005</v>
      </c>
      <c r="R337">
        <f t="shared" si="35"/>
        <v>0</v>
      </c>
      <c r="S337">
        <f t="shared" si="36"/>
        <v>0</v>
      </c>
      <c r="T337">
        <f t="shared" si="37"/>
        <v>0</v>
      </c>
      <c r="U337">
        <f t="shared" si="38"/>
        <v>0</v>
      </c>
    </row>
    <row r="338" spans="1:21" x14ac:dyDescent="0.3">
      <c r="A338" s="4">
        <v>336</v>
      </c>
      <c r="B338" s="4">
        <v>-96585228100</v>
      </c>
      <c r="C338" s="5">
        <v>2</v>
      </c>
      <c r="D338" s="5">
        <v>-1.2441000000000001E-2</v>
      </c>
      <c r="E338" s="5">
        <v>1.239E-2</v>
      </c>
      <c r="F338" s="5">
        <v>1004198</v>
      </c>
      <c r="G338" s="5">
        <v>0</v>
      </c>
      <c r="H338" s="5">
        <v>0</v>
      </c>
      <c r="I338" s="5">
        <v>0</v>
      </c>
      <c r="J338" s="5">
        <v>0</v>
      </c>
      <c r="L338">
        <f t="shared" si="33"/>
        <v>336</v>
      </c>
      <c r="M338">
        <f>Analysis!$B$3+B338/1000000</f>
        <v>6.7719000000070082</v>
      </c>
      <c r="N338">
        <f t="shared" si="34"/>
        <v>2</v>
      </c>
      <c r="O338">
        <f>IF(ABS(D338)&gt;1,D338/1000000,D338)*Analysis!$B$4</f>
        <v>-0.12204621000000002</v>
      </c>
      <c r="P338">
        <f>IF(ABS(E338)&gt;1,E338/1000000,E338)*Analysis!$B$4</f>
        <v>0.12154590000000001</v>
      </c>
      <c r="Q338">
        <f>IF(ABS(F338)&gt;1,F338/1000000,F338)*Analysis!$B$4</f>
        <v>9.8511823799999991</v>
      </c>
      <c r="R338">
        <f t="shared" si="35"/>
        <v>0</v>
      </c>
      <c r="S338">
        <f t="shared" si="36"/>
        <v>0</v>
      </c>
      <c r="T338">
        <f t="shared" si="37"/>
        <v>0</v>
      </c>
      <c r="U338">
        <f t="shared" si="38"/>
        <v>0</v>
      </c>
    </row>
    <row r="339" spans="1:21" x14ac:dyDescent="0.3">
      <c r="A339" s="4">
        <v>337</v>
      </c>
      <c r="B339" s="4">
        <v>-96585210390</v>
      </c>
      <c r="C339" s="5">
        <v>2</v>
      </c>
      <c r="D339" s="5">
        <v>-9.4730000000000005E-3</v>
      </c>
      <c r="E339" s="5">
        <v>1.2253E-2</v>
      </c>
      <c r="F339" s="5">
        <v>1004186</v>
      </c>
      <c r="G339" s="5">
        <v>0</v>
      </c>
      <c r="H339" s="5">
        <v>0</v>
      </c>
      <c r="I339" s="5">
        <v>0</v>
      </c>
      <c r="J339" s="5">
        <v>0</v>
      </c>
      <c r="L339">
        <f t="shared" si="33"/>
        <v>337</v>
      </c>
      <c r="M339">
        <f>Analysis!$B$3+B339/1000000</f>
        <v>6.7896100000070874</v>
      </c>
      <c r="N339">
        <f t="shared" si="34"/>
        <v>2</v>
      </c>
      <c r="O339">
        <f>IF(ABS(D339)&gt;1,D339/1000000,D339)*Analysis!$B$4</f>
        <v>-9.2930130000000014E-2</v>
      </c>
      <c r="P339">
        <f>IF(ABS(E339)&gt;1,E339/1000000,E339)*Analysis!$B$4</f>
        <v>0.12020193000000001</v>
      </c>
      <c r="Q339">
        <f>IF(ABS(F339)&gt;1,F339/1000000,F339)*Analysis!$B$4</f>
        <v>9.8510646600000005</v>
      </c>
      <c r="R339">
        <f t="shared" si="35"/>
        <v>0</v>
      </c>
      <c r="S339">
        <f t="shared" si="36"/>
        <v>0</v>
      </c>
      <c r="T339">
        <f t="shared" si="37"/>
        <v>0</v>
      </c>
      <c r="U339">
        <f t="shared" si="38"/>
        <v>0</v>
      </c>
    </row>
    <row r="340" spans="1:21" x14ac:dyDescent="0.3">
      <c r="A340" s="4">
        <v>338</v>
      </c>
      <c r="B340" s="4">
        <v>-96585189212</v>
      </c>
      <c r="C340" s="5">
        <v>2</v>
      </c>
      <c r="D340" s="5">
        <v>-4.3689999999999996E-3</v>
      </c>
      <c r="E340" s="5">
        <v>6.9829999999999996E-3</v>
      </c>
      <c r="F340" s="5">
        <v>1004503</v>
      </c>
      <c r="G340" s="5">
        <v>0</v>
      </c>
      <c r="H340" s="5">
        <v>0</v>
      </c>
      <c r="I340" s="5">
        <v>0</v>
      </c>
      <c r="J340" s="5">
        <v>0</v>
      </c>
      <c r="L340">
        <f t="shared" si="33"/>
        <v>338</v>
      </c>
      <c r="M340">
        <f>Analysis!$B$3+B340/1000000</f>
        <v>6.8107880000025034</v>
      </c>
      <c r="N340">
        <f t="shared" si="34"/>
        <v>2</v>
      </c>
      <c r="O340">
        <f>IF(ABS(D340)&gt;1,D340/1000000,D340)*Analysis!$B$4</f>
        <v>-4.2859889999999998E-2</v>
      </c>
      <c r="P340">
        <f>IF(ABS(E340)&gt;1,E340/1000000,E340)*Analysis!$B$4</f>
        <v>6.8503229999999998E-2</v>
      </c>
      <c r="Q340">
        <f>IF(ABS(F340)&gt;1,F340/1000000,F340)*Analysis!$B$4</f>
        <v>9.8541744300000005</v>
      </c>
      <c r="R340">
        <f t="shared" si="35"/>
        <v>0</v>
      </c>
      <c r="S340">
        <f t="shared" si="36"/>
        <v>0</v>
      </c>
      <c r="T340">
        <f t="shared" si="37"/>
        <v>0</v>
      </c>
      <c r="U340">
        <f t="shared" si="38"/>
        <v>0</v>
      </c>
    </row>
    <row r="341" spans="1:21" x14ac:dyDescent="0.3">
      <c r="A341" s="4">
        <v>339</v>
      </c>
      <c r="B341" s="4">
        <v>-96585170837</v>
      </c>
      <c r="C341" s="5">
        <v>2</v>
      </c>
      <c r="D341" s="5">
        <v>-4.5149999999999999E-3</v>
      </c>
      <c r="E341" s="5">
        <v>1.4220999999999999E-2</v>
      </c>
      <c r="F341" s="5">
        <v>1004440</v>
      </c>
      <c r="G341" s="5">
        <v>0</v>
      </c>
      <c r="H341" s="5">
        <v>0</v>
      </c>
      <c r="I341" s="5">
        <v>0</v>
      </c>
      <c r="J341" s="5">
        <v>0</v>
      </c>
      <c r="L341">
        <f t="shared" si="33"/>
        <v>339</v>
      </c>
      <c r="M341">
        <f>Analysis!$B$3+B341/1000000</f>
        <v>6.8291630000021541</v>
      </c>
      <c r="N341">
        <f t="shared" si="34"/>
        <v>2</v>
      </c>
      <c r="O341">
        <f>IF(ABS(D341)&gt;1,D341/1000000,D341)*Analysis!$B$4</f>
        <v>-4.4292150000000002E-2</v>
      </c>
      <c r="P341">
        <f>IF(ABS(E341)&gt;1,E341/1000000,E341)*Analysis!$B$4</f>
        <v>0.13950800999999999</v>
      </c>
      <c r="Q341">
        <f>IF(ABS(F341)&gt;1,F341/1000000,F341)*Analysis!$B$4</f>
        <v>9.8535564000000004</v>
      </c>
      <c r="R341">
        <f t="shared" si="35"/>
        <v>0</v>
      </c>
      <c r="S341">
        <f t="shared" si="36"/>
        <v>0</v>
      </c>
      <c r="T341">
        <f t="shared" si="37"/>
        <v>0</v>
      </c>
      <c r="U341">
        <f t="shared" si="38"/>
        <v>0</v>
      </c>
    </row>
    <row r="342" spans="1:21" x14ac:dyDescent="0.3">
      <c r="A342" s="4">
        <v>340</v>
      </c>
      <c r="B342" s="4">
        <v>-96585149045</v>
      </c>
      <c r="C342" s="5">
        <v>2</v>
      </c>
      <c r="D342" s="5">
        <v>-5.1009999999999996E-3</v>
      </c>
      <c r="E342" s="5">
        <v>1.1762999999999999E-2</v>
      </c>
      <c r="F342" s="5">
        <v>1004436</v>
      </c>
      <c r="G342" s="5">
        <v>0</v>
      </c>
      <c r="H342" s="5">
        <v>0</v>
      </c>
      <c r="I342" s="5">
        <v>0</v>
      </c>
      <c r="J342" s="5">
        <v>0</v>
      </c>
      <c r="L342">
        <f t="shared" si="33"/>
        <v>340</v>
      </c>
      <c r="M342">
        <f>Analysis!$B$3+B342/1000000</f>
        <v>6.8509550000017043</v>
      </c>
      <c r="N342">
        <f t="shared" si="34"/>
        <v>2</v>
      </c>
      <c r="O342">
        <f>IF(ABS(D342)&gt;1,D342/1000000,D342)*Analysis!$B$4</f>
        <v>-5.0040809999999998E-2</v>
      </c>
      <c r="P342">
        <f>IF(ABS(E342)&gt;1,E342/1000000,E342)*Analysis!$B$4</f>
        <v>0.11539503</v>
      </c>
      <c r="Q342">
        <f>IF(ABS(F342)&gt;1,F342/1000000,F342)*Analysis!$B$4</f>
        <v>9.8535171600000009</v>
      </c>
      <c r="R342">
        <f t="shared" si="35"/>
        <v>0</v>
      </c>
      <c r="S342">
        <f t="shared" si="36"/>
        <v>0</v>
      </c>
      <c r="T342">
        <f t="shared" si="37"/>
        <v>0</v>
      </c>
      <c r="U342">
        <f t="shared" si="38"/>
        <v>0</v>
      </c>
    </row>
    <row r="343" spans="1:21" x14ac:dyDescent="0.3">
      <c r="A343" s="4">
        <v>341</v>
      </c>
      <c r="B343" s="4">
        <v>-96585129177</v>
      </c>
      <c r="C343" s="5">
        <v>2</v>
      </c>
      <c r="D343" s="5">
        <v>-4.8560000000000001E-3</v>
      </c>
      <c r="E343" s="5">
        <v>1.2251E-2</v>
      </c>
      <c r="F343" s="5">
        <v>1004438</v>
      </c>
      <c r="G343" s="5">
        <v>0</v>
      </c>
      <c r="H343" s="5">
        <v>0</v>
      </c>
      <c r="I343" s="5">
        <v>0</v>
      </c>
      <c r="J343" s="5">
        <v>0</v>
      </c>
      <c r="L343">
        <f t="shared" si="33"/>
        <v>341</v>
      </c>
      <c r="M343">
        <f>Analysis!$B$3+B343/1000000</f>
        <v>6.8708230000047479</v>
      </c>
      <c r="N343">
        <f t="shared" si="34"/>
        <v>2</v>
      </c>
      <c r="O343">
        <f>IF(ABS(D343)&gt;1,D343/1000000,D343)*Analysis!$B$4</f>
        <v>-4.7637360000000004E-2</v>
      </c>
      <c r="P343">
        <f>IF(ABS(E343)&gt;1,E343/1000000,E343)*Analysis!$B$4</f>
        <v>0.12018231</v>
      </c>
      <c r="Q343">
        <f>IF(ABS(F343)&gt;1,F343/1000000,F343)*Analysis!$B$4</f>
        <v>9.8535367800000007</v>
      </c>
      <c r="R343">
        <f t="shared" si="35"/>
        <v>0</v>
      </c>
      <c r="S343">
        <f t="shared" si="36"/>
        <v>0</v>
      </c>
      <c r="T343">
        <f t="shared" si="37"/>
        <v>0</v>
      </c>
      <c r="U343">
        <f t="shared" si="38"/>
        <v>0</v>
      </c>
    </row>
    <row r="344" spans="1:21" x14ac:dyDescent="0.3">
      <c r="A344" s="4">
        <v>342</v>
      </c>
      <c r="B344" s="4">
        <v>-96585109400</v>
      </c>
      <c r="C344" s="5">
        <v>2</v>
      </c>
      <c r="D344" s="5">
        <v>-6.489E-3</v>
      </c>
      <c r="E344" s="5">
        <v>1.2425E-2</v>
      </c>
      <c r="F344" s="5">
        <v>1004376</v>
      </c>
      <c r="G344" s="5">
        <v>0</v>
      </c>
      <c r="H344" s="5">
        <v>0</v>
      </c>
      <c r="I344" s="5">
        <v>0</v>
      </c>
      <c r="J344" s="5">
        <v>0</v>
      </c>
      <c r="L344">
        <f t="shared" si="33"/>
        <v>342</v>
      </c>
      <c r="M344">
        <f>Analysis!$B$3+B344/1000000</f>
        <v>6.8905999999988126</v>
      </c>
      <c r="N344">
        <f t="shared" si="34"/>
        <v>2</v>
      </c>
      <c r="O344">
        <f>IF(ABS(D344)&gt;1,D344/1000000,D344)*Analysis!$B$4</f>
        <v>-6.365709E-2</v>
      </c>
      <c r="P344">
        <f>IF(ABS(E344)&gt;1,E344/1000000,E344)*Analysis!$B$4</f>
        <v>0.12188925</v>
      </c>
      <c r="Q344">
        <f>IF(ABS(F344)&gt;1,F344/1000000,F344)*Analysis!$B$4</f>
        <v>9.8529285600000005</v>
      </c>
      <c r="R344">
        <f t="shared" si="35"/>
        <v>0</v>
      </c>
      <c r="S344">
        <f t="shared" si="36"/>
        <v>0</v>
      </c>
      <c r="T344">
        <f t="shared" si="37"/>
        <v>0</v>
      </c>
      <c r="U344">
        <f t="shared" si="38"/>
        <v>0</v>
      </c>
    </row>
    <row r="345" spans="1:21" x14ac:dyDescent="0.3">
      <c r="A345" s="4">
        <v>343</v>
      </c>
      <c r="B345" s="4">
        <v>-96585089952</v>
      </c>
      <c r="C345" s="5">
        <v>2</v>
      </c>
      <c r="D345" s="5">
        <v>-7.2069999999999999E-3</v>
      </c>
      <c r="E345" s="5">
        <v>1.227E-2</v>
      </c>
      <c r="F345" s="5">
        <v>1004355</v>
      </c>
      <c r="G345" s="5">
        <v>0</v>
      </c>
      <c r="H345" s="5">
        <v>0</v>
      </c>
      <c r="I345" s="5">
        <v>0</v>
      </c>
      <c r="J345" s="5">
        <v>0</v>
      </c>
      <c r="L345">
        <f t="shared" si="33"/>
        <v>343</v>
      </c>
      <c r="M345">
        <f>Analysis!$B$3+B345/1000000</f>
        <v>6.9100480000051903</v>
      </c>
      <c r="N345">
        <f t="shared" si="34"/>
        <v>2</v>
      </c>
      <c r="O345">
        <f>IF(ABS(D345)&gt;1,D345/1000000,D345)*Analysis!$B$4</f>
        <v>-7.0700670000000007E-2</v>
      </c>
      <c r="P345">
        <f>IF(ABS(E345)&gt;1,E345/1000000,E345)*Analysis!$B$4</f>
        <v>0.12036870000000001</v>
      </c>
      <c r="Q345">
        <f>IF(ABS(F345)&gt;1,F345/1000000,F345)*Analysis!$B$4</f>
        <v>9.8527225500000011</v>
      </c>
      <c r="R345">
        <f t="shared" si="35"/>
        <v>0</v>
      </c>
      <c r="S345">
        <f t="shared" si="36"/>
        <v>0</v>
      </c>
      <c r="T345">
        <f t="shared" si="37"/>
        <v>0</v>
      </c>
      <c r="U345">
        <f t="shared" si="38"/>
        <v>0</v>
      </c>
    </row>
    <row r="346" spans="1:21" x14ac:dyDescent="0.3">
      <c r="A346" s="4">
        <v>344</v>
      </c>
      <c r="B346" s="4">
        <v>-96585067367</v>
      </c>
      <c r="C346" s="5">
        <v>2</v>
      </c>
      <c r="D346" s="5">
        <v>-5.352E-3</v>
      </c>
      <c r="E346" s="5">
        <v>1.2311000000000001E-2</v>
      </c>
      <c r="F346" s="5">
        <v>1004420</v>
      </c>
      <c r="G346" s="5">
        <v>0</v>
      </c>
      <c r="H346" s="5">
        <v>0</v>
      </c>
      <c r="I346" s="5">
        <v>0</v>
      </c>
      <c r="J346" s="5">
        <v>0</v>
      </c>
      <c r="L346">
        <f t="shared" si="33"/>
        <v>344</v>
      </c>
      <c r="M346">
        <f>Analysis!$B$3+B346/1000000</f>
        <v>6.9326330000039889</v>
      </c>
      <c r="N346">
        <f t="shared" si="34"/>
        <v>2</v>
      </c>
      <c r="O346">
        <f>IF(ABS(D346)&gt;1,D346/1000000,D346)*Analysis!$B$4</f>
        <v>-5.250312E-2</v>
      </c>
      <c r="P346">
        <f>IF(ABS(E346)&gt;1,E346/1000000,E346)*Analysis!$B$4</f>
        <v>0.12077091000000001</v>
      </c>
      <c r="Q346">
        <f>IF(ABS(F346)&gt;1,F346/1000000,F346)*Analysis!$B$4</f>
        <v>9.8533602000000009</v>
      </c>
      <c r="R346">
        <f t="shared" si="35"/>
        <v>0</v>
      </c>
      <c r="S346">
        <f t="shared" si="36"/>
        <v>0</v>
      </c>
      <c r="T346">
        <f t="shared" si="37"/>
        <v>0</v>
      </c>
      <c r="U346">
        <f t="shared" si="38"/>
        <v>0</v>
      </c>
    </row>
    <row r="347" spans="1:21" x14ac:dyDescent="0.3">
      <c r="A347" s="4">
        <v>345</v>
      </c>
      <c r="B347" s="4">
        <v>-96585055011</v>
      </c>
      <c r="C347" s="5">
        <v>2</v>
      </c>
      <c r="D347" s="5">
        <v>-4.2680000000000001E-3</v>
      </c>
      <c r="E347" s="5">
        <v>1.23E-2</v>
      </c>
      <c r="F347" s="5">
        <v>1004461</v>
      </c>
      <c r="G347" s="5">
        <v>0</v>
      </c>
      <c r="H347" s="5">
        <v>0</v>
      </c>
      <c r="I347" s="5">
        <v>0</v>
      </c>
      <c r="J347" s="5">
        <v>0</v>
      </c>
      <c r="L347">
        <f t="shared" si="33"/>
        <v>345</v>
      </c>
      <c r="M347">
        <f>Analysis!$B$3+B347/1000000</f>
        <v>6.9449889999959851</v>
      </c>
      <c r="N347">
        <f t="shared" si="34"/>
        <v>2</v>
      </c>
      <c r="O347">
        <f>IF(ABS(D347)&gt;1,D347/1000000,D347)*Analysis!$B$4</f>
        <v>-4.1869080000000003E-2</v>
      </c>
      <c r="P347">
        <f>IF(ABS(E347)&gt;1,E347/1000000,E347)*Analysis!$B$4</f>
        <v>0.12066300000000001</v>
      </c>
      <c r="Q347">
        <f>IF(ABS(F347)&gt;1,F347/1000000,F347)*Analysis!$B$4</f>
        <v>9.8537624100000016</v>
      </c>
      <c r="R347">
        <f t="shared" si="35"/>
        <v>0</v>
      </c>
      <c r="S347">
        <f t="shared" si="36"/>
        <v>0</v>
      </c>
      <c r="T347">
        <f t="shared" si="37"/>
        <v>0</v>
      </c>
      <c r="U347">
        <f t="shared" si="38"/>
        <v>0</v>
      </c>
    </row>
    <row r="348" spans="1:21" x14ac:dyDescent="0.3">
      <c r="A348" s="4">
        <v>346</v>
      </c>
      <c r="B348" s="4">
        <v>-96585034473</v>
      </c>
      <c r="C348" s="5">
        <v>2</v>
      </c>
      <c r="D348" s="5">
        <v>-5.2009999999999999E-3</v>
      </c>
      <c r="E348" s="5">
        <v>1.2373E-2</v>
      </c>
      <c r="F348" s="5">
        <v>1007986</v>
      </c>
      <c r="G348" s="5">
        <v>0</v>
      </c>
      <c r="H348" s="5">
        <v>0</v>
      </c>
      <c r="I348" s="5">
        <v>0</v>
      </c>
      <c r="J348" s="5">
        <v>0</v>
      </c>
      <c r="L348">
        <f t="shared" si="33"/>
        <v>346</v>
      </c>
      <c r="M348">
        <f>Analysis!$B$3+B348/1000000</f>
        <v>6.9655269999930169</v>
      </c>
      <c r="N348">
        <f t="shared" si="34"/>
        <v>2</v>
      </c>
      <c r="O348">
        <f>IF(ABS(D348)&gt;1,D348/1000000,D348)*Analysis!$B$4</f>
        <v>-5.1021810000000001E-2</v>
      </c>
      <c r="P348">
        <f>IF(ABS(E348)&gt;1,E348/1000000,E348)*Analysis!$B$4</f>
        <v>0.12137913000000002</v>
      </c>
      <c r="Q348">
        <f>IF(ABS(F348)&gt;1,F348/1000000,F348)*Analysis!$B$4</f>
        <v>9.8883426600000011</v>
      </c>
      <c r="R348">
        <f t="shared" si="35"/>
        <v>0</v>
      </c>
      <c r="S348">
        <f t="shared" si="36"/>
        <v>0</v>
      </c>
      <c r="T348">
        <f t="shared" si="37"/>
        <v>0</v>
      </c>
      <c r="U348">
        <f t="shared" si="38"/>
        <v>0</v>
      </c>
    </row>
    <row r="349" spans="1:21" x14ac:dyDescent="0.3">
      <c r="A349" s="4">
        <v>347</v>
      </c>
      <c r="B349" s="4">
        <v>-96585011691</v>
      </c>
      <c r="C349" s="5">
        <v>2</v>
      </c>
      <c r="D349" s="5">
        <v>-5.0419999999999996E-3</v>
      </c>
      <c r="E349" s="5">
        <v>1.2444999999999999E-2</v>
      </c>
      <c r="F349" s="5">
        <v>1011823</v>
      </c>
      <c r="G349" s="5">
        <v>0</v>
      </c>
      <c r="H349" s="5">
        <v>0</v>
      </c>
      <c r="I349" s="5">
        <v>0</v>
      </c>
      <c r="J349" s="5">
        <v>0</v>
      </c>
      <c r="L349">
        <f t="shared" si="33"/>
        <v>347</v>
      </c>
      <c r="M349">
        <f>Analysis!$B$3+B349/1000000</f>
        <v>6.9883089999930235</v>
      </c>
      <c r="N349">
        <f t="shared" si="34"/>
        <v>2</v>
      </c>
      <c r="O349">
        <f>IF(ABS(D349)&gt;1,D349/1000000,D349)*Analysis!$B$4</f>
        <v>-4.9462019999999995E-2</v>
      </c>
      <c r="P349">
        <f>IF(ABS(E349)&gt;1,E349/1000000,E349)*Analysis!$B$4</f>
        <v>0.12208545</v>
      </c>
      <c r="Q349">
        <f>IF(ABS(F349)&gt;1,F349/1000000,F349)*Analysis!$B$4</f>
        <v>9.9259836299999993</v>
      </c>
      <c r="R349">
        <f t="shared" si="35"/>
        <v>0</v>
      </c>
      <c r="S349">
        <f t="shared" si="36"/>
        <v>0</v>
      </c>
      <c r="T349">
        <f t="shared" si="37"/>
        <v>0</v>
      </c>
      <c r="U349">
        <f t="shared" si="38"/>
        <v>0</v>
      </c>
    </row>
    <row r="350" spans="1:21" x14ac:dyDescent="0.3">
      <c r="A350" s="4">
        <v>348</v>
      </c>
      <c r="B350" s="4">
        <v>-96584984960</v>
      </c>
      <c r="C350" s="5">
        <v>2</v>
      </c>
      <c r="D350" s="5">
        <v>-1.4399E-2</v>
      </c>
      <c r="E350" s="5">
        <v>1.2311000000000001E-2</v>
      </c>
      <c r="F350" s="5">
        <v>1012760</v>
      </c>
      <c r="G350" s="5">
        <v>0</v>
      </c>
      <c r="H350" s="5">
        <v>0</v>
      </c>
      <c r="I350" s="5">
        <v>0</v>
      </c>
      <c r="J350" s="5">
        <v>0</v>
      </c>
      <c r="L350">
        <f t="shared" si="33"/>
        <v>348</v>
      </c>
      <c r="M350">
        <f>Analysis!$B$3+B350/1000000</f>
        <v>7.0150399999984074</v>
      </c>
      <c r="N350">
        <f t="shared" si="34"/>
        <v>2</v>
      </c>
      <c r="O350">
        <f>IF(ABS(D350)&gt;1,D350/1000000,D350)*Analysis!$B$4</f>
        <v>-0.14125419</v>
      </c>
      <c r="P350">
        <f>IF(ABS(E350)&gt;1,E350/1000000,E350)*Analysis!$B$4</f>
        <v>0.12077091000000001</v>
      </c>
      <c r="Q350">
        <f>IF(ABS(F350)&gt;1,F350/1000000,F350)*Analysis!$B$4</f>
        <v>9.9351756000000009</v>
      </c>
      <c r="R350">
        <f t="shared" si="35"/>
        <v>0</v>
      </c>
      <c r="S350">
        <f t="shared" si="36"/>
        <v>0</v>
      </c>
      <c r="T350">
        <f t="shared" si="37"/>
        <v>0</v>
      </c>
      <c r="U350">
        <f t="shared" si="38"/>
        <v>0</v>
      </c>
    </row>
    <row r="351" spans="1:21" x14ac:dyDescent="0.3">
      <c r="A351" s="4">
        <v>349</v>
      </c>
      <c r="B351" s="4">
        <v>-96584971262</v>
      </c>
      <c r="C351" s="5">
        <v>2</v>
      </c>
      <c r="D351" s="5">
        <v>-1.3665E-2</v>
      </c>
      <c r="E351" s="5">
        <v>1.2284E-2</v>
      </c>
      <c r="F351" s="5">
        <v>1012108</v>
      </c>
      <c r="G351" s="5">
        <v>0</v>
      </c>
      <c r="H351" s="5">
        <v>0</v>
      </c>
      <c r="I351" s="5">
        <v>0</v>
      </c>
      <c r="J351" s="5">
        <v>0</v>
      </c>
      <c r="L351">
        <f t="shared" si="33"/>
        <v>349</v>
      </c>
      <c r="M351">
        <f>Analysis!$B$3+B351/1000000</f>
        <v>7.0287379999936093</v>
      </c>
      <c r="N351">
        <f t="shared" si="34"/>
        <v>2</v>
      </c>
      <c r="O351">
        <f>IF(ABS(D351)&gt;1,D351/1000000,D351)*Analysis!$B$4</f>
        <v>-0.13405365</v>
      </c>
      <c r="P351">
        <f>IF(ABS(E351)&gt;1,E351/1000000,E351)*Analysis!$B$4</f>
        <v>0.12050604000000001</v>
      </c>
      <c r="Q351">
        <f>IF(ABS(F351)&gt;1,F351/1000000,F351)*Analysis!$B$4</f>
        <v>9.9287794800000011</v>
      </c>
      <c r="R351">
        <f t="shared" si="35"/>
        <v>0</v>
      </c>
      <c r="S351">
        <f t="shared" si="36"/>
        <v>0</v>
      </c>
      <c r="T351">
        <f t="shared" si="37"/>
        <v>0</v>
      </c>
      <c r="U351">
        <f t="shared" si="38"/>
        <v>0</v>
      </c>
    </row>
    <row r="352" spans="1:21" x14ac:dyDescent="0.3">
      <c r="A352" s="4">
        <v>350</v>
      </c>
      <c r="B352" s="4">
        <v>-96584950221</v>
      </c>
      <c r="C352" s="5">
        <v>2</v>
      </c>
      <c r="D352" s="5">
        <v>-1.2414E-2</v>
      </c>
      <c r="E352" s="5">
        <v>1.0762000000000001E-2</v>
      </c>
      <c r="F352" s="5">
        <v>1003427</v>
      </c>
      <c r="G352" s="5">
        <v>0</v>
      </c>
      <c r="H352" s="5">
        <v>0</v>
      </c>
      <c r="I352" s="5">
        <v>0</v>
      </c>
      <c r="J352" s="5">
        <v>0</v>
      </c>
      <c r="L352">
        <f t="shared" si="33"/>
        <v>350</v>
      </c>
      <c r="M352">
        <f>Analysis!$B$3+B352/1000000</f>
        <v>7.0497789999935776</v>
      </c>
      <c r="N352">
        <f t="shared" si="34"/>
        <v>2</v>
      </c>
      <c r="O352">
        <f>IF(ABS(D352)&gt;1,D352/1000000,D352)*Analysis!$B$4</f>
        <v>-0.12178134</v>
      </c>
      <c r="P352">
        <f>IF(ABS(E352)&gt;1,E352/1000000,E352)*Analysis!$B$4</f>
        <v>0.10557522000000001</v>
      </c>
      <c r="Q352">
        <f>IF(ABS(F352)&gt;1,F352/1000000,F352)*Analysis!$B$4</f>
        <v>9.843618870000002</v>
      </c>
      <c r="R352">
        <f t="shared" si="35"/>
        <v>0</v>
      </c>
      <c r="S352">
        <f t="shared" si="36"/>
        <v>0</v>
      </c>
      <c r="T352">
        <f t="shared" si="37"/>
        <v>0</v>
      </c>
      <c r="U352">
        <f t="shared" si="38"/>
        <v>0</v>
      </c>
    </row>
    <row r="353" spans="1:21" x14ac:dyDescent="0.3">
      <c r="A353" s="4">
        <v>351</v>
      </c>
      <c r="B353" s="4">
        <v>-96584929049</v>
      </c>
      <c r="C353" s="5">
        <v>2</v>
      </c>
      <c r="D353" s="5">
        <v>-1.2023000000000001E-2</v>
      </c>
      <c r="E353" s="5">
        <v>3.9220000000000001E-3</v>
      </c>
      <c r="F353" s="5">
        <v>1004515</v>
      </c>
      <c r="G353" s="5">
        <v>0</v>
      </c>
      <c r="H353" s="5">
        <v>0</v>
      </c>
      <c r="I353" s="5">
        <v>0</v>
      </c>
      <c r="J353" s="5">
        <v>0</v>
      </c>
      <c r="L353">
        <f t="shared" si="33"/>
        <v>351</v>
      </c>
      <c r="M353">
        <f>Analysis!$B$3+B353/1000000</f>
        <v>7.0709510000015143</v>
      </c>
      <c r="N353">
        <f t="shared" si="34"/>
        <v>2</v>
      </c>
      <c r="O353">
        <f>IF(ABS(D353)&gt;1,D353/1000000,D353)*Analysis!$B$4</f>
        <v>-0.11794563000000001</v>
      </c>
      <c r="P353">
        <f>IF(ABS(E353)&gt;1,E353/1000000,E353)*Analysis!$B$4</f>
        <v>3.847482E-2</v>
      </c>
      <c r="Q353">
        <f>IF(ABS(F353)&gt;1,F353/1000000,F353)*Analysis!$B$4</f>
        <v>9.8542921500000009</v>
      </c>
      <c r="R353">
        <f t="shared" si="35"/>
        <v>0</v>
      </c>
      <c r="S353">
        <f t="shared" si="36"/>
        <v>0</v>
      </c>
      <c r="T353">
        <f t="shared" si="37"/>
        <v>0</v>
      </c>
      <c r="U353">
        <f t="shared" si="38"/>
        <v>0</v>
      </c>
    </row>
    <row r="354" spans="1:21" x14ac:dyDescent="0.3">
      <c r="A354" s="4">
        <v>352</v>
      </c>
      <c r="B354" s="4">
        <v>-96584908811</v>
      </c>
      <c r="C354" s="5">
        <v>2</v>
      </c>
      <c r="D354" s="5">
        <v>-1.3119E-2</v>
      </c>
      <c r="E354" s="5">
        <v>3.888E-3</v>
      </c>
      <c r="F354" s="5">
        <v>1004159</v>
      </c>
      <c r="G354" s="5">
        <v>0</v>
      </c>
      <c r="H354" s="5">
        <v>0</v>
      </c>
      <c r="I354" s="5">
        <v>0</v>
      </c>
      <c r="J354" s="5">
        <v>0</v>
      </c>
      <c r="L354">
        <f t="shared" si="33"/>
        <v>352</v>
      </c>
      <c r="M354">
        <f>Analysis!$B$3+B354/1000000</f>
        <v>7.0911889999988489</v>
      </c>
      <c r="N354">
        <f t="shared" si="34"/>
        <v>2</v>
      </c>
      <c r="O354">
        <f>IF(ABS(D354)&gt;1,D354/1000000,D354)*Analysis!$B$4</f>
        <v>-0.12869739000000002</v>
      </c>
      <c r="P354">
        <f>IF(ABS(E354)&gt;1,E354/1000000,E354)*Analysis!$B$4</f>
        <v>3.814128E-2</v>
      </c>
      <c r="Q354">
        <f>IF(ABS(F354)&gt;1,F354/1000000,F354)*Analysis!$B$4</f>
        <v>9.8507997899999999</v>
      </c>
      <c r="R354">
        <f t="shared" si="35"/>
        <v>0</v>
      </c>
      <c r="S354">
        <f t="shared" si="36"/>
        <v>0</v>
      </c>
      <c r="T354">
        <f t="shared" si="37"/>
        <v>0</v>
      </c>
      <c r="U354">
        <f t="shared" si="38"/>
        <v>0</v>
      </c>
    </row>
    <row r="355" spans="1:21" x14ac:dyDescent="0.3">
      <c r="A355" s="4">
        <v>353</v>
      </c>
      <c r="B355" s="4">
        <v>-96584889215</v>
      </c>
      <c r="C355" s="5">
        <v>2</v>
      </c>
      <c r="D355" s="5">
        <v>-1.2871E-2</v>
      </c>
      <c r="E355" s="5">
        <v>6.1190000000000003E-3</v>
      </c>
      <c r="F355" s="5">
        <v>1004172</v>
      </c>
      <c r="G355" s="5">
        <v>0</v>
      </c>
      <c r="H355" s="5">
        <v>0</v>
      </c>
      <c r="I355" s="5">
        <v>0</v>
      </c>
      <c r="J355" s="5">
        <v>0</v>
      </c>
      <c r="L355">
        <f t="shared" si="33"/>
        <v>353</v>
      </c>
      <c r="M355">
        <f>Analysis!$B$3+B355/1000000</f>
        <v>7.1107849999971222</v>
      </c>
      <c r="N355">
        <f t="shared" si="34"/>
        <v>2</v>
      </c>
      <c r="O355">
        <f>IF(ABS(D355)&gt;1,D355/1000000,D355)*Analysis!$B$4</f>
        <v>-0.12626451000000002</v>
      </c>
      <c r="P355">
        <f>IF(ABS(E355)&gt;1,E355/1000000,E355)*Analysis!$B$4</f>
        <v>6.0027390000000007E-2</v>
      </c>
      <c r="Q355">
        <f>IF(ABS(F355)&gt;1,F355/1000000,F355)*Analysis!$B$4</f>
        <v>9.8509273200000003</v>
      </c>
      <c r="R355">
        <f t="shared" si="35"/>
        <v>0</v>
      </c>
      <c r="S355">
        <f t="shared" si="36"/>
        <v>0</v>
      </c>
      <c r="T355">
        <f t="shared" si="37"/>
        <v>0</v>
      </c>
      <c r="U355">
        <f t="shared" si="38"/>
        <v>0</v>
      </c>
    </row>
    <row r="356" spans="1:21" x14ac:dyDescent="0.3">
      <c r="A356" s="4">
        <v>354</v>
      </c>
      <c r="B356" s="4">
        <v>-96584870587</v>
      </c>
      <c r="C356" s="5">
        <v>2</v>
      </c>
      <c r="D356" s="5">
        <v>-1.2876E-2</v>
      </c>
      <c r="E356" s="5">
        <v>1.2911000000000001E-2</v>
      </c>
      <c r="F356" s="5">
        <v>1004107</v>
      </c>
      <c r="G356" s="5">
        <v>0</v>
      </c>
      <c r="H356" s="5">
        <v>0</v>
      </c>
      <c r="I356" s="5">
        <v>0</v>
      </c>
      <c r="J356" s="5">
        <v>0</v>
      </c>
      <c r="L356">
        <f t="shared" si="33"/>
        <v>354</v>
      </c>
      <c r="M356">
        <f>Analysis!$B$3+B356/1000000</f>
        <v>7.129413000002387</v>
      </c>
      <c r="N356">
        <f t="shared" si="34"/>
        <v>2</v>
      </c>
      <c r="O356">
        <f>IF(ABS(D356)&gt;1,D356/1000000,D356)*Analysis!$B$4</f>
        <v>-0.12631356000000002</v>
      </c>
      <c r="P356">
        <f>IF(ABS(E356)&gt;1,E356/1000000,E356)*Analysis!$B$4</f>
        <v>0.12665691000000001</v>
      </c>
      <c r="Q356">
        <f>IF(ABS(F356)&gt;1,F356/1000000,F356)*Analysis!$B$4</f>
        <v>9.8502896700000004</v>
      </c>
      <c r="R356">
        <f t="shared" si="35"/>
        <v>0</v>
      </c>
      <c r="S356">
        <f t="shared" si="36"/>
        <v>0</v>
      </c>
      <c r="T356">
        <f t="shared" si="37"/>
        <v>0</v>
      </c>
      <c r="U356">
        <f t="shared" si="38"/>
        <v>0</v>
      </c>
    </row>
    <row r="357" spans="1:21" x14ac:dyDescent="0.3">
      <c r="A357" s="4">
        <v>355</v>
      </c>
      <c r="B357" s="4">
        <v>-96584848697</v>
      </c>
      <c r="C357" s="5">
        <v>2</v>
      </c>
      <c r="D357" s="5">
        <v>-1.2838E-2</v>
      </c>
      <c r="E357" s="5">
        <v>1.1904E-2</v>
      </c>
      <c r="F357" s="5">
        <v>1004129</v>
      </c>
      <c r="G357" s="5">
        <v>0</v>
      </c>
      <c r="H357" s="5">
        <v>0</v>
      </c>
      <c r="I357" s="5">
        <v>0</v>
      </c>
      <c r="J357" s="5">
        <v>0</v>
      </c>
      <c r="L357">
        <f t="shared" si="33"/>
        <v>355</v>
      </c>
      <c r="M357">
        <f>Analysis!$B$3+B357/1000000</f>
        <v>7.1513030000060098</v>
      </c>
      <c r="N357">
        <f t="shared" si="34"/>
        <v>2</v>
      </c>
      <c r="O357">
        <f>IF(ABS(D357)&gt;1,D357/1000000,D357)*Analysis!$B$4</f>
        <v>-0.12594078</v>
      </c>
      <c r="P357">
        <f>IF(ABS(E357)&gt;1,E357/1000000,E357)*Analysis!$B$4</f>
        <v>0.11677824000000001</v>
      </c>
      <c r="Q357">
        <f>IF(ABS(F357)&gt;1,F357/1000000,F357)*Analysis!$B$4</f>
        <v>9.8505054900000015</v>
      </c>
      <c r="R357">
        <f t="shared" si="35"/>
        <v>0</v>
      </c>
      <c r="S357">
        <f t="shared" si="36"/>
        <v>0</v>
      </c>
      <c r="T357">
        <f t="shared" si="37"/>
        <v>0</v>
      </c>
      <c r="U357">
        <f t="shared" si="38"/>
        <v>0</v>
      </c>
    </row>
    <row r="358" spans="1:21" x14ac:dyDescent="0.3">
      <c r="A358" s="4">
        <v>356</v>
      </c>
      <c r="B358" s="4">
        <v>-96584828866</v>
      </c>
      <c r="C358" s="5">
        <v>2</v>
      </c>
      <c r="D358" s="5">
        <v>-1.286E-2</v>
      </c>
      <c r="E358" s="5">
        <v>1.2203E-2</v>
      </c>
      <c r="F358" s="5">
        <v>1004144</v>
      </c>
      <c r="G358" s="5">
        <v>0</v>
      </c>
      <c r="H358" s="5">
        <v>0</v>
      </c>
      <c r="I358" s="5">
        <v>0</v>
      </c>
      <c r="J358" s="5">
        <v>0</v>
      </c>
      <c r="L358">
        <f t="shared" si="33"/>
        <v>356</v>
      </c>
      <c r="M358">
        <f>Analysis!$B$3+B358/1000000</f>
        <v>7.1711340000038035</v>
      </c>
      <c r="N358">
        <f t="shared" si="34"/>
        <v>2</v>
      </c>
      <c r="O358">
        <f>IF(ABS(D358)&gt;1,D358/1000000,D358)*Analysis!$B$4</f>
        <v>-0.12615660000000001</v>
      </c>
      <c r="P358">
        <f>IF(ABS(E358)&gt;1,E358/1000000,E358)*Analysis!$B$4</f>
        <v>0.11971143000000001</v>
      </c>
      <c r="Q358">
        <f>IF(ABS(F358)&gt;1,F358/1000000,F358)*Analysis!$B$4</f>
        <v>9.8506526399999998</v>
      </c>
      <c r="R358">
        <f t="shared" si="35"/>
        <v>0</v>
      </c>
      <c r="S358">
        <f t="shared" si="36"/>
        <v>0</v>
      </c>
      <c r="T358">
        <f t="shared" si="37"/>
        <v>0</v>
      </c>
      <c r="U358">
        <f t="shared" si="38"/>
        <v>0</v>
      </c>
    </row>
    <row r="359" spans="1:21" x14ac:dyDescent="0.3">
      <c r="A359" s="4">
        <v>357</v>
      </c>
      <c r="B359" s="4">
        <v>-96584818049</v>
      </c>
      <c r="C359" s="5">
        <v>2</v>
      </c>
      <c r="D359" s="5">
        <v>-1.2829E-2</v>
      </c>
      <c r="E359" s="5">
        <v>1.2345E-2</v>
      </c>
      <c r="F359" s="5">
        <v>1004136</v>
      </c>
      <c r="G359" s="5">
        <v>0</v>
      </c>
      <c r="H359" s="5">
        <v>0</v>
      </c>
      <c r="I359" s="5">
        <v>0</v>
      </c>
      <c r="J359" s="5">
        <v>0</v>
      </c>
      <c r="L359">
        <f t="shared" si="33"/>
        <v>357</v>
      </c>
      <c r="M359">
        <f>Analysis!$B$3+B359/1000000</f>
        <v>7.1819510000059381</v>
      </c>
      <c r="N359">
        <f t="shared" si="34"/>
        <v>2</v>
      </c>
      <c r="O359">
        <f>IF(ABS(D359)&gt;1,D359/1000000,D359)*Analysis!$B$4</f>
        <v>-0.12585249000000001</v>
      </c>
      <c r="P359">
        <f>IF(ABS(E359)&gt;1,E359/1000000,E359)*Analysis!$B$4</f>
        <v>0.12110445</v>
      </c>
      <c r="Q359">
        <f>IF(ABS(F359)&gt;1,F359/1000000,F359)*Analysis!$B$4</f>
        <v>9.850574159999999</v>
      </c>
      <c r="R359">
        <f t="shared" si="35"/>
        <v>0</v>
      </c>
      <c r="S359">
        <f t="shared" si="36"/>
        <v>0</v>
      </c>
      <c r="T359">
        <f t="shared" si="37"/>
        <v>0</v>
      </c>
      <c r="U359">
        <f t="shared" si="38"/>
        <v>0</v>
      </c>
    </row>
    <row r="360" spans="1:21" x14ac:dyDescent="0.3">
      <c r="A360" s="4">
        <v>358</v>
      </c>
      <c r="B360" s="4">
        <v>-96584788718</v>
      </c>
      <c r="C360" s="5">
        <v>2</v>
      </c>
      <c r="D360" s="5">
        <v>-4.2690000000000002E-3</v>
      </c>
      <c r="E360" s="5">
        <v>1.2356000000000001E-2</v>
      </c>
      <c r="F360" s="5">
        <v>1004461</v>
      </c>
      <c r="G360" s="5">
        <v>0</v>
      </c>
      <c r="H360" s="5">
        <v>0</v>
      </c>
      <c r="I360" s="5">
        <v>0</v>
      </c>
      <c r="J360" s="5">
        <v>0</v>
      </c>
      <c r="L360">
        <f t="shared" si="33"/>
        <v>358</v>
      </c>
      <c r="M360">
        <f>Analysis!$B$3+B360/1000000</f>
        <v>7.2112820000038482</v>
      </c>
      <c r="N360">
        <f t="shared" si="34"/>
        <v>2</v>
      </c>
      <c r="O360">
        <f>IF(ABS(D360)&gt;1,D360/1000000,D360)*Analysis!$B$4</f>
        <v>-4.1878890000000002E-2</v>
      </c>
      <c r="P360">
        <f>IF(ABS(E360)&gt;1,E360/1000000,E360)*Analysis!$B$4</f>
        <v>0.12121236000000002</v>
      </c>
      <c r="Q360">
        <f>IF(ABS(F360)&gt;1,F360/1000000,F360)*Analysis!$B$4</f>
        <v>9.8537624100000016</v>
      </c>
      <c r="R360">
        <f t="shared" si="35"/>
        <v>0</v>
      </c>
      <c r="S360">
        <f t="shared" si="36"/>
        <v>0</v>
      </c>
      <c r="T360">
        <f t="shared" si="37"/>
        <v>0</v>
      </c>
      <c r="U360">
        <f t="shared" si="38"/>
        <v>0</v>
      </c>
    </row>
    <row r="361" spans="1:21" x14ac:dyDescent="0.3">
      <c r="A361" s="4">
        <v>359</v>
      </c>
      <c r="B361" s="4">
        <v>-96584768346</v>
      </c>
      <c r="C361" s="5">
        <v>2</v>
      </c>
      <c r="D361" s="5">
        <v>-5.1050000000000002E-3</v>
      </c>
      <c r="E361" s="5">
        <v>1.2304000000000001E-2</v>
      </c>
      <c r="F361" s="5">
        <v>1005998</v>
      </c>
      <c r="G361" s="5">
        <v>0</v>
      </c>
      <c r="H361" s="5">
        <v>0</v>
      </c>
      <c r="I361" s="5">
        <v>0</v>
      </c>
      <c r="J361" s="5">
        <v>0</v>
      </c>
      <c r="L361">
        <f t="shared" si="33"/>
        <v>359</v>
      </c>
      <c r="M361">
        <f>Analysis!$B$3+B361/1000000</f>
        <v>7.2316540000028908</v>
      </c>
      <c r="N361">
        <f t="shared" si="34"/>
        <v>2</v>
      </c>
      <c r="O361">
        <f>IF(ABS(D361)&gt;1,D361/1000000,D361)*Analysis!$B$4</f>
        <v>-5.0080050000000001E-2</v>
      </c>
      <c r="P361">
        <f>IF(ABS(E361)&gt;1,E361/1000000,E361)*Analysis!$B$4</f>
        <v>0.12070224000000002</v>
      </c>
      <c r="Q361">
        <f>IF(ABS(F361)&gt;1,F361/1000000,F361)*Analysis!$B$4</f>
        <v>9.86884038</v>
      </c>
      <c r="R361">
        <f t="shared" si="35"/>
        <v>0</v>
      </c>
      <c r="S361">
        <f t="shared" si="36"/>
        <v>0</v>
      </c>
      <c r="T361">
        <f t="shared" si="37"/>
        <v>0</v>
      </c>
      <c r="U361">
        <f t="shared" si="38"/>
        <v>0</v>
      </c>
    </row>
    <row r="362" spans="1:21" x14ac:dyDescent="0.3">
      <c r="A362" s="4">
        <v>360</v>
      </c>
      <c r="B362" s="4">
        <v>-96584750502</v>
      </c>
      <c r="C362" s="5">
        <v>2</v>
      </c>
      <c r="D362" s="5">
        <v>-6.8950000000000001E-3</v>
      </c>
      <c r="E362" s="5">
        <v>1.2397999999999999E-2</v>
      </c>
      <c r="F362" s="5">
        <v>1013095</v>
      </c>
      <c r="G362" s="5">
        <v>0</v>
      </c>
      <c r="H362" s="5">
        <v>0</v>
      </c>
      <c r="I362" s="5">
        <v>0</v>
      </c>
      <c r="J362" s="5">
        <v>0</v>
      </c>
      <c r="L362">
        <f t="shared" si="33"/>
        <v>360</v>
      </c>
      <c r="M362">
        <f>Analysis!$B$3+B362/1000000</f>
        <v>7.249498000004678</v>
      </c>
      <c r="N362">
        <f t="shared" si="34"/>
        <v>2</v>
      </c>
      <c r="O362">
        <f>IF(ABS(D362)&gt;1,D362/1000000,D362)*Analysis!$B$4</f>
        <v>-6.7639950000000004E-2</v>
      </c>
      <c r="P362">
        <f>IF(ABS(E362)&gt;1,E362/1000000,E362)*Analysis!$B$4</f>
        <v>0.12162438</v>
      </c>
      <c r="Q362">
        <f>IF(ABS(F362)&gt;1,F362/1000000,F362)*Analysis!$B$4</f>
        <v>9.9384619500000007</v>
      </c>
      <c r="R362">
        <f t="shared" si="35"/>
        <v>0</v>
      </c>
      <c r="S362">
        <f t="shared" si="36"/>
        <v>0</v>
      </c>
      <c r="T362">
        <f t="shared" si="37"/>
        <v>0</v>
      </c>
      <c r="U362">
        <f t="shared" si="38"/>
        <v>0</v>
      </c>
    </row>
    <row r="363" spans="1:21" x14ac:dyDescent="0.3">
      <c r="A363" s="4">
        <v>361</v>
      </c>
      <c r="B363" s="4">
        <v>-96584727689</v>
      </c>
      <c r="C363" s="5">
        <v>2</v>
      </c>
      <c r="D363" s="5">
        <v>-8.9750000000000003E-3</v>
      </c>
      <c r="E363" s="5">
        <v>1.2449E-2</v>
      </c>
      <c r="F363" s="5">
        <v>1011977</v>
      </c>
      <c r="G363" s="5">
        <v>0</v>
      </c>
      <c r="H363" s="5">
        <v>0</v>
      </c>
      <c r="I363" s="5">
        <v>0</v>
      </c>
      <c r="J363" s="5">
        <v>0</v>
      </c>
      <c r="L363">
        <f t="shared" si="33"/>
        <v>361</v>
      </c>
      <c r="M363">
        <f>Analysis!$B$3+B363/1000000</f>
        <v>7.2723109999933513</v>
      </c>
      <c r="N363">
        <f t="shared" si="34"/>
        <v>2</v>
      </c>
      <c r="O363">
        <f>IF(ABS(D363)&gt;1,D363/1000000,D363)*Analysis!$B$4</f>
        <v>-8.8044750000000005E-2</v>
      </c>
      <c r="P363">
        <f>IF(ABS(E363)&gt;1,E363/1000000,E363)*Analysis!$B$4</f>
        <v>0.12212469000000001</v>
      </c>
      <c r="Q363">
        <f>IF(ABS(F363)&gt;1,F363/1000000,F363)*Analysis!$B$4</f>
        <v>9.9274943699999998</v>
      </c>
      <c r="R363">
        <f t="shared" si="35"/>
        <v>0</v>
      </c>
      <c r="S363">
        <f t="shared" si="36"/>
        <v>0</v>
      </c>
      <c r="T363">
        <f t="shared" si="37"/>
        <v>0</v>
      </c>
      <c r="U363">
        <f t="shared" si="38"/>
        <v>0</v>
      </c>
    </row>
    <row r="364" spans="1:21" x14ac:dyDescent="0.3">
      <c r="A364" s="4">
        <v>362</v>
      </c>
      <c r="B364" s="4">
        <v>-96584712231</v>
      </c>
      <c r="C364" s="5">
        <v>2</v>
      </c>
      <c r="D364" s="5">
        <v>-3.9160000000000002E-3</v>
      </c>
      <c r="E364" s="5">
        <v>1.2342000000000001E-2</v>
      </c>
      <c r="F364" s="5">
        <v>1005355</v>
      </c>
      <c r="G364" s="5">
        <v>0</v>
      </c>
      <c r="H364" s="5">
        <v>0</v>
      </c>
      <c r="I364" s="5">
        <v>0</v>
      </c>
      <c r="J364" s="5">
        <v>0</v>
      </c>
      <c r="L364">
        <f t="shared" si="33"/>
        <v>362</v>
      </c>
      <c r="M364">
        <f>Analysis!$B$3+B364/1000000</f>
        <v>7.2877690000022994</v>
      </c>
      <c r="N364">
        <f t="shared" si="34"/>
        <v>2</v>
      </c>
      <c r="O364">
        <f>IF(ABS(D364)&gt;1,D364/1000000,D364)*Analysis!$B$4</f>
        <v>-3.8415960000000006E-2</v>
      </c>
      <c r="P364">
        <f>IF(ABS(E364)&gt;1,E364/1000000,E364)*Analysis!$B$4</f>
        <v>0.12107502000000001</v>
      </c>
      <c r="Q364">
        <f>IF(ABS(F364)&gt;1,F364/1000000,F364)*Analysis!$B$4</f>
        <v>9.862532550000001</v>
      </c>
      <c r="R364">
        <f t="shared" si="35"/>
        <v>0</v>
      </c>
      <c r="S364">
        <f t="shared" si="36"/>
        <v>0</v>
      </c>
      <c r="T364">
        <f t="shared" si="37"/>
        <v>0</v>
      </c>
      <c r="U364">
        <f t="shared" si="38"/>
        <v>0</v>
      </c>
    </row>
    <row r="365" spans="1:21" x14ac:dyDescent="0.3">
      <c r="A365" s="4">
        <v>363</v>
      </c>
      <c r="B365" s="4">
        <v>-96584692330</v>
      </c>
      <c r="C365" s="5">
        <v>2</v>
      </c>
      <c r="D365" s="5">
        <v>-5.267E-3</v>
      </c>
      <c r="E365" s="5">
        <v>1.2341E-2</v>
      </c>
      <c r="F365" s="5">
        <v>1005250</v>
      </c>
      <c r="G365" s="5">
        <v>0</v>
      </c>
      <c r="H365" s="5">
        <v>0</v>
      </c>
      <c r="I365" s="5">
        <v>0</v>
      </c>
      <c r="J365" s="5">
        <v>0</v>
      </c>
      <c r="L365">
        <f t="shared" si="33"/>
        <v>363</v>
      </c>
      <c r="M365">
        <f>Analysis!$B$3+B365/1000000</f>
        <v>7.3076699999946868</v>
      </c>
      <c r="N365">
        <f t="shared" si="34"/>
        <v>2</v>
      </c>
      <c r="O365">
        <f>IF(ABS(D365)&gt;1,D365/1000000,D365)*Analysis!$B$4</f>
        <v>-5.1669270000000003E-2</v>
      </c>
      <c r="P365">
        <f>IF(ABS(E365)&gt;1,E365/1000000,E365)*Analysis!$B$4</f>
        <v>0.12106521000000001</v>
      </c>
      <c r="Q365">
        <f>IF(ABS(F365)&gt;1,F365/1000000,F365)*Analysis!$B$4</f>
        <v>9.8615025000000003</v>
      </c>
      <c r="R365">
        <f t="shared" si="35"/>
        <v>0</v>
      </c>
      <c r="S365">
        <f t="shared" si="36"/>
        <v>0</v>
      </c>
      <c r="T365">
        <f t="shared" si="37"/>
        <v>0</v>
      </c>
      <c r="U365">
        <f t="shared" si="38"/>
        <v>0</v>
      </c>
    </row>
    <row r="366" spans="1:21" x14ac:dyDescent="0.3">
      <c r="A366" s="4">
        <v>364</v>
      </c>
      <c r="B366" s="4">
        <v>-96584669042</v>
      </c>
      <c r="C366" s="5">
        <v>2</v>
      </c>
      <c r="D366" s="5">
        <v>-5.0939999999999996E-3</v>
      </c>
      <c r="E366" s="5">
        <v>1.2266000000000001E-2</v>
      </c>
      <c r="F366" s="5">
        <v>1005914</v>
      </c>
      <c r="G366" s="5">
        <v>0</v>
      </c>
      <c r="H366" s="5">
        <v>0</v>
      </c>
      <c r="I366" s="5">
        <v>0</v>
      </c>
      <c r="J366" s="5">
        <v>0</v>
      </c>
      <c r="L366">
        <f t="shared" si="33"/>
        <v>364</v>
      </c>
      <c r="M366">
        <f>Analysis!$B$3+B366/1000000</f>
        <v>7.3309580000059213</v>
      </c>
      <c r="N366">
        <f t="shared" si="34"/>
        <v>2</v>
      </c>
      <c r="O366">
        <f>IF(ABS(D366)&gt;1,D366/1000000,D366)*Analysis!$B$4</f>
        <v>-4.9972139999999998E-2</v>
      </c>
      <c r="P366">
        <f>IF(ABS(E366)&gt;1,E366/1000000,E366)*Analysis!$B$4</f>
        <v>0.12032946000000001</v>
      </c>
      <c r="Q366">
        <f>IF(ABS(F366)&gt;1,F366/1000000,F366)*Analysis!$B$4</f>
        <v>9.8680163400000005</v>
      </c>
      <c r="R366">
        <f t="shared" si="35"/>
        <v>0</v>
      </c>
      <c r="S366">
        <f t="shared" si="36"/>
        <v>0</v>
      </c>
      <c r="T366">
        <f t="shared" si="37"/>
        <v>0</v>
      </c>
      <c r="U366">
        <f t="shared" si="38"/>
        <v>0</v>
      </c>
    </row>
    <row r="367" spans="1:21" x14ac:dyDescent="0.3">
      <c r="A367" s="4">
        <v>365</v>
      </c>
      <c r="B367" s="4">
        <v>-96584652917</v>
      </c>
      <c r="C367" s="5">
        <v>2</v>
      </c>
      <c r="D367" s="5">
        <v>-4.8440000000000002E-3</v>
      </c>
      <c r="E367" s="5">
        <v>1.2349000000000001E-2</v>
      </c>
      <c r="F367" s="5">
        <v>1006555</v>
      </c>
      <c r="G367" s="5">
        <v>0</v>
      </c>
      <c r="H367" s="5">
        <v>0</v>
      </c>
      <c r="I367" s="5">
        <v>0</v>
      </c>
      <c r="J367" s="5">
        <v>0</v>
      </c>
      <c r="L367">
        <f t="shared" si="33"/>
        <v>365</v>
      </c>
      <c r="M367">
        <f>Analysis!$B$3+B367/1000000</f>
        <v>7.3470830000005662</v>
      </c>
      <c r="N367">
        <f t="shared" si="34"/>
        <v>2</v>
      </c>
      <c r="O367">
        <f>IF(ABS(D367)&gt;1,D367/1000000,D367)*Analysis!$B$4</f>
        <v>-4.7519640000000002E-2</v>
      </c>
      <c r="P367">
        <f>IF(ABS(E367)&gt;1,E367/1000000,E367)*Analysis!$B$4</f>
        <v>0.12114369000000001</v>
      </c>
      <c r="Q367">
        <f>IF(ABS(F367)&gt;1,F367/1000000,F367)*Analysis!$B$4</f>
        <v>9.8743045500000015</v>
      </c>
      <c r="R367">
        <f t="shared" si="35"/>
        <v>0</v>
      </c>
      <c r="S367">
        <f t="shared" si="36"/>
        <v>0</v>
      </c>
      <c r="T367">
        <f t="shared" si="37"/>
        <v>0</v>
      </c>
      <c r="U367">
        <f t="shared" si="38"/>
        <v>0</v>
      </c>
    </row>
    <row r="368" spans="1:21" x14ac:dyDescent="0.3">
      <c r="A368" s="4">
        <v>366</v>
      </c>
      <c r="B368" s="4">
        <v>-96584627676</v>
      </c>
      <c r="C368" s="5">
        <v>2</v>
      </c>
      <c r="D368" s="5">
        <v>-5.0159999999999996E-3</v>
      </c>
      <c r="E368" s="5">
        <v>1.2258E-2</v>
      </c>
      <c r="F368" s="5">
        <v>1005039</v>
      </c>
      <c r="G368" s="5">
        <v>0</v>
      </c>
      <c r="H368" s="5">
        <v>0</v>
      </c>
      <c r="I368" s="5">
        <v>0</v>
      </c>
      <c r="J368" s="5">
        <v>0</v>
      </c>
      <c r="L368">
        <f t="shared" si="33"/>
        <v>366</v>
      </c>
      <c r="M368">
        <f>Analysis!$B$3+B368/1000000</f>
        <v>7.3723239999962971</v>
      </c>
      <c r="N368">
        <f t="shared" si="34"/>
        <v>2</v>
      </c>
      <c r="O368">
        <f>IF(ABS(D368)&gt;1,D368/1000000,D368)*Analysis!$B$4</f>
        <v>-4.9206960000000001E-2</v>
      </c>
      <c r="P368">
        <f>IF(ABS(E368)&gt;1,E368/1000000,E368)*Analysis!$B$4</f>
        <v>0.12025098000000001</v>
      </c>
      <c r="Q368">
        <f>IF(ABS(F368)&gt;1,F368/1000000,F368)*Analysis!$B$4</f>
        <v>9.8594325900000008</v>
      </c>
      <c r="R368">
        <f t="shared" si="35"/>
        <v>0</v>
      </c>
      <c r="S368">
        <f t="shared" si="36"/>
        <v>0</v>
      </c>
      <c r="T368">
        <f t="shared" si="37"/>
        <v>0</v>
      </c>
      <c r="U368">
        <f t="shared" si="38"/>
        <v>0</v>
      </c>
    </row>
    <row r="369" spans="1:21" x14ac:dyDescent="0.3">
      <c r="A369" s="4">
        <v>367</v>
      </c>
      <c r="B369" s="4">
        <v>-96584611508</v>
      </c>
      <c r="C369" s="5">
        <v>2</v>
      </c>
      <c r="D369" s="5">
        <v>-1.1880999999999999E-2</v>
      </c>
      <c r="E369" s="5">
        <v>1.2260999999999999E-2</v>
      </c>
      <c r="F369" s="5">
        <v>1004050</v>
      </c>
      <c r="G369" s="5">
        <v>0</v>
      </c>
      <c r="H369" s="5">
        <v>0</v>
      </c>
      <c r="I369" s="5">
        <v>0</v>
      </c>
      <c r="J369" s="5">
        <v>0</v>
      </c>
      <c r="L369">
        <f t="shared" si="33"/>
        <v>367</v>
      </c>
      <c r="M369">
        <f>Analysis!$B$3+B369/1000000</f>
        <v>7.388491999998223</v>
      </c>
      <c r="N369">
        <f t="shared" si="34"/>
        <v>2</v>
      </c>
      <c r="O369">
        <f>IF(ABS(D369)&gt;1,D369/1000000,D369)*Analysis!$B$4</f>
        <v>-0.11655261</v>
      </c>
      <c r="P369">
        <f>IF(ABS(E369)&gt;1,E369/1000000,E369)*Analysis!$B$4</f>
        <v>0.12028041</v>
      </c>
      <c r="Q369">
        <f>IF(ABS(F369)&gt;1,F369/1000000,F369)*Analysis!$B$4</f>
        <v>9.8497305000000015</v>
      </c>
      <c r="R369">
        <f t="shared" si="35"/>
        <v>0</v>
      </c>
      <c r="S369">
        <f t="shared" si="36"/>
        <v>0</v>
      </c>
      <c r="T369">
        <f t="shared" si="37"/>
        <v>0</v>
      </c>
      <c r="U369">
        <f t="shared" si="38"/>
        <v>0</v>
      </c>
    </row>
    <row r="370" spans="1:21" x14ac:dyDescent="0.3">
      <c r="A370" s="4">
        <v>368</v>
      </c>
      <c r="B370" s="4">
        <v>-96584585834</v>
      </c>
      <c r="C370" s="5">
        <v>2</v>
      </c>
      <c r="D370" s="5">
        <v>-1.6166E-2</v>
      </c>
      <c r="E370" s="5">
        <v>3.1489999999999999E-3</v>
      </c>
      <c r="F370" s="5">
        <v>1004009</v>
      </c>
      <c r="G370" s="5">
        <v>0</v>
      </c>
      <c r="H370" s="5">
        <v>0</v>
      </c>
      <c r="I370" s="5">
        <v>0</v>
      </c>
      <c r="J370" s="5">
        <v>0</v>
      </c>
      <c r="L370">
        <f t="shared" si="33"/>
        <v>368</v>
      </c>
      <c r="M370">
        <f>Analysis!$B$3+B370/1000000</f>
        <v>7.4141660000022966</v>
      </c>
      <c r="N370">
        <f t="shared" si="34"/>
        <v>2</v>
      </c>
      <c r="O370">
        <f>IF(ABS(D370)&gt;1,D370/1000000,D370)*Analysis!$B$4</f>
        <v>-0.15858846000000001</v>
      </c>
      <c r="P370">
        <f>IF(ABS(E370)&gt;1,E370/1000000,E370)*Analysis!$B$4</f>
        <v>3.0891689999999999E-2</v>
      </c>
      <c r="Q370">
        <f>IF(ABS(F370)&gt;1,F370/1000000,F370)*Analysis!$B$4</f>
        <v>9.849328289999999</v>
      </c>
      <c r="R370">
        <f t="shared" si="35"/>
        <v>0</v>
      </c>
      <c r="S370">
        <f t="shared" si="36"/>
        <v>0</v>
      </c>
      <c r="T370">
        <f t="shared" si="37"/>
        <v>0</v>
      </c>
      <c r="U370">
        <f t="shared" si="38"/>
        <v>0</v>
      </c>
    </row>
    <row r="371" spans="1:21" x14ac:dyDescent="0.3">
      <c r="A371" s="4">
        <v>369</v>
      </c>
      <c r="B371" s="4">
        <v>-96584571743</v>
      </c>
      <c r="C371" s="5">
        <v>2</v>
      </c>
      <c r="D371" s="5">
        <v>-2.2127000000000001E-2</v>
      </c>
      <c r="E371" s="5">
        <v>5.9919999999999999E-3</v>
      </c>
      <c r="F371" s="5">
        <v>1003866</v>
      </c>
      <c r="G371" s="5">
        <v>0</v>
      </c>
      <c r="H371" s="5">
        <v>0</v>
      </c>
      <c r="I371" s="5">
        <v>0</v>
      </c>
      <c r="J371" s="5">
        <v>0</v>
      </c>
      <c r="L371">
        <f t="shared" si="33"/>
        <v>369</v>
      </c>
      <c r="M371">
        <f>Analysis!$B$3+B371/1000000</f>
        <v>7.4282570000068517</v>
      </c>
      <c r="N371">
        <f t="shared" si="34"/>
        <v>2</v>
      </c>
      <c r="O371">
        <f>IF(ABS(D371)&gt;1,D371/1000000,D371)*Analysis!$B$4</f>
        <v>-0.21706587000000002</v>
      </c>
      <c r="P371">
        <f>IF(ABS(E371)&gt;1,E371/1000000,E371)*Analysis!$B$4</f>
        <v>5.8781520000000004E-2</v>
      </c>
      <c r="Q371">
        <f>IF(ABS(F371)&gt;1,F371/1000000,F371)*Analysis!$B$4</f>
        <v>9.847925459999999</v>
      </c>
      <c r="R371">
        <f t="shared" si="35"/>
        <v>0</v>
      </c>
      <c r="S371">
        <f t="shared" si="36"/>
        <v>0</v>
      </c>
      <c r="T371">
        <f t="shared" si="37"/>
        <v>0</v>
      </c>
      <c r="U371">
        <f t="shared" si="38"/>
        <v>0</v>
      </c>
    </row>
    <row r="372" spans="1:21" x14ac:dyDescent="0.3">
      <c r="A372" s="4">
        <v>370</v>
      </c>
      <c r="B372" s="4">
        <v>-96584547367</v>
      </c>
      <c r="C372" s="5">
        <v>2</v>
      </c>
      <c r="D372" s="5">
        <v>-1.2714E-2</v>
      </c>
      <c r="E372" s="5">
        <v>1.2822E-2</v>
      </c>
      <c r="F372" s="5">
        <v>1004166</v>
      </c>
      <c r="G372" s="5">
        <v>0</v>
      </c>
      <c r="H372" s="5">
        <v>0</v>
      </c>
      <c r="I372" s="5">
        <v>0</v>
      </c>
      <c r="J372" s="5">
        <v>0</v>
      </c>
      <c r="L372">
        <f t="shared" si="33"/>
        <v>370</v>
      </c>
      <c r="M372">
        <f>Analysis!$B$3+B372/1000000</f>
        <v>7.4526329999935115</v>
      </c>
      <c r="N372">
        <f t="shared" si="34"/>
        <v>2</v>
      </c>
      <c r="O372">
        <f>IF(ABS(D372)&gt;1,D372/1000000,D372)*Analysis!$B$4</f>
        <v>-0.12472434</v>
      </c>
      <c r="P372">
        <f>IF(ABS(E372)&gt;1,E372/1000000,E372)*Analysis!$B$4</f>
        <v>0.12578382000000002</v>
      </c>
      <c r="Q372">
        <f>IF(ABS(F372)&gt;1,F372/1000000,F372)*Analysis!$B$4</f>
        <v>9.8508684599999992</v>
      </c>
      <c r="R372">
        <f t="shared" si="35"/>
        <v>0</v>
      </c>
      <c r="S372">
        <f t="shared" si="36"/>
        <v>0</v>
      </c>
      <c r="T372">
        <f t="shared" si="37"/>
        <v>0</v>
      </c>
      <c r="U372">
        <f t="shared" si="38"/>
        <v>0</v>
      </c>
    </row>
    <row r="373" spans="1:21" x14ac:dyDescent="0.3">
      <c r="A373" s="4">
        <v>371</v>
      </c>
      <c r="B373" s="4">
        <v>-96584532487</v>
      </c>
      <c r="C373" s="5">
        <v>2</v>
      </c>
      <c r="D373" s="5">
        <v>-1.3584000000000001E-2</v>
      </c>
      <c r="E373" s="5">
        <v>1.1868E-2</v>
      </c>
      <c r="F373" s="5">
        <v>1004107</v>
      </c>
      <c r="G373" s="5">
        <v>0</v>
      </c>
      <c r="H373" s="5">
        <v>0</v>
      </c>
      <c r="I373" s="5">
        <v>0</v>
      </c>
      <c r="J373" s="5">
        <v>0</v>
      </c>
      <c r="L373">
        <f t="shared" si="33"/>
        <v>371</v>
      </c>
      <c r="M373">
        <f>Analysis!$B$3+B373/1000000</f>
        <v>7.4675129999959609</v>
      </c>
      <c r="N373">
        <f t="shared" si="34"/>
        <v>2</v>
      </c>
      <c r="O373">
        <f>IF(ABS(D373)&gt;1,D373/1000000,D373)*Analysis!$B$4</f>
        <v>-0.13325904000000002</v>
      </c>
      <c r="P373">
        <f>IF(ABS(E373)&gt;1,E373/1000000,E373)*Analysis!$B$4</f>
        <v>0.11642508</v>
      </c>
      <c r="Q373">
        <f>IF(ABS(F373)&gt;1,F373/1000000,F373)*Analysis!$B$4</f>
        <v>9.8502896700000004</v>
      </c>
      <c r="R373">
        <f t="shared" si="35"/>
        <v>0</v>
      </c>
      <c r="S373">
        <f t="shared" si="36"/>
        <v>0</v>
      </c>
      <c r="T373">
        <f t="shared" si="37"/>
        <v>0</v>
      </c>
      <c r="U373">
        <f t="shared" si="38"/>
        <v>0</v>
      </c>
    </row>
    <row r="374" spans="1:21" x14ac:dyDescent="0.3">
      <c r="A374" s="4">
        <v>372</v>
      </c>
      <c r="B374" s="4">
        <v>-96584516130</v>
      </c>
      <c r="C374" s="5">
        <v>2</v>
      </c>
      <c r="D374" s="5">
        <v>-5.4780000000000002E-3</v>
      </c>
      <c r="E374" s="5">
        <v>1.2213999999999999E-2</v>
      </c>
      <c r="F374" s="5">
        <v>1004413</v>
      </c>
      <c r="G374" s="5">
        <v>0</v>
      </c>
      <c r="H374" s="5">
        <v>0</v>
      </c>
      <c r="I374" s="5">
        <v>0</v>
      </c>
      <c r="J374" s="5">
        <v>0</v>
      </c>
      <c r="L374">
        <f t="shared" si="33"/>
        <v>372</v>
      </c>
      <c r="M374">
        <f>Analysis!$B$3+B374/1000000</f>
        <v>7.4838699999963865</v>
      </c>
      <c r="N374">
        <f t="shared" si="34"/>
        <v>2</v>
      </c>
      <c r="O374">
        <f>IF(ABS(D374)&gt;1,D374/1000000,D374)*Analysis!$B$4</f>
        <v>-5.3739180000000004E-2</v>
      </c>
      <c r="P374">
        <f>IF(ABS(E374)&gt;1,E374/1000000,E374)*Analysis!$B$4</f>
        <v>0.11981934</v>
      </c>
      <c r="Q374">
        <f>IF(ABS(F374)&gt;1,F374/1000000,F374)*Analysis!$B$4</f>
        <v>9.8532915299999999</v>
      </c>
      <c r="R374">
        <f t="shared" si="35"/>
        <v>0</v>
      </c>
      <c r="S374">
        <f t="shared" si="36"/>
        <v>0</v>
      </c>
      <c r="T374">
        <f t="shared" si="37"/>
        <v>0</v>
      </c>
      <c r="U374">
        <f t="shared" si="38"/>
        <v>0</v>
      </c>
    </row>
    <row r="375" spans="1:21" x14ac:dyDescent="0.3">
      <c r="A375" s="4">
        <v>373</v>
      </c>
      <c r="B375" s="4">
        <v>-96584489925</v>
      </c>
      <c r="C375" s="5">
        <v>2</v>
      </c>
      <c r="D375" s="5">
        <v>-4.3470000000000002E-3</v>
      </c>
      <c r="E375" s="5">
        <v>1.2453000000000001E-2</v>
      </c>
      <c r="F375" s="5">
        <v>1004459</v>
      </c>
      <c r="G375" s="5">
        <v>0</v>
      </c>
      <c r="H375" s="5">
        <v>0</v>
      </c>
      <c r="I375" s="5">
        <v>0</v>
      </c>
      <c r="J375" s="5">
        <v>0</v>
      </c>
      <c r="L375">
        <f t="shared" si="33"/>
        <v>373</v>
      </c>
      <c r="M375">
        <f>Analysis!$B$3+B375/1000000</f>
        <v>7.5100749999983236</v>
      </c>
      <c r="N375">
        <f t="shared" si="34"/>
        <v>2</v>
      </c>
      <c r="O375">
        <f>IF(ABS(D375)&gt;1,D375/1000000,D375)*Analysis!$B$4</f>
        <v>-4.2644070000000006E-2</v>
      </c>
      <c r="P375">
        <f>IF(ABS(E375)&gt;1,E375/1000000,E375)*Analysis!$B$4</f>
        <v>0.12216393000000002</v>
      </c>
      <c r="Q375">
        <f>IF(ABS(F375)&gt;1,F375/1000000,F375)*Analysis!$B$4</f>
        <v>9.8537427900000001</v>
      </c>
      <c r="R375">
        <f t="shared" si="35"/>
        <v>0</v>
      </c>
      <c r="S375">
        <f t="shared" si="36"/>
        <v>0</v>
      </c>
      <c r="T375">
        <f t="shared" si="37"/>
        <v>0</v>
      </c>
      <c r="U375">
        <f t="shared" si="38"/>
        <v>0</v>
      </c>
    </row>
    <row r="376" spans="1:21" x14ac:dyDescent="0.3">
      <c r="A376" s="4">
        <v>374</v>
      </c>
      <c r="B376" s="4">
        <v>-96584471387</v>
      </c>
      <c r="C376" s="5">
        <v>2</v>
      </c>
      <c r="D376" s="5">
        <v>-8.6300000000000005E-3</v>
      </c>
      <c r="E376" s="5">
        <v>1.2292000000000001E-2</v>
      </c>
      <c r="F376" s="5">
        <v>1004302</v>
      </c>
      <c r="G376" s="5">
        <v>0</v>
      </c>
      <c r="H376" s="5">
        <v>0</v>
      </c>
      <c r="I376" s="5">
        <v>0</v>
      </c>
      <c r="J376" s="5">
        <v>0</v>
      </c>
      <c r="L376">
        <f t="shared" si="33"/>
        <v>374</v>
      </c>
      <c r="M376">
        <f>Analysis!$B$3+B376/1000000</f>
        <v>7.528613000002224</v>
      </c>
      <c r="N376">
        <f t="shared" si="34"/>
        <v>2</v>
      </c>
      <c r="O376">
        <f>IF(ABS(D376)&gt;1,D376/1000000,D376)*Analysis!$B$4</f>
        <v>-8.4660300000000008E-2</v>
      </c>
      <c r="P376">
        <f>IF(ABS(E376)&gt;1,E376/1000000,E376)*Analysis!$B$4</f>
        <v>0.12058452000000001</v>
      </c>
      <c r="Q376">
        <f>IF(ABS(F376)&gt;1,F376/1000000,F376)*Analysis!$B$4</f>
        <v>9.8522026199999999</v>
      </c>
      <c r="R376">
        <f t="shared" si="35"/>
        <v>0</v>
      </c>
      <c r="S376">
        <f t="shared" si="36"/>
        <v>0</v>
      </c>
      <c r="T376">
        <f t="shared" si="37"/>
        <v>0</v>
      </c>
      <c r="U376">
        <f t="shared" si="38"/>
        <v>0</v>
      </c>
    </row>
    <row r="377" spans="1:21" x14ac:dyDescent="0.3">
      <c r="A377" s="4">
        <v>375</v>
      </c>
      <c r="B377" s="4">
        <v>-96584447789</v>
      </c>
      <c r="C377" s="5">
        <v>2</v>
      </c>
      <c r="D377" s="5">
        <v>-1.3269E-2</v>
      </c>
      <c r="E377" s="5">
        <v>1.2304000000000001E-2</v>
      </c>
      <c r="F377" s="5">
        <v>1004118</v>
      </c>
      <c r="G377" s="5">
        <v>0</v>
      </c>
      <c r="H377" s="5">
        <v>0</v>
      </c>
      <c r="I377" s="5">
        <v>0</v>
      </c>
      <c r="J377" s="5">
        <v>0</v>
      </c>
      <c r="L377">
        <f t="shared" si="33"/>
        <v>375</v>
      </c>
      <c r="M377">
        <f>Analysis!$B$3+B377/1000000</f>
        <v>7.5522110000019893</v>
      </c>
      <c r="N377">
        <f t="shared" si="34"/>
        <v>2</v>
      </c>
      <c r="O377">
        <f>IF(ABS(D377)&gt;1,D377/1000000,D377)*Analysis!$B$4</f>
        <v>-0.13016889000000001</v>
      </c>
      <c r="P377">
        <f>IF(ABS(E377)&gt;1,E377/1000000,E377)*Analysis!$B$4</f>
        <v>0.12070224000000002</v>
      </c>
      <c r="Q377">
        <f>IF(ABS(F377)&gt;1,F377/1000000,F377)*Analysis!$B$4</f>
        <v>9.850397580000001</v>
      </c>
      <c r="R377">
        <f t="shared" si="35"/>
        <v>0</v>
      </c>
      <c r="S377">
        <f t="shared" si="36"/>
        <v>0</v>
      </c>
      <c r="T377">
        <f t="shared" si="37"/>
        <v>0</v>
      </c>
      <c r="U377">
        <f t="shared" si="38"/>
        <v>0</v>
      </c>
    </row>
    <row r="378" spans="1:21" x14ac:dyDescent="0.3">
      <c r="A378" s="4">
        <v>376</v>
      </c>
      <c r="B378" s="4">
        <v>-96584431682</v>
      </c>
      <c r="C378" s="5">
        <v>2</v>
      </c>
      <c r="D378" s="5">
        <v>-1.3204E-2</v>
      </c>
      <c r="E378" s="5">
        <v>1.2215999999999999E-2</v>
      </c>
      <c r="F378" s="5">
        <v>1004119</v>
      </c>
      <c r="G378" s="5">
        <v>0</v>
      </c>
      <c r="H378" s="5">
        <v>0</v>
      </c>
      <c r="I378" s="5">
        <v>0</v>
      </c>
      <c r="J378" s="5">
        <v>0</v>
      </c>
      <c r="L378">
        <f t="shared" si="33"/>
        <v>376</v>
      </c>
      <c r="M378">
        <f>Analysis!$B$3+B378/1000000</f>
        <v>7.5683180000050925</v>
      </c>
      <c r="N378">
        <f t="shared" si="34"/>
        <v>2</v>
      </c>
      <c r="O378">
        <f>IF(ABS(D378)&gt;1,D378/1000000,D378)*Analysis!$B$4</f>
        <v>-0.12953124000000002</v>
      </c>
      <c r="P378">
        <f>IF(ABS(E378)&gt;1,E378/1000000,E378)*Analysis!$B$4</f>
        <v>0.11983895999999999</v>
      </c>
      <c r="Q378">
        <f>IF(ABS(F378)&gt;1,F378/1000000,F378)*Analysis!$B$4</f>
        <v>9.8504073900000009</v>
      </c>
      <c r="R378">
        <f t="shared" si="35"/>
        <v>0</v>
      </c>
      <c r="S378">
        <f t="shared" si="36"/>
        <v>0</v>
      </c>
      <c r="T378">
        <f t="shared" si="37"/>
        <v>0</v>
      </c>
      <c r="U378">
        <f t="shared" si="38"/>
        <v>0</v>
      </c>
    </row>
    <row r="379" spans="1:21" x14ac:dyDescent="0.3">
      <c r="A379" s="4">
        <v>377</v>
      </c>
      <c r="B379" s="4">
        <v>-96584411311</v>
      </c>
      <c r="C379" s="5">
        <v>2</v>
      </c>
      <c r="D379" s="5">
        <v>-1.2926999999999999E-2</v>
      </c>
      <c r="E379" s="5">
        <v>5.4799999999999996E-3</v>
      </c>
      <c r="F379" s="5">
        <v>1007636</v>
      </c>
      <c r="G379" s="5">
        <v>0</v>
      </c>
      <c r="H379" s="5">
        <v>0</v>
      </c>
      <c r="I379" s="5">
        <v>0</v>
      </c>
      <c r="J379" s="5">
        <v>0</v>
      </c>
      <c r="L379">
        <f t="shared" si="33"/>
        <v>377</v>
      </c>
      <c r="M379">
        <f>Analysis!$B$3+B379/1000000</f>
        <v>7.5886889999965206</v>
      </c>
      <c r="N379">
        <f t="shared" si="34"/>
        <v>2</v>
      </c>
      <c r="O379">
        <f>IF(ABS(D379)&gt;1,D379/1000000,D379)*Analysis!$B$4</f>
        <v>-0.12681387</v>
      </c>
      <c r="P379">
        <f>IF(ABS(E379)&gt;1,E379/1000000,E379)*Analysis!$B$4</f>
        <v>5.3758800000000002E-2</v>
      </c>
      <c r="Q379">
        <f>IF(ABS(F379)&gt;1,F379/1000000,F379)*Analysis!$B$4</f>
        <v>9.8849091599999994</v>
      </c>
      <c r="R379">
        <f t="shared" si="35"/>
        <v>0</v>
      </c>
      <c r="S379">
        <f t="shared" si="36"/>
        <v>0</v>
      </c>
      <c r="T379">
        <f t="shared" si="37"/>
        <v>0</v>
      </c>
      <c r="U379">
        <f t="shared" si="38"/>
        <v>0</v>
      </c>
    </row>
    <row r="380" spans="1:21" x14ac:dyDescent="0.3">
      <c r="A380" s="4">
        <v>378</v>
      </c>
      <c r="B380" s="4">
        <v>-96584387262</v>
      </c>
      <c r="C380" s="5">
        <v>2</v>
      </c>
      <c r="D380" s="5">
        <v>-1.1287E-2</v>
      </c>
      <c r="E380" s="5">
        <v>5.202E-3</v>
      </c>
      <c r="F380" s="5">
        <v>1004083</v>
      </c>
      <c r="G380" s="5">
        <v>0</v>
      </c>
      <c r="H380" s="5">
        <v>0</v>
      </c>
      <c r="I380" s="5">
        <v>0</v>
      </c>
      <c r="J380" s="5">
        <v>0</v>
      </c>
      <c r="L380">
        <f t="shared" si="33"/>
        <v>378</v>
      </c>
      <c r="M380">
        <f>Analysis!$B$3+B380/1000000</f>
        <v>7.6127379999961704</v>
      </c>
      <c r="N380">
        <f t="shared" si="34"/>
        <v>2</v>
      </c>
      <c r="O380">
        <f>IF(ABS(D380)&gt;1,D380/1000000,D380)*Analysis!$B$4</f>
        <v>-0.11072547000000001</v>
      </c>
      <c r="P380">
        <f>IF(ABS(E380)&gt;1,E380/1000000,E380)*Analysis!$B$4</f>
        <v>5.103162E-2</v>
      </c>
      <c r="Q380">
        <f>IF(ABS(F380)&gt;1,F380/1000000,F380)*Analysis!$B$4</f>
        <v>9.8500542300000014</v>
      </c>
      <c r="R380">
        <f t="shared" si="35"/>
        <v>0</v>
      </c>
      <c r="S380">
        <f t="shared" si="36"/>
        <v>0</v>
      </c>
      <c r="T380">
        <f t="shared" si="37"/>
        <v>0</v>
      </c>
      <c r="U380">
        <f t="shared" si="38"/>
        <v>0</v>
      </c>
    </row>
    <row r="381" spans="1:21" x14ac:dyDescent="0.3">
      <c r="A381" s="4">
        <v>379</v>
      </c>
      <c r="B381" s="4">
        <v>-96584370130</v>
      </c>
      <c r="C381" s="5">
        <v>2</v>
      </c>
      <c r="D381" s="5">
        <v>-8.7150000000000005E-3</v>
      </c>
      <c r="E381" s="5">
        <v>5.9030000000000003E-3</v>
      </c>
      <c r="F381" s="5">
        <v>1003377</v>
      </c>
      <c r="G381" s="5">
        <v>0</v>
      </c>
      <c r="H381" s="5">
        <v>0</v>
      </c>
      <c r="I381" s="5">
        <v>0</v>
      </c>
      <c r="J381" s="5">
        <v>0</v>
      </c>
      <c r="L381">
        <f t="shared" si="33"/>
        <v>379</v>
      </c>
      <c r="M381">
        <f>Analysis!$B$3+B381/1000000</f>
        <v>7.6298700000043027</v>
      </c>
      <c r="N381">
        <f t="shared" si="34"/>
        <v>2</v>
      </c>
      <c r="O381">
        <f>IF(ABS(D381)&gt;1,D381/1000000,D381)*Analysis!$B$4</f>
        <v>-8.5494150000000005E-2</v>
      </c>
      <c r="P381">
        <f>IF(ABS(E381)&gt;1,E381/1000000,E381)*Analysis!$B$4</f>
        <v>5.7908430000000004E-2</v>
      </c>
      <c r="Q381">
        <f>IF(ABS(F381)&gt;1,F381/1000000,F381)*Analysis!$B$4</f>
        <v>9.8431283700000005</v>
      </c>
      <c r="R381">
        <f t="shared" si="35"/>
        <v>0</v>
      </c>
      <c r="S381">
        <f t="shared" si="36"/>
        <v>0</v>
      </c>
      <c r="T381">
        <f t="shared" si="37"/>
        <v>0</v>
      </c>
      <c r="U381">
        <f t="shared" si="38"/>
        <v>0</v>
      </c>
    </row>
    <row r="382" spans="1:21" x14ac:dyDescent="0.3">
      <c r="A382" s="4">
        <v>380</v>
      </c>
      <c r="B382" s="4">
        <v>-96584351577</v>
      </c>
      <c r="C382" s="5">
        <v>2</v>
      </c>
      <c r="D382" s="5">
        <v>-1.4331E-2</v>
      </c>
      <c r="E382" s="5">
        <v>1.3299999999999999E-2</v>
      </c>
      <c r="F382" s="5">
        <v>1001791</v>
      </c>
      <c r="G382" s="5">
        <v>0</v>
      </c>
      <c r="H382" s="5">
        <v>0</v>
      </c>
      <c r="I382" s="5">
        <v>0</v>
      </c>
      <c r="J382" s="5">
        <v>0</v>
      </c>
      <c r="L382">
        <f t="shared" si="33"/>
        <v>380</v>
      </c>
      <c r="M382">
        <f>Analysis!$B$3+B382/1000000</f>
        <v>7.6484230000060052</v>
      </c>
      <c r="N382">
        <f t="shared" si="34"/>
        <v>2</v>
      </c>
      <c r="O382">
        <f>IF(ABS(D382)&gt;1,D382/1000000,D382)*Analysis!$B$4</f>
        <v>-0.14058711000000002</v>
      </c>
      <c r="P382">
        <f>IF(ABS(E382)&gt;1,E382/1000000,E382)*Analysis!$B$4</f>
        <v>0.13047300000000001</v>
      </c>
      <c r="Q382">
        <f>IF(ABS(F382)&gt;1,F382/1000000,F382)*Analysis!$B$4</f>
        <v>9.8275697100000023</v>
      </c>
      <c r="R382">
        <f t="shared" si="35"/>
        <v>0</v>
      </c>
      <c r="S382">
        <f t="shared" si="36"/>
        <v>0</v>
      </c>
      <c r="T382">
        <f t="shared" si="37"/>
        <v>0</v>
      </c>
      <c r="U382">
        <f t="shared" si="38"/>
        <v>0</v>
      </c>
    </row>
    <row r="383" spans="1:21" x14ac:dyDescent="0.3">
      <c r="A383" s="4">
        <v>381</v>
      </c>
      <c r="B383" s="4">
        <v>-96584330176</v>
      </c>
      <c r="C383" s="5">
        <v>2</v>
      </c>
      <c r="D383" s="5">
        <v>-1.3251000000000001E-2</v>
      </c>
      <c r="E383" s="5">
        <v>1.1927E-2</v>
      </c>
      <c r="F383" s="5">
        <v>1003686</v>
      </c>
      <c r="G383" s="5">
        <v>0</v>
      </c>
      <c r="H383" s="5">
        <v>0</v>
      </c>
      <c r="I383" s="5">
        <v>0</v>
      </c>
      <c r="J383" s="5">
        <v>0</v>
      </c>
      <c r="L383">
        <f t="shared" si="33"/>
        <v>381</v>
      </c>
      <c r="M383">
        <f>Analysis!$B$3+B383/1000000</f>
        <v>7.6698239999968791</v>
      </c>
      <c r="N383">
        <f t="shared" si="34"/>
        <v>2</v>
      </c>
      <c r="O383">
        <f>IF(ABS(D383)&gt;1,D383/1000000,D383)*Analysis!$B$4</f>
        <v>-0.12999231</v>
      </c>
      <c r="P383">
        <f>IF(ABS(E383)&gt;1,E383/1000000,E383)*Analysis!$B$4</f>
        <v>0.11700387000000001</v>
      </c>
      <c r="Q383">
        <f>IF(ABS(F383)&gt;1,F383/1000000,F383)*Analysis!$B$4</f>
        <v>9.8461596600000014</v>
      </c>
      <c r="R383">
        <f t="shared" si="35"/>
        <v>0</v>
      </c>
      <c r="S383">
        <f t="shared" si="36"/>
        <v>0</v>
      </c>
      <c r="T383">
        <f t="shared" si="37"/>
        <v>0</v>
      </c>
      <c r="U383">
        <f t="shared" si="38"/>
        <v>0</v>
      </c>
    </row>
    <row r="384" spans="1:21" x14ac:dyDescent="0.3">
      <c r="A384" s="4">
        <v>382</v>
      </c>
      <c r="B384" s="4">
        <v>-96584307814</v>
      </c>
      <c r="C384" s="5">
        <v>2</v>
      </c>
      <c r="D384" s="5">
        <v>-1.2543E-2</v>
      </c>
      <c r="E384" s="5">
        <v>1.2255E-2</v>
      </c>
      <c r="F384" s="5">
        <v>1002654</v>
      </c>
      <c r="G384" s="5">
        <v>0</v>
      </c>
      <c r="H384" s="5">
        <v>0</v>
      </c>
      <c r="I384" s="5">
        <v>0</v>
      </c>
      <c r="J384" s="5">
        <v>0</v>
      </c>
      <c r="L384">
        <f t="shared" si="33"/>
        <v>382</v>
      </c>
      <c r="M384">
        <f>Analysis!$B$3+B384/1000000</f>
        <v>7.6921860000002198</v>
      </c>
      <c r="N384">
        <f t="shared" si="34"/>
        <v>2</v>
      </c>
      <c r="O384">
        <f>IF(ABS(D384)&gt;1,D384/1000000,D384)*Analysis!$B$4</f>
        <v>-0.12304683000000001</v>
      </c>
      <c r="P384">
        <f>IF(ABS(E384)&gt;1,E384/1000000,E384)*Analysis!$B$4</f>
        <v>0.12022155000000001</v>
      </c>
      <c r="Q384">
        <f>IF(ABS(F384)&gt;1,F384/1000000,F384)*Analysis!$B$4</f>
        <v>9.8360357399999998</v>
      </c>
      <c r="R384">
        <f t="shared" si="35"/>
        <v>0</v>
      </c>
      <c r="S384">
        <f t="shared" si="36"/>
        <v>0</v>
      </c>
      <c r="T384">
        <f t="shared" si="37"/>
        <v>0</v>
      </c>
      <c r="U384">
        <f t="shared" si="38"/>
        <v>0</v>
      </c>
    </row>
    <row r="385" spans="1:21" x14ac:dyDescent="0.3">
      <c r="A385" s="4">
        <v>383</v>
      </c>
      <c r="B385" s="4">
        <v>-96584290834</v>
      </c>
      <c r="C385" s="5">
        <v>2</v>
      </c>
      <c r="D385" s="5">
        <v>-1.4880000000000001E-2</v>
      </c>
      <c r="E385" s="5">
        <v>8.7309999999999992E-3</v>
      </c>
      <c r="F385" s="5">
        <v>0.99842799999999998</v>
      </c>
      <c r="G385" s="5">
        <v>0</v>
      </c>
      <c r="H385" s="5">
        <v>0</v>
      </c>
      <c r="I385" s="5">
        <v>0</v>
      </c>
      <c r="J385" s="5">
        <v>0</v>
      </c>
      <c r="L385">
        <f t="shared" si="33"/>
        <v>383</v>
      </c>
      <c r="M385">
        <f>Analysis!$B$3+B385/1000000</f>
        <v>7.7091660000005504</v>
      </c>
      <c r="N385">
        <f t="shared" si="34"/>
        <v>2</v>
      </c>
      <c r="O385">
        <f>IF(ABS(D385)&gt;1,D385/1000000,D385)*Analysis!$B$4</f>
        <v>-0.14597280000000001</v>
      </c>
      <c r="P385">
        <f>IF(ABS(E385)&gt;1,E385/1000000,E385)*Analysis!$B$4</f>
        <v>8.5651110000000003E-2</v>
      </c>
      <c r="Q385">
        <f>IF(ABS(F385)&gt;1,F385/1000000,F385)*Analysis!$B$4</f>
        <v>9.7945786800000008</v>
      </c>
      <c r="R385">
        <f t="shared" si="35"/>
        <v>0</v>
      </c>
      <c r="S385">
        <f t="shared" si="36"/>
        <v>0</v>
      </c>
      <c r="T385">
        <f t="shared" si="37"/>
        <v>0</v>
      </c>
      <c r="U385">
        <f t="shared" si="38"/>
        <v>0</v>
      </c>
    </row>
    <row r="386" spans="1:21" x14ac:dyDescent="0.3">
      <c r="A386" s="4">
        <v>384</v>
      </c>
      <c r="B386" s="4">
        <v>-96584270855</v>
      </c>
      <c r="C386" s="5">
        <v>2</v>
      </c>
      <c r="D386" s="5">
        <v>-1.2200000000000001E-2</v>
      </c>
      <c r="E386" s="5">
        <v>3.9189999999999997E-3</v>
      </c>
      <c r="F386" s="5">
        <v>1005018</v>
      </c>
      <c r="G386" s="5">
        <v>0</v>
      </c>
      <c r="H386" s="5">
        <v>0</v>
      </c>
      <c r="I386" s="5">
        <v>0</v>
      </c>
      <c r="J386" s="5">
        <v>0</v>
      </c>
      <c r="L386">
        <f t="shared" si="33"/>
        <v>384</v>
      </c>
      <c r="M386">
        <f>Analysis!$B$3+B386/1000000</f>
        <v>7.7291450000047917</v>
      </c>
      <c r="N386">
        <f t="shared" si="34"/>
        <v>2</v>
      </c>
      <c r="O386">
        <f>IF(ABS(D386)&gt;1,D386/1000000,D386)*Analysis!$B$4</f>
        <v>-0.11968200000000001</v>
      </c>
      <c r="P386">
        <f>IF(ABS(E386)&gt;1,E386/1000000,E386)*Analysis!$B$4</f>
        <v>3.8445389999999996E-2</v>
      </c>
      <c r="Q386">
        <f>IF(ABS(F386)&gt;1,F386/1000000,F386)*Analysis!$B$4</f>
        <v>9.8592265799999996</v>
      </c>
      <c r="R386">
        <f t="shared" si="35"/>
        <v>0</v>
      </c>
      <c r="S386">
        <f t="shared" si="36"/>
        <v>0</v>
      </c>
      <c r="T386">
        <f t="shared" si="37"/>
        <v>0</v>
      </c>
      <c r="U386">
        <f t="shared" si="38"/>
        <v>0</v>
      </c>
    </row>
    <row r="387" spans="1:21" x14ac:dyDescent="0.3">
      <c r="A387" s="4">
        <v>385</v>
      </c>
      <c r="B387" s="4">
        <v>-96584250228</v>
      </c>
      <c r="C387" s="5">
        <v>2</v>
      </c>
      <c r="D387" s="5">
        <v>-1.371E-2</v>
      </c>
      <c r="E387" s="5">
        <v>1.0788000000000001E-2</v>
      </c>
      <c r="F387" s="5">
        <v>1004603</v>
      </c>
      <c r="G387" s="5">
        <v>0</v>
      </c>
      <c r="H387" s="5">
        <v>0</v>
      </c>
      <c r="I387" s="5">
        <v>0</v>
      </c>
      <c r="J387" s="5">
        <v>0</v>
      </c>
      <c r="L387">
        <f t="shared" ref="L387:L450" si="39">A387</f>
        <v>385</v>
      </c>
      <c r="M387">
        <f>Analysis!$B$3+B387/1000000</f>
        <v>7.7497719999955734</v>
      </c>
      <c r="N387">
        <f t="shared" ref="N387:N450" si="40">C387</f>
        <v>2</v>
      </c>
      <c r="O387">
        <f>IF(ABS(D387)&gt;1,D387/1000000,D387)*Analysis!$B$4</f>
        <v>-0.13449510000000001</v>
      </c>
      <c r="P387">
        <f>IF(ABS(E387)&gt;1,E387/1000000,E387)*Analysis!$B$4</f>
        <v>0.10583028000000001</v>
      </c>
      <c r="Q387">
        <f>IF(ABS(F387)&gt;1,F387/1000000,F387)*Analysis!$B$4</f>
        <v>9.8551554299999999</v>
      </c>
      <c r="R387">
        <f t="shared" ref="R387:R450" si="41">IF(ABS(G387)&gt;1,G387/1000000,G387)</f>
        <v>0</v>
      </c>
      <c r="S387">
        <f t="shared" ref="S387:S450" si="42">IF(ABS(H387)&gt;1,H387/1000000,H387)</f>
        <v>0</v>
      </c>
      <c r="T387">
        <f t="shared" ref="T387:T450" si="43">IF(ABS(I387)&gt;1,I387/1000000,I387)</f>
        <v>0</v>
      </c>
      <c r="U387">
        <f t="shared" si="38"/>
        <v>0</v>
      </c>
    </row>
    <row r="388" spans="1:21" x14ac:dyDescent="0.3">
      <c r="A388" s="4">
        <v>386</v>
      </c>
      <c r="B388" s="4">
        <v>-96584228436</v>
      </c>
      <c r="C388" s="5">
        <v>2</v>
      </c>
      <c r="D388" s="5">
        <v>-1.2678999999999999E-2</v>
      </c>
      <c r="E388" s="5">
        <v>1.1631000000000001E-2</v>
      </c>
      <c r="F388" s="5">
        <v>1004019</v>
      </c>
      <c r="G388" s="5">
        <v>0</v>
      </c>
      <c r="H388" s="5">
        <v>0</v>
      </c>
      <c r="I388" s="5">
        <v>0</v>
      </c>
      <c r="J388" s="5">
        <v>0</v>
      </c>
      <c r="L388">
        <f t="shared" si="39"/>
        <v>386</v>
      </c>
      <c r="M388">
        <f>Analysis!$B$3+B388/1000000</f>
        <v>7.7715639999951236</v>
      </c>
      <c r="N388">
        <f t="shared" si="40"/>
        <v>2</v>
      </c>
      <c r="O388">
        <f>IF(ABS(D388)&gt;1,D388/1000000,D388)*Analysis!$B$4</f>
        <v>-0.12438099</v>
      </c>
      <c r="P388">
        <f>IF(ABS(E388)&gt;1,E388/1000000,E388)*Analysis!$B$4</f>
        <v>0.11410011000000002</v>
      </c>
      <c r="Q388">
        <f>IF(ABS(F388)&gt;1,F388/1000000,F388)*Analysis!$B$4</f>
        <v>9.8494263899999996</v>
      </c>
      <c r="R388">
        <f t="shared" si="41"/>
        <v>0</v>
      </c>
      <c r="S388">
        <f t="shared" si="42"/>
        <v>0</v>
      </c>
      <c r="T388">
        <f t="shared" si="43"/>
        <v>0</v>
      </c>
      <c r="U388">
        <f t="shared" si="38"/>
        <v>0</v>
      </c>
    </row>
    <row r="389" spans="1:21" x14ac:dyDescent="0.3">
      <c r="A389" s="4">
        <v>387</v>
      </c>
      <c r="B389" s="4">
        <v>-96584208886</v>
      </c>
      <c r="C389" s="5">
        <v>2</v>
      </c>
      <c r="D389" s="5">
        <v>-1.2881999999999999E-2</v>
      </c>
      <c r="E389" s="5">
        <v>1.2322E-2</v>
      </c>
      <c r="F389" s="5">
        <v>1004149</v>
      </c>
      <c r="G389" s="5">
        <v>0</v>
      </c>
      <c r="H389" s="5">
        <v>0</v>
      </c>
      <c r="I389" s="5">
        <v>0</v>
      </c>
      <c r="J389" s="5">
        <v>0</v>
      </c>
      <c r="L389">
        <f t="shared" si="39"/>
        <v>387</v>
      </c>
      <c r="M389">
        <f>Analysis!$B$3+B389/1000000</f>
        <v>7.7911140000069281</v>
      </c>
      <c r="N389">
        <f t="shared" si="40"/>
        <v>2</v>
      </c>
      <c r="O389">
        <f>IF(ABS(D389)&gt;1,D389/1000000,D389)*Analysis!$B$4</f>
        <v>-0.12637242000000001</v>
      </c>
      <c r="P389">
        <f>IF(ABS(E389)&gt;1,E389/1000000,E389)*Analysis!$B$4</f>
        <v>0.12087882</v>
      </c>
      <c r="Q389">
        <f>IF(ABS(F389)&gt;1,F389/1000000,F389)*Analysis!$B$4</f>
        <v>9.8507016899999993</v>
      </c>
      <c r="R389">
        <f t="shared" si="41"/>
        <v>0</v>
      </c>
      <c r="S389">
        <f t="shared" si="42"/>
        <v>0</v>
      </c>
      <c r="T389">
        <f t="shared" si="43"/>
        <v>0</v>
      </c>
      <c r="U389">
        <f t="shared" si="38"/>
        <v>0</v>
      </c>
    </row>
    <row r="390" spans="1:21" x14ac:dyDescent="0.3">
      <c r="A390" s="4">
        <v>388</v>
      </c>
      <c r="B390" s="4">
        <v>-96584188010</v>
      </c>
      <c r="C390" s="5">
        <v>2</v>
      </c>
      <c r="D390" s="5">
        <v>-1.2881E-2</v>
      </c>
      <c r="E390" s="5">
        <v>1.239E-2</v>
      </c>
      <c r="F390" s="5">
        <v>1004122</v>
      </c>
      <c r="G390" s="5">
        <v>0</v>
      </c>
      <c r="H390" s="5">
        <v>0</v>
      </c>
      <c r="I390" s="5">
        <v>0</v>
      </c>
      <c r="J390" s="5">
        <v>0</v>
      </c>
      <c r="L390">
        <f t="shared" si="39"/>
        <v>388</v>
      </c>
      <c r="M390">
        <f>Analysis!$B$3+B390/1000000</f>
        <v>7.8119900000019697</v>
      </c>
      <c r="N390">
        <f t="shared" si="40"/>
        <v>2</v>
      </c>
      <c r="O390">
        <f>IF(ABS(D390)&gt;1,D390/1000000,D390)*Analysis!$B$4</f>
        <v>-0.12636261000000001</v>
      </c>
      <c r="P390">
        <f>IF(ABS(E390)&gt;1,E390/1000000,E390)*Analysis!$B$4</f>
        <v>0.12154590000000001</v>
      </c>
      <c r="Q390">
        <f>IF(ABS(F390)&gt;1,F390/1000000,F390)*Analysis!$B$4</f>
        <v>9.8504368200000005</v>
      </c>
      <c r="R390">
        <f t="shared" si="41"/>
        <v>0</v>
      </c>
      <c r="S390">
        <f t="shared" si="42"/>
        <v>0</v>
      </c>
      <c r="T390">
        <f t="shared" si="43"/>
        <v>0</v>
      </c>
      <c r="U390">
        <f t="shared" si="38"/>
        <v>0</v>
      </c>
    </row>
    <row r="391" spans="1:21" x14ac:dyDescent="0.3">
      <c r="A391" s="4">
        <v>389</v>
      </c>
      <c r="B391" s="4">
        <v>-96584169731</v>
      </c>
      <c r="C391" s="5">
        <v>2</v>
      </c>
      <c r="D391" s="5">
        <v>-1.2846E-2</v>
      </c>
      <c r="E391" s="5">
        <v>1.2172000000000001E-2</v>
      </c>
      <c r="F391" s="5">
        <v>1004145</v>
      </c>
      <c r="G391" s="5">
        <v>0</v>
      </c>
      <c r="H391" s="5">
        <v>0</v>
      </c>
      <c r="I391" s="5">
        <v>0</v>
      </c>
      <c r="J391" s="5">
        <v>0</v>
      </c>
      <c r="L391">
        <f t="shared" si="39"/>
        <v>389</v>
      </c>
      <c r="M391">
        <f>Analysis!$B$3+B391/1000000</f>
        <v>7.8302689999982249</v>
      </c>
      <c r="N391">
        <f t="shared" si="40"/>
        <v>2</v>
      </c>
      <c r="O391">
        <f>IF(ABS(D391)&gt;1,D391/1000000,D391)*Analysis!$B$4</f>
        <v>-0.12601925999999999</v>
      </c>
      <c r="P391">
        <f>IF(ABS(E391)&gt;1,E391/1000000,E391)*Analysis!$B$4</f>
        <v>0.11940732000000001</v>
      </c>
      <c r="Q391">
        <f>IF(ABS(F391)&gt;1,F391/1000000,F391)*Analysis!$B$4</f>
        <v>9.8506624500000015</v>
      </c>
      <c r="R391">
        <f t="shared" si="41"/>
        <v>0</v>
      </c>
      <c r="S391">
        <f t="shared" si="42"/>
        <v>0</v>
      </c>
      <c r="T391">
        <f t="shared" si="43"/>
        <v>0</v>
      </c>
      <c r="U391">
        <f t="shared" si="38"/>
        <v>0</v>
      </c>
    </row>
    <row r="392" spans="1:21" x14ac:dyDescent="0.3">
      <c r="A392" s="4">
        <v>390</v>
      </c>
      <c r="B392" s="4">
        <v>-96584148046</v>
      </c>
      <c r="C392" s="5">
        <v>2</v>
      </c>
      <c r="D392" s="5">
        <v>-1.2749E-2</v>
      </c>
      <c r="E392" s="5">
        <v>1.0658000000000001E-2</v>
      </c>
      <c r="F392" s="5">
        <v>1004140</v>
      </c>
      <c r="G392" s="5">
        <v>0</v>
      </c>
      <c r="H392" s="5">
        <v>0</v>
      </c>
      <c r="I392" s="5">
        <v>0</v>
      </c>
      <c r="J392" s="5">
        <v>0</v>
      </c>
      <c r="L392">
        <f t="shared" si="39"/>
        <v>390</v>
      </c>
      <c r="M392">
        <f>Analysis!$B$3+B392/1000000</f>
        <v>7.8519539999979315</v>
      </c>
      <c r="N392">
        <f t="shared" si="40"/>
        <v>2</v>
      </c>
      <c r="O392">
        <f>IF(ABS(D392)&gt;1,D392/1000000,D392)*Analysis!$B$4</f>
        <v>-0.12506769000000001</v>
      </c>
      <c r="P392">
        <f>IF(ABS(E392)&gt;1,E392/1000000,E392)*Analysis!$B$4</f>
        <v>0.10455498000000002</v>
      </c>
      <c r="Q392">
        <f>IF(ABS(F392)&gt;1,F392/1000000,F392)*Analysis!$B$4</f>
        <v>9.8506134000000003</v>
      </c>
      <c r="R392">
        <f t="shared" si="41"/>
        <v>0</v>
      </c>
      <c r="S392">
        <f t="shared" si="42"/>
        <v>0</v>
      </c>
      <c r="T392">
        <f t="shared" si="43"/>
        <v>0</v>
      </c>
      <c r="U392">
        <f t="shared" si="38"/>
        <v>0</v>
      </c>
    </row>
    <row r="393" spans="1:21" x14ac:dyDescent="0.3">
      <c r="A393" s="4">
        <v>391</v>
      </c>
      <c r="B393" s="4">
        <v>-96584131609</v>
      </c>
      <c r="C393" s="5">
        <v>2</v>
      </c>
      <c r="D393" s="5">
        <v>-1.2846E-2</v>
      </c>
      <c r="E393" s="5">
        <v>1.0160000000000001E-2</v>
      </c>
      <c r="F393" s="5">
        <v>1004144</v>
      </c>
      <c r="G393" s="5">
        <v>0</v>
      </c>
      <c r="H393" s="5">
        <v>0</v>
      </c>
      <c r="I393" s="5">
        <v>0</v>
      </c>
      <c r="J393" s="5">
        <v>0</v>
      </c>
      <c r="L393">
        <f t="shared" si="39"/>
        <v>391</v>
      </c>
      <c r="M393">
        <f>Analysis!$B$3+B393/1000000</f>
        <v>7.8683909999963362</v>
      </c>
      <c r="N393">
        <f t="shared" si="40"/>
        <v>2</v>
      </c>
      <c r="O393">
        <f>IF(ABS(D393)&gt;1,D393/1000000,D393)*Analysis!$B$4</f>
        <v>-0.12601925999999999</v>
      </c>
      <c r="P393">
        <f>IF(ABS(E393)&gt;1,E393/1000000,E393)*Analysis!$B$4</f>
        <v>9.9669600000000011E-2</v>
      </c>
      <c r="Q393">
        <f>IF(ABS(F393)&gt;1,F393/1000000,F393)*Analysis!$B$4</f>
        <v>9.8506526399999998</v>
      </c>
      <c r="R393">
        <f t="shared" si="41"/>
        <v>0</v>
      </c>
      <c r="S393">
        <f t="shared" si="42"/>
        <v>0</v>
      </c>
      <c r="T393">
        <f t="shared" si="43"/>
        <v>0</v>
      </c>
      <c r="U393">
        <f t="shared" si="38"/>
        <v>0</v>
      </c>
    </row>
    <row r="394" spans="1:21" x14ac:dyDescent="0.3">
      <c r="A394" s="4">
        <v>392</v>
      </c>
      <c r="B394" s="4">
        <v>-96584114659</v>
      </c>
      <c r="C394" s="5">
        <v>2</v>
      </c>
      <c r="D394" s="5">
        <v>-1.2944000000000001E-2</v>
      </c>
      <c r="E394" s="5">
        <v>1.2714E-2</v>
      </c>
      <c r="F394" s="5">
        <v>1004134</v>
      </c>
      <c r="G394" s="5">
        <v>0</v>
      </c>
      <c r="H394" s="5">
        <v>0</v>
      </c>
      <c r="I394" s="5">
        <v>0</v>
      </c>
      <c r="J394" s="5">
        <v>0</v>
      </c>
      <c r="L394">
        <f t="shared" si="39"/>
        <v>392</v>
      </c>
      <c r="M394">
        <f>Analysis!$B$3+B394/1000000</f>
        <v>7.8853410000010626</v>
      </c>
      <c r="N394">
        <f t="shared" si="40"/>
        <v>2</v>
      </c>
      <c r="O394">
        <f>IF(ABS(D394)&gt;1,D394/1000000,D394)*Analysis!$B$4</f>
        <v>-0.12698064000000001</v>
      </c>
      <c r="P394">
        <f>IF(ABS(E394)&gt;1,E394/1000000,E394)*Analysis!$B$4</f>
        <v>0.12472434</v>
      </c>
      <c r="Q394">
        <f>IF(ABS(F394)&gt;1,F394/1000000,F394)*Analysis!$B$4</f>
        <v>9.850554540000001</v>
      </c>
      <c r="R394">
        <f t="shared" si="41"/>
        <v>0</v>
      </c>
      <c r="S394">
        <f t="shared" si="42"/>
        <v>0</v>
      </c>
      <c r="T394">
        <f t="shared" si="43"/>
        <v>0</v>
      </c>
      <c r="U394">
        <f t="shared" si="38"/>
        <v>0</v>
      </c>
    </row>
    <row r="395" spans="1:21" x14ac:dyDescent="0.3">
      <c r="A395" s="4">
        <v>393</v>
      </c>
      <c r="B395" s="4">
        <v>-96584087044</v>
      </c>
      <c r="C395" s="5">
        <v>2</v>
      </c>
      <c r="D395" s="5">
        <v>-9.4009999999999996E-3</v>
      </c>
      <c r="E395" s="5">
        <v>1.1957000000000001E-2</v>
      </c>
      <c r="F395" s="5">
        <v>1004266</v>
      </c>
      <c r="G395" s="5">
        <v>0</v>
      </c>
      <c r="H395" s="5">
        <v>0</v>
      </c>
      <c r="I395" s="5">
        <v>0</v>
      </c>
      <c r="J395" s="5">
        <v>0</v>
      </c>
      <c r="L395">
        <f t="shared" si="39"/>
        <v>393</v>
      </c>
      <c r="M395">
        <f>Analysis!$B$3+B395/1000000</f>
        <v>7.912956000000122</v>
      </c>
      <c r="N395">
        <f t="shared" si="40"/>
        <v>2</v>
      </c>
      <c r="O395">
        <f>IF(ABS(D395)&gt;1,D395/1000000,D395)*Analysis!$B$4</f>
        <v>-9.2223810000000003E-2</v>
      </c>
      <c r="P395">
        <f>IF(ABS(E395)&gt;1,E395/1000000,E395)*Analysis!$B$4</f>
        <v>0.11729817000000001</v>
      </c>
      <c r="Q395">
        <f>IF(ABS(F395)&gt;1,F395/1000000,F395)*Analysis!$B$4</f>
        <v>9.8518494600000022</v>
      </c>
      <c r="R395">
        <f t="shared" si="41"/>
        <v>0</v>
      </c>
      <c r="S395">
        <f t="shared" si="42"/>
        <v>0</v>
      </c>
      <c r="T395">
        <f t="shared" si="43"/>
        <v>0</v>
      </c>
      <c r="U395">
        <f t="shared" ref="U395:U458" si="44">J395/1000</f>
        <v>0</v>
      </c>
    </row>
    <row r="396" spans="1:21" x14ac:dyDescent="0.3">
      <c r="A396" s="4">
        <v>394</v>
      </c>
      <c r="B396" s="4">
        <v>-96584068655</v>
      </c>
      <c r="C396" s="5">
        <v>2</v>
      </c>
      <c r="D396" s="5">
        <v>-6.3160000000000004E-3</v>
      </c>
      <c r="E396" s="5">
        <v>1.2182E-2</v>
      </c>
      <c r="F396" s="5">
        <v>1004388</v>
      </c>
      <c r="G396" s="5">
        <v>0</v>
      </c>
      <c r="H396" s="5">
        <v>0</v>
      </c>
      <c r="I396" s="5">
        <v>0</v>
      </c>
      <c r="J396" s="5">
        <v>0</v>
      </c>
      <c r="L396">
        <f t="shared" si="39"/>
        <v>394</v>
      </c>
      <c r="M396">
        <f>Analysis!$B$3+B396/1000000</f>
        <v>7.9313450000045123</v>
      </c>
      <c r="N396">
        <f t="shared" si="40"/>
        <v>2</v>
      </c>
      <c r="O396">
        <f>IF(ABS(D396)&gt;1,D396/1000000,D396)*Analysis!$B$4</f>
        <v>-6.1959960000000008E-2</v>
      </c>
      <c r="P396">
        <f>IF(ABS(E396)&gt;1,E396/1000000,E396)*Analysis!$B$4</f>
        <v>0.11950542</v>
      </c>
      <c r="Q396">
        <f>IF(ABS(F396)&gt;1,F396/1000000,F396)*Analysis!$B$4</f>
        <v>9.8530462800000009</v>
      </c>
      <c r="R396">
        <f t="shared" si="41"/>
        <v>0</v>
      </c>
      <c r="S396">
        <f t="shared" si="42"/>
        <v>0</v>
      </c>
      <c r="T396">
        <f t="shared" si="43"/>
        <v>0</v>
      </c>
      <c r="U396">
        <f t="shared" si="44"/>
        <v>0</v>
      </c>
    </row>
    <row r="397" spans="1:21" x14ac:dyDescent="0.3">
      <c r="A397" s="4">
        <v>395</v>
      </c>
      <c r="B397" s="4">
        <v>-96584048379</v>
      </c>
      <c r="C397" s="5">
        <v>2</v>
      </c>
      <c r="D397" s="5">
        <v>-3.862E-3</v>
      </c>
      <c r="E397" s="5">
        <v>1.2333999999999999E-2</v>
      </c>
      <c r="F397" s="5">
        <v>1004481</v>
      </c>
      <c r="G397" s="5">
        <v>0</v>
      </c>
      <c r="H397" s="5">
        <v>0</v>
      </c>
      <c r="I397" s="5">
        <v>0</v>
      </c>
      <c r="J397" s="5">
        <v>0</v>
      </c>
      <c r="L397">
        <f t="shared" si="39"/>
        <v>395</v>
      </c>
      <c r="M397">
        <f>Analysis!$B$3+B397/1000000</f>
        <v>7.9516210000001593</v>
      </c>
      <c r="N397">
        <f t="shared" si="40"/>
        <v>2</v>
      </c>
      <c r="O397">
        <f>IF(ABS(D397)&gt;1,D397/1000000,D397)*Analysis!$B$4</f>
        <v>-3.7886220000000005E-2</v>
      </c>
      <c r="P397">
        <f>IF(ABS(E397)&gt;1,E397/1000000,E397)*Analysis!$B$4</f>
        <v>0.12099654</v>
      </c>
      <c r="Q397">
        <f>IF(ABS(F397)&gt;1,F397/1000000,F397)*Analysis!$B$4</f>
        <v>9.8539586099999994</v>
      </c>
      <c r="R397">
        <f t="shared" si="41"/>
        <v>0</v>
      </c>
      <c r="S397">
        <f t="shared" si="42"/>
        <v>0</v>
      </c>
      <c r="T397">
        <f t="shared" si="43"/>
        <v>0</v>
      </c>
      <c r="U397">
        <f t="shared" si="44"/>
        <v>0</v>
      </c>
    </row>
    <row r="398" spans="1:21" x14ac:dyDescent="0.3">
      <c r="A398" s="4">
        <v>396</v>
      </c>
      <c r="B398" s="4">
        <v>-96584034074</v>
      </c>
      <c r="C398" s="5">
        <v>2</v>
      </c>
      <c r="D398" s="5">
        <v>-4.7670000000000004E-3</v>
      </c>
      <c r="E398" s="5">
        <v>1.2316000000000001E-2</v>
      </c>
      <c r="F398" s="5">
        <v>1004446</v>
      </c>
      <c r="G398" s="5">
        <v>0</v>
      </c>
      <c r="H398" s="5">
        <v>0</v>
      </c>
      <c r="I398" s="5">
        <v>0</v>
      </c>
      <c r="J398" s="5">
        <v>0</v>
      </c>
      <c r="L398">
        <f t="shared" si="39"/>
        <v>396</v>
      </c>
      <c r="M398">
        <f>Analysis!$B$3+B398/1000000</f>
        <v>7.9659260000044014</v>
      </c>
      <c r="N398">
        <f t="shared" si="40"/>
        <v>2</v>
      </c>
      <c r="O398">
        <f>IF(ABS(D398)&gt;1,D398/1000000,D398)*Analysis!$B$4</f>
        <v>-4.6764270000000004E-2</v>
      </c>
      <c r="P398">
        <f>IF(ABS(E398)&gt;1,E398/1000000,E398)*Analysis!$B$4</f>
        <v>0.12081996000000002</v>
      </c>
      <c r="Q398">
        <f>IF(ABS(F398)&gt;1,F398/1000000,F398)*Analysis!$B$4</f>
        <v>9.8536152599999998</v>
      </c>
      <c r="R398">
        <f t="shared" si="41"/>
        <v>0</v>
      </c>
      <c r="S398">
        <f t="shared" si="42"/>
        <v>0</v>
      </c>
      <c r="T398">
        <f t="shared" si="43"/>
        <v>0</v>
      </c>
      <c r="U398">
        <f t="shared" si="44"/>
        <v>0</v>
      </c>
    </row>
    <row r="399" spans="1:21" x14ac:dyDescent="0.3">
      <c r="A399" s="4">
        <v>397</v>
      </c>
      <c r="B399" s="4">
        <v>-96584009024</v>
      </c>
      <c r="C399" s="5">
        <v>2</v>
      </c>
      <c r="D399" s="5">
        <v>-1.3287E-2</v>
      </c>
      <c r="E399" s="5">
        <v>1.2292000000000001E-2</v>
      </c>
      <c r="F399" s="5">
        <v>1004119</v>
      </c>
      <c r="G399" s="5">
        <v>0</v>
      </c>
      <c r="H399" s="5">
        <v>0</v>
      </c>
      <c r="I399" s="5">
        <v>0</v>
      </c>
      <c r="J399" s="5">
        <v>0</v>
      </c>
      <c r="L399">
        <f t="shared" si="39"/>
        <v>397</v>
      </c>
      <c r="M399">
        <f>Analysis!$B$3+B399/1000000</f>
        <v>7.9909760000009555</v>
      </c>
      <c r="N399">
        <f t="shared" si="40"/>
        <v>2</v>
      </c>
      <c r="O399">
        <f>IF(ABS(D399)&gt;1,D399/1000000,D399)*Analysis!$B$4</f>
        <v>-0.13034547000000002</v>
      </c>
      <c r="P399">
        <f>IF(ABS(E399)&gt;1,E399/1000000,E399)*Analysis!$B$4</f>
        <v>0.12058452000000001</v>
      </c>
      <c r="Q399">
        <f>IF(ABS(F399)&gt;1,F399/1000000,F399)*Analysis!$B$4</f>
        <v>9.8504073900000009</v>
      </c>
      <c r="R399">
        <f t="shared" si="41"/>
        <v>0</v>
      </c>
      <c r="S399">
        <f t="shared" si="42"/>
        <v>0</v>
      </c>
      <c r="T399">
        <f t="shared" si="43"/>
        <v>0</v>
      </c>
      <c r="U399">
        <f t="shared" si="44"/>
        <v>0</v>
      </c>
    </row>
    <row r="400" spans="1:21" x14ac:dyDescent="0.3">
      <c r="A400" s="4">
        <v>398</v>
      </c>
      <c r="B400" s="4">
        <v>-96583987689</v>
      </c>
      <c r="C400" s="5">
        <v>2</v>
      </c>
      <c r="D400" s="5">
        <v>-1.1233E-2</v>
      </c>
      <c r="E400" s="5">
        <v>3.7810000000000001E-3</v>
      </c>
      <c r="F400" s="5">
        <v>1004210</v>
      </c>
      <c r="G400" s="5">
        <v>0</v>
      </c>
      <c r="H400" s="5">
        <v>0</v>
      </c>
      <c r="I400" s="5">
        <v>0</v>
      </c>
      <c r="J400" s="5">
        <v>0</v>
      </c>
      <c r="L400">
        <f t="shared" si="39"/>
        <v>398</v>
      </c>
      <c r="M400">
        <f>Analysis!$B$3+B400/1000000</f>
        <v>8.01231099999859</v>
      </c>
      <c r="N400">
        <f t="shared" si="40"/>
        <v>2</v>
      </c>
      <c r="O400">
        <f>IF(ABS(D400)&gt;1,D400/1000000,D400)*Analysis!$B$4</f>
        <v>-0.11019573000000001</v>
      </c>
      <c r="P400">
        <f>IF(ABS(E400)&gt;1,E400/1000000,E400)*Analysis!$B$4</f>
        <v>3.7091610000000004E-2</v>
      </c>
      <c r="Q400">
        <f>IF(ABS(F400)&gt;1,F400/1000000,F400)*Analysis!$B$4</f>
        <v>9.8513001000000013</v>
      </c>
      <c r="R400">
        <f t="shared" si="41"/>
        <v>0</v>
      </c>
      <c r="S400">
        <f t="shared" si="42"/>
        <v>0</v>
      </c>
      <c r="T400">
        <f t="shared" si="43"/>
        <v>0</v>
      </c>
      <c r="U400">
        <f t="shared" si="44"/>
        <v>0</v>
      </c>
    </row>
    <row r="401" spans="1:21" x14ac:dyDescent="0.3">
      <c r="A401" s="4">
        <v>399</v>
      </c>
      <c r="B401" s="4">
        <v>-96583967774</v>
      </c>
      <c r="C401" s="5">
        <v>2</v>
      </c>
      <c r="D401" s="5">
        <v>-3.6319999999999998E-3</v>
      </c>
      <c r="E401" s="5">
        <v>9.5980000000000006E-3</v>
      </c>
      <c r="F401" s="5">
        <v>1004495</v>
      </c>
      <c r="G401" s="5">
        <v>0</v>
      </c>
      <c r="H401" s="5">
        <v>0</v>
      </c>
      <c r="I401" s="5">
        <v>0</v>
      </c>
      <c r="J401" s="5">
        <v>0</v>
      </c>
      <c r="L401">
        <f t="shared" si="39"/>
        <v>399</v>
      </c>
      <c r="M401">
        <f>Analysis!$B$3+B401/1000000</f>
        <v>8.0322259999957168</v>
      </c>
      <c r="N401">
        <f t="shared" si="40"/>
        <v>2</v>
      </c>
      <c r="O401">
        <f>IF(ABS(D401)&gt;1,D401/1000000,D401)*Analysis!$B$4</f>
        <v>-3.5629920000000002E-2</v>
      </c>
      <c r="P401">
        <f>IF(ABS(E401)&gt;1,E401/1000000,E401)*Analysis!$B$4</f>
        <v>9.4156380000000012E-2</v>
      </c>
      <c r="Q401">
        <f>IF(ABS(F401)&gt;1,F401/1000000,F401)*Analysis!$B$4</f>
        <v>9.8540959499999996</v>
      </c>
      <c r="R401">
        <f t="shared" si="41"/>
        <v>0</v>
      </c>
      <c r="S401">
        <f t="shared" si="42"/>
        <v>0</v>
      </c>
      <c r="T401">
        <f t="shared" si="43"/>
        <v>0</v>
      </c>
      <c r="U401">
        <f t="shared" si="44"/>
        <v>0</v>
      </c>
    </row>
    <row r="402" spans="1:21" x14ac:dyDescent="0.3">
      <c r="A402" s="4">
        <v>400</v>
      </c>
      <c r="B402" s="4">
        <v>-96583948881</v>
      </c>
      <c r="C402" s="5">
        <v>2</v>
      </c>
      <c r="D402" s="5">
        <v>-1.3738999999999999E-2</v>
      </c>
      <c r="E402" s="5">
        <v>8.8979999999999997E-3</v>
      </c>
      <c r="F402" s="5">
        <v>1004108</v>
      </c>
      <c r="G402" s="5">
        <v>0</v>
      </c>
      <c r="H402" s="5">
        <v>0</v>
      </c>
      <c r="I402" s="5">
        <v>0</v>
      </c>
      <c r="J402" s="5">
        <v>0</v>
      </c>
      <c r="L402">
        <f t="shared" si="39"/>
        <v>400</v>
      </c>
      <c r="M402">
        <f>Analysis!$B$3+B402/1000000</f>
        <v>8.0511189999961061</v>
      </c>
      <c r="N402">
        <f t="shared" si="40"/>
        <v>2</v>
      </c>
      <c r="O402">
        <f>IF(ABS(D402)&gt;1,D402/1000000,D402)*Analysis!$B$4</f>
        <v>-0.13477959</v>
      </c>
      <c r="P402">
        <f>IF(ABS(E402)&gt;1,E402/1000000,E402)*Analysis!$B$4</f>
        <v>8.728938E-2</v>
      </c>
      <c r="Q402">
        <f>IF(ABS(F402)&gt;1,F402/1000000,F402)*Analysis!$B$4</f>
        <v>9.8502994800000003</v>
      </c>
      <c r="R402">
        <f t="shared" si="41"/>
        <v>0</v>
      </c>
      <c r="S402">
        <f t="shared" si="42"/>
        <v>0</v>
      </c>
      <c r="T402">
        <f t="shared" si="43"/>
        <v>0</v>
      </c>
      <c r="U402">
        <f t="shared" si="44"/>
        <v>0</v>
      </c>
    </row>
    <row r="403" spans="1:21" x14ac:dyDescent="0.3">
      <c r="A403" s="4">
        <v>401</v>
      </c>
      <c r="B403" s="4">
        <v>-96583928506</v>
      </c>
      <c r="C403" s="5">
        <v>2</v>
      </c>
      <c r="D403" s="5">
        <v>-1.6258999999999999E-2</v>
      </c>
      <c r="E403" s="5">
        <v>4.5970000000000004E-3</v>
      </c>
      <c r="F403" s="5">
        <v>1004022</v>
      </c>
      <c r="G403" s="5">
        <v>0</v>
      </c>
      <c r="H403" s="5">
        <v>0</v>
      </c>
      <c r="I403" s="5">
        <v>0</v>
      </c>
      <c r="J403" s="5">
        <v>0</v>
      </c>
      <c r="L403">
        <f t="shared" si="39"/>
        <v>401</v>
      </c>
      <c r="M403">
        <f>Analysis!$B$3+B403/1000000</f>
        <v>8.0714940000034403</v>
      </c>
      <c r="N403">
        <f t="shared" si="40"/>
        <v>2</v>
      </c>
      <c r="O403">
        <f>IF(ABS(D403)&gt;1,D403/1000000,D403)*Analysis!$B$4</f>
        <v>-0.15950079</v>
      </c>
      <c r="P403">
        <f>IF(ABS(E403)&gt;1,E403/1000000,E403)*Analysis!$B$4</f>
        <v>4.5096570000000009E-2</v>
      </c>
      <c r="Q403">
        <f>IF(ABS(F403)&gt;1,F403/1000000,F403)*Analysis!$B$4</f>
        <v>9.8494558200000011</v>
      </c>
      <c r="R403">
        <f t="shared" si="41"/>
        <v>0</v>
      </c>
      <c r="S403">
        <f t="shared" si="42"/>
        <v>0</v>
      </c>
      <c r="T403">
        <f t="shared" si="43"/>
        <v>0</v>
      </c>
      <c r="U403">
        <f t="shared" si="44"/>
        <v>0</v>
      </c>
    </row>
    <row r="404" spans="1:21" x14ac:dyDescent="0.3">
      <c r="A404" s="4">
        <v>402</v>
      </c>
      <c r="B404" s="4">
        <v>-96583910193</v>
      </c>
      <c r="C404" s="5">
        <v>2</v>
      </c>
      <c r="D404" s="5">
        <v>-1.3318999999999999E-2</v>
      </c>
      <c r="E404" s="5">
        <v>1.3032999999999999E-2</v>
      </c>
      <c r="F404" s="5">
        <v>1004120</v>
      </c>
      <c r="G404" s="5">
        <v>0</v>
      </c>
      <c r="H404" s="5">
        <v>0</v>
      </c>
      <c r="I404" s="5">
        <v>0</v>
      </c>
      <c r="J404" s="5">
        <v>0</v>
      </c>
      <c r="L404">
        <f t="shared" si="39"/>
        <v>402</v>
      </c>
      <c r="M404">
        <f>Analysis!$B$3+B404/1000000</f>
        <v>8.0898069999966538</v>
      </c>
      <c r="N404">
        <f t="shared" si="40"/>
        <v>2</v>
      </c>
      <c r="O404">
        <f>IF(ABS(D404)&gt;1,D404/1000000,D404)*Analysis!$B$4</f>
        <v>-0.13065938999999999</v>
      </c>
      <c r="P404">
        <f>IF(ABS(E404)&gt;1,E404/1000000,E404)*Analysis!$B$4</f>
        <v>0.12785373</v>
      </c>
      <c r="Q404">
        <f>IF(ABS(F404)&gt;1,F404/1000000,F404)*Analysis!$B$4</f>
        <v>9.850417199999999</v>
      </c>
      <c r="R404">
        <f t="shared" si="41"/>
        <v>0</v>
      </c>
      <c r="S404">
        <f t="shared" si="42"/>
        <v>0</v>
      </c>
      <c r="T404">
        <f t="shared" si="43"/>
        <v>0</v>
      </c>
      <c r="U404">
        <f t="shared" si="44"/>
        <v>0</v>
      </c>
    </row>
    <row r="405" spans="1:21" x14ac:dyDescent="0.3">
      <c r="A405" s="4">
        <v>403</v>
      </c>
      <c r="B405" s="4">
        <v>-96583893121</v>
      </c>
      <c r="C405" s="5">
        <v>2</v>
      </c>
      <c r="D405" s="5">
        <v>-2.0222E-2</v>
      </c>
      <c r="E405" s="5">
        <v>1.2243E-2</v>
      </c>
      <c r="F405" s="5">
        <v>1003855</v>
      </c>
      <c r="G405" s="5">
        <v>0</v>
      </c>
      <c r="H405" s="5">
        <v>0</v>
      </c>
      <c r="I405" s="5">
        <v>0</v>
      </c>
      <c r="J405" s="5">
        <v>0</v>
      </c>
      <c r="L405">
        <f t="shared" si="39"/>
        <v>403</v>
      </c>
      <c r="M405">
        <f>Analysis!$B$3+B405/1000000</f>
        <v>8.1068789999990258</v>
      </c>
      <c r="N405">
        <f t="shared" si="40"/>
        <v>2</v>
      </c>
      <c r="O405">
        <f>IF(ABS(D405)&gt;1,D405/1000000,D405)*Analysis!$B$4</f>
        <v>-0.19837782000000001</v>
      </c>
      <c r="P405">
        <f>IF(ABS(E405)&gt;1,E405/1000000,E405)*Analysis!$B$4</f>
        <v>0.12010383000000001</v>
      </c>
      <c r="Q405">
        <f>IF(ABS(F405)&gt;1,F405/1000000,F405)*Analysis!$B$4</f>
        <v>9.8478175500000003</v>
      </c>
      <c r="R405">
        <f t="shared" si="41"/>
        <v>0</v>
      </c>
      <c r="S405">
        <f t="shared" si="42"/>
        <v>0</v>
      </c>
      <c r="T405">
        <f t="shared" si="43"/>
        <v>0</v>
      </c>
      <c r="U405">
        <f t="shared" si="44"/>
        <v>0</v>
      </c>
    </row>
    <row r="406" spans="1:21" x14ac:dyDescent="0.3">
      <c r="A406" s="4">
        <v>404</v>
      </c>
      <c r="B406" s="4">
        <v>-96583868797</v>
      </c>
      <c r="C406" s="5">
        <v>2</v>
      </c>
      <c r="D406" s="5">
        <v>-2.0745E-2</v>
      </c>
      <c r="E406" s="5">
        <v>1.2187999999999999E-2</v>
      </c>
      <c r="F406" s="5">
        <v>1003835</v>
      </c>
      <c r="G406" s="5">
        <v>0</v>
      </c>
      <c r="H406" s="5">
        <v>0</v>
      </c>
      <c r="I406" s="5">
        <v>0</v>
      </c>
      <c r="J406" s="5">
        <v>0</v>
      </c>
      <c r="L406">
        <f t="shared" si="39"/>
        <v>404</v>
      </c>
      <c r="M406">
        <f>Analysis!$B$3+B406/1000000</f>
        <v>8.1312029999971855</v>
      </c>
      <c r="N406">
        <f t="shared" si="40"/>
        <v>2</v>
      </c>
      <c r="O406">
        <f>IF(ABS(D406)&gt;1,D406/1000000,D406)*Analysis!$B$4</f>
        <v>-0.20350845000000001</v>
      </c>
      <c r="P406">
        <f>IF(ABS(E406)&gt;1,E406/1000000,E406)*Analysis!$B$4</f>
        <v>0.11956428</v>
      </c>
      <c r="Q406">
        <f>IF(ABS(F406)&gt;1,F406/1000000,F406)*Analysis!$B$4</f>
        <v>9.8476213500000007</v>
      </c>
      <c r="R406">
        <f t="shared" si="41"/>
        <v>0</v>
      </c>
      <c r="S406">
        <f t="shared" si="42"/>
        <v>0</v>
      </c>
      <c r="T406">
        <f t="shared" si="43"/>
        <v>0</v>
      </c>
      <c r="U406">
        <f t="shared" si="44"/>
        <v>0</v>
      </c>
    </row>
    <row r="407" spans="1:21" x14ac:dyDescent="0.3">
      <c r="A407" s="4">
        <v>405</v>
      </c>
      <c r="B407" s="4">
        <v>-96583848349</v>
      </c>
      <c r="C407" s="5">
        <v>2</v>
      </c>
      <c r="D407" s="5">
        <v>-1.7141E-2</v>
      </c>
      <c r="E407" s="5">
        <v>5.254E-3</v>
      </c>
      <c r="F407" s="5">
        <v>1003985</v>
      </c>
      <c r="G407" s="5">
        <v>0</v>
      </c>
      <c r="H407" s="5">
        <v>0</v>
      </c>
      <c r="I407" s="5">
        <v>0</v>
      </c>
      <c r="J407" s="5">
        <v>0</v>
      </c>
      <c r="L407">
        <f t="shared" si="39"/>
        <v>405</v>
      </c>
      <c r="M407">
        <f>Analysis!$B$3+B407/1000000</f>
        <v>8.151650999992853</v>
      </c>
      <c r="N407">
        <f t="shared" si="40"/>
        <v>2</v>
      </c>
      <c r="O407">
        <f>IF(ABS(D407)&gt;1,D407/1000000,D407)*Analysis!$B$4</f>
        <v>-0.16815321</v>
      </c>
      <c r="P407">
        <f>IF(ABS(E407)&gt;1,E407/1000000,E407)*Analysis!$B$4</f>
        <v>5.1541740000000003E-2</v>
      </c>
      <c r="Q407">
        <f>IF(ABS(F407)&gt;1,F407/1000000,F407)*Analysis!$B$4</f>
        <v>9.8490928499999999</v>
      </c>
      <c r="R407">
        <f t="shared" si="41"/>
        <v>0</v>
      </c>
      <c r="S407">
        <f t="shared" si="42"/>
        <v>0</v>
      </c>
      <c r="T407">
        <f t="shared" si="43"/>
        <v>0</v>
      </c>
      <c r="U407">
        <f t="shared" si="44"/>
        <v>0</v>
      </c>
    </row>
    <row r="408" spans="1:21" x14ac:dyDescent="0.3">
      <c r="A408" s="4">
        <v>406</v>
      </c>
      <c r="B408" s="4">
        <v>-96583827651</v>
      </c>
      <c r="C408" s="5">
        <v>2</v>
      </c>
      <c r="D408" s="5">
        <v>-1.179E-2</v>
      </c>
      <c r="E408" s="5">
        <v>3.8630000000000001E-3</v>
      </c>
      <c r="F408" s="5">
        <v>1004196</v>
      </c>
      <c r="G408" s="5">
        <v>0</v>
      </c>
      <c r="H408" s="5">
        <v>0</v>
      </c>
      <c r="I408" s="5">
        <v>0</v>
      </c>
      <c r="J408" s="5">
        <v>0</v>
      </c>
      <c r="L408">
        <f t="shared" si="39"/>
        <v>406</v>
      </c>
      <c r="M408">
        <f>Analysis!$B$3+B408/1000000</f>
        <v>8.1723490000003949</v>
      </c>
      <c r="N408">
        <f t="shared" si="40"/>
        <v>2</v>
      </c>
      <c r="O408">
        <f>IF(ABS(D408)&gt;1,D408/1000000,D408)*Analysis!$B$4</f>
        <v>-0.11565990000000001</v>
      </c>
      <c r="P408">
        <f>IF(ABS(E408)&gt;1,E408/1000000,E408)*Analysis!$B$4</f>
        <v>3.7896030000000004E-2</v>
      </c>
      <c r="Q408">
        <f>IF(ABS(F408)&gt;1,F408/1000000,F408)*Analysis!$B$4</f>
        <v>9.8511627600000011</v>
      </c>
      <c r="R408">
        <f t="shared" si="41"/>
        <v>0</v>
      </c>
      <c r="S408">
        <f t="shared" si="42"/>
        <v>0</v>
      </c>
      <c r="T408">
        <f t="shared" si="43"/>
        <v>0</v>
      </c>
      <c r="U408">
        <f t="shared" si="44"/>
        <v>0</v>
      </c>
    </row>
    <row r="409" spans="1:21" x14ac:dyDescent="0.3">
      <c r="A409" s="4">
        <v>407</v>
      </c>
      <c r="B409" s="4">
        <v>-96583806728</v>
      </c>
      <c r="C409" s="5">
        <v>2</v>
      </c>
      <c r="D409" s="5">
        <v>-1.9304999999999999E-2</v>
      </c>
      <c r="E409" s="5">
        <v>1.3310000000000001E-2</v>
      </c>
      <c r="F409" s="5">
        <v>1002325</v>
      </c>
      <c r="G409" s="5">
        <v>0</v>
      </c>
      <c r="H409" s="5">
        <v>0</v>
      </c>
      <c r="I409" s="5">
        <v>0</v>
      </c>
      <c r="J409" s="5">
        <v>0</v>
      </c>
      <c r="L409">
        <f t="shared" si="39"/>
        <v>407</v>
      </c>
      <c r="M409">
        <f>Analysis!$B$3+B409/1000000</f>
        <v>8.1932720000040717</v>
      </c>
      <c r="N409">
        <f t="shared" si="40"/>
        <v>2</v>
      </c>
      <c r="O409">
        <f>IF(ABS(D409)&gt;1,D409/1000000,D409)*Analysis!$B$4</f>
        <v>-0.18938205</v>
      </c>
      <c r="P409">
        <f>IF(ABS(E409)&gt;1,E409/1000000,E409)*Analysis!$B$4</f>
        <v>0.13057110000000002</v>
      </c>
      <c r="Q409">
        <f>IF(ABS(F409)&gt;1,F409/1000000,F409)*Analysis!$B$4</f>
        <v>9.8328082499999994</v>
      </c>
      <c r="R409">
        <f t="shared" si="41"/>
        <v>0</v>
      </c>
      <c r="S409">
        <f t="shared" si="42"/>
        <v>0</v>
      </c>
      <c r="T409">
        <f t="shared" si="43"/>
        <v>0</v>
      </c>
      <c r="U409">
        <f t="shared" si="44"/>
        <v>0</v>
      </c>
    </row>
    <row r="410" spans="1:21" x14ac:dyDescent="0.3">
      <c r="A410" s="4">
        <v>408</v>
      </c>
      <c r="B410" s="4">
        <v>-96583790474</v>
      </c>
      <c r="C410" s="5">
        <v>2</v>
      </c>
      <c r="D410" s="5">
        <v>-1.9630999999999999E-2</v>
      </c>
      <c r="E410" s="5">
        <v>1.2227999999999999E-2</v>
      </c>
      <c r="F410" s="5">
        <v>0.99863299999999999</v>
      </c>
      <c r="G410" s="5">
        <v>0</v>
      </c>
      <c r="H410" s="5">
        <v>0</v>
      </c>
      <c r="I410" s="5">
        <v>0</v>
      </c>
      <c r="J410" s="5">
        <v>0</v>
      </c>
      <c r="L410">
        <f t="shared" si="39"/>
        <v>408</v>
      </c>
      <c r="M410">
        <f>Analysis!$B$3+B410/1000000</f>
        <v>8.209526000006008</v>
      </c>
      <c r="N410">
        <f t="shared" si="40"/>
        <v>2</v>
      </c>
      <c r="O410">
        <f>IF(ABS(D410)&gt;1,D410/1000000,D410)*Analysis!$B$4</f>
        <v>-0.19258011</v>
      </c>
      <c r="P410">
        <f>IF(ABS(E410)&gt;1,E410/1000000,E410)*Analysis!$B$4</f>
        <v>0.11995668</v>
      </c>
      <c r="Q410">
        <f>IF(ABS(F410)&gt;1,F410/1000000,F410)*Analysis!$B$4</f>
        <v>9.7965897300000009</v>
      </c>
      <c r="R410">
        <f t="shared" si="41"/>
        <v>0</v>
      </c>
      <c r="S410">
        <f t="shared" si="42"/>
        <v>0</v>
      </c>
      <c r="T410">
        <f t="shared" si="43"/>
        <v>0</v>
      </c>
      <c r="U410">
        <f t="shared" si="44"/>
        <v>0</v>
      </c>
    </row>
    <row r="411" spans="1:21" x14ac:dyDescent="0.3">
      <c r="A411" s="4">
        <v>409</v>
      </c>
      <c r="B411" s="4">
        <v>-96583770032</v>
      </c>
      <c r="C411" s="5">
        <v>2</v>
      </c>
      <c r="D411" s="5">
        <v>-1.2160000000000001E-2</v>
      </c>
      <c r="E411" s="5">
        <v>1.2148000000000001E-2</v>
      </c>
      <c r="F411" s="5">
        <v>1004860</v>
      </c>
      <c r="G411" s="5">
        <v>0</v>
      </c>
      <c r="H411" s="5">
        <v>0</v>
      </c>
      <c r="I411" s="5">
        <v>0</v>
      </c>
      <c r="J411" s="5">
        <v>0</v>
      </c>
      <c r="L411">
        <f t="shared" si="39"/>
        <v>409</v>
      </c>
      <c r="M411">
        <f>Analysis!$B$3+B411/1000000</f>
        <v>8.2299679999996442</v>
      </c>
      <c r="N411">
        <f t="shared" si="40"/>
        <v>2</v>
      </c>
      <c r="O411">
        <f>IF(ABS(D411)&gt;1,D411/1000000,D411)*Analysis!$B$4</f>
        <v>-0.11928960000000001</v>
      </c>
      <c r="P411">
        <f>IF(ABS(E411)&gt;1,E411/1000000,E411)*Analysis!$B$4</f>
        <v>0.11917188000000001</v>
      </c>
      <c r="Q411">
        <f>IF(ABS(F411)&gt;1,F411/1000000,F411)*Analysis!$B$4</f>
        <v>9.8576766000000013</v>
      </c>
      <c r="R411">
        <f t="shared" si="41"/>
        <v>0</v>
      </c>
      <c r="S411">
        <f t="shared" si="42"/>
        <v>0</v>
      </c>
      <c r="T411">
        <f t="shared" si="43"/>
        <v>0</v>
      </c>
      <c r="U411">
        <f t="shared" si="44"/>
        <v>0</v>
      </c>
    </row>
    <row r="412" spans="1:21" x14ac:dyDescent="0.3">
      <c r="A412" s="4">
        <v>410</v>
      </c>
      <c r="B412" s="4">
        <v>-96583752742</v>
      </c>
      <c r="C412" s="5">
        <v>2</v>
      </c>
      <c r="D412" s="5">
        <v>-1.307E-2</v>
      </c>
      <c r="E412" s="5">
        <v>1.2333E-2</v>
      </c>
      <c r="F412" s="5">
        <v>1004752</v>
      </c>
      <c r="G412" s="5">
        <v>0</v>
      </c>
      <c r="H412" s="5">
        <v>0</v>
      </c>
      <c r="I412" s="5">
        <v>0</v>
      </c>
      <c r="J412" s="5">
        <v>0</v>
      </c>
      <c r="L412">
        <f t="shared" si="39"/>
        <v>410</v>
      </c>
      <c r="M412">
        <f>Analysis!$B$3+B412/1000000</f>
        <v>8.2472580000030575</v>
      </c>
      <c r="N412">
        <f t="shared" si="40"/>
        <v>2</v>
      </c>
      <c r="O412">
        <f>IF(ABS(D412)&gt;1,D412/1000000,D412)*Analysis!$B$4</f>
        <v>-0.12821670000000002</v>
      </c>
      <c r="P412">
        <f>IF(ABS(E412)&gt;1,E412/1000000,E412)*Analysis!$B$4</f>
        <v>0.12098673000000001</v>
      </c>
      <c r="Q412">
        <f>IF(ABS(F412)&gt;1,F412/1000000,F412)*Analysis!$B$4</f>
        <v>9.856617120000001</v>
      </c>
      <c r="R412">
        <f t="shared" si="41"/>
        <v>0</v>
      </c>
      <c r="S412">
        <f t="shared" si="42"/>
        <v>0</v>
      </c>
      <c r="T412">
        <f t="shared" si="43"/>
        <v>0</v>
      </c>
      <c r="U412">
        <f t="shared" si="44"/>
        <v>0</v>
      </c>
    </row>
    <row r="413" spans="1:21" x14ac:dyDescent="0.3">
      <c r="A413" s="4">
        <v>411</v>
      </c>
      <c r="B413" s="4">
        <v>-96583727290</v>
      </c>
      <c r="C413" s="5">
        <v>2</v>
      </c>
      <c r="D413" s="5">
        <v>-1.1452E-2</v>
      </c>
      <c r="E413" s="5">
        <v>1.2234999999999999E-2</v>
      </c>
      <c r="F413" s="5">
        <v>1004339</v>
      </c>
      <c r="G413" s="5">
        <v>0</v>
      </c>
      <c r="H413" s="5">
        <v>0</v>
      </c>
      <c r="I413" s="5">
        <v>0</v>
      </c>
      <c r="J413" s="5">
        <v>0</v>
      </c>
      <c r="L413">
        <f t="shared" si="39"/>
        <v>411</v>
      </c>
      <c r="M413">
        <f>Analysis!$B$3+B413/1000000</f>
        <v>8.2727100000047358</v>
      </c>
      <c r="N413">
        <f t="shared" si="40"/>
        <v>2</v>
      </c>
      <c r="O413">
        <f>IF(ABS(D413)&gt;1,D413/1000000,D413)*Analysis!$B$4</f>
        <v>-0.11234412000000001</v>
      </c>
      <c r="P413">
        <f>IF(ABS(E413)&gt;1,E413/1000000,E413)*Analysis!$B$4</f>
        <v>0.12002535</v>
      </c>
      <c r="Q413">
        <f>IF(ABS(F413)&gt;1,F413/1000000,F413)*Analysis!$B$4</f>
        <v>9.8525655900000011</v>
      </c>
      <c r="R413">
        <f t="shared" si="41"/>
        <v>0</v>
      </c>
      <c r="S413">
        <f t="shared" si="42"/>
        <v>0</v>
      </c>
      <c r="T413">
        <f t="shared" si="43"/>
        <v>0</v>
      </c>
      <c r="U413">
        <f t="shared" si="44"/>
        <v>0</v>
      </c>
    </row>
    <row r="414" spans="1:21" x14ac:dyDescent="0.3">
      <c r="A414" s="4">
        <v>412</v>
      </c>
      <c r="B414" s="4">
        <v>-96583709760</v>
      </c>
      <c r="C414" s="5">
        <v>2</v>
      </c>
      <c r="D414" s="5">
        <v>-9.6849999999999992E-3</v>
      </c>
      <c r="E414" s="5">
        <v>1.2213999999999999E-2</v>
      </c>
      <c r="F414" s="5">
        <v>1004253</v>
      </c>
      <c r="G414" s="5">
        <v>0</v>
      </c>
      <c r="H414" s="5">
        <v>0</v>
      </c>
      <c r="I414" s="5">
        <v>0</v>
      </c>
      <c r="J414" s="5">
        <v>0</v>
      </c>
      <c r="L414">
        <f t="shared" si="39"/>
        <v>412</v>
      </c>
      <c r="M414">
        <f>Analysis!$B$3+B414/1000000</f>
        <v>8.2902400000020862</v>
      </c>
      <c r="N414">
        <f t="shared" si="40"/>
        <v>2</v>
      </c>
      <c r="O414">
        <f>IF(ABS(D414)&gt;1,D414/1000000,D414)*Analysis!$B$4</f>
        <v>-9.5009849999999993E-2</v>
      </c>
      <c r="P414">
        <f>IF(ABS(E414)&gt;1,E414/1000000,E414)*Analysis!$B$4</f>
        <v>0.11981934</v>
      </c>
      <c r="Q414">
        <f>IF(ABS(F414)&gt;1,F414/1000000,F414)*Analysis!$B$4</f>
        <v>9.8517219300000018</v>
      </c>
      <c r="R414">
        <f t="shared" si="41"/>
        <v>0</v>
      </c>
      <c r="S414">
        <f t="shared" si="42"/>
        <v>0</v>
      </c>
      <c r="T414">
        <f t="shared" si="43"/>
        <v>0</v>
      </c>
      <c r="U414">
        <f t="shared" si="44"/>
        <v>0</v>
      </c>
    </row>
    <row r="415" spans="1:21" x14ac:dyDescent="0.3">
      <c r="A415" s="4">
        <v>413</v>
      </c>
      <c r="B415" s="4">
        <v>-96583687440</v>
      </c>
      <c r="C415" s="5">
        <v>2</v>
      </c>
      <c r="D415" s="5">
        <v>-4.6439999999999997E-3</v>
      </c>
      <c r="E415" s="5">
        <v>1.2418E-2</v>
      </c>
      <c r="F415" s="5">
        <v>1004456</v>
      </c>
      <c r="G415" s="5">
        <v>0</v>
      </c>
      <c r="H415" s="5">
        <v>0</v>
      </c>
      <c r="I415" s="5">
        <v>0</v>
      </c>
      <c r="J415" s="5">
        <v>0</v>
      </c>
      <c r="L415">
        <f t="shared" si="39"/>
        <v>413</v>
      </c>
      <c r="M415">
        <f>Analysis!$B$3+B415/1000000</f>
        <v>8.3125600000057602</v>
      </c>
      <c r="N415">
        <f t="shared" si="40"/>
        <v>2</v>
      </c>
      <c r="O415">
        <f>IF(ABS(D415)&gt;1,D415/1000000,D415)*Analysis!$B$4</f>
        <v>-4.5557639999999996E-2</v>
      </c>
      <c r="P415">
        <f>IF(ABS(E415)&gt;1,E415/1000000,E415)*Analysis!$B$4</f>
        <v>0.12182058000000001</v>
      </c>
      <c r="Q415">
        <f>IF(ABS(F415)&gt;1,F415/1000000,F415)*Analysis!$B$4</f>
        <v>9.8537133600000004</v>
      </c>
      <c r="R415">
        <f t="shared" si="41"/>
        <v>0</v>
      </c>
      <c r="S415">
        <f t="shared" si="42"/>
        <v>0</v>
      </c>
      <c r="T415">
        <f t="shared" si="43"/>
        <v>0</v>
      </c>
      <c r="U415">
        <f t="shared" si="44"/>
        <v>0</v>
      </c>
    </row>
    <row r="416" spans="1:21" x14ac:dyDescent="0.3">
      <c r="A416" s="4">
        <v>414</v>
      </c>
      <c r="B416" s="4">
        <v>-96583671637</v>
      </c>
      <c r="C416" s="5">
        <v>2</v>
      </c>
      <c r="D416" s="5">
        <v>-5.5120000000000004E-3</v>
      </c>
      <c r="E416" s="5">
        <v>1.2381E-2</v>
      </c>
      <c r="F416" s="5">
        <v>1004411</v>
      </c>
      <c r="G416" s="5">
        <v>0</v>
      </c>
      <c r="H416" s="5">
        <v>0</v>
      </c>
      <c r="I416" s="5">
        <v>0</v>
      </c>
      <c r="J416" s="5">
        <v>0</v>
      </c>
      <c r="L416">
        <f t="shared" si="39"/>
        <v>414</v>
      </c>
      <c r="M416">
        <f>Analysis!$B$3+B416/1000000</f>
        <v>8.32836299999326</v>
      </c>
      <c r="N416">
        <f t="shared" si="40"/>
        <v>2</v>
      </c>
      <c r="O416">
        <f>IF(ABS(D416)&gt;1,D416/1000000,D416)*Analysis!$B$4</f>
        <v>-5.4072720000000005E-2</v>
      </c>
      <c r="P416">
        <f>IF(ABS(E416)&gt;1,E416/1000000,E416)*Analysis!$B$4</f>
        <v>0.12145761000000001</v>
      </c>
      <c r="Q416">
        <f>IF(ABS(F416)&gt;1,F416/1000000,F416)*Analysis!$B$4</f>
        <v>9.8532719100000001</v>
      </c>
      <c r="R416">
        <f t="shared" si="41"/>
        <v>0</v>
      </c>
      <c r="S416">
        <f t="shared" si="42"/>
        <v>0</v>
      </c>
      <c r="T416">
        <f t="shared" si="43"/>
        <v>0</v>
      </c>
      <c r="U416">
        <f t="shared" si="44"/>
        <v>0</v>
      </c>
    </row>
    <row r="417" spans="1:21" x14ac:dyDescent="0.3">
      <c r="A417" s="4">
        <v>415</v>
      </c>
      <c r="B417" s="4">
        <v>-96583652159</v>
      </c>
      <c r="C417" s="5">
        <v>2</v>
      </c>
      <c r="D417" s="5">
        <v>-1.0047E-2</v>
      </c>
      <c r="E417" s="5">
        <v>1.2126E-2</v>
      </c>
      <c r="F417" s="5">
        <v>1004248</v>
      </c>
      <c r="G417" s="5">
        <v>0</v>
      </c>
      <c r="H417" s="5">
        <v>0</v>
      </c>
      <c r="I417" s="5">
        <v>0</v>
      </c>
      <c r="J417" s="5">
        <v>0</v>
      </c>
      <c r="L417">
        <f t="shared" si="39"/>
        <v>415</v>
      </c>
      <c r="M417">
        <f>Analysis!$B$3+B417/1000000</f>
        <v>8.3478409999952419</v>
      </c>
      <c r="N417">
        <f t="shared" si="40"/>
        <v>2</v>
      </c>
      <c r="O417">
        <f>IF(ABS(D417)&gt;1,D417/1000000,D417)*Analysis!$B$4</f>
        <v>-9.8561070000000015E-2</v>
      </c>
      <c r="P417">
        <f>IF(ABS(E417)&gt;1,E417/1000000,E417)*Analysis!$B$4</f>
        <v>0.11895606</v>
      </c>
      <c r="Q417">
        <f>IF(ABS(F417)&gt;1,F417/1000000,F417)*Analysis!$B$4</f>
        <v>9.8516728800000006</v>
      </c>
      <c r="R417">
        <f t="shared" si="41"/>
        <v>0</v>
      </c>
      <c r="S417">
        <f t="shared" si="42"/>
        <v>0</v>
      </c>
      <c r="T417">
        <f t="shared" si="43"/>
        <v>0</v>
      </c>
      <c r="U417">
        <f t="shared" si="44"/>
        <v>0</v>
      </c>
    </row>
    <row r="418" spans="1:21" x14ac:dyDescent="0.3">
      <c r="A418" s="4">
        <v>416</v>
      </c>
      <c r="B418" s="4">
        <v>-96583629403</v>
      </c>
      <c r="C418" s="5">
        <v>2</v>
      </c>
      <c r="D418" s="5">
        <v>-9.3019999999999995E-3</v>
      </c>
      <c r="E418" s="5">
        <v>1.2303E-2</v>
      </c>
      <c r="F418" s="5">
        <v>1004270</v>
      </c>
      <c r="G418" s="5">
        <v>0</v>
      </c>
      <c r="H418" s="5">
        <v>0</v>
      </c>
      <c r="I418" s="5">
        <v>0</v>
      </c>
      <c r="J418" s="5">
        <v>0</v>
      </c>
      <c r="L418">
        <f t="shared" si="39"/>
        <v>416</v>
      </c>
      <c r="M418">
        <f>Analysis!$B$3+B418/1000000</f>
        <v>8.3705970000009984</v>
      </c>
      <c r="N418">
        <f t="shared" si="40"/>
        <v>2</v>
      </c>
      <c r="O418">
        <f>IF(ABS(D418)&gt;1,D418/1000000,D418)*Analysis!$B$4</f>
        <v>-9.1252620000000007E-2</v>
      </c>
      <c r="P418">
        <f>IF(ABS(E418)&gt;1,E418/1000000,E418)*Analysis!$B$4</f>
        <v>0.12069243</v>
      </c>
      <c r="Q418">
        <f>IF(ABS(F418)&gt;1,F418/1000000,F418)*Analysis!$B$4</f>
        <v>9.8518886999999999</v>
      </c>
      <c r="R418">
        <f t="shared" si="41"/>
        <v>0</v>
      </c>
      <c r="S418">
        <f t="shared" si="42"/>
        <v>0</v>
      </c>
      <c r="T418">
        <f t="shared" si="43"/>
        <v>0</v>
      </c>
      <c r="U418">
        <f t="shared" si="44"/>
        <v>0</v>
      </c>
    </row>
    <row r="419" spans="1:21" x14ac:dyDescent="0.3">
      <c r="A419" s="4">
        <v>417</v>
      </c>
      <c r="B419" s="4">
        <v>-96583610772</v>
      </c>
      <c r="C419" s="5">
        <v>2</v>
      </c>
      <c r="D419" s="5">
        <v>-3.6870000000000002E-3</v>
      </c>
      <c r="E419" s="5">
        <v>1.2444E-2</v>
      </c>
      <c r="F419" s="5">
        <v>1002921</v>
      </c>
      <c r="G419" s="5">
        <v>0</v>
      </c>
      <c r="H419" s="5">
        <v>0</v>
      </c>
      <c r="I419" s="5">
        <v>0</v>
      </c>
      <c r="J419" s="5">
        <v>0</v>
      </c>
      <c r="L419">
        <f t="shared" si="39"/>
        <v>417</v>
      </c>
      <c r="M419">
        <f>Analysis!$B$3+B419/1000000</f>
        <v>8.3892280000000028</v>
      </c>
      <c r="N419">
        <f t="shared" si="40"/>
        <v>2</v>
      </c>
      <c r="O419">
        <f>IF(ABS(D419)&gt;1,D419/1000000,D419)*Analysis!$B$4</f>
        <v>-3.6169470000000002E-2</v>
      </c>
      <c r="P419">
        <f>IF(ABS(E419)&gt;1,E419/1000000,E419)*Analysis!$B$4</f>
        <v>0.12207564000000001</v>
      </c>
      <c r="Q419">
        <f>IF(ABS(F419)&gt;1,F419/1000000,F419)*Analysis!$B$4</f>
        <v>9.8386550100000001</v>
      </c>
      <c r="R419">
        <f t="shared" si="41"/>
        <v>0</v>
      </c>
      <c r="S419">
        <f t="shared" si="42"/>
        <v>0</v>
      </c>
      <c r="T419">
        <f t="shared" si="43"/>
        <v>0</v>
      </c>
      <c r="U419">
        <f t="shared" si="44"/>
        <v>0</v>
      </c>
    </row>
    <row r="420" spans="1:21" x14ac:dyDescent="0.3">
      <c r="A420" s="4">
        <v>418</v>
      </c>
      <c r="B420" s="4">
        <v>-96583590754</v>
      </c>
      <c r="C420" s="5">
        <v>2</v>
      </c>
      <c r="D420" s="5">
        <v>-4.6239999999999996E-3</v>
      </c>
      <c r="E420" s="5">
        <v>6.8450000000000004E-3</v>
      </c>
      <c r="F420" s="5">
        <v>0.99684899999999999</v>
      </c>
      <c r="G420" s="5">
        <v>0</v>
      </c>
      <c r="H420" s="5">
        <v>0</v>
      </c>
      <c r="I420" s="5">
        <v>0</v>
      </c>
      <c r="J420" s="5">
        <v>0</v>
      </c>
      <c r="L420">
        <f t="shared" si="39"/>
        <v>418</v>
      </c>
      <c r="M420">
        <f>Analysis!$B$3+B420/1000000</f>
        <v>8.4092459999956191</v>
      </c>
      <c r="N420">
        <f t="shared" si="40"/>
        <v>2</v>
      </c>
      <c r="O420">
        <f>IF(ABS(D420)&gt;1,D420/1000000,D420)*Analysis!$B$4</f>
        <v>-4.5361439999999996E-2</v>
      </c>
      <c r="P420">
        <f>IF(ABS(E420)&gt;1,E420/1000000,E420)*Analysis!$B$4</f>
        <v>6.7149450000000013E-2</v>
      </c>
      <c r="Q420">
        <f>IF(ABS(F420)&gt;1,F420/1000000,F420)*Analysis!$B$4</f>
        <v>9.77908869</v>
      </c>
      <c r="R420">
        <f t="shared" si="41"/>
        <v>0</v>
      </c>
      <c r="S420">
        <f t="shared" si="42"/>
        <v>0</v>
      </c>
      <c r="T420">
        <f t="shared" si="43"/>
        <v>0</v>
      </c>
      <c r="U420">
        <f t="shared" si="44"/>
        <v>0</v>
      </c>
    </row>
    <row r="421" spans="1:21" x14ac:dyDescent="0.3">
      <c r="A421" s="4">
        <v>419</v>
      </c>
      <c r="B421" s="4">
        <v>-96583570218</v>
      </c>
      <c r="C421" s="5">
        <v>2</v>
      </c>
      <c r="D421" s="5">
        <v>-4.9069999999999999E-3</v>
      </c>
      <c r="E421" s="5">
        <v>1.0845E-2</v>
      </c>
      <c r="F421" s="5">
        <v>1004436</v>
      </c>
      <c r="G421" s="5">
        <v>0</v>
      </c>
      <c r="H421" s="5">
        <v>0</v>
      </c>
      <c r="I421" s="5">
        <v>0</v>
      </c>
      <c r="J421" s="5">
        <v>0</v>
      </c>
      <c r="L421">
        <f t="shared" si="39"/>
        <v>419</v>
      </c>
      <c r="M421">
        <f>Analysis!$B$3+B421/1000000</f>
        <v>8.4297820000065258</v>
      </c>
      <c r="N421">
        <f t="shared" si="40"/>
        <v>2</v>
      </c>
      <c r="O421">
        <f>IF(ABS(D421)&gt;1,D421/1000000,D421)*Analysis!$B$4</f>
        <v>-4.813767E-2</v>
      </c>
      <c r="P421">
        <f>IF(ABS(E421)&gt;1,E421/1000000,E421)*Analysis!$B$4</f>
        <v>0.10638945000000001</v>
      </c>
      <c r="Q421">
        <f>IF(ABS(F421)&gt;1,F421/1000000,F421)*Analysis!$B$4</f>
        <v>9.8535171600000009</v>
      </c>
      <c r="R421">
        <f t="shared" si="41"/>
        <v>0</v>
      </c>
      <c r="S421">
        <f t="shared" si="42"/>
        <v>0</v>
      </c>
      <c r="T421">
        <f t="shared" si="43"/>
        <v>0</v>
      </c>
      <c r="U421">
        <f t="shared" si="44"/>
        <v>0</v>
      </c>
    </row>
    <row r="422" spans="1:21" x14ac:dyDescent="0.3">
      <c r="A422" s="4">
        <v>420</v>
      </c>
      <c r="B422" s="4">
        <v>-96583551047</v>
      </c>
      <c r="C422" s="5">
        <v>2</v>
      </c>
      <c r="D422" s="5">
        <v>-8.3809999999999996E-3</v>
      </c>
      <c r="E422" s="5">
        <v>1.1908999999999999E-2</v>
      </c>
      <c r="F422" s="5">
        <v>1004840</v>
      </c>
      <c r="G422" s="5">
        <v>0</v>
      </c>
      <c r="H422" s="5">
        <v>0</v>
      </c>
      <c r="I422" s="5">
        <v>0</v>
      </c>
      <c r="J422" s="5">
        <v>0</v>
      </c>
      <c r="L422">
        <f t="shared" si="39"/>
        <v>420</v>
      </c>
      <c r="M422">
        <f>Analysis!$B$3+B422/1000000</f>
        <v>8.4489529999991646</v>
      </c>
      <c r="N422">
        <f t="shared" si="40"/>
        <v>2</v>
      </c>
      <c r="O422">
        <f>IF(ABS(D422)&gt;1,D422/1000000,D422)*Analysis!$B$4</f>
        <v>-8.2217609999999997E-2</v>
      </c>
      <c r="P422">
        <f>IF(ABS(E422)&gt;1,E422/1000000,E422)*Analysis!$B$4</f>
        <v>0.11682729</v>
      </c>
      <c r="Q422">
        <f>IF(ABS(F422)&gt;1,F422/1000000,F422)*Analysis!$B$4</f>
        <v>9.8574804</v>
      </c>
      <c r="R422">
        <f t="shared" si="41"/>
        <v>0</v>
      </c>
      <c r="S422">
        <f t="shared" si="42"/>
        <v>0</v>
      </c>
      <c r="T422">
        <f t="shared" si="43"/>
        <v>0</v>
      </c>
      <c r="U422">
        <f t="shared" si="44"/>
        <v>0</v>
      </c>
    </row>
    <row r="423" spans="1:21" x14ac:dyDescent="0.3">
      <c r="A423" s="4">
        <v>421</v>
      </c>
      <c r="B423" s="4">
        <v>-96583528198</v>
      </c>
      <c r="C423" s="5">
        <v>2</v>
      </c>
      <c r="D423" s="5">
        <v>-5.3829999999999998E-3</v>
      </c>
      <c r="E423" s="5">
        <v>1.1629E-2</v>
      </c>
      <c r="F423" s="5">
        <v>1010300</v>
      </c>
      <c r="G423" s="5">
        <v>0</v>
      </c>
      <c r="H423" s="5">
        <v>0</v>
      </c>
      <c r="I423" s="5">
        <v>0</v>
      </c>
      <c r="J423" s="5">
        <v>0</v>
      </c>
      <c r="L423">
        <f t="shared" si="39"/>
        <v>421</v>
      </c>
      <c r="M423">
        <f>Analysis!$B$3+B423/1000000</f>
        <v>8.4718020000000251</v>
      </c>
      <c r="N423">
        <f t="shared" si="40"/>
        <v>2</v>
      </c>
      <c r="O423">
        <f>IF(ABS(D423)&gt;1,D423/1000000,D423)*Analysis!$B$4</f>
        <v>-5.2807230000000004E-2</v>
      </c>
      <c r="P423">
        <f>IF(ABS(E423)&gt;1,E423/1000000,E423)*Analysis!$B$4</f>
        <v>0.11408049000000001</v>
      </c>
      <c r="Q423">
        <f>IF(ABS(F423)&gt;1,F423/1000000,F423)*Analysis!$B$4</f>
        <v>9.9110429999999994</v>
      </c>
      <c r="R423">
        <f t="shared" si="41"/>
        <v>0</v>
      </c>
      <c r="S423">
        <f t="shared" si="42"/>
        <v>0</v>
      </c>
      <c r="T423">
        <f t="shared" si="43"/>
        <v>0</v>
      </c>
      <c r="U423">
        <f t="shared" si="44"/>
        <v>0</v>
      </c>
    </row>
    <row r="424" spans="1:21" x14ac:dyDescent="0.3">
      <c r="A424" s="4">
        <v>422</v>
      </c>
      <c r="B424" s="4">
        <v>-96583510808</v>
      </c>
      <c r="C424" s="5">
        <v>2</v>
      </c>
      <c r="D424" s="5">
        <v>-1.3746E-2</v>
      </c>
      <c r="E424" s="5">
        <v>1.2269E-2</v>
      </c>
      <c r="F424" s="5">
        <v>1003388</v>
      </c>
      <c r="G424" s="5">
        <v>0</v>
      </c>
      <c r="H424" s="5">
        <v>0</v>
      </c>
      <c r="I424" s="5">
        <v>0</v>
      </c>
      <c r="J424" s="5">
        <v>0</v>
      </c>
      <c r="L424">
        <f t="shared" si="39"/>
        <v>422</v>
      </c>
      <c r="M424">
        <f>Analysis!$B$3+B424/1000000</f>
        <v>8.4891919999936363</v>
      </c>
      <c r="N424">
        <f t="shared" si="40"/>
        <v>2</v>
      </c>
      <c r="O424">
        <f>IF(ABS(D424)&gt;1,D424/1000000,D424)*Analysis!$B$4</f>
        <v>-0.13484826</v>
      </c>
      <c r="P424">
        <f>IF(ABS(E424)&gt;1,E424/1000000,E424)*Analysis!$B$4</f>
        <v>0.12035889000000001</v>
      </c>
      <c r="Q424">
        <f>IF(ABS(F424)&gt;1,F424/1000000,F424)*Analysis!$B$4</f>
        <v>9.8432362799999993</v>
      </c>
      <c r="R424">
        <f t="shared" si="41"/>
        <v>0</v>
      </c>
      <c r="S424">
        <f t="shared" si="42"/>
        <v>0</v>
      </c>
      <c r="T424">
        <f t="shared" si="43"/>
        <v>0</v>
      </c>
      <c r="U424">
        <f t="shared" si="44"/>
        <v>0</v>
      </c>
    </row>
    <row r="425" spans="1:21" x14ac:dyDescent="0.3">
      <c r="A425" s="4">
        <v>423</v>
      </c>
      <c r="B425" s="4">
        <v>-96583492045</v>
      </c>
      <c r="C425" s="5">
        <v>2</v>
      </c>
      <c r="D425" s="5">
        <v>-1.1043000000000001E-2</v>
      </c>
      <c r="E425" s="5">
        <v>1.2470999999999999E-2</v>
      </c>
      <c r="F425" s="5">
        <v>1004512</v>
      </c>
      <c r="G425" s="5">
        <v>0</v>
      </c>
      <c r="H425" s="5">
        <v>0</v>
      </c>
      <c r="I425" s="5">
        <v>0</v>
      </c>
      <c r="J425" s="5">
        <v>0</v>
      </c>
      <c r="L425">
        <f t="shared" si="39"/>
        <v>423</v>
      </c>
      <c r="M425">
        <f>Analysis!$B$3+B425/1000000</f>
        <v>8.5079549999936717</v>
      </c>
      <c r="N425">
        <f t="shared" si="40"/>
        <v>2</v>
      </c>
      <c r="O425">
        <f>IF(ABS(D425)&gt;1,D425/1000000,D425)*Analysis!$B$4</f>
        <v>-0.10833183000000002</v>
      </c>
      <c r="P425">
        <f>IF(ABS(E425)&gt;1,E425/1000000,E425)*Analysis!$B$4</f>
        <v>0.12234051</v>
      </c>
      <c r="Q425">
        <f>IF(ABS(F425)&gt;1,F425/1000000,F425)*Analysis!$B$4</f>
        <v>9.8542627200000013</v>
      </c>
      <c r="R425">
        <f t="shared" si="41"/>
        <v>0</v>
      </c>
      <c r="S425">
        <f t="shared" si="42"/>
        <v>0</v>
      </c>
      <c r="T425">
        <f t="shared" si="43"/>
        <v>0</v>
      </c>
      <c r="U425">
        <f t="shared" si="44"/>
        <v>0</v>
      </c>
    </row>
    <row r="426" spans="1:21" x14ac:dyDescent="0.3">
      <c r="A426" s="4">
        <v>424</v>
      </c>
      <c r="B426" s="4">
        <v>-96583469203</v>
      </c>
      <c r="C426" s="5">
        <v>2</v>
      </c>
      <c r="D426" s="5">
        <v>-4.2170000000000003E-3</v>
      </c>
      <c r="E426" s="5">
        <v>1.2383E-2</v>
      </c>
      <c r="F426" s="5">
        <v>1001141</v>
      </c>
      <c r="G426" s="5">
        <v>0</v>
      </c>
      <c r="H426" s="5">
        <v>0</v>
      </c>
      <c r="I426" s="5">
        <v>0</v>
      </c>
      <c r="J426" s="5">
        <v>0</v>
      </c>
      <c r="L426">
        <f t="shared" si="39"/>
        <v>424</v>
      </c>
      <c r="M426">
        <f>Analysis!$B$3+B426/1000000</f>
        <v>8.5307969999994384</v>
      </c>
      <c r="N426">
        <f t="shared" si="40"/>
        <v>2</v>
      </c>
      <c r="O426">
        <f>IF(ABS(D426)&gt;1,D426/1000000,D426)*Analysis!$B$4</f>
        <v>-4.1368770000000006E-2</v>
      </c>
      <c r="P426">
        <f>IF(ABS(E426)&gt;1,E426/1000000,E426)*Analysis!$B$4</f>
        <v>0.12147723000000001</v>
      </c>
      <c r="Q426">
        <f>IF(ABS(F426)&gt;1,F426/1000000,F426)*Analysis!$B$4</f>
        <v>9.8211932100000006</v>
      </c>
      <c r="R426">
        <f t="shared" si="41"/>
        <v>0</v>
      </c>
      <c r="S426">
        <f t="shared" si="42"/>
        <v>0</v>
      </c>
      <c r="T426">
        <f t="shared" si="43"/>
        <v>0</v>
      </c>
      <c r="U426">
        <f t="shared" si="44"/>
        <v>0</v>
      </c>
    </row>
    <row r="427" spans="1:21" x14ac:dyDescent="0.3">
      <c r="A427" s="4">
        <v>425</v>
      </c>
      <c r="B427" s="4">
        <v>-96583450724</v>
      </c>
      <c r="C427" s="5">
        <v>2</v>
      </c>
      <c r="D427" s="5">
        <v>-5.927E-3</v>
      </c>
      <c r="E427" s="5">
        <v>1.2241E-2</v>
      </c>
      <c r="F427" s="5">
        <v>1002933</v>
      </c>
      <c r="G427" s="5">
        <v>0</v>
      </c>
      <c r="H427" s="5">
        <v>0</v>
      </c>
      <c r="I427" s="5">
        <v>0</v>
      </c>
      <c r="J427" s="5">
        <v>0</v>
      </c>
      <c r="L427">
        <f t="shared" si="39"/>
        <v>425</v>
      </c>
      <c r="M427">
        <f>Analysis!$B$3+B427/1000000</f>
        <v>8.5492760000051931</v>
      </c>
      <c r="N427">
        <f t="shared" si="40"/>
        <v>2</v>
      </c>
      <c r="O427">
        <f>IF(ABS(D427)&gt;1,D427/1000000,D427)*Analysis!$B$4</f>
        <v>-5.814387E-2</v>
      </c>
      <c r="P427">
        <f>IF(ABS(E427)&gt;1,E427/1000000,E427)*Analysis!$B$4</f>
        <v>0.12008421000000001</v>
      </c>
      <c r="Q427">
        <f>IF(ABS(F427)&gt;1,F427/1000000,F427)*Analysis!$B$4</f>
        <v>9.8387727300000005</v>
      </c>
      <c r="R427">
        <f t="shared" si="41"/>
        <v>0</v>
      </c>
      <c r="S427">
        <f t="shared" si="42"/>
        <v>0</v>
      </c>
      <c r="T427">
        <f t="shared" si="43"/>
        <v>0</v>
      </c>
      <c r="U427">
        <f t="shared" si="44"/>
        <v>0</v>
      </c>
    </row>
    <row r="428" spans="1:21" x14ac:dyDescent="0.3">
      <c r="A428" s="4">
        <v>426</v>
      </c>
      <c r="B428" s="4">
        <v>-96583430274</v>
      </c>
      <c r="C428" s="5">
        <v>2</v>
      </c>
      <c r="D428" s="5">
        <v>-1.3552E-2</v>
      </c>
      <c r="E428" s="5">
        <v>1.2241E-2</v>
      </c>
      <c r="F428" s="5">
        <v>1001978</v>
      </c>
      <c r="G428" s="5">
        <v>0</v>
      </c>
      <c r="H428" s="5">
        <v>0</v>
      </c>
      <c r="I428" s="5">
        <v>0</v>
      </c>
      <c r="J428" s="5">
        <v>0</v>
      </c>
      <c r="L428">
        <f t="shared" si="39"/>
        <v>426</v>
      </c>
      <c r="M428">
        <f>Analysis!$B$3+B428/1000000</f>
        <v>8.5697260000015376</v>
      </c>
      <c r="N428">
        <f t="shared" si="40"/>
        <v>2</v>
      </c>
      <c r="O428">
        <f>IF(ABS(D428)&gt;1,D428/1000000,D428)*Analysis!$B$4</f>
        <v>-0.13294512</v>
      </c>
      <c r="P428">
        <f>IF(ABS(E428)&gt;1,E428/1000000,E428)*Analysis!$B$4</f>
        <v>0.12008421000000001</v>
      </c>
      <c r="Q428">
        <f>IF(ABS(F428)&gt;1,F428/1000000,F428)*Analysis!$B$4</f>
        <v>9.8294041800000009</v>
      </c>
      <c r="R428">
        <f t="shared" si="41"/>
        <v>0</v>
      </c>
      <c r="S428">
        <f t="shared" si="42"/>
        <v>0</v>
      </c>
      <c r="T428">
        <f t="shared" si="43"/>
        <v>0</v>
      </c>
      <c r="U428">
        <f t="shared" si="44"/>
        <v>0</v>
      </c>
    </row>
    <row r="429" spans="1:21" x14ac:dyDescent="0.3">
      <c r="A429" s="4">
        <v>427</v>
      </c>
      <c r="B429" s="4">
        <v>-96583407890</v>
      </c>
      <c r="C429" s="5">
        <v>2</v>
      </c>
      <c r="D429" s="5">
        <v>-1.2500000000000001E-2</v>
      </c>
      <c r="E429" s="5">
        <v>1.2186000000000001E-2</v>
      </c>
      <c r="F429" s="5">
        <v>1004391</v>
      </c>
      <c r="G429" s="5">
        <v>0</v>
      </c>
      <c r="H429" s="5">
        <v>0</v>
      </c>
      <c r="I429" s="5">
        <v>0</v>
      </c>
      <c r="J429" s="5">
        <v>0</v>
      </c>
      <c r="L429">
        <f t="shared" si="39"/>
        <v>427</v>
      </c>
      <c r="M429">
        <f>Analysis!$B$3+B429/1000000</f>
        <v>8.5921099999977741</v>
      </c>
      <c r="N429">
        <f t="shared" si="40"/>
        <v>2</v>
      </c>
      <c r="O429">
        <f>IF(ABS(D429)&gt;1,D429/1000000,D429)*Analysis!$B$4</f>
        <v>-0.12262500000000001</v>
      </c>
      <c r="P429">
        <f>IF(ABS(E429)&gt;1,E429/1000000,E429)*Analysis!$B$4</f>
        <v>0.11954466000000001</v>
      </c>
      <c r="Q429">
        <f>IF(ABS(F429)&gt;1,F429/1000000,F429)*Analysis!$B$4</f>
        <v>9.8530757100000006</v>
      </c>
      <c r="R429">
        <f t="shared" si="41"/>
        <v>0</v>
      </c>
      <c r="S429">
        <f t="shared" si="42"/>
        <v>0</v>
      </c>
      <c r="T429">
        <f t="shared" si="43"/>
        <v>0</v>
      </c>
      <c r="U429">
        <f t="shared" si="44"/>
        <v>0</v>
      </c>
    </row>
    <row r="430" spans="1:21" x14ac:dyDescent="0.3">
      <c r="A430" s="4">
        <v>428</v>
      </c>
      <c r="B430" s="4">
        <v>-96583388539</v>
      </c>
      <c r="C430" s="5">
        <v>2</v>
      </c>
      <c r="D430" s="5">
        <v>-1.2822E-2</v>
      </c>
      <c r="E430" s="5">
        <v>1.2215999999999999E-2</v>
      </c>
      <c r="F430" s="5">
        <v>1002451</v>
      </c>
      <c r="G430" s="5">
        <v>0</v>
      </c>
      <c r="H430" s="5">
        <v>0</v>
      </c>
      <c r="I430" s="5">
        <v>0</v>
      </c>
      <c r="J430" s="5">
        <v>0</v>
      </c>
      <c r="L430">
        <f t="shared" si="39"/>
        <v>428</v>
      </c>
      <c r="M430">
        <f>Analysis!$B$3+B430/1000000</f>
        <v>8.6114609999931417</v>
      </c>
      <c r="N430">
        <f t="shared" si="40"/>
        <v>2</v>
      </c>
      <c r="O430">
        <f>IF(ABS(D430)&gt;1,D430/1000000,D430)*Analysis!$B$4</f>
        <v>-0.12578382000000002</v>
      </c>
      <c r="P430">
        <f>IF(ABS(E430)&gt;1,E430/1000000,E430)*Analysis!$B$4</f>
        <v>0.11983895999999999</v>
      </c>
      <c r="Q430">
        <f>IF(ABS(F430)&gt;1,F430/1000000,F430)*Analysis!$B$4</f>
        <v>9.8340443099999995</v>
      </c>
      <c r="R430">
        <f t="shared" si="41"/>
        <v>0</v>
      </c>
      <c r="S430">
        <f t="shared" si="42"/>
        <v>0</v>
      </c>
      <c r="T430">
        <f t="shared" si="43"/>
        <v>0</v>
      </c>
      <c r="U430">
        <f t="shared" si="44"/>
        <v>0</v>
      </c>
    </row>
    <row r="431" spans="1:21" x14ac:dyDescent="0.3">
      <c r="A431" s="4">
        <v>429</v>
      </c>
      <c r="B431" s="4">
        <v>-96583367776</v>
      </c>
      <c r="C431" s="5">
        <v>2</v>
      </c>
      <c r="D431" s="5">
        <v>-1.2749E-2</v>
      </c>
      <c r="E431" s="5">
        <v>8.8070000000000006E-3</v>
      </c>
      <c r="F431" s="5">
        <v>0.99844200000000005</v>
      </c>
      <c r="G431" s="5">
        <v>0</v>
      </c>
      <c r="H431" s="5">
        <v>0</v>
      </c>
      <c r="I431" s="5">
        <v>0</v>
      </c>
      <c r="J431" s="5">
        <v>0</v>
      </c>
      <c r="L431">
        <f t="shared" si="39"/>
        <v>429</v>
      </c>
      <c r="M431">
        <f>Analysis!$B$3+B431/1000000</f>
        <v>8.6322240000008605</v>
      </c>
      <c r="N431">
        <f t="shared" si="40"/>
        <v>2</v>
      </c>
      <c r="O431">
        <f>IF(ABS(D431)&gt;1,D431/1000000,D431)*Analysis!$B$4</f>
        <v>-0.12506769000000001</v>
      </c>
      <c r="P431">
        <f>IF(ABS(E431)&gt;1,E431/1000000,E431)*Analysis!$B$4</f>
        <v>8.6396670000000009E-2</v>
      </c>
      <c r="Q431">
        <f>IF(ABS(F431)&gt;1,F431/1000000,F431)*Analysis!$B$4</f>
        <v>9.794716020000001</v>
      </c>
      <c r="R431">
        <f t="shared" si="41"/>
        <v>0</v>
      </c>
      <c r="S431">
        <f t="shared" si="42"/>
        <v>0</v>
      </c>
      <c r="T431">
        <f t="shared" si="43"/>
        <v>0</v>
      </c>
      <c r="U431">
        <f t="shared" si="44"/>
        <v>0</v>
      </c>
    </row>
    <row r="432" spans="1:21" x14ac:dyDescent="0.3">
      <c r="A432" s="4">
        <v>430</v>
      </c>
      <c r="B432" s="4">
        <v>-96583348627</v>
      </c>
      <c r="C432" s="5">
        <v>2</v>
      </c>
      <c r="D432" s="5">
        <v>-9.4459999999999995E-3</v>
      </c>
      <c r="E432" s="5">
        <v>7.4339999999999996E-3</v>
      </c>
      <c r="F432" s="5">
        <v>1005184</v>
      </c>
      <c r="G432" s="5">
        <v>0</v>
      </c>
      <c r="H432" s="5">
        <v>0</v>
      </c>
      <c r="I432" s="5">
        <v>0</v>
      </c>
      <c r="J432" s="5">
        <v>0</v>
      </c>
      <c r="L432">
        <f t="shared" si="39"/>
        <v>430</v>
      </c>
      <c r="M432">
        <f>Analysis!$B$3+B432/1000000</f>
        <v>8.6513730000006035</v>
      </c>
      <c r="N432">
        <f t="shared" si="40"/>
        <v>2</v>
      </c>
      <c r="O432">
        <f>IF(ABS(D432)&gt;1,D432/1000000,D432)*Analysis!$B$4</f>
        <v>-9.2665259999999999E-2</v>
      </c>
      <c r="P432">
        <f>IF(ABS(E432)&gt;1,E432/1000000,E432)*Analysis!$B$4</f>
        <v>7.2927539999999999E-2</v>
      </c>
      <c r="Q432">
        <f>IF(ABS(F432)&gt;1,F432/1000000,F432)*Analysis!$B$4</f>
        <v>9.8608550400000006</v>
      </c>
      <c r="R432">
        <f t="shared" si="41"/>
        <v>0</v>
      </c>
      <c r="S432">
        <f t="shared" si="42"/>
        <v>0</v>
      </c>
      <c r="T432">
        <f t="shared" si="43"/>
        <v>0</v>
      </c>
      <c r="U432">
        <f t="shared" si="44"/>
        <v>0</v>
      </c>
    </row>
    <row r="433" spans="1:21" x14ac:dyDescent="0.3">
      <c r="A433" s="4">
        <v>431</v>
      </c>
      <c r="B433" s="4">
        <v>-96583334315</v>
      </c>
      <c r="C433" s="5">
        <v>2</v>
      </c>
      <c r="D433" s="5">
        <v>-3.607E-3</v>
      </c>
      <c r="E433" s="5">
        <v>1.3897E-2</v>
      </c>
      <c r="F433" s="5">
        <v>1004289</v>
      </c>
      <c r="G433" s="5">
        <v>0</v>
      </c>
      <c r="H433" s="5">
        <v>0</v>
      </c>
      <c r="I433" s="5">
        <v>0</v>
      </c>
      <c r="J433" s="5">
        <v>0</v>
      </c>
      <c r="L433">
        <f t="shared" si="39"/>
        <v>431</v>
      </c>
      <c r="M433">
        <f>Analysis!$B$3+B433/1000000</f>
        <v>8.6656849999999395</v>
      </c>
      <c r="N433">
        <f t="shared" si="40"/>
        <v>2</v>
      </c>
      <c r="O433">
        <f>IF(ABS(D433)&gt;1,D433/1000000,D433)*Analysis!$B$4</f>
        <v>-3.538467E-2</v>
      </c>
      <c r="P433">
        <f>IF(ABS(E433)&gt;1,E433/1000000,E433)*Analysis!$B$4</f>
        <v>0.13632957000000001</v>
      </c>
      <c r="Q433">
        <f>IF(ABS(F433)&gt;1,F433/1000000,F433)*Analysis!$B$4</f>
        <v>9.8520750899999996</v>
      </c>
      <c r="R433">
        <f t="shared" si="41"/>
        <v>0</v>
      </c>
      <c r="S433">
        <f t="shared" si="42"/>
        <v>0</v>
      </c>
      <c r="T433">
        <f t="shared" si="43"/>
        <v>0</v>
      </c>
      <c r="U433">
        <f t="shared" si="44"/>
        <v>0</v>
      </c>
    </row>
    <row r="434" spans="1:21" x14ac:dyDescent="0.3">
      <c r="A434" s="4">
        <v>432</v>
      </c>
      <c r="B434" s="4">
        <v>-96583307880</v>
      </c>
      <c r="C434" s="5">
        <v>2</v>
      </c>
      <c r="D434" s="5">
        <v>-7.8130000000000005E-3</v>
      </c>
      <c r="E434" s="5">
        <v>1.2829E-2</v>
      </c>
      <c r="F434" s="5">
        <v>1004212</v>
      </c>
      <c r="G434" s="5">
        <v>0</v>
      </c>
      <c r="H434" s="5">
        <v>0</v>
      </c>
      <c r="I434" s="5">
        <v>0</v>
      </c>
      <c r="J434" s="5">
        <v>0</v>
      </c>
      <c r="L434">
        <f t="shared" si="39"/>
        <v>432</v>
      </c>
      <c r="M434">
        <f>Analysis!$B$3+B434/1000000</f>
        <v>8.6921200000069803</v>
      </c>
      <c r="N434">
        <f t="shared" si="40"/>
        <v>2</v>
      </c>
      <c r="O434">
        <f>IF(ABS(D434)&gt;1,D434/1000000,D434)*Analysis!$B$4</f>
        <v>-7.6645530000000003E-2</v>
      </c>
      <c r="P434">
        <f>IF(ABS(E434)&gt;1,E434/1000000,E434)*Analysis!$B$4</f>
        <v>0.12585249000000001</v>
      </c>
      <c r="Q434">
        <f>IF(ABS(F434)&gt;1,F434/1000000,F434)*Analysis!$B$4</f>
        <v>9.8513197200000011</v>
      </c>
      <c r="R434">
        <f t="shared" si="41"/>
        <v>0</v>
      </c>
      <c r="S434">
        <f t="shared" si="42"/>
        <v>0</v>
      </c>
      <c r="T434">
        <f t="shared" si="43"/>
        <v>0</v>
      </c>
      <c r="U434">
        <f t="shared" si="44"/>
        <v>0</v>
      </c>
    </row>
    <row r="435" spans="1:21" x14ac:dyDescent="0.3">
      <c r="A435" s="4">
        <v>433</v>
      </c>
      <c r="B435" s="4">
        <v>-96583290023</v>
      </c>
      <c r="C435" s="5">
        <v>2</v>
      </c>
      <c r="D435" s="5">
        <v>-8.2330000000000007E-3</v>
      </c>
      <c r="E435" s="5">
        <v>1.2137E-2</v>
      </c>
      <c r="F435" s="5">
        <v>1004327</v>
      </c>
      <c r="G435" s="5">
        <v>0</v>
      </c>
      <c r="H435" s="5">
        <v>0</v>
      </c>
      <c r="I435" s="5">
        <v>0</v>
      </c>
      <c r="J435" s="5">
        <v>0</v>
      </c>
      <c r="L435">
        <f t="shared" si="39"/>
        <v>433</v>
      </c>
      <c r="M435">
        <f>Analysis!$B$3+B435/1000000</f>
        <v>8.7099770000058925</v>
      </c>
      <c r="N435">
        <f t="shared" si="40"/>
        <v>2</v>
      </c>
      <c r="O435">
        <f>IF(ABS(D435)&gt;1,D435/1000000,D435)*Analysis!$B$4</f>
        <v>-8.0765730000000008E-2</v>
      </c>
      <c r="P435">
        <f>IF(ABS(E435)&gt;1,E435/1000000,E435)*Analysis!$B$4</f>
        <v>0.11906397000000001</v>
      </c>
      <c r="Q435">
        <f>IF(ABS(F435)&gt;1,F435/1000000,F435)*Analysis!$B$4</f>
        <v>9.8524478700000007</v>
      </c>
      <c r="R435">
        <f t="shared" si="41"/>
        <v>0</v>
      </c>
      <c r="S435">
        <f t="shared" si="42"/>
        <v>0</v>
      </c>
      <c r="T435">
        <f t="shared" si="43"/>
        <v>0</v>
      </c>
      <c r="U435">
        <f t="shared" si="44"/>
        <v>0</v>
      </c>
    </row>
    <row r="436" spans="1:21" x14ac:dyDescent="0.3">
      <c r="A436" s="4">
        <v>434</v>
      </c>
      <c r="B436" s="4">
        <v>-96583269169</v>
      </c>
      <c r="C436" s="5">
        <v>2</v>
      </c>
      <c r="D436" s="5">
        <v>-1.2737E-2</v>
      </c>
      <c r="E436" s="5">
        <v>1.2276E-2</v>
      </c>
      <c r="F436" s="5">
        <v>1004175</v>
      </c>
      <c r="G436" s="5">
        <v>0</v>
      </c>
      <c r="H436" s="5">
        <v>0</v>
      </c>
      <c r="I436" s="5">
        <v>0</v>
      </c>
      <c r="J436" s="5">
        <v>0</v>
      </c>
      <c r="L436">
        <f t="shared" si="39"/>
        <v>434</v>
      </c>
      <c r="M436">
        <f>Analysis!$B$3+B436/1000000</f>
        <v>8.7308309999934863</v>
      </c>
      <c r="N436">
        <f t="shared" si="40"/>
        <v>2</v>
      </c>
      <c r="O436">
        <f>IF(ABS(D436)&gt;1,D436/1000000,D436)*Analysis!$B$4</f>
        <v>-0.12494997000000001</v>
      </c>
      <c r="P436">
        <f>IF(ABS(E436)&gt;1,E436/1000000,E436)*Analysis!$B$4</f>
        <v>0.12042756000000002</v>
      </c>
      <c r="Q436">
        <f>IF(ABS(F436)&gt;1,F436/1000000,F436)*Analysis!$B$4</f>
        <v>9.8509567500000017</v>
      </c>
      <c r="R436">
        <f t="shared" si="41"/>
        <v>0</v>
      </c>
      <c r="S436">
        <f t="shared" si="42"/>
        <v>0</v>
      </c>
      <c r="T436">
        <f t="shared" si="43"/>
        <v>0</v>
      </c>
      <c r="U436">
        <f t="shared" si="44"/>
        <v>0</v>
      </c>
    </row>
    <row r="437" spans="1:21" x14ac:dyDescent="0.3">
      <c r="A437" s="4">
        <v>435</v>
      </c>
      <c r="B437" s="4">
        <v>-96583249774</v>
      </c>
      <c r="C437" s="5">
        <v>2</v>
      </c>
      <c r="D437" s="5">
        <v>-1.1738E-2</v>
      </c>
      <c r="E437" s="5">
        <v>1.2227999999999999E-2</v>
      </c>
      <c r="F437" s="5">
        <v>1004191</v>
      </c>
      <c r="G437" s="5">
        <v>0</v>
      </c>
      <c r="H437" s="5">
        <v>0</v>
      </c>
      <c r="I437" s="5">
        <v>0</v>
      </c>
      <c r="J437" s="5">
        <v>0</v>
      </c>
      <c r="L437">
        <f t="shared" si="39"/>
        <v>435</v>
      </c>
      <c r="M437">
        <f>Analysis!$B$3+B437/1000000</f>
        <v>8.7502260000037495</v>
      </c>
      <c r="N437">
        <f t="shared" si="40"/>
        <v>2</v>
      </c>
      <c r="O437">
        <f>IF(ABS(D437)&gt;1,D437/1000000,D437)*Analysis!$B$4</f>
        <v>-0.11514978000000001</v>
      </c>
      <c r="P437">
        <f>IF(ABS(E437)&gt;1,E437/1000000,E437)*Analysis!$B$4</f>
        <v>0.11995668</v>
      </c>
      <c r="Q437">
        <f>IF(ABS(F437)&gt;1,F437/1000000,F437)*Analysis!$B$4</f>
        <v>9.8511137100000017</v>
      </c>
      <c r="R437">
        <f t="shared" si="41"/>
        <v>0</v>
      </c>
      <c r="S437">
        <f t="shared" si="42"/>
        <v>0</v>
      </c>
      <c r="T437">
        <f t="shared" si="43"/>
        <v>0</v>
      </c>
      <c r="U437">
        <f t="shared" si="44"/>
        <v>0</v>
      </c>
    </row>
    <row r="438" spans="1:21" x14ac:dyDescent="0.3">
      <c r="A438" s="4">
        <v>436</v>
      </c>
      <c r="B438" s="4">
        <v>-96583229225</v>
      </c>
      <c r="C438" s="5">
        <v>2</v>
      </c>
      <c r="D438" s="5">
        <v>-1.3008E-2</v>
      </c>
      <c r="E438" s="5">
        <v>1.2290000000000001E-2</v>
      </c>
      <c r="F438" s="5">
        <v>1004131</v>
      </c>
      <c r="G438" s="5">
        <v>0</v>
      </c>
      <c r="H438" s="5">
        <v>0</v>
      </c>
      <c r="I438" s="5">
        <v>0</v>
      </c>
      <c r="J438" s="5">
        <v>0</v>
      </c>
      <c r="L438">
        <f t="shared" si="39"/>
        <v>436</v>
      </c>
      <c r="M438">
        <f>Analysis!$B$3+B438/1000000</f>
        <v>8.7707749999972293</v>
      </c>
      <c r="N438">
        <f t="shared" si="40"/>
        <v>2</v>
      </c>
      <c r="O438">
        <f>IF(ABS(D438)&gt;1,D438/1000000,D438)*Analysis!$B$4</f>
        <v>-0.12760848000000002</v>
      </c>
      <c r="P438">
        <f>IF(ABS(E438)&gt;1,E438/1000000,E438)*Analysis!$B$4</f>
        <v>0.12056490000000002</v>
      </c>
      <c r="Q438">
        <f>IF(ABS(F438)&gt;1,F438/1000000,F438)*Analysis!$B$4</f>
        <v>9.8505251100000013</v>
      </c>
      <c r="R438">
        <f t="shared" si="41"/>
        <v>0</v>
      </c>
      <c r="S438">
        <f t="shared" si="42"/>
        <v>0</v>
      </c>
      <c r="T438">
        <f t="shared" si="43"/>
        <v>0</v>
      </c>
      <c r="U438">
        <f t="shared" si="44"/>
        <v>0</v>
      </c>
    </row>
    <row r="439" spans="1:21" x14ac:dyDescent="0.3">
      <c r="A439" s="4">
        <v>437</v>
      </c>
      <c r="B439" s="4">
        <v>-96583208558</v>
      </c>
      <c r="C439" s="5">
        <v>2</v>
      </c>
      <c r="D439" s="5">
        <v>-1.2673E-2</v>
      </c>
      <c r="E439" s="5">
        <v>1.2285000000000001E-2</v>
      </c>
      <c r="F439" s="5">
        <v>1004140</v>
      </c>
      <c r="G439" s="5">
        <v>0</v>
      </c>
      <c r="H439" s="5">
        <v>0</v>
      </c>
      <c r="I439" s="5">
        <v>0</v>
      </c>
      <c r="J439" s="5">
        <v>0</v>
      </c>
      <c r="L439">
        <f t="shared" si="39"/>
        <v>437</v>
      </c>
      <c r="M439">
        <f>Analysis!$B$3+B439/1000000</f>
        <v>8.7914420000015525</v>
      </c>
      <c r="N439">
        <f t="shared" si="40"/>
        <v>2</v>
      </c>
      <c r="O439">
        <f>IF(ABS(D439)&gt;1,D439/1000000,D439)*Analysis!$B$4</f>
        <v>-0.12432213</v>
      </c>
      <c r="P439">
        <f>IF(ABS(E439)&gt;1,E439/1000000,E439)*Analysis!$B$4</f>
        <v>0.12051585000000001</v>
      </c>
      <c r="Q439">
        <f>IF(ABS(F439)&gt;1,F439/1000000,F439)*Analysis!$B$4</f>
        <v>9.8506134000000003</v>
      </c>
      <c r="R439">
        <f t="shared" si="41"/>
        <v>0</v>
      </c>
      <c r="S439">
        <f t="shared" si="42"/>
        <v>0</v>
      </c>
      <c r="T439">
        <f t="shared" si="43"/>
        <v>0</v>
      </c>
      <c r="U439">
        <f t="shared" si="44"/>
        <v>0</v>
      </c>
    </row>
    <row r="440" spans="1:21" x14ac:dyDescent="0.3">
      <c r="A440" s="4">
        <v>438</v>
      </c>
      <c r="B440" s="4">
        <v>-96583187711</v>
      </c>
      <c r="C440" s="5">
        <v>2</v>
      </c>
      <c r="D440" s="5">
        <v>-1.2921999999999999E-2</v>
      </c>
      <c r="E440" s="5">
        <v>1.2211E-2</v>
      </c>
      <c r="F440" s="5">
        <v>1004136</v>
      </c>
      <c r="G440" s="5">
        <v>0</v>
      </c>
      <c r="H440" s="5">
        <v>0</v>
      </c>
      <c r="I440" s="5">
        <v>0</v>
      </c>
      <c r="J440" s="5">
        <v>0</v>
      </c>
      <c r="L440">
        <f t="shared" si="39"/>
        <v>438</v>
      </c>
      <c r="M440">
        <f>Analysis!$B$3+B440/1000000</f>
        <v>8.8122889999940526</v>
      </c>
      <c r="N440">
        <f t="shared" si="40"/>
        <v>2</v>
      </c>
      <c r="O440">
        <f>IF(ABS(D440)&gt;1,D440/1000000,D440)*Analysis!$B$4</f>
        <v>-0.12676482</v>
      </c>
      <c r="P440">
        <f>IF(ABS(E440)&gt;1,E440/1000000,E440)*Analysis!$B$4</f>
        <v>0.11978991</v>
      </c>
      <c r="Q440">
        <f>IF(ABS(F440)&gt;1,F440/1000000,F440)*Analysis!$B$4</f>
        <v>9.850574159999999</v>
      </c>
      <c r="R440">
        <f t="shared" si="41"/>
        <v>0</v>
      </c>
      <c r="S440">
        <f t="shared" si="42"/>
        <v>0</v>
      </c>
      <c r="T440">
        <f t="shared" si="43"/>
        <v>0</v>
      </c>
      <c r="U440">
        <f t="shared" si="44"/>
        <v>0</v>
      </c>
    </row>
    <row r="441" spans="1:21" x14ac:dyDescent="0.3">
      <c r="A441" s="4">
        <v>439</v>
      </c>
      <c r="B441" s="4">
        <v>-96583169152</v>
      </c>
      <c r="C441" s="5">
        <v>2</v>
      </c>
      <c r="D441" s="5">
        <v>-1.1006E-2</v>
      </c>
      <c r="E441" s="5">
        <v>1.2220999999999999E-2</v>
      </c>
      <c r="F441" s="5">
        <v>1004206</v>
      </c>
      <c r="G441" s="5">
        <v>0</v>
      </c>
      <c r="H441" s="5">
        <v>0</v>
      </c>
      <c r="I441" s="5">
        <v>0</v>
      </c>
      <c r="J441" s="5">
        <v>0</v>
      </c>
      <c r="L441">
        <f t="shared" si="39"/>
        <v>439</v>
      </c>
      <c r="M441">
        <f>Analysis!$B$3+B441/1000000</f>
        <v>8.8308479999977862</v>
      </c>
      <c r="N441">
        <f t="shared" si="40"/>
        <v>2</v>
      </c>
      <c r="O441">
        <f>IF(ABS(D441)&gt;1,D441/1000000,D441)*Analysis!$B$4</f>
        <v>-0.10796886000000001</v>
      </c>
      <c r="P441">
        <f>IF(ABS(E441)&gt;1,E441/1000000,E441)*Analysis!$B$4</f>
        <v>0.11988801</v>
      </c>
      <c r="Q441">
        <f>IF(ABS(F441)&gt;1,F441/1000000,F441)*Analysis!$B$4</f>
        <v>9.85126086</v>
      </c>
      <c r="R441">
        <f t="shared" si="41"/>
        <v>0</v>
      </c>
      <c r="S441">
        <f t="shared" si="42"/>
        <v>0</v>
      </c>
      <c r="T441">
        <f t="shared" si="43"/>
        <v>0</v>
      </c>
      <c r="U441">
        <f t="shared" si="44"/>
        <v>0</v>
      </c>
    </row>
    <row r="442" spans="1:21" x14ac:dyDescent="0.3">
      <c r="A442" s="4">
        <v>440</v>
      </c>
      <c r="B442" s="4">
        <v>-96583148307</v>
      </c>
      <c r="C442" s="5">
        <v>2</v>
      </c>
      <c r="D442" s="5">
        <v>-1.0159E-2</v>
      </c>
      <c r="E442" s="5">
        <v>1.2319999999999999E-2</v>
      </c>
      <c r="F442" s="5">
        <v>1004241</v>
      </c>
      <c r="G442" s="5">
        <v>0</v>
      </c>
      <c r="H442" s="5">
        <v>0</v>
      </c>
      <c r="I442" s="5">
        <v>0</v>
      </c>
      <c r="J442" s="5">
        <v>0</v>
      </c>
      <c r="L442">
        <f t="shared" si="39"/>
        <v>440</v>
      </c>
      <c r="M442">
        <f>Analysis!$B$3+B442/1000000</f>
        <v>8.8516930000041611</v>
      </c>
      <c r="N442">
        <f t="shared" si="40"/>
        <v>2</v>
      </c>
      <c r="O442">
        <f>IF(ABS(D442)&gt;1,D442/1000000,D442)*Analysis!$B$4</f>
        <v>-9.9659789999999998E-2</v>
      </c>
      <c r="P442">
        <f>IF(ABS(E442)&gt;1,E442/1000000,E442)*Analysis!$B$4</f>
        <v>0.1208592</v>
      </c>
      <c r="Q442">
        <f>IF(ABS(F442)&gt;1,F442/1000000,F442)*Analysis!$B$4</f>
        <v>9.8516042099999996</v>
      </c>
      <c r="R442">
        <f t="shared" si="41"/>
        <v>0</v>
      </c>
      <c r="S442">
        <f t="shared" si="42"/>
        <v>0</v>
      </c>
      <c r="T442">
        <f t="shared" si="43"/>
        <v>0</v>
      </c>
      <c r="U442">
        <f t="shared" si="44"/>
        <v>0</v>
      </c>
    </row>
    <row r="443" spans="1:21" x14ac:dyDescent="0.3">
      <c r="A443" s="4">
        <v>441</v>
      </c>
      <c r="B443" s="4">
        <v>-96583128953</v>
      </c>
      <c r="C443" s="5">
        <v>2</v>
      </c>
      <c r="D443" s="5">
        <v>-3.5370000000000002E-3</v>
      </c>
      <c r="E443" s="5">
        <v>8.8900000000000003E-3</v>
      </c>
      <c r="F443" s="5">
        <v>1004497</v>
      </c>
      <c r="G443" s="5">
        <v>0</v>
      </c>
      <c r="H443" s="5">
        <v>0</v>
      </c>
      <c r="I443" s="5">
        <v>0</v>
      </c>
      <c r="J443" s="5">
        <v>0</v>
      </c>
      <c r="L443">
        <f t="shared" si="39"/>
        <v>441</v>
      </c>
      <c r="M443">
        <f>Analysis!$B$3+B443/1000000</f>
        <v>8.8710469999932684</v>
      </c>
      <c r="N443">
        <f t="shared" si="40"/>
        <v>2</v>
      </c>
      <c r="O443">
        <f>IF(ABS(D443)&gt;1,D443/1000000,D443)*Analysis!$B$4</f>
        <v>-3.4697970000000002E-2</v>
      </c>
      <c r="P443">
        <f>IF(ABS(E443)&gt;1,E443/1000000,E443)*Analysis!$B$4</f>
        <v>8.7210900000000008E-2</v>
      </c>
      <c r="Q443">
        <f>IF(ABS(F443)&gt;1,F443/1000000,F443)*Analysis!$B$4</f>
        <v>9.8541155699999994</v>
      </c>
      <c r="R443">
        <f t="shared" si="41"/>
        <v>0</v>
      </c>
      <c r="S443">
        <f t="shared" si="42"/>
        <v>0</v>
      </c>
      <c r="T443">
        <f t="shared" si="43"/>
        <v>0</v>
      </c>
      <c r="U443">
        <f t="shared" si="44"/>
        <v>0</v>
      </c>
    </row>
    <row r="444" spans="1:21" x14ac:dyDescent="0.3">
      <c r="A444" s="4">
        <v>442</v>
      </c>
      <c r="B444" s="4">
        <v>-96583108812</v>
      </c>
      <c r="C444" s="5">
        <v>2</v>
      </c>
      <c r="D444" s="5">
        <v>-6.1190000000000003E-3</v>
      </c>
      <c r="E444" s="5">
        <v>1.0472E-2</v>
      </c>
      <c r="F444" s="5">
        <v>1004394</v>
      </c>
      <c r="G444" s="5">
        <v>0</v>
      </c>
      <c r="H444" s="5">
        <v>0</v>
      </c>
      <c r="I444" s="5">
        <v>0</v>
      </c>
      <c r="J444" s="5">
        <v>0</v>
      </c>
      <c r="L444">
        <f t="shared" si="39"/>
        <v>442</v>
      </c>
      <c r="M444">
        <f>Analysis!$B$3+B444/1000000</f>
        <v>8.8911879999941448</v>
      </c>
      <c r="N444">
        <f t="shared" si="40"/>
        <v>2</v>
      </c>
      <c r="O444">
        <f>IF(ABS(D444)&gt;1,D444/1000000,D444)*Analysis!$B$4</f>
        <v>-6.0027390000000007E-2</v>
      </c>
      <c r="P444">
        <f>IF(ABS(E444)&gt;1,E444/1000000,E444)*Analysis!$B$4</f>
        <v>0.10273032000000001</v>
      </c>
      <c r="Q444">
        <f>IF(ABS(F444)&gt;1,F444/1000000,F444)*Analysis!$B$4</f>
        <v>9.8531051400000003</v>
      </c>
      <c r="R444">
        <f t="shared" si="41"/>
        <v>0</v>
      </c>
      <c r="S444">
        <f t="shared" si="42"/>
        <v>0</v>
      </c>
      <c r="T444">
        <f t="shared" si="43"/>
        <v>0</v>
      </c>
      <c r="U444">
        <f t="shared" si="44"/>
        <v>0</v>
      </c>
    </row>
    <row r="445" spans="1:21" x14ac:dyDescent="0.3">
      <c r="A445" s="4">
        <v>443</v>
      </c>
      <c r="B445" s="4">
        <v>-96583088719</v>
      </c>
      <c r="C445" s="5">
        <v>2</v>
      </c>
      <c r="D445" s="5">
        <v>-1.4208E-2</v>
      </c>
      <c r="E445" s="5">
        <v>1.2359E-2</v>
      </c>
      <c r="F445" s="5">
        <v>1004086</v>
      </c>
      <c r="G445" s="5">
        <v>0</v>
      </c>
      <c r="H445" s="5">
        <v>0</v>
      </c>
      <c r="I445" s="5">
        <v>0</v>
      </c>
      <c r="J445" s="5">
        <v>0</v>
      </c>
      <c r="L445">
        <f t="shared" si="39"/>
        <v>443</v>
      </c>
      <c r="M445">
        <f>Analysis!$B$3+B445/1000000</f>
        <v>8.9112809999933233</v>
      </c>
      <c r="N445">
        <f t="shared" si="40"/>
        <v>2</v>
      </c>
      <c r="O445">
        <f>IF(ABS(D445)&gt;1,D445/1000000,D445)*Analysis!$B$4</f>
        <v>-0.13938048</v>
      </c>
      <c r="P445">
        <f>IF(ABS(E445)&gt;1,E445/1000000,E445)*Analysis!$B$4</f>
        <v>0.12124179</v>
      </c>
      <c r="Q445">
        <f>IF(ABS(F445)&gt;1,F445/1000000,F445)*Analysis!$B$4</f>
        <v>9.850083660000001</v>
      </c>
      <c r="R445">
        <f t="shared" si="41"/>
        <v>0</v>
      </c>
      <c r="S445">
        <f t="shared" si="42"/>
        <v>0</v>
      </c>
      <c r="T445">
        <f t="shared" si="43"/>
        <v>0</v>
      </c>
      <c r="U445">
        <f t="shared" si="44"/>
        <v>0</v>
      </c>
    </row>
    <row r="446" spans="1:21" x14ac:dyDescent="0.3">
      <c r="A446" s="4">
        <v>444</v>
      </c>
      <c r="B446" s="4">
        <v>-96583067631</v>
      </c>
      <c r="C446" s="5">
        <v>2</v>
      </c>
      <c r="D446" s="5">
        <v>-1.2519000000000001E-2</v>
      </c>
      <c r="E446" s="5">
        <v>1.1442000000000001E-2</v>
      </c>
      <c r="F446" s="5">
        <v>1004153</v>
      </c>
      <c r="G446" s="5">
        <v>0</v>
      </c>
      <c r="H446" s="5">
        <v>0</v>
      </c>
      <c r="I446" s="5">
        <v>0</v>
      </c>
      <c r="J446" s="5">
        <v>0</v>
      </c>
      <c r="L446">
        <f t="shared" si="39"/>
        <v>444</v>
      </c>
      <c r="M446">
        <f>Analysis!$B$3+B446/1000000</f>
        <v>8.9323690000019269</v>
      </c>
      <c r="N446">
        <f t="shared" si="40"/>
        <v>2</v>
      </c>
      <c r="O446">
        <f>IF(ABS(D446)&gt;1,D446/1000000,D446)*Analysis!$B$4</f>
        <v>-0.12281139000000001</v>
      </c>
      <c r="P446">
        <f>IF(ABS(E446)&gt;1,E446/1000000,E446)*Analysis!$B$4</f>
        <v>0.11224602000000002</v>
      </c>
      <c r="Q446">
        <f>IF(ABS(F446)&gt;1,F446/1000000,F446)*Analysis!$B$4</f>
        <v>9.8507409300000006</v>
      </c>
      <c r="R446">
        <f t="shared" si="41"/>
        <v>0</v>
      </c>
      <c r="S446">
        <f t="shared" si="42"/>
        <v>0</v>
      </c>
      <c r="T446">
        <f t="shared" si="43"/>
        <v>0</v>
      </c>
      <c r="U446">
        <f t="shared" si="44"/>
        <v>0</v>
      </c>
    </row>
    <row r="447" spans="1:21" x14ac:dyDescent="0.3">
      <c r="A447" s="4">
        <v>445</v>
      </c>
      <c r="B447" s="4">
        <v>-96583046879</v>
      </c>
      <c r="C447" s="5">
        <v>2</v>
      </c>
      <c r="D447" s="5">
        <v>-1.2871E-2</v>
      </c>
      <c r="E447" s="5">
        <v>9.0860000000000003E-3</v>
      </c>
      <c r="F447" s="5">
        <v>1004141</v>
      </c>
      <c r="G447" s="5">
        <v>0</v>
      </c>
      <c r="H447" s="5">
        <v>0</v>
      </c>
      <c r="I447" s="5">
        <v>0</v>
      </c>
      <c r="J447" s="5">
        <v>0</v>
      </c>
      <c r="L447">
        <f t="shared" si="39"/>
        <v>445</v>
      </c>
      <c r="M447">
        <f>Analysis!$B$3+B447/1000000</f>
        <v>8.9531209999986459</v>
      </c>
      <c r="N447">
        <f t="shared" si="40"/>
        <v>2</v>
      </c>
      <c r="O447">
        <f>IF(ABS(D447)&gt;1,D447/1000000,D447)*Analysis!$B$4</f>
        <v>-0.12626451000000002</v>
      </c>
      <c r="P447">
        <f>IF(ABS(E447)&gt;1,E447/1000000,E447)*Analysis!$B$4</f>
        <v>8.9133660000000003E-2</v>
      </c>
      <c r="Q447">
        <f>IF(ABS(F447)&gt;1,F447/1000000,F447)*Analysis!$B$4</f>
        <v>9.8506232100000002</v>
      </c>
      <c r="R447">
        <f t="shared" si="41"/>
        <v>0</v>
      </c>
      <c r="S447">
        <f t="shared" si="42"/>
        <v>0</v>
      </c>
      <c r="T447">
        <f t="shared" si="43"/>
        <v>0</v>
      </c>
      <c r="U447">
        <f t="shared" si="44"/>
        <v>0</v>
      </c>
    </row>
    <row r="448" spans="1:21" x14ac:dyDescent="0.3">
      <c r="A448" s="4">
        <v>446</v>
      </c>
      <c r="B448" s="4">
        <v>-96583028654</v>
      </c>
      <c r="C448" s="5">
        <v>2</v>
      </c>
      <c r="D448" s="5">
        <v>-9.4240000000000001E-3</v>
      </c>
      <c r="E448" s="5">
        <v>7.2789999999999999E-3</v>
      </c>
      <c r="F448" s="5">
        <v>1004277</v>
      </c>
      <c r="G448" s="5">
        <v>0</v>
      </c>
      <c r="H448" s="5">
        <v>0</v>
      </c>
      <c r="I448" s="5">
        <v>0</v>
      </c>
      <c r="J448" s="5">
        <v>0</v>
      </c>
      <c r="L448">
        <f t="shared" si="39"/>
        <v>446</v>
      </c>
      <c r="M448">
        <f>Analysis!$B$3+B448/1000000</f>
        <v>8.9713460000057239</v>
      </c>
      <c r="N448">
        <f t="shared" si="40"/>
        <v>2</v>
      </c>
      <c r="O448">
        <f>IF(ABS(D448)&gt;1,D448/1000000,D448)*Analysis!$B$4</f>
        <v>-9.2449440000000008E-2</v>
      </c>
      <c r="P448">
        <f>IF(ABS(E448)&gt;1,E448/1000000,E448)*Analysis!$B$4</f>
        <v>7.1406990000000004E-2</v>
      </c>
      <c r="Q448">
        <f>IF(ABS(F448)&gt;1,F448/1000000,F448)*Analysis!$B$4</f>
        <v>9.8519573700000009</v>
      </c>
      <c r="R448">
        <f t="shared" si="41"/>
        <v>0</v>
      </c>
      <c r="S448">
        <f t="shared" si="42"/>
        <v>0</v>
      </c>
      <c r="T448">
        <f t="shared" si="43"/>
        <v>0</v>
      </c>
      <c r="U448">
        <f t="shared" si="44"/>
        <v>0</v>
      </c>
    </row>
    <row r="449" spans="1:21" x14ac:dyDescent="0.3">
      <c r="A449" s="4">
        <v>447</v>
      </c>
      <c r="B449" s="4">
        <v>-96583007545</v>
      </c>
      <c r="C449" s="5">
        <v>2</v>
      </c>
      <c r="D449" s="5">
        <v>-1.1401E-2</v>
      </c>
      <c r="E449" s="5">
        <v>1.2272999999999999E-2</v>
      </c>
      <c r="F449" s="5">
        <v>1004195</v>
      </c>
      <c r="G449" s="5">
        <v>0</v>
      </c>
      <c r="H449" s="5">
        <v>0</v>
      </c>
      <c r="I449" s="5">
        <v>0</v>
      </c>
      <c r="J449" s="5">
        <v>0</v>
      </c>
      <c r="L449">
        <f t="shared" si="39"/>
        <v>447</v>
      </c>
      <c r="M449">
        <f>Analysis!$B$3+B449/1000000</f>
        <v>8.9924549999996088</v>
      </c>
      <c r="N449">
        <f t="shared" si="40"/>
        <v>2</v>
      </c>
      <c r="O449">
        <f>IF(ABS(D449)&gt;1,D449/1000000,D449)*Analysis!$B$4</f>
        <v>-0.11184381</v>
      </c>
      <c r="P449">
        <f>IF(ABS(E449)&gt;1,E449/1000000,E449)*Analysis!$B$4</f>
        <v>0.12039812999999999</v>
      </c>
      <c r="Q449">
        <f>IF(ABS(F449)&gt;1,F449/1000000,F449)*Analysis!$B$4</f>
        <v>9.8511529499999995</v>
      </c>
      <c r="R449">
        <f t="shared" si="41"/>
        <v>0</v>
      </c>
      <c r="S449">
        <f t="shared" si="42"/>
        <v>0</v>
      </c>
      <c r="T449">
        <f t="shared" si="43"/>
        <v>0</v>
      </c>
      <c r="U449">
        <f t="shared" si="44"/>
        <v>0</v>
      </c>
    </row>
    <row r="450" spans="1:21" x14ac:dyDescent="0.3">
      <c r="A450" s="4">
        <v>448</v>
      </c>
      <c r="B450" s="4">
        <v>-96582992462</v>
      </c>
      <c r="C450" s="5">
        <v>2</v>
      </c>
      <c r="D450" s="5">
        <v>-1.372E-2</v>
      </c>
      <c r="E450" s="5">
        <v>8.4910000000000003E-3</v>
      </c>
      <c r="F450" s="5">
        <v>1004112</v>
      </c>
      <c r="G450" s="5">
        <v>0</v>
      </c>
      <c r="H450" s="5">
        <v>0</v>
      </c>
      <c r="I450" s="5">
        <v>0</v>
      </c>
      <c r="J450" s="5">
        <v>0</v>
      </c>
      <c r="L450">
        <f t="shared" si="39"/>
        <v>448</v>
      </c>
      <c r="M450">
        <f>Analysis!$B$3+B450/1000000</f>
        <v>9.0075380000052974</v>
      </c>
      <c r="N450">
        <f t="shared" si="40"/>
        <v>2</v>
      </c>
      <c r="O450">
        <f>IF(ABS(D450)&gt;1,D450/1000000,D450)*Analysis!$B$4</f>
        <v>-0.1345932</v>
      </c>
      <c r="P450">
        <f>IF(ABS(E450)&gt;1,E450/1000000,E450)*Analysis!$B$4</f>
        <v>8.329671000000001E-2</v>
      </c>
      <c r="Q450">
        <f>IF(ABS(F450)&gt;1,F450/1000000,F450)*Analysis!$B$4</f>
        <v>9.8503387199999999</v>
      </c>
      <c r="R450">
        <f t="shared" si="41"/>
        <v>0</v>
      </c>
      <c r="S450">
        <f t="shared" si="42"/>
        <v>0</v>
      </c>
      <c r="T450">
        <f t="shared" si="43"/>
        <v>0</v>
      </c>
      <c r="U450">
        <f t="shared" si="44"/>
        <v>0</v>
      </c>
    </row>
    <row r="451" spans="1:21" x14ac:dyDescent="0.3">
      <c r="A451" s="4">
        <v>449</v>
      </c>
      <c r="B451" s="4">
        <v>-96582972149</v>
      </c>
      <c r="C451" s="5">
        <v>2</v>
      </c>
      <c r="D451" s="5">
        <v>-4.7369999999999999E-3</v>
      </c>
      <c r="E451" s="5">
        <v>3.9779999999999998E-3</v>
      </c>
      <c r="F451" s="5">
        <v>1004457</v>
      </c>
      <c r="G451" s="5">
        <v>0</v>
      </c>
      <c r="H451" s="5">
        <v>0</v>
      </c>
      <c r="I451" s="5">
        <v>0</v>
      </c>
      <c r="J451" s="5">
        <v>0</v>
      </c>
      <c r="L451">
        <f t="shared" ref="L451:L514" si="45">A451</f>
        <v>449</v>
      </c>
      <c r="M451">
        <f>Analysis!$B$3+B451/1000000</f>
        <v>9.0278510000061942</v>
      </c>
      <c r="N451">
        <f t="shared" ref="N451:N514" si="46">C451</f>
        <v>2</v>
      </c>
      <c r="O451">
        <f>IF(ABS(D451)&gt;1,D451/1000000,D451)*Analysis!$B$4</f>
        <v>-4.6469969999999999E-2</v>
      </c>
      <c r="P451">
        <f>IF(ABS(E451)&gt;1,E451/1000000,E451)*Analysis!$B$4</f>
        <v>3.9024179999999999E-2</v>
      </c>
      <c r="Q451">
        <f>IF(ABS(F451)&gt;1,F451/1000000,F451)*Analysis!$B$4</f>
        <v>9.8537231700000003</v>
      </c>
      <c r="R451">
        <f t="shared" ref="R451:R514" si="47">IF(ABS(G451)&gt;1,G451/1000000,G451)</f>
        <v>0</v>
      </c>
      <c r="S451">
        <f t="shared" ref="S451:S514" si="48">IF(ABS(H451)&gt;1,H451/1000000,H451)</f>
        <v>0</v>
      </c>
      <c r="T451">
        <f t="shared" ref="T451:T514" si="49">IF(ABS(I451)&gt;1,I451/1000000,I451)</f>
        <v>0</v>
      </c>
      <c r="U451">
        <f t="shared" si="44"/>
        <v>0</v>
      </c>
    </row>
    <row r="452" spans="1:21" x14ac:dyDescent="0.3">
      <c r="A452" s="4">
        <v>450</v>
      </c>
      <c r="B452" s="4">
        <v>-96582948059</v>
      </c>
      <c r="C452" s="5">
        <v>2</v>
      </c>
      <c r="D452" s="5">
        <v>-5.4060000000000002E-3</v>
      </c>
      <c r="E452" s="5">
        <v>7.724E-3</v>
      </c>
      <c r="F452" s="5">
        <v>1004429</v>
      </c>
      <c r="G452" s="5">
        <v>0</v>
      </c>
      <c r="H452" s="5">
        <v>0</v>
      </c>
      <c r="I452" s="5">
        <v>0</v>
      </c>
      <c r="J452" s="5">
        <v>0</v>
      </c>
      <c r="L452">
        <f t="shared" si="45"/>
        <v>450</v>
      </c>
      <c r="M452">
        <f>Analysis!$B$3+B452/1000000</f>
        <v>9.0519409999978961</v>
      </c>
      <c r="N452">
        <f t="shared" si="46"/>
        <v>2</v>
      </c>
      <c r="O452">
        <f>IF(ABS(D452)&gt;1,D452/1000000,D452)*Analysis!$B$4</f>
        <v>-5.3032860000000008E-2</v>
      </c>
      <c r="P452">
        <f>IF(ABS(E452)&gt;1,E452/1000000,E452)*Analysis!$B$4</f>
        <v>7.577244000000001E-2</v>
      </c>
      <c r="Q452">
        <f>IF(ABS(F452)&gt;1,F452/1000000,F452)*Analysis!$B$4</f>
        <v>9.8534484899999999</v>
      </c>
      <c r="R452">
        <f t="shared" si="47"/>
        <v>0</v>
      </c>
      <c r="S452">
        <f t="shared" si="48"/>
        <v>0</v>
      </c>
      <c r="T452">
        <f t="shared" si="49"/>
        <v>0</v>
      </c>
      <c r="U452">
        <f t="shared" si="44"/>
        <v>0</v>
      </c>
    </row>
    <row r="453" spans="1:21" x14ac:dyDescent="0.3">
      <c r="A453" s="4">
        <v>451</v>
      </c>
      <c r="B453" s="4">
        <v>-96582931683</v>
      </c>
      <c r="C453" s="5">
        <v>2</v>
      </c>
      <c r="D453" s="5">
        <v>-4.7710000000000001E-3</v>
      </c>
      <c r="E453" s="5">
        <v>1.2994E-2</v>
      </c>
      <c r="F453" s="5">
        <v>1004444</v>
      </c>
      <c r="G453" s="5">
        <v>0</v>
      </c>
      <c r="H453" s="5">
        <v>0</v>
      </c>
      <c r="I453" s="5">
        <v>0</v>
      </c>
      <c r="J453" s="5">
        <v>0</v>
      </c>
      <c r="L453">
        <f t="shared" si="45"/>
        <v>451</v>
      </c>
      <c r="M453">
        <f>Analysis!$B$3+B453/1000000</f>
        <v>9.068316999997478</v>
      </c>
      <c r="N453">
        <f t="shared" si="46"/>
        <v>2</v>
      </c>
      <c r="O453">
        <f>IF(ABS(D453)&gt;1,D453/1000000,D453)*Analysis!$B$4</f>
        <v>-4.6803510000000006E-2</v>
      </c>
      <c r="P453">
        <f>IF(ABS(E453)&gt;1,E453/1000000,E453)*Analysis!$B$4</f>
        <v>0.12747114000000001</v>
      </c>
      <c r="Q453">
        <f>IF(ABS(F453)&gt;1,F453/1000000,F453)*Analysis!$B$4</f>
        <v>9.85359564</v>
      </c>
      <c r="R453">
        <f t="shared" si="47"/>
        <v>0</v>
      </c>
      <c r="S453">
        <f t="shared" si="48"/>
        <v>0</v>
      </c>
      <c r="T453">
        <f t="shared" si="49"/>
        <v>0</v>
      </c>
      <c r="U453">
        <f t="shared" si="44"/>
        <v>0</v>
      </c>
    </row>
    <row r="454" spans="1:21" x14ac:dyDescent="0.3">
      <c r="A454" s="4">
        <v>452</v>
      </c>
      <c r="B454" s="4">
        <v>-96582904970</v>
      </c>
      <c r="C454" s="5">
        <v>2</v>
      </c>
      <c r="D454" s="5">
        <v>-5.0239999999999998E-3</v>
      </c>
      <c r="E454" s="5">
        <v>7.5680000000000001E-3</v>
      </c>
      <c r="F454" s="5">
        <v>1004445</v>
      </c>
      <c r="G454" s="5">
        <v>0</v>
      </c>
      <c r="H454" s="5">
        <v>0</v>
      </c>
      <c r="I454" s="5">
        <v>0</v>
      </c>
      <c r="J454" s="5">
        <v>0</v>
      </c>
      <c r="L454">
        <f t="shared" si="45"/>
        <v>452</v>
      </c>
      <c r="M454">
        <f>Analysis!$B$3+B454/1000000</f>
        <v>9.0950299999967683</v>
      </c>
      <c r="N454">
        <f t="shared" si="46"/>
        <v>2</v>
      </c>
      <c r="O454">
        <f>IF(ABS(D454)&gt;1,D454/1000000,D454)*Analysis!$B$4</f>
        <v>-4.928544E-2</v>
      </c>
      <c r="P454">
        <f>IF(ABS(E454)&gt;1,E454/1000000,E454)*Analysis!$B$4</f>
        <v>7.4242080000000002E-2</v>
      </c>
      <c r="Q454">
        <f>IF(ABS(F454)&gt;1,F454/1000000,F454)*Analysis!$B$4</f>
        <v>9.8536054500000017</v>
      </c>
      <c r="R454">
        <f t="shared" si="47"/>
        <v>0</v>
      </c>
      <c r="S454">
        <f t="shared" si="48"/>
        <v>0</v>
      </c>
      <c r="T454">
        <f t="shared" si="49"/>
        <v>0</v>
      </c>
      <c r="U454">
        <f t="shared" si="44"/>
        <v>0</v>
      </c>
    </row>
    <row r="455" spans="1:21" x14ac:dyDescent="0.3">
      <c r="A455" s="4">
        <v>453</v>
      </c>
      <c r="B455" s="4">
        <v>-96582887674</v>
      </c>
      <c r="C455" s="5">
        <v>2</v>
      </c>
      <c r="D455" s="5">
        <v>-6.476E-3</v>
      </c>
      <c r="E455" s="5">
        <v>1.0559000000000001E-2</v>
      </c>
      <c r="F455" s="5">
        <v>1004381</v>
      </c>
      <c r="G455" s="5">
        <v>0</v>
      </c>
      <c r="H455" s="5">
        <v>0</v>
      </c>
      <c r="I455" s="5">
        <v>0</v>
      </c>
      <c r="J455" s="5">
        <v>0</v>
      </c>
      <c r="L455">
        <f t="shared" si="45"/>
        <v>453</v>
      </c>
      <c r="M455">
        <f>Analysis!$B$3+B455/1000000</f>
        <v>9.1123260000022128</v>
      </c>
      <c r="N455">
        <f t="shared" si="46"/>
        <v>2</v>
      </c>
      <c r="O455">
        <f>IF(ABS(D455)&gt;1,D455/1000000,D455)*Analysis!$B$4</f>
        <v>-6.3529559999999999E-2</v>
      </c>
      <c r="P455">
        <f>IF(ABS(E455)&gt;1,E455/1000000,E455)*Analysis!$B$4</f>
        <v>0.10358379000000001</v>
      </c>
      <c r="Q455">
        <f>IF(ABS(F455)&gt;1,F455/1000000,F455)*Analysis!$B$4</f>
        <v>9.8529776099999999</v>
      </c>
      <c r="R455">
        <f t="shared" si="47"/>
        <v>0</v>
      </c>
      <c r="S455">
        <f t="shared" si="48"/>
        <v>0</v>
      </c>
      <c r="T455">
        <f t="shared" si="49"/>
        <v>0</v>
      </c>
      <c r="U455">
        <f t="shared" si="44"/>
        <v>0</v>
      </c>
    </row>
    <row r="456" spans="1:21" x14ac:dyDescent="0.3">
      <c r="A456" s="4">
        <v>454</v>
      </c>
      <c r="B456" s="4">
        <v>-96582867552</v>
      </c>
      <c r="C456" s="5">
        <v>2</v>
      </c>
      <c r="D456" s="5">
        <v>-1.2385E-2</v>
      </c>
      <c r="E456" s="5">
        <v>1.1868E-2</v>
      </c>
      <c r="F456" s="5">
        <v>1004155</v>
      </c>
      <c r="G456" s="5">
        <v>0</v>
      </c>
      <c r="H456" s="5">
        <v>0</v>
      </c>
      <c r="I456" s="5">
        <v>0</v>
      </c>
      <c r="J456" s="5">
        <v>0</v>
      </c>
      <c r="L456">
        <f t="shared" si="45"/>
        <v>454</v>
      </c>
      <c r="M456">
        <f>Analysis!$B$3+B456/1000000</f>
        <v>9.132448000003933</v>
      </c>
      <c r="N456">
        <f t="shared" si="46"/>
        <v>2</v>
      </c>
      <c r="O456">
        <f>IF(ABS(D456)&gt;1,D456/1000000,D456)*Analysis!$B$4</f>
        <v>-0.12149685</v>
      </c>
      <c r="P456">
        <f>IF(ABS(E456)&gt;1,E456/1000000,E456)*Analysis!$B$4</f>
        <v>0.11642508</v>
      </c>
      <c r="Q456">
        <f>IF(ABS(F456)&gt;1,F456/1000000,F456)*Analysis!$B$4</f>
        <v>9.8507605500000004</v>
      </c>
      <c r="R456">
        <f t="shared" si="47"/>
        <v>0</v>
      </c>
      <c r="S456">
        <f t="shared" si="48"/>
        <v>0</v>
      </c>
      <c r="T456">
        <f t="shared" si="49"/>
        <v>0</v>
      </c>
      <c r="U456">
        <f t="shared" si="44"/>
        <v>0</v>
      </c>
    </row>
    <row r="457" spans="1:21" x14ac:dyDescent="0.3">
      <c r="A457" s="4">
        <v>455</v>
      </c>
      <c r="B457" s="4">
        <v>-96582850571</v>
      </c>
      <c r="C457" s="5">
        <v>2</v>
      </c>
      <c r="D457" s="5">
        <v>-1.4071E-2</v>
      </c>
      <c r="E457" s="5">
        <v>1.2921E-2</v>
      </c>
      <c r="F457" s="5">
        <v>1004090</v>
      </c>
      <c r="G457" s="5">
        <v>0</v>
      </c>
      <c r="H457" s="5">
        <v>0</v>
      </c>
      <c r="I457" s="5">
        <v>0</v>
      </c>
      <c r="J457" s="5">
        <v>0</v>
      </c>
      <c r="L457">
        <f t="shared" si="45"/>
        <v>455</v>
      </c>
      <c r="M457">
        <f>Analysis!$B$3+B457/1000000</f>
        <v>9.1494289999973262</v>
      </c>
      <c r="N457">
        <f t="shared" si="46"/>
        <v>2</v>
      </c>
      <c r="O457">
        <f>IF(ABS(D457)&gt;1,D457/1000000,D457)*Analysis!$B$4</f>
        <v>-0.13803651</v>
      </c>
      <c r="P457">
        <f>IF(ABS(E457)&gt;1,E457/1000000,E457)*Analysis!$B$4</f>
        <v>0.12675501</v>
      </c>
      <c r="Q457">
        <f>IF(ABS(F457)&gt;1,F457/1000000,F457)*Analysis!$B$4</f>
        <v>9.8501229000000006</v>
      </c>
      <c r="R457">
        <f t="shared" si="47"/>
        <v>0</v>
      </c>
      <c r="S457">
        <f t="shared" si="48"/>
        <v>0</v>
      </c>
      <c r="T457">
        <f t="shared" si="49"/>
        <v>0</v>
      </c>
      <c r="U457">
        <f t="shared" si="44"/>
        <v>0</v>
      </c>
    </row>
    <row r="458" spans="1:21" x14ac:dyDescent="0.3">
      <c r="A458" s="4">
        <v>456</v>
      </c>
      <c r="B458" s="4">
        <v>-96582827483</v>
      </c>
      <c r="C458" s="5">
        <v>2</v>
      </c>
      <c r="D458" s="5">
        <v>-1.3153E-2</v>
      </c>
      <c r="E458" s="5">
        <v>9.0860000000000003E-3</v>
      </c>
      <c r="F458" s="5">
        <v>1004134</v>
      </c>
      <c r="G458" s="5">
        <v>0</v>
      </c>
      <c r="H458" s="5">
        <v>0</v>
      </c>
      <c r="I458" s="5">
        <v>0</v>
      </c>
      <c r="J458" s="5">
        <v>0</v>
      </c>
      <c r="L458">
        <f t="shared" si="45"/>
        <v>456</v>
      </c>
      <c r="M458">
        <f>Analysis!$B$3+B458/1000000</f>
        <v>9.1725169999990612</v>
      </c>
      <c r="N458">
        <f t="shared" si="46"/>
        <v>2</v>
      </c>
      <c r="O458">
        <f>IF(ABS(D458)&gt;1,D458/1000000,D458)*Analysis!$B$4</f>
        <v>-0.12903093000000002</v>
      </c>
      <c r="P458">
        <f>IF(ABS(E458)&gt;1,E458/1000000,E458)*Analysis!$B$4</f>
        <v>8.9133660000000003E-2</v>
      </c>
      <c r="Q458">
        <f>IF(ABS(F458)&gt;1,F458/1000000,F458)*Analysis!$B$4</f>
        <v>9.850554540000001</v>
      </c>
      <c r="R458">
        <f t="shared" si="47"/>
        <v>0</v>
      </c>
      <c r="S458">
        <f t="shared" si="48"/>
        <v>0</v>
      </c>
      <c r="T458">
        <f t="shared" si="49"/>
        <v>0</v>
      </c>
      <c r="U458">
        <f t="shared" si="44"/>
        <v>0</v>
      </c>
    </row>
    <row r="459" spans="1:21" x14ac:dyDescent="0.3">
      <c r="A459" s="4">
        <v>457</v>
      </c>
      <c r="B459" s="4">
        <v>-96582809868</v>
      </c>
      <c r="C459" s="5">
        <v>2</v>
      </c>
      <c r="D459" s="5">
        <v>-1.1096999999999999E-2</v>
      </c>
      <c r="E459" s="5">
        <v>3.3110000000000001E-3</v>
      </c>
      <c r="F459" s="5">
        <v>1004219</v>
      </c>
      <c r="G459" s="5">
        <v>0</v>
      </c>
      <c r="H459" s="5">
        <v>0</v>
      </c>
      <c r="I459" s="5">
        <v>0</v>
      </c>
      <c r="J459" s="5">
        <v>0</v>
      </c>
      <c r="L459">
        <f t="shared" si="45"/>
        <v>457</v>
      </c>
      <c r="M459">
        <f>Analysis!$B$3+B459/1000000</f>
        <v>9.1901320000033593</v>
      </c>
      <c r="N459">
        <f t="shared" si="46"/>
        <v>2</v>
      </c>
      <c r="O459">
        <f>IF(ABS(D459)&gt;1,D459/1000000,D459)*Analysis!$B$4</f>
        <v>-0.10886157</v>
      </c>
      <c r="P459">
        <f>IF(ABS(E459)&gt;1,E459/1000000,E459)*Analysis!$B$4</f>
        <v>3.2480910000000002E-2</v>
      </c>
      <c r="Q459">
        <f>IF(ABS(F459)&gt;1,F459/1000000,F459)*Analysis!$B$4</f>
        <v>9.8513883900000003</v>
      </c>
      <c r="R459">
        <f t="shared" si="47"/>
        <v>0</v>
      </c>
      <c r="S459">
        <f t="shared" si="48"/>
        <v>0</v>
      </c>
      <c r="T459">
        <f t="shared" si="49"/>
        <v>0</v>
      </c>
      <c r="U459">
        <f t="shared" ref="U459:U522" si="50">J459/1000</f>
        <v>0</v>
      </c>
    </row>
    <row r="460" spans="1:21" x14ac:dyDescent="0.3">
      <c r="A460" s="4">
        <v>458</v>
      </c>
      <c r="B460" s="4">
        <v>-96582790652</v>
      </c>
      <c r="C460" s="5">
        <v>2</v>
      </c>
      <c r="D460" s="5">
        <v>-1.2437E-2</v>
      </c>
      <c r="E460" s="5">
        <v>4.7759999999999999E-3</v>
      </c>
      <c r="F460" s="5">
        <v>1004167</v>
      </c>
      <c r="G460" s="5">
        <v>0</v>
      </c>
      <c r="H460" s="5">
        <v>0</v>
      </c>
      <c r="I460" s="5">
        <v>0</v>
      </c>
      <c r="J460" s="5">
        <v>0</v>
      </c>
      <c r="L460">
        <f t="shared" si="45"/>
        <v>458</v>
      </c>
      <c r="M460">
        <f>Analysis!$B$3+B460/1000000</f>
        <v>9.2093480000039563</v>
      </c>
      <c r="N460">
        <f t="shared" si="46"/>
        <v>2</v>
      </c>
      <c r="O460">
        <f>IF(ABS(D460)&gt;1,D460/1000000,D460)*Analysis!$B$4</f>
        <v>-0.12200697000000001</v>
      </c>
      <c r="P460">
        <f>IF(ABS(E460)&gt;1,E460/1000000,E460)*Analysis!$B$4</f>
        <v>4.6852560000000001E-2</v>
      </c>
      <c r="Q460">
        <f>IF(ABS(F460)&gt;1,F460/1000000,F460)*Analysis!$B$4</f>
        <v>9.8508782700000008</v>
      </c>
      <c r="R460">
        <f t="shared" si="47"/>
        <v>0</v>
      </c>
      <c r="S460">
        <f t="shared" si="48"/>
        <v>0</v>
      </c>
      <c r="T460">
        <f t="shared" si="49"/>
        <v>0</v>
      </c>
      <c r="U460">
        <f t="shared" si="50"/>
        <v>0</v>
      </c>
    </row>
    <row r="461" spans="1:21" x14ac:dyDescent="0.3">
      <c r="A461" s="4">
        <v>459</v>
      </c>
      <c r="B461" s="4">
        <v>-96582771187</v>
      </c>
      <c r="C461" s="5">
        <v>2</v>
      </c>
      <c r="D461" s="5">
        <v>-1.3028E-2</v>
      </c>
      <c r="E461" s="5">
        <v>1.2940999999999999E-2</v>
      </c>
      <c r="F461" s="5">
        <v>1004128</v>
      </c>
      <c r="G461" s="5">
        <v>0</v>
      </c>
      <c r="H461" s="5">
        <v>0</v>
      </c>
      <c r="I461" s="5">
        <v>0</v>
      </c>
      <c r="J461" s="5">
        <v>0</v>
      </c>
      <c r="L461">
        <f t="shared" si="45"/>
        <v>459</v>
      </c>
      <c r="M461">
        <f>Analysis!$B$3+B461/1000000</f>
        <v>9.2288129999942612</v>
      </c>
      <c r="N461">
        <f t="shared" si="46"/>
        <v>2</v>
      </c>
      <c r="O461">
        <f>IF(ABS(D461)&gt;1,D461/1000000,D461)*Analysis!$B$4</f>
        <v>-0.12780468</v>
      </c>
      <c r="P461">
        <f>IF(ABS(E461)&gt;1,E461/1000000,E461)*Analysis!$B$4</f>
        <v>0.12695121000000001</v>
      </c>
      <c r="Q461">
        <f>IF(ABS(F461)&gt;1,F461/1000000,F461)*Analysis!$B$4</f>
        <v>9.8504956799999999</v>
      </c>
      <c r="R461">
        <f t="shared" si="47"/>
        <v>0</v>
      </c>
      <c r="S461">
        <f t="shared" si="48"/>
        <v>0</v>
      </c>
      <c r="T461">
        <f t="shared" si="49"/>
        <v>0</v>
      </c>
      <c r="U461">
        <f t="shared" si="50"/>
        <v>0</v>
      </c>
    </row>
    <row r="462" spans="1:21" x14ac:dyDescent="0.3">
      <c r="A462" s="4">
        <v>460</v>
      </c>
      <c r="B462" s="4">
        <v>-96582748273</v>
      </c>
      <c r="C462" s="5">
        <v>2</v>
      </c>
      <c r="D462" s="5">
        <v>-1.2702E-2</v>
      </c>
      <c r="E462" s="5">
        <v>1.2160000000000001E-2</v>
      </c>
      <c r="F462" s="5">
        <v>1004143</v>
      </c>
      <c r="G462" s="5">
        <v>0</v>
      </c>
      <c r="H462" s="5">
        <v>0</v>
      </c>
      <c r="I462" s="5">
        <v>0</v>
      </c>
      <c r="J462" s="5">
        <v>0</v>
      </c>
      <c r="L462">
        <f t="shared" si="45"/>
        <v>460</v>
      </c>
      <c r="M462">
        <f>Analysis!$B$3+B462/1000000</f>
        <v>9.2517269999952987</v>
      </c>
      <c r="N462">
        <f t="shared" si="46"/>
        <v>2</v>
      </c>
      <c r="O462">
        <f>IF(ABS(D462)&gt;1,D462/1000000,D462)*Analysis!$B$4</f>
        <v>-0.12460662</v>
      </c>
      <c r="P462">
        <f>IF(ABS(E462)&gt;1,E462/1000000,E462)*Analysis!$B$4</f>
        <v>0.11928960000000001</v>
      </c>
      <c r="Q462">
        <f>IF(ABS(F462)&gt;1,F462/1000000,F462)*Analysis!$B$4</f>
        <v>9.85064283</v>
      </c>
      <c r="R462">
        <f t="shared" si="47"/>
        <v>0</v>
      </c>
      <c r="S462">
        <f t="shared" si="48"/>
        <v>0</v>
      </c>
      <c r="T462">
        <f t="shared" si="49"/>
        <v>0</v>
      </c>
      <c r="U462">
        <f t="shared" si="50"/>
        <v>0</v>
      </c>
    </row>
    <row r="463" spans="1:21" x14ac:dyDescent="0.3">
      <c r="A463" s="4">
        <v>461</v>
      </c>
      <c r="B463" s="4">
        <v>-96582742662</v>
      </c>
      <c r="C463" s="5">
        <v>2</v>
      </c>
      <c r="D463" s="5">
        <v>-1.2965000000000001E-2</v>
      </c>
      <c r="E463" s="5">
        <v>1.1856E-2</v>
      </c>
      <c r="F463" s="5">
        <v>1004130</v>
      </c>
      <c r="G463" s="5">
        <v>0</v>
      </c>
      <c r="H463" s="5">
        <v>0</v>
      </c>
      <c r="I463" s="5">
        <v>0</v>
      </c>
      <c r="J463" s="5">
        <v>0</v>
      </c>
      <c r="L463">
        <f t="shared" si="45"/>
        <v>461</v>
      </c>
      <c r="M463">
        <f>Analysis!$B$3+B463/1000000</f>
        <v>9.2573379999957979</v>
      </c>
      <c r="N463">
        <f t="shared" si="46"/>
        <v>2</v>
      </c>
      <c r="O463">
        <f>IF(ABS(D463)&gt;1,D463/1000000,D463)*Analysis!$B$4</f>
        <v>-0.12718665000000001</v>
      </c>
      <c r="P463">
        <f>IF(ABS(E463)&gt;1,E463/1000000,E463)*Analysis!$B$4</f>
        <v>0.11630736000000001</v>
      </c>
      <c r="Q463">
        <f>IF(ABS(F463)&gt;1,F463/1000000,F463)*Analysis!$B$4</f>
        <v>9.8505152999999996</v>
      </c>
      <c r="R463">
        <f t="shared" si="47"/>
        <v>0</v>
      </c>
      <c r="S463">
        <f t="shared" si="48"/>
        <v>0</v>
      </c>
      <c r="T463">
        <f t="shared" si="49"/>
        <v>0</v>
      </c>
      <c r="U463">
        <f t="shared" si="50"/>
        <v>0</v>
      </c>
    </row>
    <row r="464" spans="1:21" x14ac:dyDescent="0.3">
      <c r="A464" s="4">
        <v>462</v>
      </c>
      <c r="B464" s="4">
        <v>-96582709025</v>
      </c>
      <c r="C464" s="5">
        <v>7</v>
      </c>
      <c r="D464" s="5">
        <v>-1.2931E-2</v>
      </c>
      <c r="E464" s="5">
        <v>1.2318000000000001E-2</v>
      </c>
      <c r="F464" s="5">
        <v>1004136</v>
      </c>
      <c r="G464" s="5">
        <v>-1854003</v>
      </c>
      <c r="H464" s="5">
        <v>0.51198900000000003</v>
      </c>
      <c r="I464" s="5">
        <v>0</v>
      </c>
      <c r="J464" s="5">
        <v>0</v>
      </c>
      <c r="L464">
        <f t="shared" si="45"/>
        <v>462</v>
      </c>
      <c r="M464">
        <f>Analysis!$B$3+B464/1000000</f>
        <v>9.2909749999962514</v>
      </c>
      <c r="N464">
        <f t="shared" si="46"/>
        <v>7</v>
      </c>
      <c r="O464">
        <f>IF(ABS(D464)&gt;1,D464/1000000,D464)*Analysis!$B$4</f>
        <v>-0.12685310999999999</v>
      </c>
      <c r="P464">
        <f>IF(ABS(E464)&gt;1,E464/1000000,E464)*Analysis!$B$4</f>
        <v>0.12083958000000002</v>
      </c>
      <c r="Q464">
        <f>IF(ABS(F464)&gt;1,F464/1000000,F464)*Analysis!$B$4</f>
        <v>9.850574159999999</v>
      </c>
      <c r="R464">
        <f t="shared" si="47"/>
        <v>-1.8540030000000001</v>
      </c>
      <c r="S464">
        <f t="shared" si="48"/>
        <v>0.51198900000000003</v>
      </c>
      <c r="T464">
        <f t="shared" si="49"/>
        <v>0</v>
      </c>
      <c r="U464">
        <f t="shared" si="50"/>
        <v>0</v>
      </c>
    </row>
    <row r="465" spans="1:21" x14ac:dyDescent="0.3">
      <c r="A465" s="4">
        <v>463</v>
      </c>
      <c r="B465" s="4">
        <v>-96582686579</v>
      </c>
      <c r="C465" s="5">
        <v>7</v>
      </c>
      <c r="D465" s="5">
        <v>-1.2805E-2</v>
      </c>
      <c r="E465" s="5">
        <v>1.2359E-2</v>
      </c>
      <c r="F465" s="5">
        <v>1004138</v>
      </c>
      <c r="G465" s="5">
        <v>-1706057</v>
      </c>
      <c r="H465" s="5">
        <v>1.4917E-2</v>
      </c>
      <c r="I465" s="5">
        <v>0</v>
      </c>
      <c r="J465" s="5">
        <v>0</v>
      </c>
      <c r="L465">
        <f t="shared" si="45"/>
        <v>463</v>
      </c>
      <c r="M465">
        <f>Analysis!$B$3+B465/1000000</f>
        <v>9.3134209999989253</v>
      </c>
      <c r="N465">
        <f t="shared" si="46"/>
        <v>7</v>
      </c>
      <c r="O465">
        <f>IF(ABS(D465)&gt;1,D465/1000000,D465)*Analysis!$B$4</f>
        <v>-0.12561705000000001</v>
      </c>
      <c r="P465">
        <f>IF(ABS(E465)&gt;1,E465/1000000,E465)*Analysis!$B$4</f>
        <v>0.12124179</v>
      </c>
      <c r="Q465">
        <f>IF(ABS(F465)&gt;1,F465/1000000,F465)*Analysis!$B$4</f>
        <v>9.8505937800000005</v>
      </c>
      <c r="R465">
        <f t="shared" si="47"/>
        <v>-1.7060569999999999</v>
      </c>
      <c r="S465">
        <f t="shared" si="48"/>
        <v>1.4917E-2</v>
      </c>
      <c r="T465">
        <f t="shared" si="49"/>
        <v>0</v>
      </c>
      <c r="U465">
        <f t="shared" si="50"/>
        <v>0</v>
      </c>
    </row>
    <row r="466" spans="1:21" x14ac:dyDescent="0.3">
      <c r="A466" s="4">
        <v>464</v>
      </c>
      <c r="B466" s="4">
        <v>-96582671611</v>
      </c>
      <c r="C466" s="5">
        <v>7</v>
      </c>
      <c r="D466" s="5">
        <v>-1.1187000000000001E-2</v>
      </c>
      <c r="E466" s="5">
        <v>1.2218E-2</v>
      </c>
      <c r="F466" s="5">
        <v>1004200</v>
      </c>
      <c r="G466" s="5">
        <v>-0.32297799999999999</v>
      </c>
      <c r="H466" s="5">
        <v>0.44622400000000001</v>
      </c>
      <c r="I466" s="5">
        <v>0</v>
      </c>
      <c r="J466" s="5">
        <v>0</v>
      </c>
      <c r="L466">
        <f t="shared" si="45"/>
        <v>464</v>
      </c>
      <c r="M466">
        <f>Analysis!$B$3+B466/1000000</f>
        <v>9.3283890000020619</v>
      </c>
      <c r="N466">
        <f t="shared" si="46"/>
        <v>7</v>
      </c>
      <c r="O466">
        <f>IF(ABS(D466)&gt;1,D466/1000000,D466)*Analysis!$B$4</f>
        <v>-0.10974447000000001</v>
      </c>
      <c r="P466">
        <f>IF(ABS(E466)&gt;1,E466/1000000,E466)*Analysis!$B$4</f>
        <v>0.11985858000000001</v>
      </c>
      <c r="Q466">
        <f>IF(ABS(F466)&gt;1,F466/1000000,F466)*Analysis!$B$4</f>
        <v>9.8512020000000007</v>
      </c>
      <c r="R466">
        <f t="shared" si="47"/>
        <v>-0.32297799999999999</v>
      </c>
      <c r="S466">
        <f t="shared" si="48"/>
        <v>0.44622400000000001</v>
      </c>
      <c r="T466">
        <f t="shared" si="49"/>
        <v>0</v>
      </c>
      <c r="U466">
        <f t="shared" si="50"/>
        <v>0</v>
      </c>
    </row>
    <row r="467" spans="1:21" x14ac:dyDescent="0.3">
      <c r="A467" s="4">
        <v>465</v>
      </c>
      <c r="B467" s="4">
        <v>-96582650063</v>
      </c>
      <c r="C467" s="5">
        <v>7</v>
      </c>
      <c r="D467" s="5">
        <v>-1.2239E-2</v>
      </c>
      <c r="E467" s="5">
        <v>1.2279E-2</v>
      </c>
      <c r="F467" s="5">
        <v>1004162</v>
      </c>
      <c r="G467" s="5">
        <v>0.35538599999999998</v>
      </c>
      <c r="H467" s="5">
        <v>0.72257000000000005</v>
      </c>
      <c r="I467" s="5">
        <v>0</v>
      </c>
      <c r="J467" s="5">
        <v>0</v>
      </c>
      <c r="L467">
        <f t="shared" si="45"/>
        <v>465</v>
      </c>
      <c r="M467">
        <f>Analysis!$B$3+B467/1000000</f>
        <v>9.3499370000063209</v>
      </c>
      <c r="N467">
        <f t="shared" si="46"/>
        <v>7</v>
      </c>
      <c r="O467">
        <f>IF(ABS(D467)&gt;1,D467/1000000,D467)*Analysis!$B$4</f>
        <v>-0.12006459</v>
      </c>
      <c r="P467">
        <f>IF(ABS(E467)&gt;1,E467/1000000,E467)*Analysis!$B$4</f>
        <v>0.12045699</v>
      </c>
      <c r="Q467">
        <f>IF(ABS(F467)&gt;1,F467/1000000,F467)*Analysis!$B$4</f>
        <v>9.8508292199999996</v>
      </c>
      <c r="R467">
        <f t="shared" si="47"/>
        <v>0.35538599999999998</v>
      </c>
      <c r="S467">
        <f t="shared" si="48"/>
        <v>0.72257000000000005</v>
      </c>
      <c r="T467">
        <f t="shared" si="49"/>
        <v>0</v>
      </c>
      <c r="U467">
        <f t="shared" si="50"/>
        <v>0</v>
      </c>
    </row>
    <row r="468" spans="1:21" x14ac:dyDescent="0.3">
      <c r="A468" s="4">
        <v>466</v>
      </c>
      <c r="B468" s="4">
        <v>-96582631429</v>
      </c>
      <c r="C468" s="5">
        <v>7</v>
      </c>
      <c r="D468" s="5">
        <v>-1.1483999999999999E-2</v>
      </c>
      <c r="E468" s="5">
        <v>1.222E-2</v>
      </c>
      <c r="F468" s="5">
        <v>1004186</v>
      </c>
      <c r="G468" s="5">
        <v>0.85418700000000003</v>
      </c>
      <c r="H468" s="5">
        <v>0.89553300000000002</v>
      </c>
      <c r="I468" s="5">
        <v>0</v>
      </c>
      <c r="J468" s="5">
        <v>0</v>
      </c>
      <c r="L468">
        <f t="shared" si="45"/>
        <v>466</v>
      </c>
      <c r="M468">
        <f>Analysis!$B$3+B468/1000000</f>
        <v>9.368570999999065</v>
      </c>
      <c r="N468">
        <f t="shared" si="46"/>
        <v>7</v>
      </c>
      <c r="O468">
        <f>IF(ABS(D468)&gt;1,D468/1000000,D468)*Analysis!$B$4</f>
        <v>-0.11265804</v>
      </c>
      <c r="P468">
        <f>IF(ABS(E468)&gt;1,E468/1000000,E468)*Analysis!$B$4</f>
        <v>0.1198782</v>
      </c>
      <c r="Q468">
        <f>IF(ABS(F468)&gt;1,F468/1000000,F468)*Analysis!$B$4</f>
        <v>9.8510646600000005</v>
      </c>
      <c r="R468">
        <f t="shared" si="47"/>
        <v>0.85418700000000003</v>
      </c>
      <c r="S468">
        <f t="shared" si="48"/>
        <v>0.89553300000000002</v>
      </c>
      <c r="T468">
        <f t="shared" si="49"/>
        <v>0</v>
      </c>
      <c r="U468">
        <f t="shared" si="50"/>
        <v>0</v>
      </c>
    </row>
    <row r="469" spans="1:21" x14ac:dyDescent="0.3">
      <c r="A469" s="4">
        <v>467</v>
      </c>
      <c r="B469" s="4">
        <v>-96582611178</v>
      </c>
      <c r="C469" s="5">
        <v>7</v>
      </c>
      <c r="D469" s="5">
        <v>-3.8509999999999998E-3</v>
      </c>
      <c r="E469" s="5">
        <v>1.2276E-2</v>
      </c>
      <c r="F469" s="5">
        <v>1004480</v>
      </c>
      <c r="G469" s="5">
        <v>1681406</v>
      </c>
      <c r="H469" s="5">
        <v>1006178</v>
      </c>
      <c r="I469" s="5">
        <v>0</v>
      </c>
      <c r="J469" s="5">
        <v>0</v>
      </c>
      <c r="L469">
        <f t="shared" si="45"/>
        <v>467</v>
      </c>
      <c r="M469">
        <f>Analysis!$B$3+B469/1000000</f>
        <v>9.3888219999935245</v>
      </c>
      <c r="N469">
        <f t="shared" si="46"/>
        <v>7</v>
      </c>
      <c r="O469">
        <f>IF(ABS(D469)&gt;1,D469/1000000,D469)*Analysis!$B$4</f>
        <v>-3.7778310000000002E-2</v>
      </c>
      <c r="P469">
        <f>IF(ABS(E469)&gt;1,E469/1000000,E469)*Analysis!$B$4</f>
        <v>0.12042756000000002</v>
      </c>
      <c r="Q469">
        <f>IF(ABS(F469)&gt;1,F469/1000000,F469)*Analysis!$B$4</f>
        <v>9.8539488000000013</v>
      </c>
      <c r="R469">
        <f t="shared" si="47"/>
        <v>1.681406</v>
      </c>
      <c r="S469">
        <f t="shared" si="48"/>
        <v>1.006178</v>
      </c>
      <c r="T469">
        <f t="shared" si="49"/>
        <v>0</v>
      </c>
      <c r="U469">
        <f t="shared" si="50"/>
        <v>0</v>
      </c>
    </row>
    <row r="470" spans="1:21" x14ac:dyDescent="0.3">
      <c r="A470" s="4">
        <v>468</v>
      </c>
      <c r="B470" s="4">
        <v>-96582587399</v>
      </c>
      <c r="C470" s="5">
        <v>7</v>
      </c>
      <c r="D470" s="5">
        <v>-5.3299999999999997E-3</v>
      </c>
      <c r="E470" s="5">
        <v>1.0495000000000001E-2</v>
      </c>
      <c r="F470" s="5">
        <v>1004430</v>
      </c>
      <c r="G470" s="5">
        <v>2139290</v>
      </c>
      <c r="H470" s="5">
        <v>1008256</v>
      </c>
      <c r="I470" s="5">
        <v>0</v>
      </c>
      <c r="J470" s="5">
        <v>0</v>
      </c>
      <c r="L470">
        <f t="shared" si="45"/>
        <v>468</v>
      </c>
      <c r="M470">
        <f>Analysis!$B$3+B470/1000000</f>
        <v>9.4126010000036331</v>
      </c>
      <c r="N470">
        <f t="shared" si="46"/>
        <v>7</v>
      </c>
      <c r="O470">
        <f>IF(ABS(D470)&gt;1,D470/1000000,D470)*Analysis!$B$4</f>
        <v>-5.2287300000000002E-2</v>
      </c>
      <c r="P470">
        <f>IF(ABS(E470)&gt;1,E470/1000000,E470)*Analysis!$B$4</f>
        <v>0.10295595000000002</v>
      </c>
      <c r="Q470">
        <f>IF(ABS(F470)&gt;1,F470/1000000,F470)*Analysis!$B$4</f>
        <v>9.8534582999999998</v>
      </c>
      <c r="R470">
        <f t="shared" si="47"/>
        <v>2.1392899999999999</v>
      </c>
      <c r="S470">
        <f t="shared" si="48"/>
        <v>1.008256</v>
      </c>
      <c r="T470">
        <f t="shared" si="49"/>
        <v>0</v>
      </c>
      <c r="U470">
        <f t="shared" si="50"/>
        <v>0</v>
      </c>
    </row>
    <row r="471" spans="1:21" x14ac:dyDescent="0.3">
      <c r="A471" s="4">
        <v>469</v>
      </c>
      <c r="B471" s="4">
        <v>-96582569755</v>
      </c>
      <c r="C471" s="5">
        <v>7</v>
      </c>
      <c r="D471" s="5">
        <v>-1.3495999999999999E-2</v>
      </c>
      <c r="E471" s="5">
        <v>1.1408E-2</v>
      </c>
      <c r="F471" s="5">
        <v>1004110</v>
      </c>
      <c r="G471" s="5">
        <v>1965877</v>
      </c>
      <c r="H471" s="5">
        <v>0.97584899999999997</v>
      </c>
      <c r="I471" s="5">
        <v>0</v>
      </c>
      <c r="J471" s="5">
        <v>0</v>
      </c>
      <c r="L471">
        <f t="shared" si="45"/>
        <v>469</v>
      </c>
      <c r="M471">
        <f>Analysis!$B$3+B471/1000000</f>
        <v>9.4302449999959208</v>
      </c>
      <c r="N471">
        <f t="shared" si="46"/>
        <v>7</v>
      </c>
      <c r="O471">
        <f>IF(ABS(D471)&gt;1,D471/1000000,D471)*Analysis!$B$4</f>
        <v>-0.13239576</v>
      </c>
      <c r="P471">
        <f>IF(ABS(E471)&gt;1,E471/1000000,E471)*Analysis!$B$4</f>
        <v>0.11191248000000001</v>
      </c>
      <c r="Q471">
        <f>IF(ABS(F471)&gt;1,F471/1000000,F471)*Analysis!$B$4</f>
        <v>9.8503191000000019</v>
      </c>
      <c r="R471">
        <f t="shared" si="47"/>
        <v>1.9658770000000001</v>
      </c>
      <c r="S471">
        <f t="shared" si="48"/>
        <v>0.97584899999999997</v>
      </c>
      <c r="T471">
        <f t="shared" si="49"/>
        <v>0</v>
      </c>
      <c r="U471">
        <f t="shared" si="50"/>
        <v>0</v>
      </c>
    </row>
    <row r="472" spans="1:21" x14ac:dyDescent="0.3">
      <c r="A472" s="4">
        <v>470</v>
      </c>
      <c r="B472" s="4">
        <v>-96582548858</v>
      </c>
      <c r="C472" s="5">
        <v>7</v>
      </c>
      <c r="D472" s="5">
        <v>-5.8199999999999997E-3</v>
      </c>
      <c r="E472" s="5">
        <v>2.3670000000000002E-3</v>
      </c>
      <c r="F472" s="5">
        <v>1004421</v>
      </c>
      <c r="G472" s="5">
        <v>1908363</v>
      </c>
      <c r="H472" s="5">
        <v>0.50574699999999995</v>
      </c>
      <c r="I472" s="5">
        <v>0</v>
      </c>
      <c r="J472" s="5">
        <v>0</v>
      </c>
      <c r="L472">
        <f t="shared" si="45"/>
        <v>470</v>
      </c>
      <c r="M472">
        <f>Analysis!$B$3+B472/1000000</f>
        <v>9.4511420000053477</v>
      </c>
      <c r="N472">
        <f t="shared" si="46"/>
        <v>7</v>
      </c>
      <c r="O472">
        <f>IF(ABS(D472)&gt;1,D472/1000000,D472)*Analysis!$B$4</f>
        <v>-5.7094199999999998E-2</v>
      </c>
      <c r="P472">
        <f>IF(ABS(E472)&gt;1,E472/1000000,E472)*Analysis!$B$4</f>
        <v>2.3220270000000005E-2</v>
      </c>
      <c r="Q472">
        <f>IF(ABS(F472)&gt;1,F472/1000000,F472)*Analysis!$B$4</f>
        <v>9.8533700100000008</v>
      </c>
      <c r="R472">
        <f t="shared" si="47"/>
        <v>1.908363</v>
      </c>
      <c r="S472">
        <f t="shared" si="48"/>
        <v>0.50574699999999995</v>
      </c>
      <c r="T472">
        <f t="shared" si="49"/>
        <v>0</v>
      </c>
      <c r="U472">
        <f t="shared" si="50"/>
        <v>0</v>
      </c>
    </row>
    <row r="473" spans="1:21" x14ac:dyDescent="0.3">
      <c r="A473" s="4">
        <v>471</v>
      </c>
      <c r="B473" s="4">
        <v>-96582527774</v>
      </c>
      <c r="C473" s="5">
        <v>7</v>
      </c>
      <c r="D473" s="5">
        <v>-7.3119999999999999E-3</v>
      </c>
      <c r="E473" s="5">
        <v>8.4360000000000008E-3</v>
      </c>
      <c r="F473" s="5">
        <v>1004355</v>
      </c>
      <c r="G473" s="5">
        <v>2063315</v>
      </c>
      <c r="H473" s="5">
        <v>0.40567599999999998</v>
      </c>
      <c r="I473" s="5">
        <v>0</v>
      </c>
      <c r="J473" s="5">
        <v>0</v>
      </c>
      <c r="L473">
        <f t="shared" si="45"/>
        <v>471</v>
      </c>
      <c r="M473">
        <f>Analysis!$B$3+B473/1000000</f>
        <v>9.4722259999980452</v>
      </c>
      <c r="N473">
        <f t="shared" si="46"/>
        <v>7</v>
      </c>
      <c r="O473">
        <f>IF(ABS(D473)&gt;1,D473/1000000,D473)*Analysis!$B$4</f>
        <v>-7.1730719999999998E-2</v>
      </c>
      <c r="P473">
        <f>IF(ABS(E473)&gt;1,E473/1000000,E473)*Analysis!$B$4</f>
        <v>8.275716000000001E-2</v>
      </c>
      <c r="Q473">
        <f>IF(ABS(F473)&gt;1,F473/1000000,F473)*Analysis!$B$4</f>
        <v>9.8527225500000011</v>
      </c>
      <c r="R473">
        <f t="shared" si="47"/>
        <v>2.0633149999999998</v>
      </c>
      <c r="S473">
        <f t="shared" si="48"/>
        <v>0.40567599999999998</v>
      </c>
      <c r="T473">
        <f t="shared" si="49"/>
        <v>0</v>
      </c>
      <c r="U473">
        <f t="shared" si="50"/>
        <v>0</v>
      </c>
    </row>
    <row r="474" spans="1:21" x14ac:dyDescent="0.3">
      <c r="A474" s="4">
        <v>472</v>
      </c>
      <c r="B474" s="4">
        <v>-96582510944</v>
      </c>
      <c r="C474" s="5">
        <v>7</v>
      </c>
      <c r="D474" s="5">
        <v>-1.4093E-2</v>
      </c>
      <c r="E474" s="5">
        <v>3.127E-3</v>
      </c>
      <c r="F474" s="5">
        <v>1004107</v>
      </c>
      <c r="G474" s="5">
        <v>1857624</v>
      </c>
      <c r="H474" s="5">
        <v>0.19006300000000001</v>
      </c>
      <c r="I474" s="5">
        <v>0</v>
      </c>
      <c r="J474" s="5">
        <v>0</v>
      </c>
      <c r="L474">
        <f t="shared" si="45"/>
        <v>472</v>
      </c>
      <c r="M474">
        <f>Analysis!$B$3+B474/1000000</f>
        <v>9.4890560000058031</v>
      </c>
      <c r="N474">
        <f t="shared" si="46"/>
        <v>7</v>
      </c>
      <c r="O474">
        <f>IF(ABS(D474)&gt;1,D474/1000000,D474)*Analysis!$B$4</f>
        <v>-0.13825233000000001</v>
      </c>
      <c r="P474">
        <f>IF(ABS(E474)&gt;1,E474/1000000,E474)*Analysis!$B$4</f>
        <v>3.0675870000000001E-2</v>
      </c>
      <c r="Q474">
        <f>IF(ABS(F474)&gt;1,F474/1000000,F474)*Analysis!$B$4</f>
        <v>9.8502896700000004</v>
      </c>
      <c r="R474">
        <f t="shared" si="47"/>
        <v>1.8576239999999999</v>
      </c>
      <c r="S474">
        <f t="shared" si="48"/>
        <v>0.19006300000000001</v>
      </c>
      <c r="T474">
        <f t="shared" si="49"/>
        <v>0</v>
      </c>
      <c r="U474">
        <f t="shared" si="50"/>
        <v>0</v>
      </c>
    </row>
    <row r="475" spans="1:21" x14ac:dyDescent="0.3">
      <c r="A475" s="4">
        <v>473</v>
      </c>
      <c r="B475" s="4">
        <v>-96582488640</v>
      </c>
      <c r="C475" s="5">
        <v>7</v>
      </c>
      <c r="D475" s="5">
        <v>-1.0624E-2</v>
      </c>
      <c r="E475" s="5">
        <v>5.7520000000000002E-3</v>
      </c>
      <c r="F475" s="5">
        <v>1006155</v>
      </c>
      <c r="G475" s="5">
        <v>1573234</v>
      </c>
      <c r="H475" s="5">
        <v>0.300898</v>
      </c>
      <c r="I475" s="5">
        <v>0</v>
      </c>
      <c r="J475" s="5">
        <v>0</v>
      </c>
      <c r="L475">
        <f t="shared" si="45"/>
        <v>473</v>
      </c>
      <c r="M475">
        <f>Analysis!$B$3+B475/1000000</f>
        <v>9.5113600000040606</v>
      </c>
      <c r="N475">
        <f t="shared" si="46"/>
        <v>7</v>
      </c>
      <c r="O475">
        <f>IF(ABS(D475)&gt;1,D475/1000000,D475)*Analysis!$B$4</f>
        <v>-0.10422144</v>
      </c>
      <c r="P475">
        <f>IF(ABS(E475)&gt;1,E475/1000000,E475)*Analysis!$B$4</f>
        <v>5.6427120000000004E-2</v>
      </c>
      <c r="Q475">
        <f>IF(ABS(F475)&gt;1,F475/1000000,F475)*Analysis!$B$4</f>
        <v>9.8703805500000001</v>
      </c>
      <c r="R475">
        <f t="shared" si="47"/>
        <v>1.573234</v>
      </c>
      <c r="S475">
        <f t="shared" si="48"/>
        <v>0.300898</v>
      </c>
      <c r="T475">
        <f t="shared" si="49"/>
        <v>0</v>
      </c>
      <c r="U475">
        <f t="shared" si="50"/>
        <v>0</v>
      </c>
    </row>
    <row r="476" spans="1:21" x14ac:dyDescent="0.3">
      <c r="A476" s="4">
        <v>474</v>
      </c>
      <c r="B476" s="4">
        <v>-96582468931</v>
      </c>
      <c r="C476" s="5">
        <v>7</v>
      </c>
      <c r="D476" s="5">
        <v>-1.3492000000000001E-2</v>
      </c>
      <c r="E476" s="5">
        <v>7.2069999999999999E-3</v>
      </c>
      <c r="F476" s="5">
        <v>1008905</v>
      </c>
      <c r="G476" s="5">
        <v>1397938</v>
      </c>
      <c r="H476" s="5">
        <v>0.27412799999999998</v>
      </c>
      <c r="I476" s="5">
        <v>0</v>
      </c>
      <c r="J476" s="5">
        <v>0</v>
      </c>
      <c r="L476">
        <f t="shared" si="45"/>
        <v>474</v>
      </c>
      <c r="M476">
        <f>Analysis!$B$3+B476/1000000</f>
        <v>9.5310690000042086</v>
      </c>
      <c r="N476">
        <f t="shared" si="46"/>
        <v>7</v>
      </c>
      <c r="O476">
        <f>IF(ABS(D476)&gt;1,D476/1000000,D476)*Analysis!$B$4</f>
        <v>-0.13235652000000001</v>
      </c>
      <c r="P476">
        <f>IF(ABS(E476)&gt;1,E476/1000000,E476)*Analysis!$B$4</f>
        <v>7.0700670000000007E-2</v>
      </c>
      <c r="Q476">
        <f>IF(ABS(F476)&gt;1,F476/1000000,F476)*Analysis!$B$4</f>
        <v>9.8973580499999994</v>
      </c>
      <c r="R476">
        <f t="shared" si="47"/>
        <v>1.3979379999999999</v>
      </c>
      <c r="S476">
        <f t="shared" si="48"/>
        <v>0.27412799999999998</v>
      </c>
      <c r="T476">
        <f t="shared" si="49"/>
        <v>0</v>
      </c>
      <c r="U476">
        <f t="shared" si="50"/>
        <v>0</v>
      </c>
    </row>
    <row r="477" spans="1:21" x14ac:dyDescent="0.3">
      <c r="A477" s="4">
        <v>475</v>
      </c>
      <c r="B477" s="4">
        <v>-96582447848</v>
      </c>
      <c r="C477" s="5">
        <v>7</v>
      </c>
      <c r="D477" s="5">
        <v>-1.3101E-2</v>
      </c>
      <c r="E477" s="5">
        <v>6.2740000000000001E-3</v>
      </c>
      <c r="F477" s="5">
        <v>1003790</v>
      </c>
      <c r="G477" s="5">
        <v>1243357</v>
      </c>
      <c r="H477" s="5">
        <v>0.38874300000000001</v>
      </c>
      <c r="I477" s="5">
        <v>0</v>
      </c>
      <c r="J477" s="5">
        <v>0</v>
      </c>
      <c r="L477">
        <f t="shared" si="45"/>
        <v>475</v>
      </c>
      <c r="M477">
        <f>Analysis!$B$3+B477/1000000</f>
        <v>9.5521520000038436</v>
      </c>
      <c r="N477">
        <f t="shared" si="46"/>
        <v>7</v>
      </c>
      <c r="O477">
        <f>IF(ABS(D477)&gt;1,D477/1000000,D477)*Analysis!$B$4</f>
        <v>-0.12852081000000001</v>
      </c>
      <c r="P477">
        <f>IF(ABS(E477)&gt;1,E477/1000000,E477)*Analysis!$B$4</f>
        <v>6.1547940000000002E-2</v>
      </c>
      <c r="Q477">
        <f>IF(ABS(F477)&gt;1,F477/1000000,F477)*Analysis!$B$4</f>
        <v>9.8471799000000004</v>
      </c>
      <c r="R477">
        <f t="shared" si="47"/>
        <v>1.243357</v>
      </c>
      <c r="S477">
        <f t="shared" si="48"/>
        <v>0.38874300000000001</v>
      </c>
      <c r="T477">
        <f t="shared" si="49"/>
        <v>0</v>
      </c>
      <c r="U477">
        <f t="shared" si="50"/>
        <v>0</v>
      </c>
    </row>
    <row r="478" spans="1:21" x14ac:dyDescent="0.3">
      <c r="A478" s="4">
        <v>476</v>
      </c>
      <c r="B478" s="4">
        <v>-96582428745</v>
      </c>
      <c r="C478" s="5">
        <v>7</v>
      </c>
      <c r="D478" s="5">
        <v>-7.3680000000000004E-3</v>
      </c>
      <c r="E478" s="5">
        <v>1.3539000000000001E-2</v>
      </c>
      <c r="F478" s="5">
        <v>1004652</v>
      </c>
      <c r="G478" s="5">
        <v>1563831</v>
      </c>
      <c r="H478" s="5">
        <v>1003615</v>
      </c>
      <c r="I478" s="5">
        <v>0</v>
      </c>
      <c r="J478" s="5">
        <v>0</v>
      </c>
      <c r="L478">
        <f t="shared" si="45"/>
        <v>476</v>
      </c>
      <c r="M478">
        <f>Analysis!$B$3+B478/1000000</f>
        <v>9.5712550000025658</v>
      </c>
      <c r="N478">
        <f t="shared" si="46"/>
        <v>7</v>
      </c>
      <c r="O478">
        <f>IF(ABS(D478)&gt;1,D478/1000000,D478)*Analysis!$B$4</f>
        <v>-7.228008000000001E-2</v>
      </c>
      <c r="P478">
        <f>IF(ABS(E478)&gt;1,E478/1000000,E478)*Analysis!$B$4</f>
        <v>0.13281759000000001</v>
      </c>
      <c r="Q478">
        <f>IF(ABS(F478)&gt;1,F478/1000000,F478)*Analysis!$B$4</f>
        <v>9.8556361200000016</v>
      </c>
      <c r="R478">
        <f t="shared" si="47"/>
        <v>1.563831</v>
      </c>
      <c r="S478">
        <f t="shared" si="48"/>
        <v>1.0036149999999999</v>
      </c>
      <c r="T478">
        <f t="shared" si="49"/>
        <v>0</v>
      </c>
      <c r="U478">
        <f t="shared" si="50"/>
        <v>0</v>
      </c>
    </row>
    <row r="479" spans="1:21" x14ac:dyDescent="0.3">
      <c r="A479" s="4">
        <v>477</v>
      </c>
      <c r="B479" s="4">
        <v>-96582406176</v>
      </c>
      <c r="C479" s="5">
        <v>7</v>
      </c>
      <c r="D479" s="5">
        <v>-1.2512000000000001E-2</v>
      </c>
      <c r="E479" s="5">
        <v>1.2729000000000001E-2</v>
      </c>
      <c r="F479" s="5">
        <v>1004318</v>
      </c>
      <c r="G479" s="5">
        <v>1493319</v>
      </c>
      <c r="H479" s="5">
        <v>1295111</v>
      </c>
      <c r="I479" s="5">
        <v>0</v>
      </c>
      <c r="J479" s="5">
        <v>0</v>
      </c>
      <c r="L479">
        <f t="shared" si="45"/>
        <v>477</v>
      </c>
      <c r="M479">
        <f>Analysis!$B$3+B479/1000000</f>
        <v>9.5938239999959478</v>
      </c>
      <c r="N479">
        <f t="shared" si="46"/>
        <v>7</v>
      </c>
      <c r="O479">
        <f>IF(ABS(D479)&gt;1,D479/1000000,D479)*Analysis!$B$4</f>
        <v>-0.12274272000000001</v>
      </c>
      <c r="P479">
        <f>IF(ABS(E479)&gt;1,E479/1000000,E479)*Analysis!$B$4</f>
        <v>0.12487149000000002</v>
      </c>
      <c r="Q479">
        <f>IF(ABS(F479)&gt;1,F479/1000000,F479)*Analysis!$B$4</f>
        <v>9.8523595800000017</v>
      </c>
      <c r="R479">
        <f t="shared" si="47"/>
        <v>1.4933190000000001</v>
      </c>
      <c r="S479">
        <f t="shared" si="48"/>
        <v>1.2951109999999999</v>
      </c>
      <c r="T479">
        <f t="shared" si="49"/>
        <v>0</v>
      </c>
      <c r="U479">
        <f t="shared" si="50"/>
        <v>0</v>
      </c>
    </row>
    <row r="480" spans="1:21" x14ac:dyDescent="0.3">
      <c r="A480" s="4">
        <v>478</v>
      </c>
      <c r="B480" s="4">
        <v>-96582388449</v>
      </c>
      <c r="C480" s="5">
        <v>7</v>
      </c>
      <c r="D480" s="5">
        <v>-1.2389000000000001E-2</v>
      </c>
      <c r="E480" s="5">
        <v>1.2052E-2</v>
      </c>
      <c r="F480" s="5">
        <v>1004105</v>
      </c>
      <c r="G480" s="5">
        <v>1234933</v>
      </c>
      <c r="H480" s="5">
        <v>1481869</v>
      </c>
      <c r="I480" s="5">
        <v>0</v>
      </c>
      <c r="J480" s="5">
        <v>0</v>
      </c>
      <c r="L480">
        <f t="shared" si="45"/>
        <v>478</v>
      </c>
      <c r="M480">
        <f>Analysis!$B$3+B480/1000000</f>
        <v>9.6115509999945061</v>
      </c>
      <c r="N480">
        <f t="shared" si="46"/>
        <v>7</v>
      </c>
      <c r="O480">
        <f>IF(ABS(D480)&gt;1,D480/1000000,D480)*Analysis!$B$4</f>
        <v>-0.12153609000000001</v>
      </c>
      <c r="P480">
        <f>IF(ABS(E480)&gt;1,E480/1000000,E480)*Analysis!$B$4</f>
        <v>0.11823012000000001</v>
      </c>
      <c r="Q480">
        <f>IF(ABS(F480)&gt;1,F480/1000000,F480)*Analysis!$B$4</f>
        <v>9.8502700500000007</v>
      </c>
      <c r="R480">
        <f t="shared" si="47"/>
        <v>1.2349330000000001</v>
      </c>
      <c r="S480">
        <f t="shared" si="48"/>
        <v>1.4818690000000001</v>
      </c>
      <c r="T480">
        <f t="shared" si="49"/>
        <v>0</v>
      </c>
      <c r="U480">
        <f t="shared" si="50"/>
        <v>0</v>
      </c>
    </row>
    <row r="481" spans="1:21" x14ac:dyDescent="0.3">
      <c r="A481" s="4">
        <v>479</v>
      </c>
      <c r="B481" s="4">
        <v>-96582367655</v>
      </c>
      <c r="C481" s="5">
        <v>7</v>
      </c>
      <c r="D481" s="5">
        <v>-1.1310000000000001E-2</v>
      </c>
      <c r="E481" s="5">
        <v>1.2194999999999999E-2</v>
      </c>
      <c r="F481" s="5">
        <v>1000638</v>
      </c>
      <c r="G481" s="5">
        <v>1267111</v>
      </c>
      <c r="H481" s="5">
        <v>1580564</v>
      </c>
      <c r="I481" s="5">
        <v>0</v>
      </c>
      <c r="J481" s="5">
        <v>0</v>
      </c>
      <c r="L481">
        <f t="shared" si="45"/>
        <v>479</v>
      </c>
      <c r="M481">
        <f>Analysis!$B$3+B481/1000000</f>
        <v>9.6323450000054436</v>
      </c>
      <c r="N481">
        <f t="shared" si="46"/>
        <v>7</v>
      </c>
      <c r="O481">
        <f>IF(ABS(D481)&gt;1,D481/1000000,D481)*Analysis!$B$4</f>
        <v>-0.11095110000000001</v>
      </c>
      <c r="P481">
        <f>IF(ABS(E481)&gt;1,E481/1000000,E481)*Analysis!$B$4</f>
        <v>0.11963295</v>
      </c>
      <c r="Q481">
        <f>IF(ABS(F481)&gt;1,F481/1000000,F481)*Analysis!$B$4</f>
        <v>9.8162587800000001</v>
      </c>
      <c r="R481">
        <f t="shared" si="47"/>
        <v>1.2671110000000001</v>
      </c>
      <c r="S481">
        <f t="shared" si="48"/>
        <v>1.5805640000000001</v>
      </c>
      <c r="T481">
        <f t="shared" si="49"/>
        <v>0</v>
      </c>
      <c r="U481">
        <f t="shared" si="50"/>
        <v>0</v>
      </c>
    </row>
    <row r="482" spans="1:21" x14ac:dyDescent="0.3">
      <c r="A482" s="4">
        <v>480</v>
      </c>
      <c r="B482" s="4">
        <v>-96582351669</v>
      </c>
      <c r="C482" s="5">
        <v>7</v>
      </c>
      <c r="D482" s="5">
        <v>-8.9379999999999998E-3</v>
      </c>
      <c r="E482" s="5">
        <v>1.2343E-2</v>
      </c>
      <c r="F482" s="5">
        <v>1004991</v>
      </c>
      <c r="G482" s="5">
        <v>1341452</v>
      </c>
      <c r="H482" s="5">
        <v>1623072</v>
      </c>
      <c r="I482" s="5">
        <v>0</v>
      </c>
      <c r="J482" s="5">
        <v>0</v>
      </c>
      <c r="L482">
        <f t="shared" si="45"/>
        <v>480</v>
      </c>
      <c r="M482">
        <f>Analysis!$B$3+B482/1000000</f>
        <v>9.6483310000039637</v>
      </c>
      <c r="N482">
        <f t="shared" si="46"/>
        <v>7</v>
      </c>
      <c r="O482">
        <f>IF(ABS(D482)&gt;1,D482/1000000,D482)*Analysis!$B$4</f>
        <v>-8.7681780000000001E-2</v>
      </c>
      <c r="P482">
        <f>IF(ABS(E482)&gt;1,E482/1000000,E482)*Analysis!$B$4</f>
        <v>0.12108483</v>
      </c>
      <c r="Q482">
        <f>IF(ABS(F482)&gt;1,F482/1000000,F482)*Analysis!$B$4</f>
        <v>9.8589617100000009</v>
      </c>
      <c r="R482">
        <f t="shared" si="47"/>
        <v>1.3414520000000001</v>
      </c>
      <c r="S482">
        <f t="shared" si="48"/>
        <v>1.6230720000000001</v>
      </c>
      <c r="T482">
        <f t="shared" si="49"/>
        <v>0</v>
      </c>
      <c r="U482">
        <f t="shared" si="50"/>
        <v>0</v>
      </c>
    </row>
    <row r="483" spans="1:21" x14ac:dyDescent="0.3">
      <c r="A483" s="4">
        <v>481</v>
      </c>
      <c r="B483" s="4">
        <v>-96582329749</v>
      </c>
      <c r="C483" s="5">
        <v>7</v>
      </c>
      <c r="D483" s="5">
        <v>-5.2220000000000001E-3</v>
      </c>
      <c r="E483" s="5">
        <v>1.2298E-2</v>
      </c>
      <c r="F483" s="5">
        <v>1004810</v>
      </c>
      <c r="G483" s="5">
        <v>1616640</v>
      </c>
      <c r="H483" s="5">
        <v>1645914</v>
      </c>
      <c r="I483" s="5">
        <v>0</v>
      </c>
      <c r="J483" s="5">
        <v>0</v>
      </c>
      <c r="L483">
        <f t="shared" si="45"/>
        <v>481</v>
      </c>
      <c r="M483">
        <f>Analysis!$B$3+B483/1000000</f>
        <v>9.6702510000031907</v>
      </c>
      <c r="N483">
        <f t="shared" si="46"/>
        <v>7</v>
      </c>
      <c r="O483">
        <f>IF(ABS(D483)&gt;1,D483/1000000,D483)*Analysis!$B$4</f>
        <v>-5.122782E-2</v>
      </c>
      <c r="P483">
        <f>IF(ABS(E483)&gt;1,E483/1000000,E483)*Analysis!$B$4</f>
        <v>0.12064338000000001</v>
      </c>
      <c r="Q483">
        <f>IF(ABS(F483)&gt;1,F483/1000000,F483)*Analysis!$B$4</f>
        <v>9.8571860999999998</v>
      </c>
      <c r="R483">
        <f t="shared" si="47"/>
        <v>1.6166400000000001</v>
      </c>
      <c r="S483">
        <f t="shared" si="48"/>
        <v>1.6459140000000001</v>
      </c>
      <c r="T483">
        <f t="shared" si="49"/>
        <v>0</v>
      </c>
      <c r="U483">
        <f t="shared" si="50"/>
        <v>0</v>
      </c>
    </row>
    <row r="484" spans="1:21" x14ac:dyDescent="0.3">
      <c r="A484" s="4">
        <v>482</v>
      </c>
      <c r="B484" s="4">
        <v>-96582308366</v>
      </c>
      <c r="C484" s="5">
        <v>7</v>
      </c>
      <c r="D484" s="5">
        <v>-5.777E-3</v>
      </c>
      <c r="E484" s="5">
        <v>1.2357E-2</v>
      </c>
      <c r="F484" s="5">
        <v>1004132</v>
      </c>
      <c r="G484" s="5">
        <v>1964138</v>
      </c>
      <c r="H484" s="5">
        <v>1648475</v>
      </c>
      <c r="I484" s="5">
        <v>0</v>
      </c>
      <c r="J484" s="5">
        <v>0</v>
      </c>
      <c r="L484">
        <f t="shared" si="45"/>
        <v>482</v>
      </c>
      <c r="M484">
        <f>Analysis!$B$3+B484/1000000</f>
        <v>9.691634000002523</v>
      </c>
      <c r="N484">
        <f t="shared" si="46"/>
        <v>7</v>
      </c>
      <c r="O484">
        <f>IF(ABS(D484)&gt;1,D484/1000000,D484)*Analysis!$B$4</f>
        <v>-5.667237E-2</v>
      </c>
      <c r="P484">
        <f>IF(ABS(E484)&gt;1,E484/1000000,E484)*Analysis!$B$4</f>
        <v>0.12122217</v>
      </c>
      <c r="Q484">
        <f>IF(ABS(F484)&gt;1,F484/1000000,F484)*Analysis!$B$4</f>
        <v>9.8505349200000012</v>
      </c>
      <c r="R484">
        <f t="shared" si="47"/>
        <v>1.9641379999999999</v>
      </c>
      <c r="S484">
        <f t="shared" si="48"/>
        <v>1.6484749999999999</v>
      </c>
      <c r="T484">
        <f t="shared" si="49"/>
        <v>0</v>
      </c>
      <c r="U484">
        <f t="shared" si="50"/>
        <v>0</v>
      </c>
    </row>
    <row r="485" spans="1:21" x14ac:dyDescent="0.3">
      <c r="A485" s="4">
        <v>483</v>
      </c>
      <c r="B485" s="4">
        <v>-96582291107</v>
      </c>
      <c r="C485" s="5">
        <v>7</v>
      </c>
      <c r="D485" s="5">
        <v>-8.2819999999999994E-3</v>
      </c>
      <c r="E485" s="5">
        <v>1.2401000000000001E-2</v>
      </c>
      <c r="F485" s="5">
        <v>1004259</v>
      </c>
      <c r="G485" s="5">
        <v>1979487</v>
      </c>
      <c r="H485" s="5">
        <v>1646416</v>
      </c>
      <c r="I485" s="5">
        <v>0</v>
      </c>
      <c r="J485" s="5">
        <v>0</v>
      </c>
      <c r="L485">
        <f t="shared" si="45"/>
        <v>483</v>
      </c>
      <c r="M485">
        <f>Analysis!$B$3+B485/1000000</f>
        <v>9.7088930000027176</v>
      </c>
      <c r="N485">
        <f t="shared" si="46"/>
        <v>7</v>
      </c>
      <c r="O485">
        <f>IF(ABS(D485)&gt;1,D485/1000000,D485)*Analysis!$B$4</f>
        <v>-8.124642E-2</v>
      </c>
      <c r="P485">
        <f>IF(ABS(E485)&gt;1,E485/1000000,E485)*Analysis!$B$4</f>
        <v>0.12165381000000001</v>
      </c>
      <c r="Q485">
        <f>IF(ABS(F485)&gt;1,F485/1000000,F485)*Analysis!$B$4</f>
        <v>9.8517807900000012</v>
      </c>
      <c r="R485">
        <f t="shared" si="47"/>
        <v>1.979487</v>
      </c>
      <c r="S485">
        <f t="shared" si="48"/>
        <v>1.6464160000000001</v>
      </c>
      <c r="T485">
        <f t="shared" si="49"/>
        <v>0</v>
      </c>
      <c r="U485">
        <f t="shared" si="50"/>
        <v>0</v>
      </c>
    </row>
    <row r="486" spans="1:21" x14ac:dyDescent="0.3">
      <c r="A486" s="4">
        <v>484</v>
      </c>
      <c r="B486" s="4">
        <v>-96582269171</v>
      </c>
      <c r="C486" s="5">
        <v>7</v>
      </c>
      <c r="D486" s="5">
        <v>-1.1865000000000001E-2</v>
      </c>
      <c r="E486" s="5">
        <v>1.2126E-2</v>
      </c>
      <c r="F486" s="5">
        <v>0.99541900000000005</v>
      </c>
      <c r="G486" s="5">
        <v>1380171</v>
      </c>
      <c r="H486" s="5">
        <v>1614642</v>
      </c>
      <c r="I486" s="5">
        <v>0</v>
      </c>
      <c r="J486" s="5">
        <v>0</v>
      </c>
      <c r="L486">
        <f t="shared" si="45"/>
        <v>484</v>
      </c>
      <c r="M486">
        <f>Analysis!$B$3+B486/1000000</f>
        <v>9.7308289999928093</v>
      </c>
      <c r="N486">
        <f t="shared" si="46"/>
        <v>7</v>
      </c>
      <c r="O486">
        <f>IF(ABS(D486)&gt;1,D486/1000000,D486)*Analysis!$B$4</f>
        <v>-0.11639565000000002</v>
      </c>
      <c r="P486">
        <f>IF(ABS(E486)&gt;1,E486/1000000,E486)*Analysis!$B$4</f>
        <v>0.11895606</v>
      </c>
      <c r="Q486">
        <f>IF(ABS(F486)&gt;1,F486/1000000,F486)*Analysis!$B$4</f>
        <v>9.7650603900000004</v>
      </c>
      <c r="R486">
        <f t="shared" si="47"/>
        <v>1.380171</v>
      </c>
      <c r="S486">
        <f t="shared" si="48"/>
        <v>1.6146419999999999</v>
      </c>
      <c r="T486">
        <f t="shared" si="49"/>
        <v>0</v>
      </c>
      <c r="U486">
        <f t="shared" si="50"/>
        <v>0</v>
      </c>
    </row>
    <row r="487" spans="1:21" x14ac:dyDescent="0.3">
      <c r="A487" s="4">
        <v>485</v>
      </c>
      <c r="B487" s="4">
        <v>-96582249150</v>
      </c>
      <c r="C487" s="5">
        <v>7</v>
      </c>
      <c r="D487" s="5">
        <v>-6.0299999999999998E-3</v>
      </c>
      <c r="E487" s="5">
        <v>1.0368E-2</v>
      </c>
      <c r="F487" s="5">
        <v>1005229</v>
      </c>
      <c r="G487" s="5">
        <v>1369590</v>
      </c>
      <c r="H487" s="5">
        <v>1501879</v>
      </c>
      <c r="I487" s="5">
        <v>0</v>
      </c>
      <c r="J487" s="5">
        <v>0</v>
      </c>
      <c r="L487">
        <f t="shared" si="45"/>
        <v>485</v>
      </c>
      <c r="M487">
        <f>Analysis!$B$3+B487/1000000</f>
        <v>9.7508499999967171</v>
      </c>
      <c r="N487">
        <f t="shared" si="46"/>
        <v>7</v>
      </c>
      <c r="O487">
        <f>IF(ABS(D487)&gt;1,D487/1000000,D487)*Analysis!$B$4</f>
        <v>-5.91543E-2</v>
      </c>
      <c r="P487">
        <f>IF(ABS(E487)&gt;1,E487/1000000,E487)*Analysis!$B$4</f>
        <v>0.10171008000000001</v>
      </c>
      <c r="Q487">
        <f>IF(ABS(F487)&gt;1,F487/1000000,F487)*Analysis!$B$4</f>
        <v>9.8612964899999991</v>
      </c>
      <c r="R487">
        <f t="shared" si="47"/>
        <v>1.3695900000000001</v>
      </c>
      <c r="S487">
        <f t="shared" si="48"/>
        <v>1.501879</v>
      </c>
      <c r="T487">
        <f t="shared" si="49"/>
        <v>0</v>
      </c>
      <c r="U487">
        <f t="shared" si="50"/>
        <v>0</v>
      </c>
    </row>
    <row r="488" spans="1:21" x14ac:dyDescent="0.3">
      <c r="A488" s="4">
        <v>486</v>
      </c>
      <c r="B488" s="4">
        <v>-96582223660</v>
      </c>
      <c r="C488" s="5">
        <v>7</v>
      </c>
      <c r="D488" s="5">
        <v>-8.5550000000000001E-3</v>
      </c>
      <c r="E488" s="5">
        <v>1.3636000000000001E-2</v>
      </c>
      <c r="F488" s="5">
        <v>1003934</v>
      </c>
      <c r="G488" s="5">
        <v>1656522</v>
      </c>
      <c r="H488" s="5">
        <v>1472980</v>
      </c>
      <c r="I488" s="5">
        <v>0</v>
      </c>
      <c r="J488" s="5">
        <v>0</v>
      </c>
      <c r="L488">
        <f t="shared" si="45"/>
        <v>486</v>
      </c>
      <c r="M488">
        <f>Analysis!$B$3+B488/1000000</f>
        <v>9.7763399999967078</v>
      </c>
      <c r="N488">
        <f t="shared" si="46"/>
        <v>7</v>
      </c>
      <c r="O488">
        <f>IF(ABS(D488)&gt;1,D488/1000000,D488)*Analysis!$B$4</f>
        <v>-8.3924550000000001E-2</v>
      </c>
      <c r="P488">
        <f>IF(ABS(E488)&gt;1,E488/1000000,E488)*Analysis!$B$4</f>
        <v>0.13376916000000003</v>
      </c>
      <c r="Q488">
        <f>IF(ABS(F488)&gt;1,F488/1000000,F488)*Analysis!$B$4</f>
        <v>9.8485925400000021</v>
      </c>
      <c r="R488">
        <f t="shared" si="47"/>
        <v>1.656522</v>
      </c>
      <c r="S488">
        <f t="shared" si="48"/>
        <v>1.47298</v>
      </c>
      <c r="T488">
        <f t="shared" si="49"/>
        <v>0</v>
      </c>
      <c r="U488">
        <f t="shared" si="50"/>
        <v>0</v>
      </c>
    </row>
    <row r="489" spans="1:21" x14ac:dyDescent="0.3">
      <c r="A489" s="4">
        <v>487</v>
      </c>
      <c r="B489" s="4">
        <v>-96582208201</v>
      </c>
      <c r="C489" s="5">
        <v>7</v>
      </c>
      <c r="D489" s="5">
        <v>-9.0609999999999996E-3</v>
      </c>
      <c r="E489" s="5">
        <v>1.1429999999999999E-2</v>
      </c>
      <c r="F489" s="5">
        <v>1004113</v>
      </c>
      <c r="G489" s="5">
        <v>1631786</v>
      </c>
      <c r="H489" s="5">
        <v>1455769</v>
      </c>
      <c r="I489" s="5">
        <v>0</v>
      </c>
      <c r="J489" s="5">
        <v>0</v>
      </c>
      <c r="L489">
        <f t="shared" si="45"/>
        <v>487</v>
      </c>
      <c r="M489">
        <f>Analysis!$B$3+B489/1000000</f>
        <v>9.7917989999987185</v>
      </c>
      <c r="N489">
        <f t="shared" si="46"/>
        <v>7</v>
      </c>
      <c r="O489">
        <f>IF(ABS(D489)&gt;1,D489/1000000,D489)*Analysis!$B$4</f>
        <v>-8.8888410000000001E-2</v>
      </c>
      <c r="P489">
        <f>IF(ABS(E489)&gt;1,E489/1000000,E489)*Analysis!$B$4</f>
        <v>0.1121283</v>
      </c>
      <c r="Q489">
        <f>IF(ABS(F489)&gt;1,F489/1000000,F489)*Analysis!$B$4</f>
        <v>9.8503485300000015</v>
      </c>
      <c r="R489">
        <f t="shared" si="47"/>
        <v>1.631786</v>
      </c>
      <c r="S489">
        <f t="shared" si="48"/>
        <v>1.4557690000000001</v>
      </c>
      <c r="T489">
        <f t="shared" si="49"/>
        <v>0</v>
      </c>
      <c r="U489">
        <f t="shared" si="50"/>
        <v>0</v>
      </c>
    </row>
    <row r="490" spans="1:21" x14ac:dyDescent="0.3">
      <c r="A490" s="4">
        <v>488</v>
      </c>
      <c r="B490" s="4">
        <v>-96582188599</v>
      </c>
      <c r="C490" s="5">
        <v>7</v>
      </c>
      <c r="D490" s="5">
        <v>-5.2119999999999996E-3</v>
      </c>
      <c r="E490" s="5">
        <v>1.0503E-2</v>
      </c>
      <c r="F490" s="5">
        <v>1006122</v>
      </c>
      <c r="G490" s="5">
        <v>1776956</v>
      </c>
      <c r="H490" s="5">
        <v>1390188</v>
      </c>
      <c r="I490" s="5">
        <v>0</v>
      </c>
      <c r="J490" s="5">
        <v>0</v>
      </c>
      <c r="L490">
        <f t="shared" si="45"/>
        <v>488</v>
      </c>
      <c r="M490">
        <f>Analysis!$B$3+B490/1000000</f>
        <v>9.811400999999023</v>
      </c>
      <c r="N490">
        <f t="shared" si="46"/>
        <v>7</v>
      </c>
      <c r="O490">
        <f>IF(ABS(D490)&gt;1,D490/1000000,D490)*Analysis!$B$4</f>
        <v>-5.1129719999999997E-2</v>
      </c>
      <c r="P490">
        <f>IF(ABS(E490)&gt;1,E490/1000000,E490)*Analysis!$B$4</f>
        <v>0.10303443000000001</v>
      </c>
      <c r="Q490">
        <f>IF(ABS(F490)&gt;1,F490/1000000,F490)*Analysis!$B$4</f>
        <v>9.8700568200000003</v>
      </c>
      <c r="R490">
        <f t="shared" si="47"/>
        <v>1.776956</v>
      </c>
      <c r="S490">
        <f t="shared" si="48"/>
        <v>1.390188</v>
      </c>
      <c r="T490">
        <f t="shared" si="49"/>
        <v>0</v>
      </c>
      <c r="U490">
        <f t="shared" si="50"/>
        <v>0</v>
      </c>
    </row>
    <row r="491" spans="1:21" x14ac:dyDescent="0.3">
      <c r="A491" s="4">
        <v>489</v>
      </c>
      <c r="B491" s="4">
        <v>-96582167737</v>
      </c>
      <c r="C491" s="5">
        <v>7</v>
      </c>
      <c r="D491" s="5">
        <v>2.34E-4</v>
      </c>
      <c r="E491" s="5">
        <v>3.2550000000000001E-3</v>
      </c>
      <c r="F491" s="5">
        <v>1005334</v>
      </c>
      <c r="G491" s="5">
        <v>2340883</v>
      </c>
      <c r="H491" s="5">
        <v>1169650</v>
      </c>
      <c r="I491" s="5">
        <v>0</v>
      </c>
      <c r="J491" s="5">
        <v>0</v>
      </c>
      <c r="L491">
        <f t="shared" si="45"/>
        <v>489</v>
      </c>
      <c r="M491">
        <f>Analysis!$B$3+B491/1000000</f>
        <v>9.8322630000038771</v>
      </c>
      <c r="N491">
        <f t="shared" si="46"/>
        <v>7</v>
      </c>
      <c r="O491">
        <f>IF(ABS(D491)&gt;1,D491/1000000,D491)*Analysis!$B$4</f>
        <v>2.29554E-3</v>
      </c>
      <c r="P491">
        <f>IF(ABS(E491)&gt;1,E491/1000000,E491)*Analysis!$B$4</f>
        <v>3.1931550000000003E-2</v>
      </c>
      <c r="Q491">
        <f>IF(ABS(F491)&gt;1,F491/1000000,F491)*Analysis!$B$4</f>
        <v>9.8623265399999998</v>
      </c>
      <c r="R491">
        <f t="shared" si="47"/>
        <v>2.3408829999999998</v>
      </c>
      <c r="S491">
        <f t="shared" si="48"/>
        <v>1.1696500000000001</v>
      </c>
      <c r="T491">
        <f t="shared" si="49"/>
        <v>0</v>
      </c>
      <c r="U491">
        <f t="shared" si="50"/>
        <v>0</v>
      </c>
    </row>
    <row r="492" spans="1:21" x14ac:dyDescent="0.3">
      <c r="A492" s="4">
        <v>490</v>
      </c>
      <c r="B492" s="4">
        <v>-96582152722</v>
      </c>
      <c r="C492" s="5">
        <v>7</v>
      </c>
      <c r="D492" s="5">
        <v>-1.044E-3</v>
      </c>
      <c r="E492" s="5">
        <v>1.532E-2</v>
      </c>
      <c r="F492" s="5">
        <v>1005795</v>
      </c>
      <c r="G492" s="5">
        <v>2299465</v>
      </c>
      <c r="H492" s="5">
        <v>1296431</v>
      </c>
      <c r="I492" s="5">
        <v>0</v>
      </c>
      <c r="J492" s="5">
        <v>0</v>
      </c>
      <c r="L492">
        <f t="shared" si="45"/>
        <v>490</v>
      </c>
      <c r="M492">
        <f>Analysis!$B$3+B492/1000000</f>
        <v>9.8472780000010971</v>
      </c>
      <c r="N492">
        <f t="shared" si="46"/>
        <v>7</v>
      </c>
      <c r="O492">
        <f>IF(ABS(D492)&gt;1,D492/1000000,D492)*Analysis!$B$4</f>
        <v>-1.024164E-2</v>
      </c>
      <c r="P492">
        <f>IF(ABS(E492)&gt;1,E492/1000000,E492)*Analysis!$B$4</f>
        <v>0.15028920000000001</v>
      </c>
      <c r="Q492">
        <f>IF(ABS(F492)&gt;1,F492/1000000,F492)*Analysis!$B$4</f>
        <v>9.8668489499999996</v>
      </c>
      <c r="R492">
        <f t="shared" si="47"/>
        <v>2.2994650000000001</v>
      </c>
      <c r="S492">
        <f t="shared" si="48"/>
        <v>1.2964309999999999</v>
      </c>
      <c r="T492">
        <f t="shared" si="49"/>
        <v>0</v>
      </c>
      <c r="U492">
        <f t="shared" si="50"/>
        <v>0</v>
      </c>
    </row>
    <row r="493" spans="1:21" x14ac:dyDescent="0.3">
      <c r="A493" s="4">
        <v>491</v>
      </c>
      <c r="B493" s="4">
        <v>-96582127981</v>
      </c>
      <c r="C493" s="5">
        <v>7</v>
      </c>
      <c r="D493" s="5">
        <v>8.2249999999999997E-3</v>
      </c>
      <c r="E493" s="5">
        <v>1.2338999999999999E-2</v>
      </c>
      <c r="F493" s="5">
        <v>1004597</v>
      </c>
      <c r="G493" s="5">
        <v>2654000</v>
      </c>
      <c r="H493" s="5">
        <v>0.79445500000000002</v>
      </c>
      <c r="I493" s="5">
        <v>0</v>
      </c>
      <c r="J493" s="5">
        <v>0</v>
      </c>
      <c r="L493">
        <f t="shared" si="45"/>
        <v>491</v>
      </c>
      <c r="M493">
        <f>Analysis!$B$3+B493/1000000</f>
        <v>9.872019000002183</v>
      </c>
      <c r="N493">
        <f t="shared" si="46"/>
        <v>7</v>
      </c>
      <c r="O493">
        <f>IF(ABS(D493)&gt;1,D493/1000000,D493)*Analysis!$B$4</f>
        <v>8.0687250000000002E-2</v>
      </c>
      <c r="P493">
        <f>IF(ABS(E493)&gt;1,E493/1000000,E493)*Analysis!$B$4</f>
        <v>0.12104558999999999</v>
      </c>
      <c r="Q493">
        <f>IF(ABS(F493)&gt;1,F493/1000000,F493)*Analysis!$B$4</f>
        <v>9.8550965700000006</v>
      </c>
      <c r="R493">
        <f t="shared" si="47"/>
        <v>2.6539999999999999</v>
      </c>
      <c r="S493">
        <f t="shared" si="48"/>
        <v>0.79445500000000002</v>
      </c>
      <c r="T493">
        <f t="shared" si="49"/>
        <v>0</v>
      </c>
      <c r="U493">
        <f t="shared" si="50"/>
        <v>0</v>
      </c>
    </row>
    <row r="494" spans="1:21" x14ac:dyDescent="0.3">
      <c r="A494" s="4">
        <v>492</v>
      </c>
      <c r="B494" s="4">
        <v>-96582118225</v>
      </c>
      <c r="C494" s="5">
        <v>7</v>
      </c>
      <c r="D494" s="5">
        <v>1.0278000000000001E-2</v>
      </c>
      <c r="E494" s="5">
        <v>6.6090000000000003E-3</v>
      </c>
      <c r="F494" s="5">
        <v>1013766</v>
      </c>
      <c r="G494" s="5">
        <v>2973409</v>
      </c>
      <c r="H494" s="5">
        <v>0.77305999999999997</v>
      </c>
      <c r="I494" s="5">
        <v>0</v>
      </c>
      <c r="J494" s="5">
        <v>0</v>
      </c>
      <c r="L494">
        <f t="shared" si="45"/>
        <v>492</v>
      </c>
      <c r="M494">
        <f>Analysis!$B$3+B494/1000000</f>
        <v>9.8817750000016531</v>
      </c>
      <c r="N494">
        <f t="shared" si="46"/>
        <v>7</v>
      </c>
      <c r="O494">
        <f>IF(ABS(D494)&gt;1,D494/1000000,D494)*Analysis!$B$4</f>
        <v>0.10082718000000002</v>
      </c>
      <c r="P494">
        <f>IF(ABS(E494)&gt;1,E494/1000000,E494)*Analysis!$B$4</f>
        <v>6.4834290000000003E-2</v>
      </c>
      <c r="Q494">
        <f>IF(ABS(F494)&gt;1,F494/1000000,F494)*Analysis!$B$4</f>
        <v>9.9450444600000001</v>
      </c>
      <c r="R494">
        <f t="shared" si="47"/>
        <v>2.9734090000000002</v>
      </c>
      <c r="S494">
        <f t="shared" si="48"/>
        <v>0.77305999999999997</v>
      </c>
      <c r="T494">
        <f t="shared" si="49"/>
        <v>0</v>
      </c>
      <c r="U494">
        <f t="shared" si="50"/>
        <v>0</v>
      </c>
    </row>
    <row r="495" spans="1:21" x14ac:dyDescent="0.3">
      <c r="A495" s="4">
        <v>493</v>
      </c>
      <c r="B495" s="4">
        <v>-96582092245</v>
      </c>
      <c r="C495" s="5">
        <v>7</v>
      </c>
      <c r="D495" s="5">
        <v>1.8822999999999999E-2</v>
      </c>
      <c r="E495" s="5">
        <v>9.9170000000000005E-3</v>
      </c>
      <c r="F495" s="5">
        <v>1002026</v>
      </c>
      <c r="G495" s="5">
        <v>3281424</v>
      </c>
      <c r="H495" s="5">
        <v>0.87927100000000002</v>
      </c>
      <c r="I495" s="5">
        <v>0</v>
      </c>
      <c r="J495" s="5">
        <v>0</v>
      </c>
      <c r="L495">
        <f t="shared" si="45"/>
        <v>493</v>
      </c>
      <c r="M495">
        <f>Analysis!$B$3+B495/1000000</f>
        <v>9.9077549999929033</v>
      </c>
      <c r="N495">
        <f t="shared" si="46"/>
        <v>7</v>
      </c>
      <c r="O495">
        <f>IF(ABS(D495)&gt;1,D495/1000000,D495)*Analysis!$B$4</f>
        <v>0.18465363000000001</v>
      </c>
      <c r="P495">
        <f>IF(ABS(E495)&gt;1,E495/1000000,E495)*Analysis!$B$4</f>
        <v>9.7285770000000008E-2</v>
      </c>
      <c r="Q495">
        <f>IF(ABS(F495)&gt;1,F495/1000000,F495)*Analysis!$B$4</f>
        <v>9.8298750600000009</v>
      </c>
      <c r="R495">
        <f t="shared" si="47"/>
        <v>3.2814239999999999</v>
      </c>
      <c r="S495">
        <f t="shared" si="48"/>
        <v>0.87927100000000002</v>
      </c>
      <c r="T495">
        <f t="shared" si="49"/>
        <v>0</v>
      </c>
      <c r="U495">
        <f t="shared" si="50"/>
        <v>0</v>
      </c>
    </row>
    <row r="496" spans="1:21" x14ac:dyDescent="0.3">
      <c r="A496" s="4">
        <v>494</v>
      </c>
      <c r="B496" s="4">
        <v>-96582073031</v>
      </c>
      <c r="C496" s="5">
        <v>7</v>
      </c>
      <c r="D496" s="5">
        <v>-7.6769999999999998E-3</v>
      </c>
      <c r="E496" s="5">
        <v>1.7142000000000001E-2</v>
      </c>
      <c r="F496" s="5">
        <v>1009189</v>
      </c>
      <c r="G496" s="5">
        <v>3013753</v>
      </c>
      <c r="H496" s="5">
        <v>1144004</v>
      </c>
      <c r="I496" s="5">
        <v>0</v>
      </c>
      <c r="J496" s="5">
        <v>0</v>
      </c>
      <c r="L496">
        <f t="shared" si="45"/>
        <v>494</v>
      </c>
      <c r="M496">
        <f>Analysis!$B$3+B496/1000000</f>
        <v>9.9269689999928232</v>
      </c>
      <c r="N496">
        <f t="shared" si="46"/>
        <v>7</v>
      </c>
      <c r="O496">
        <f>IF(ABS(D496)&gt;1,D496/1000000,D496)*Analysis!$B$4</f>
        <v>-7.5311370000000002E-2</v>
      </c>
      <c r="P496">
        <f>IF(ABS(E496)&gt;1,E496/1000000,E496)*Analysis!$B$4</f>
        <v>0.16816302000000002</v>
      </c>
      <c r="Q496">
        <f>IF(ABS(F496)&gt;1,F496/1000000,F496)*Analysis!$B$4</f>
        <v>9.9001440899999995</v>
      </c>
      <c r="R496">
        <f t="shared" si="47"/>
        <v>3.0137529999999999</v>
      </c>
      <c r="S496">
        <f t="shared" si="48"/>
        <v>1.144004</v>
      </c>
      <c r="T496">
        <f t="shared" si="49"/>
        <v>0</v>
      </c>
      <c r="U496">
        <f t="shared" si="50"/>
        <v>0</v>
      </c>
    </row>
    <row r="497" spans="1:21" x14ac:dyDescent="0.3">
      <c r="A497" s="4">
        <v>495</v>
      </c>
      <c r="B497" s="4">
        <v>-96582052966</v>
      </c>
      <c r="C497" s="5">
        <v>7</v>
      </c>
      <c r="D497" s="5">
        <v>-2.356E-3</v>
      </c>
      <c r="E497" s="5">
        <v>7.1780000000000004E-3</v>
      </c>
      <c r="F497" s="5">
        <v>1012863</v>
      </c>
      <c r="G497" s="5">
        <v>2641151</v>
      </c>
      <c r="H497" s="5">
        <v>1010246</v>
      </c>
      <c r="I497" s="5">
        <v>0</v>
      </c>
      <c r="J497" s="5">
        <v>0</v>
      </c>
      <c r="L497">
        <f t="shared" si="45"/>
        <v>495</v>
      </c>
      <c r="M497">
        <f>Analysis!$B$3+B497/1000000</f>
        <v>9.9470339999970747</v>
      </c>
      <c r="N497">
        <f t="shared" si="46"/>
        <v>7</v>
      </c>
      <c r="O497">
        <f>IF(ABS(D497)&gt;1,D497/1000000,D497)*Analysis!$B$4</f>
        <v>-2.3112360000000002E-2</v>
      </c>
      <c r="P497">
        <f>IF(ABS(E497)&gt;1,E497/1000000,E497)*Analysis!$B$4</f>
        <v>7.0416180000000009E-2</v>
      </c>
      <c r="Q497">
        <f>IF(ABS(F497)&gt;1,F497/1000000,F497)*Analysis!$B$4</f>
        <v>9.9361860300000018</v>
      </c>
      <c r="R497">
        <f t="shared" si="47"/>
        <v>2.6411509999999998</v>
      </c>
      <c r="S497">
        <f t="shared" si="48"/>
        <v>1.010246</v>
      </c>
      <c r="T497">
        <f t="shared" si="49"/>
        <v>0</v>
      </c>
      <c r="U497">
        <f t="shared" si="50"/>
        <v>0</v>
      </c>
    </row>
    <row r="498" spans="1:21" x14ac:dyDescent="0.3">
      <c r="A498" s="4">
        <v>496</v>
      </c>
      <c r="B498" s="4">
        <v>-96582027291</v>
      </c>
      <c r="C498" s="5">
        <v>7</v>
      </c>
      <c r="D498" s="5">
        <v>5.2729999999999999E-3</v>
      </c>
      <c r="E498" s="5">
        <v>1.4189999999999999E-3</v>
      </c>
      <c r="F498" s="5">
        <v>1007185</v>
      </c>
      <c r="G498" s="5">
        <v>2376149</v>
      </c>
      <c r="H498" s="5">
        <v>4.1667999999999997E-2</v>
      </c>
      <c r="I498" s="5">
        <v>0</v>
      </c>
      <c r="J498" s="5">
        <v>0</v>
      </c>
      <c r="L498">
        <f t="shared" si="45"/>
        <v>496</v>
      </c>
      <c r="M498">
        <f>Analysis!$B$3+B498/1000000</f>
        <v>9.9727089999942109</v>
      </c>
      <c r="N498">
        <f t="shared" si="46"/>
        <v>7</v>
      </c>
      <c r="O498">
        <f>IF(ABS(D498)&gt;1,D498/1000000,D498)*Analysis!$B$4</f>
        <v>5.1728130000000004E-2</v>
      </c>
      <c r="P498">
        <f>IF(ABS(E498)&gt;1,E498/1000000,E498)*Analysis!$B$4</f>
        <v>1.392039E-2</v>
      </c>
      <c r="Q498">
        <f>IF(ABS(F498)&gt;1,F498/1000000,F498)*Analysis!$B$4</f>
        <v>9.8804848500000002</v>
      </c>
      <c r="R498">
        <f t="shared" si="47"/>
        <v>2.3761489999999998</v>
      </c>
      <c r="S498">
        <f t="shared" si="48"/>
        <v>4.1667999999999997E-2</v>
      </c>
      <c r="T498">
        <f t="shared" si="49"/>
        <v>0</v>
      </c>
      <c r="U498">
        <f t="shared" si="50"/>
        <v>0</v>
      </c>
    </row>
    <row r="499" spans="1:21" x14ac:dyDescent="0.3">
      <c r="A499" s="4">
        <v>497</v>
      </c>
      <c r="B499" s="4">
        <v>-96582011595</v>
      </c>
      <c r="C499" s="5">
        <v>7</v>
      </c>
      <c r="D499" s="5">
        <v>-7.0130000000000001E-3</v>
      </c>
      <c r="E499" s="5">
        <v>3.6280000000000001E-3</v>
      </c>
      <c r="F499" s="5">
        <v>1007355</v>
      </c>
      <c r="G499" s="5">
        <v>2075810</v>
      </c>
      <c r="H499" s="5">
        <v>1.2359999999999999E-3</v>
      </c>
      <c r="I499" s="5">
        <v>0</v>
      </c>
      <c r="J499" s="5">
        <v>0</v>
      </c>
      <c r="L499">
        <f t="shared" si="45"/>
        <v>497</v>
      </c>
      <c r="M499">
        <f>Analysis!$B$3+B499/1000000</f>
        <v>9.9884049999964191</v>
      </c>
      <c r="N499">
        <f t="shared" si="46"/>
        <v>7</v>
      </c>
      <c r="O499">
        <f>IF(ABS(D499)&gt;1,D499/1000000,D499)*Analysis!$B$4</f>
        <v>-6.879753000000001E-2</v>
      </c>
      <c r="P499">
        <f>IF(ABS(E499)&gt;1,E499/1000000,E499)*Analysis!$B$4</f>
        <v>3.5590680000000006E-2</v>
      </c>
      <c r="Q499">
        <f>IF(ABS(F499)&gt;1,F499/1000000,F499)*Analysis!$B$4</f>
        <v>9.8821525500000007</v>
      </c>
      <c r="R499">
        <f t="shared" si="47"/>
        <v>2.0758100000000002</v>
      </c>
      <c r="S499">
        <f t="shared" si="48"/>
        <v>1.2359999999999999E-3</v>
      </c>
      <c r="T499">
        <f t="shared" si="49"/>
        <v>0</v>
      </c>
      <c r="U499">
        <f t="shared" si="50"/>
        <v>0</v>
      </c>
    </row>
    <row r="500" spans="1:21" x14ac:dyDescent="0.3">
      <c r="A500" s="4">
        <v>498</v>
      </c>
      <c r="B500" s="4">
        <v>-96581986857</v>
      </c>
      <c r="C500" s="5">
        <v>7</v>
      </c>
      <c r="D500" s="5">
        <v>-3.6640000000000002E-3</v>
      </c>
      <c r="E500" s="5">
        <v>1.4585000000000001E-2</v>
      </c>
      <c r="F500" s="5">
        <v>1004966</v>
      </c>
      <c r="G500" s="5">
        <v>1874230</v>
      </c>
      <c r="H500" s="5">
        <v>0.240928</v>
      </c>
      <c r="I500" s="5">
        <v>0</v>
      </c>
      <c r="J500" s="5">
        <v>0</v>
      </c>
      <c r="L500">
        <f t="shared" si="45"/>
        <v>498</v>
      </c>
      <c r="M500">
        <f>Analysis!$B$3+B500/1000000</f>
        <v>10.013143000003765</v>
      </c>
      <c r="N500">
        <f t="shared" si="46"/>
        <v>7</v>
      </c>
      <c r="O500">
        <f>IF(ABS(D500)&gt;1,D500/1000000,D500)*Analysis!$B$4</f>
        <v>-3.5943840000000005E-2</v>
      </c>
      <c r="P500">
        <f>IF(ABS(E500)&gt;1,E500/1000000,E500)*Analysis!$B$4</f>
        <v>0.14307885000000001</v>
      </c>
      <c r="Q500">
        <f>IF(ABS(F500)&gt;1,F500/1000000,F500)*Analysis!$B$4</f>
        <v>9.8587164600000001</v>
      </c>
      <c r="R500">
        <f t="shared" si="47"/>
        <v>1.8742300000000001</v>
      </c>
      <c r="S500">
        <f t="shared" si="48"/>
        <v>0.240928</v>
      </c>
      <c r="T500">
        <f t="shared" si="49"/>
        <v>0</v>
      </c>
      <c r="U500">
        <f t="shared" si="50"/>
        <v>0</v>
      </c>
    </row>
    <row r="501" spans="1:21" x14ac:dyDescent="0.3">
      <c r="A501" s="4">
        <v>499</v>
      </c>
      <c r="B501" s="4">
        <v>-96581972504</v>
      </c>
      <c r="C501" s="5">
        <v>7</v>
      </c>
      <c r="D501" s="5">
        <v>-5.3930000000000002E-3</v>
      </c>
      <c r="E501" s="5">
        <v>8.9770000000000006E-3</v>
      </c>
      <c r="F501" s="5">
        <v>1001844</v>
      </c>
      <c r="G501" s="5">
        <v>1877848</v>
      </c>
      <c r="H501" s="5">
        <v>5.8406E-2</v>
      </c>
      <c r="I501" s="5">
        <v>0</v>
      </c>
      <c r="J501" s="5">
        <v>0</v>
      </c>
      <c r="L501">
        <f t="shared" si="45"/>
        <v>499</v>
      </c>
      <c r="M501">
        <f>Analysis!$B$3+B501/1000000</f>
        <v>10.027495999995153</v>
      </c>
      <c r="N501">
        <f t="shared" si="46"/>
        <v>7</v>
      </c>
      <c r="O501">
        <f>IF(ABS(D501)&gt;1,D501/1000000,D501)*Analysis!$B$4</f>
        <v>-5.2905330000000007E-2</v>
      </c>
      <c r="P501">
        <f>IF(ABS(E501)&gt;1,E501/1000000,E501)*Analysis!$B$4</f>
        <v>8.8064370000000017E-2</v>
      </c>
      <c r="Q501">
        <f>IF(ABS(F501)&gt;1,F501/1000000,F501)*Analysis!$B$4</f>
        <v>9.82808964</v>
      </c>
      <c r="R501">
        <f t="shared" si="47"/>
        <v>1.877848</v>
      </c>
      <c r="S501">
        <f t="shared" si="48"/>
        <v>5.8406E-2</v>
      </c>
      <c r="T501">
        <f t="shared" si="49"/>
        <v>0</v>
      </c>
      <c r="U501">
        <f t="shared" si="50"/>
        <v>0</v>
      </c>
    </row>
    <row r="502" spans="1:21" x14ac:dyDescent="0.3">
      <c r="A502" s="4">
        <v>500</v>
      </c>
      <c r="B502" s="4">
        <v>-96581948167</v>
      </c>
      <c r="C502" s="5">
        <v>7</v>
      </c>
      <c r="D502" s="5">
        <v>4.28E-3</v>
      </c>
      <c r="E502" s="5">
        <v>1.427E-2</v>
      </c>
      <c r="F502" s="5">
        <v>1006177</v>
      </c>
      <c r="G502" s="5">
        <v>2263673</v>
      </c>
      <c r="H502" s="5">
        <v>0.98024100000000003</v>
      </c>
      <c r="I502" s="5">
        <v>0</v>
      </c>
      <c r="J502" s="5">
        <v>0</v>
      </c>
      <c r="L502">
        <f t="shared" si="45"/>
        <v>500</v>
      </c>
      <c r="M502">
        <f>Analysis!$B$3+B502/1000000</f>
        <v>10.05183300000499</v>
      </c>
      <c r="N502">
        <f t="shared" si="46"/>
        <v>7</v>
      </c>
      <c r="O502">
        <f>IF(ABS(D502)&gt;1,D502/1000000,D502)*Analysis!$B$4</f>
        <v>4.1986800000000005E-2</v>
      </c>
      <c r="P502">
        <f>IF(ABS(E502)&gt;1,E502/1000000,E502)*Analysis!$B$4</f>
        <v>0.13998869999999999</v>
      </c>
      <c r="Q502">
        <f>IF(ABS(F502)&gt;1,F502/1000000,F502)*Analysis!$B$4</f>
        <v>9.8705963700000012</v>
      </c>
      <c r="R502">
        <f t="shared" si="47"/>
        <v>2.2636729999999998</v>
      </c>
      <c r="S502">
        <f t="shared" si="48"/>
        <v>0.98024100000000003</v>
      </c>
      <c r="T502">
        <f t="shared" si="49"/>
        <v>0</v>
      </c>
      <c r="U502">
        <f t="shared" si="50"/>
        <v>0</v>
      </c>
    </row>
    <row r="503" spans="1:21" x14ac:dyDescent="0.3">
      <c r="A503" s="4">
        <v>501</v>
      </c>
      <c r="B503" s="4">
        <v>-96581931671</v>
      </c>
      <c r="C503" s="5">
        <v>7</v>
      </c>
      <c r="D503" s="5">
        <v>4.8250000000000003E-3</v>
      </c>
      <c r="E503" s="5">
        <v>1.0827E-2</v>
      </c>
      <c r="F503" s="5">
        <v>1010696</v>
      </c>
      <c r="G503" s="5">
        <v>2351628</v>
      </c>
      <c r="H503" s="5">
        <v>1049930</v>
      </c>
      <c r="I503" s="5">
        <v>0</v>
      </c>
      <c r="J503" s="5">
        <v>0</v>
      </c>
      <c r="L503">
        <f t="shared" si="45"/>
        <v>501</v>
      </c>
      <c r="M503">
        <f>Analysis!$B$3+B503/1000000</f>
        <v>10.06832900000154</v>
      </c>
      <c r="N503">
        <f t="shared" si="46"/>
        <v>7</v>
      </c>
      <c r="O503">
        <f>IF(ABS(D503)&gt;1,D503/1000000,D503)*Analysis!$B$4</f>
        <v>4.7333250000000007E-2</v>
      </c>
      <c r="P503">
        <f>IF(ABS(E503)&gt;1,E503/1000000,E503)*Analysis!$B$4</f>
        <v>0.10621287</v>
      </c>
      <c r="Q503">
        <f>IF(ABS(F503)&gt;1,F503/1000000,F503)*Analysis!$B$4</f>
        <v>9.9149277600000012</v>
      </c>
      <c r="R503">
        <f t="shared" si="47"/>
        <v>2.3516279999999998</v>
      </c>
      <c r="S503">
        <f t="shared" si="48"/>
        <v>1.04993</v>
      </c>
      <c r="T503">
        <f t="shared" si="49"/>
        <v>0</v>
      </c>
      <c r="U503">
        <f t="shared" si="50"/>
        <v>0</v>
      </c>
    </row>
    <row r="504" spans="1:21" x14ac:dyDescent="0.3">
      <c r="A504" s="4">
        <v>502</v>
      </c>
      <c r="B504" s="4">
        <v>-96581910484</v>
      </c>
      <c r="C504" s="5">
        <v>7</v>
      </c>
      <c r="D504" s="5">
        <v>-3.0950000000000001E-3</v>
      </c>
      <c r="E504" s="5">
        <v>1.4213E-2</v>
      </c>
      <c r="F504" s="5">
        <v>1010291</v>
      </c>
      <c r="G504" s="5">
        <v>2296498</v>
      </c>
      <c r="H504" s="5">
        <v>1235051</v>
      </c>
      <c r="I504" s="5">
        <v>0</v>
      </c>
      <c r="J504" s="5">
        <v>0</v>
      </c>
      <c r="L504">
        <f t="shared" si="45"/>
        <v>502</v>
      </c>
      <c r="M504">
        <f>Analysis!$B$3+B504/1000000</f>
        <v>10.089515999992727</v>
      </c>
      <c r="N504">
        <f t="shared" si="46"/>
        <v>7</v>
      </c>
      <c r="O504">
        <f>IF(ABS(D504)&gt;1,D504/1000000,D504)*Analysis!$B$4</f>
        <v>-3.0361950000000002E-2</v>
      </c>
      <c r="P504">
        <f>IF(ABS(E504)&gt;1,E504/1000000,E504)*Analysis!$B$4</f>
        <v>0.13942953</v>
      </c>
      <c r="Q504">
        <f>IF(ABS(F504)&gt;1,F504/1000000,F504)*Analysis!$B$4</f>
        <v>9.9109547100000004</v>
      </c>
      <c r="R504">
        <f t="shared" si="47"/>
        <v>2.2964980000000002</v>
      </c>
      <c r="S504">
        <f t="shared" si="48"/>
        <v>1.2350509999999999</v>
      </c>
      <c r="T504">
        <f t="shared" si="49"/>
        <v>0</v>
      </c>
      <c r="U504">
        <f t="shared" si="50"/>
        <v>0</v>
      </c>
    </row>
    <row r="505" spans="1:21" x14ac:dyDescent="0.3">
      <c r="A505" s="4">
        <v>503</v>
      </c>
      <c r="B505" s="4">
        <v>-96581890965</v>
      </c>
      <c r="C505" s="5">
        <v>7</v>
      </c>
      <c r="D505" s="5">
        <v>3.4459999999999998E-3</v>
      </c>
      <c r="E505" s="5">
        <v>1.0231000000000001E-2</v>
      </c>
      <c r="F505" s="5">
        <v>1009393</v>
      </c>
      <c r="G505" s="5">
        <v>2627303</v>
      </c>
      <c r="H505" s="5">
        <v>1065557</v>
      </c>
      <c r="I505" s="5">
        <v>0</v>
      </c>
      <c r="J505" s="5">
        <v>0</v>
      </c>
      <c r="L505">
        <f t="shared" si="45"/>
        <v>503</v>
      </c>
      <c r="M505">
        <f>Analysis!$B$3+B505/1000000</f>
        <v>10.109035000001313</v>
      </c>
      <c r="N505">
        <f t="shared" si="46"/>
        <v>7</v>
      </c>
      <c r="O505">
        <f>IF(ABS(D505)&gt;1,D505/1000000,D505)*Analysis!$B$4</f>
        <v>3.3805260000000004E-2</v>
      </c>
      <c r="P505">
        <f>IF(ABS(E505)&gt;1,E505/1000000,E505)*Analysis!$B$4</f>
        <v>0.10036611000000001</v>
      </c>
      <c r="Q505">
        <f>IF(ABS(F505)&gt;1,F505/1000000,F505)*Analysis!$B$4</f>
        <v>9.9021453299999997</v>
      </c>
      <c r="R505">
        <f t="shared" si="47"/>
        <v>2.6273029999999999</v>
      </c>
      <c r="S505">
        <f t="shared" si="48"/>
        <v>1.0655570000000001</v>
      </c>
      <c r="T505">
        <f t="shared" si="49"/>
        <v>0</v>
      </c>
      <c r="U505">
        <f t="shared" si="50"/>
        <v>0</v>
      </c>
    </row>
    <row r="506" spans="1:21" x14ac:dyDescent="0.3">
      <c r="A506" s="4">
        <v>504</v>
      </c>
      <c r="B506" s="4">
        <v>-96581868800</v>
      </c>
      <c r="C506" s="5">
        <v>7</v>
      </c>
      <c r="D506" s="5">
        <v>5.8199999999999997E-3</v>
      </c>
      <c r="E506" s="5">
        <v>3.8670000000000002E-3</v>
      </c>
      <c r="F506" s="5">
        <v>1004830</v>
      </c>
      <c r="G506" s="5">
        <v>2481788</v>
      </c>
      <c r="H506" s="5">
        <v>0.98707900000000004</v>
      </c>
      <c r="I506" s="5">
        <v>0</v>
      </c>
      <c r="J506" s="5">
        <v>0</v>
      </c>
      <c r="L506">
        <f t="shared" si="45"/>
        <v>504</v>
      </c>
      <c r="M506">
        <f>Analysis!$B$3+B506/1000000</f>
        <v>10.131200000003446</v>
      </c>
      <c r="N506">
        <f t="shared" si="46"/>
        <v>7</v>
      </c>
      <c r="O506">
        <f>IF(ABS(D506)&gt;1,D506/1000000,D506)*Analysis!$B$4</f>
        <v>5.7094199999999998E-2</v>
      </c>
      <c r="P506">
        <f>IF(ABS(E506)&gt;1,E506/1000000,E506)*Analysis!$B$4</f>
        <v>3.7935270000000007E-2</v>
      </c>
      <c r="Q506">
        <f>IF(ABS(F506)&gt;1,F506/1000000,F506)*Analysis!$B$4</f>
        <v>9.8573822999999994</v>
      </c>
      <c r="R506">
        <f t="shared" si="47"/>
        <v>2.4817879999999999</v>
      </c>
      <c r="S506">
        <f t="shared" si="48"/>
        <v>0.98707900000000004</v>
      </c>
      <c r="T506">
        <f t="shared" si="49"/>
        <v>0</v>
      </c>
      <c r="U506">
        <f t="shared" si="50"/>
        <v>0</v>
      </c>
    </row>
    <row r="507" spans="1:21" x14ac:dyDescent="0.3">
      <c r="A507" s="4">
        <v>505</v>
      </c>
      <c r="B507" s="4">
        <v>-96581851554</v>
      </c>
      <c r="C507" s="5">
        <v>7</v>
      </c>
      <c r="D507" s="5">
        <v>-2.3310000000000002E-3</v>
      </c>
      <c r="E507" s="5">
        <v>1.2459E-2</v>
      </c>
      <c r="F507" s="5">
        <v>1007027</v>
      </c>
      <c r="G507" s="5">
        <v>2390272</v>
      </c>
      <c r="H507" s="5">
        <v>1364386</v>
      </c>
      <c r="I507" s="5">
        <v>0</v>
      </c>
      <c r="J507" s="5">
        <v>0</v>
      </c>
      <c r="L507">
        <f t="shared" si="45"/>
        <v>505</v>
      </c>
      <c r="M507">
        <f>Analysis!$B$3+B507/1000000</f>
        <v>10.148446000006516</v>
      </c>
      <c r="N507">
        <f t="shared" si="46"/>
        <v>7</v>
      </c>
      <c r="O507">
        <f>IF(ABS(D507)&gt;1,D507/1000000,D507)*Analysis!$B$4</f>
        <v>-2.2867110000000003E-2</v>
      </c>
      <c r="P507">
        <f>IF(ABS(E507)&gt;1,E507/1000000,E507)*Analysis!$B$4</f>
        <v>0.12222279</v>
      </c>
      <c r="Q507">
        <f>IF(ABS(F507)&gt;1,F507/1000000,F507)*Analysis!$B$4</f>
        <v>9.8789348700000001</v>
      </c>
      <c r="R507">
        <f t="shared" si="47"/>
        <v>2.390272</v>
      </c>
      <c r="S507">
        <f t="shared" si="48"/>
        <v>1.3643860000000001</v>
      </c>
      <c r="T507">
        <f t="shared" si="49"/>
        <v>0</v>
      </c>
      <c r="U507">
        <f t="shared" si="50"/>
        <v>0</v>
      </c>
    </row>
    <row r="508" spans="1:21" x14ac:dyDescent="0.3">
      <c r="A508" s="4">
        <v>506</v>
      </c>
      <c r="B508" s="4">
        <v>-96581828335</v>
      </c>
      <c r="C508" s="5">
        <v>7</v>
      </c>
      <c r="D508" s="5">
        <v>-6.391E-3</v>
      </c>
      <c r="E508" s="5">
        <v>1.8655000000000001E-2</v>
      </c>
      <c r="F508" s="5">
        <v>1004868</v>
      </c>
      <c r="G508" s="5">
        <v>1928567</v>
      </c>
      <c r="H508" s="5">
        <v>1412408</v>
      </c>
      <c r="I508" s="5">
        <v>0</v>
      </c>
      <c r="J508" s="5">
        <v>0</v>
      </c>
      <c r="L508">
        <f t="shared" si="45"/>
        <v>506</v>
      </c>
      <c r="M508">
        <f>Analysis!$B$3+B508/1000000</f>
        <v>10.171665000001667</v>
      </c>
      <c r="N508">
        <f t="shared" si="46"/>
        <v>7</v>
      </c>
      <c r="O508">
        <f>IF(ABS(D508)&gt;1,D508/1000000,D508)*Analysis!$B$4</f>
        <v>-6.2695710000000002E-2</v>
      </c>
      <c r="P508">
        <f>IF(ABS(E508)&gt;1,E508/1000000,E508)*Analysis!$B$4</f>
        <v>0.18300555000000002</v>
      </c>
      <c r="Q508">
        <f>IF(ABS(F508)&gt;1,F508/1000000,F508)*Analysis!$B$4</f>
        <v>9.8577550800000022</v>
      </c>
      <c r="R508">
        <f t="shared" si="47"/>
        <v>1.9285669999999999</v>
      </c>
      <c r="S508">
        <f t="shared" si="48"/>
        <v>1.4124080000000001</v>
      </c>
      <c r="T508">
        <f t="shared" si="49"/>
        <v>0</v>
      </c>
      <c r="U508">
        <f t="shared" si="50"/>
        <v>0</v>
      </c>
    </row>
    <row r="509" spans="1:21" x14ac:dyDescent="0.3">
      <c r="A509" s="4">
        <v>507</v>
      </c>
      <c r="B509" s="4">
        <v>-96581807883</v>
      </c>
      <c r="C509" s="5">
        <v>7</v>
      </c>
      <c r="D509" s="5">
        <v>-8.0099999999999995E-4</v>
      </c>
      <c r="E509" s="5">
        <v>3.1489999999999999E-3</v>
      </c>
      <c r="F509" s="5">
        <v>1009070</v>
      </c>
      <c r="G509" s="5">
        <v>1472455</v>
      </c>
      <c r="H509" s="5">
        <v>0.99280999999999997</v>
      </c>
      <c r="I509" s="5">
        <v>0</v>
      </c>
      <c r="J509" s="5">
        <v>0</v>
      </c>
      <c r="L509">
        <f t="shared" si="45"/>
        <v>507</v>
      </c>
      <c r="M509">
        <f>Analysis!$B$3+B509/1000000</f>
        <v>10.192116999998689</v>
      </c>
      <c r="N509">
        <f t="shared" si="46"/>
        <v>7</v>
      </c>
      <c r="O509">
        <f>IF(ABS(D509)&gt;1,D509/1000000,D509)*Analysis!$B$4</f>
        <v>-7.8578099999999998E-3</v>
      </c>
      <c r="P509">
        <f>IF(ABS(E509)&gt;1,E509/1000000,E509)*Analysis!$B$4</f>
        <v>3.0891689999999999E-2</v>
      </c>
      <c r="Q509">
        <f>IF(ABS(F509)&gt;1,F509/1000000,F509)*Analysis!$B$4</f>
        <v>9.8989767000000004</v>
      </c>
      <c r="R509">
        <f t="shared" si="47"/>
        <v>1.4724550000000001</v>
      </c>
      <c r="S509">
        <f t="shared" si="48"/>
        <v>0.99280999999999997</v>
      </c>
      <c r="T509">
        <f t="shared" si="49"/>
        <v>0</v>
      </c>
      <c r="U509">
        <f t="shared" si="50"/>
        <v>0</v>
      </c>
    </row>
    <row r="510" spans="1:21" x14ac:dyDescent="0.3">
      <c r="A510" s="4">
        <v>508</v>
      </c>
      <c r="B510" s="4">
        <v>-96581790535</v>
      </c>
      <c r="C510" s="5">
        <v>7</v>
      </c>
      <c r="D510" s="5">
        <v>-5.2199999999999998E-3</v>
      </c>
      <c r="E510" s="5">
        <v>1.1674E-2</v>
      </c>
      <c r="F510" s="5">
        <v>1002248</v>
      </c>
      <c r="G510" s="5">
        <v>1144563</v>
      </c>
      <c r="H510" s="5">
        <v>1267307</v>
      </c>
      <c r="I510" s="5">
        <v>0</v>
      </c>
      <c r="J510" s="5">
        <v>0</v>
      </c>
      <c r="L510">
        <f t="shared" si="45"/>
        <v>508</v>
      </c>
      <c r="M510">
        <f>Analysis!$B$3+B510/1000000</f>
        <v>10.209465000007185</v>
      </c>
      <c r="N510">
        <f t="shared" si="46"/>
        <v>7</v>
      </c>
      <c r="O510">
        <f>IF(ABS(D510)&gt;1,D510/1000000,D510)*Analysis!$B$4</f>
        <v>-5.1208200000000002E-2</v>
      </c>
      <c r="P510">
        <f>IF(ABS(E510)&gt;1,E510/1000000,E510)*Analysis!$B$4</f>
        <v>0.11452194</v>
      </c>
      <c r="Q510">
        <f>IF(ABS(F510)&gt;1,F510/1000000,F510)*Analysis!$B$4</f>
        <v>9.8320528800000009</v>
      </c>
      <c r="R510">
        <f t="shared" si="47"/>
        <v>1.144563</v>
      </c>
      <c r="S510">
        <f t="shared" si="48"/>
        <v>1.267307</v>
      </c>
      <c r="T510">
        <f t="shared" si="49"/>
        <v>0</v>
      </c>
      <c r="U510">
        <f t="shared" si="50"/>
        <v>0</v>
      </c>
    </row>
    <row r="511" spans="1:21" x14ac:dyDescent="0.3">
      <c r="A511" s="4">
        <v>509</v>
      </c>
      <c r="B511" s="4">
        <v>-96581770942</v>
      </c>
      <c r="C511" s="5">
        <v>7</v>
      </c>
      <c r="D511" s="5">
        <v>-8.2620000000000002E-3</v>
      </c>
      <c r="E511" s="5">
        <v>9.2510000000000005E-3</v>
      </c>
      <c r="F511" s="5">
        <v>1003609</v>
      </c>
      <c r="G511" s="5">
        <v>0.89820699999999998</v>
      </c>
      <c r="H511" s="5">
        <v>0.911713</v>
      </c>
      <c r="I511" s="5">
        <v>0</v>
      </c>
      <c r="J511" s="5">
        <v>0</v>
      </c>
      <c r="L511">
        <f t="shared" si="45"/>
        <v>509</v>
      </c>
      <c r="M511">
        <f>Analysis!$B$3+B511/1000000</f>
        <v>10.229057999997167</v>
      </c>
      <c r="N511">
        <f t="shared" si="46"/>
        <v>7</v>
      </c>
      <c r="O511">
        <f>IF(ABS(D511)&gt;1,D511/1000000,D511)*Analysis!$B$4</f>
        <v>-8.1050220000000006E-2</v>
      </c>
      <c r="P511">
        <f>IF(ABS(E511)&gt;1,E511/1000000,E511)*Analysis!$B$4</f>
        <v>9.0752310000000017E-2</v>
      </c>
      <c r="Q511">
        <f>IF(ABS(F511)&gt;1,F511/1000000,F511)*Analysis!$B$4</f>
        <v>9.8454042899999994</v>
      </c>
      <c r="R511">
        <f t="shared" si="47"/>
        <v>0.89820699999999998</v>
      </c>
      <c r="S511">
        <f t="shared" si="48"/>
        <v>0.911713</v>
      </c>
      <c r="T511">
        <f t="shared" si="49"/>
        <v>0</v>
      </c>
      <c r="U511">
        <f t="shared" si="50"/>
        <v>0</v>
      </c>
    </row>
    <row r="512" spans="1:21" x14ac:dyDescent="0.3">
      <c r="A512" s="4">
        <v>510</v>
      </c>
      <c r="B512" s="4">
        <v>-96581749037</v>
      </c>
      <c r="C512" s="5">
        <v>7</v>
      </c>
      <c r="D512" s="5">
        <v>-6.3239999999999998E-3</v>
      </c>
      <c r="E512" s="5">
        <v>7.2389999999999998E-3</v>
      </c>
      <c r="F512" s="5">
        <v>1001522</v>
      </c>
      <c r="G512" s="5">
        <v>0.73894700000000002</v>
      </c>
      <c r="H512" s="5">
        <v>0.54144300000000001</v>
      </c>
      <c r="I512" s="5">
        <v>0</v>
      </c>
      <c r="J512" s="5">
        <v>0</v>
      </c>
      <c r="L512">
        <f t="shared" si="45"/>
        <v>510</v>
      </c>
      <c r="M512">
        <f>Analysis!$B$3+B512/1000000</f>
        <v>10.250962999998592</v>
      </c>
      <c r="N512">
        <f t="shared" si="46"/>
        <v>7</v>
      </c>
      <c r="O512">
        <f>IF(ABS(D512)&gt;1,D512/1000000,D512)*Analysis!$B$4</f>
        <v>-6.203844E-2</v>
      </c>
      <c r="P512">
        <f>IF(ABS(E512)&gt;1,E512/1000000,E512)*Analysis!$B$4</f>
        <v>7.1014590000000002E-2</v>
      </c>
      <c r="Q512">
        <f>IF(ABS(F512)&gt;1,F512/1000000,F512)*Analysis!$B$4</f>
        <v>9.8249308200000005</v>
      </c>
      <c r="R512">
        <f t="shared" si="47"/>
        <v>0.73894700000000002</v>
      </c>
      <c r="S512">
        <f t="shared" si="48"/>
        <v>0.54144300000000001</v>
      </c>
      <c r="T512">
        <f t="shared" si="49"/>
        <v>0</v>
      </c>
      <c r="U512">
        <f t="shared" si="50"/>
        <v>0</v>
      </c>
    </row>
    <row r="513" spans="1:21" x14ac:dyDescent="0.3">
      <c r="A513" s="4">
        <v>511</v>
      </c>
      <c r="B513" s="4">
        <v>-96581730294</v>
      </c>
      <c r="C513" s="5">
        <v>7</v>
      </c>
      <c r="D513" s="5">
        <v>2.8379999999999998E-3</v>
      </c>
      <c r="E513" s="5">
        <v>4.0769999999999999E-3</v>
      </c>
      <c r="F513" s="5">
        <v>1008353</v>
      </c>
      <c r="G513" s="5">
        <v>0.95492999999999995</v>
      </c>
      <c r="H513" s="5">
        <v>0.524231</v>
      </c>
      <c r="I513" s="5">
        <v>0</v>
      </c>
      <c r="J513" s="5">
        <v>0</v>
      </c>
      <c r="L513">
        <f t="shared" si="45"/>
        <v>511</v>
      </c>
      <c r="M513">
        <f>Analysis!$B$3+B513/1000000</f>
        <v>10.269706000006408</v>
      </c>
      <c r="N513">
        <f t="shared" si="46"/>
        <v>7</v>
      </c>
      <c r="O513">
        <f>IF(ABS(D513)&gt;1,D513/1000000,D513)*Analysis!$B$4</f>
        <v>2.7840779999999999E-2</v>
      </c>
      <c r="P513">
        <f>IF(ABS(E513)&gt;1,E513/1000000,E513)*Analysis!$B$4</f>
        <v>3.9995370000000002E-2</v>
      </c>
      <c r="Q513">
        <f>IF(ABS(F513)&gt;1,F513/1000000,F513)*Analysis!$B$4</f>
        <v>9.8919429300000008</v>
      </c>
      <c r="R513">
        <f t="shared" si="47"/>
        <v>0.95492999999999995</v>
      </c>
      <c r="S513">
        <f t="shared" si="48"/>
        <v>0.524231</v>
      </c>
      <c r="T513">
        <f t="shared" si="49"/>
        <v>0</v>
      </c>
      <c r="U513">
        <f t="shared" si="50"/>
        <v>0</v>
      </c>
    </row>
    <row r="514" spans="1:21" x14ac:dyDescent="0.3">
      <c r="A514" s="4">
        <v>512</v>
      </c>
      <c r="B514" s="4">
        <v>-96581710943</v>
      </c>
      <c r="C514" s="5">
        <v>7</v>
      </c>
      <c r="D514" s="5">
        <v>-3.4650000000000002E-3</v>
      </c>
      <c r="E514" s="5">
        <v>1.2458E-2</v>
      </c>
      <c r="F514" s="5">
        <v>0.99819199999999997</v>
      </c>
      <c r="G514" s="5">
        <v>0.94891400000000004</v>
      </c>
      <c r="H514" s="5">
        <v>0.75843499999999997</v>
      </c>
      <c r="I514" s="5">
        <v>0</v>
      </c>
      <c r="J514" s="5">
        <v>0</v>
      </c>
      <c r="L514">
        <f t="shared" si="45"/>
        <v>512</v>
      </c>
      <c r="M514">
        <f>Analysis!$B$3+B514/1000000</f>
        <v>10.289057000001776</v>
      </c>
      <c r="N514">
        <f t="shared" si="46"/>
        <v>7</v>
      </c>
      <c r="O514">
        <f>IF(ABS(D514)&gt;1,D514/1000000,D514)*Analysis!$B$4</f>
        <v>-3.3991650000000005E-2</v>
      </c>
      <c r="P514">
        <f>IF(ABS(E514)&gt;1,E514/1000000,E514)*Analysis!$B$4</f>
        <v>0.12221298000000001</v>
      </c>
      <c r="Q514">
        <f>IF(ABS(F514)&gt;1,F514/1000000,F514)*Analysis!$B$4</f>
        <v>9.7922635200000006</v>
      </c>
      <c r="R514">
        <f t="shared" si="47"/>
        <v>0.94891400000000004</v>
      </c>
      <c r="S514">
        <f t="shared" si="48"/>
        <v>0.75843499999999997</v>
      </c>
      <c r="T514">
        <f t="shared" si="49"/>
        <v>0</v>
      </c>
      <c r="U514">
        <f t="shared" si="50"/>
        <v>0</v>
      </c>
    </row>
    <row r="515" spans="1:21" x14ac:dyDescent="0.3">
      <c r="A515" s="4">
        <v>513</v>
      </c>
      <c r="B515" s="4">
        <v>-96581693385</v>
      </c>
      <c r="C515" s="5">
        <v>7</v>
      </c>
      <c r="D515" s="5">
        <v>-4.2420000000000001E-3</v>
      </c>
      <c r="E515" s="5">
        <v>9.4669999999999997E-3</v>
      </c>
      <c r="F515" s="5">
        <v>1008814</v>
      </c>
      <c r="G515" s="5">
        <v>0.83099100000000004</v>
      </c>
      <c r="H515" s="5">
        <v>0.72233599999999998</v>
      </c>
      <c r="I515" s="5">
        <v>0</v>
      </c>
      <c r="J515" s="5">
        <v>0</v>
      </c>
      <c r="L515">
        <f t="shared" ref="L515:L578" si="51">A515</f>
        <v>513</v>
      </c>
      <c r="M515">
        <f>Analysis!$B$3+B515/1000000</f>
        <v>10.306614999994054</v>
      </c>
      <c r="N515">
        <f t="shared" ref="N515:N578" si="52">C515</f>
        <v>7</v>
      </c>
      <c r="O515">
        <f>IF(ABS(D515)&gt;1,D515/1000000,D515)*Analysis!$B$4</f>
        <v>-4.1614020000000002E-2</v>
      </c>
      <c r="P515">
        <f>IF(ABS(E515)&gt;1,E515/1000000,E515)*Analysis!$B$4</f>
        <v>9.2871270000000006E-2</v>
      </c>
      <c r="Q515">
        <f>IF(ABS(F515)&gt;1,F515/1000000,F515)*Analysis!$B$4</f>
        <v>9.8964653400000007</v>
      </c>
      <c r="R515">
        <f t="shared" ref="R515:R578" si="53">IF(ABS(G515)&gt;1,G515/1000000,G515)</f>
        <v>0.83099100000000004</v>
      </c>
      <c r="S515">
        <f t="shared" ref="S515:S578" si="54">IF(ABS(H515)&gt;1,H515/1000000,H515)</f>
        <v>0.72233599999999998</v>
      </c>
      <c r="T515">
        <f t="shared" ref="T515:T578" si="55">IF(ABS(I515)&gt;1,I515/1000000,I515)</f>
        <v>0</v>
      </c>
      <c r="U515">
        <f t="shared" si="50"/>
        <v>0</v>
      </c>
    </row>
    <row r="516" spans="1:21" x14ac:dyDescent="0.3">
      <c r="A516" s="4">
        <v>514</v>
      </c>
      <c r="B516" s="4">
        <v>-96581668695</v>
      </c>
      <c r="C516" s="5">
        <v>7</v>
      </c>
      <c r="D516" s="5">
        <v>-4.7460000000000002E-3</v>
      </c>
      <c r="E516" s="5">
        <v>4.1349999999999998E-3</v>
      </c>
      <c r="F516" s="5">
        <v>1011330</v>
      </c>
      <c r="G516" s="5">
        <v>0.69926699999999997</v>
      </c>
      <c r="H516" s="5">
        <v>0.73361399999999999</v>
      </c>
      <c r="I516" s="5">
        <v>0</v>
      </c>
      <c r="J516" s="5">
        <v>0</v>
      </c>
      <c r="L516">
        <f t="shared" si="51"/>
        <v>514</v>
      </c>
      <c r="M516">
        <f>Analysis!$B$3+B516/1000000</f>
        <v>10.331304999999702</v>
      </c>
      <c r="N516">
        <f t="shared" si="52"/>
        <v>7</v>
      </c>
      <c r="O516">
        <f>IF(ABS(D516)&gt;1,D516/1000000,D516)*Analysis!$B$4</f>
        <v>-4.6558260000000004E-2</v>
      </c>
      <c r="P516">
        <f>IF(ABS(E516)&gt;1,E516/1000000,E516)*Analysis!$B$4</f>
        <v>4.0564349999999999E-2</v>
      </c>
      <c r="Q516">
        <f>IF(ABS(F516)&gt;1,F516/1000000,F516)*Analysis!$B$4</f>
        <v>9.9211473000000012</v>
      </c>
      <c r="R516">
        <f t="shared" si="53"/>
        <v>0.69926699999999997</v>
      </c>
      <c r="S516">
        <f t="shared" si="54"/>
        <v>0.73361399999999999</v>
      </c>
      <c r="T516">
        <f t="shared" si="55"/>
        <v>0</v>
      </c>
      <c r="U516">
        <f t="shared" si="50"/>
        <v>0</v>
      </c>
    </row>
    <row r="517" spans="1:21" x14ac:dyDescent="0.3">
      <c r="A517" s="4">
        <v>515</v>
      </c>
      <c r="B517" s="4">
        <v>-96581648388</v>
      </c>
      <c r="C517" s="5">
        <v>7</v>
      </c>
      <c r="D517" s="5">
        <v>-9.2099999999999994E-3</v>
      </c>
      <c r="E517" s="5">
        <v>6.9940000000000002E-3</v>
      </c>
      <c r="F517" s="5">
        <v>1007600</v>
      </c>
      <c r="G517" s="5">
        <v>0.25193199999999999</v>
      </c>
      <c r="H517" s="5">
        <v>0.69169599999999998</v>
      </c>
      <c r="I517" s="5">
        <v>0</v>
      </c>
      <c r="J517" s="5">
        <v>0</v>
      </c>
      <c r="L517">
        <f t="shared" si="51"/>
        <v>515</v>
      </c>
      <c r="M517">
        <f>Analysis!$B$3+B517/1000000</f>
        <v>10.351611999998568</v>
      </c>
      <c r="N517">
        <f t="shared" si="52"/>
        <v>7</v>
      </c>
      <c r="O517">
        <f>IF(ABS(D517)&gt;1,D517/1000000,D517)*Analysis!$B$4</f>
        <v>-9.0350100000000003E-2</v>
      </c>
      <c r="P517">
        <f>IF(ABS(E517)&gt;1,E517/1000000,E517)*Analysis!$B$4</f>
        <v>6.8611140000000001E-2</v>
      </c>
      <c r="Q517">
        <f>IF(ABS(F517)&gt;1,F517/1000000,F517)*Analysis!$B$4</f>
        <v>9.8845560000000017</v>
      </c>
      <c r="R517">
        <f t="shared" si="53"/>
        <v>0.25193199999999999</v>
      </c>
      <c r="S517">
        <f t="shared" si="54"/>
        <v>0.69169599999999998</v>
      </c>
      <c r="T517">
        <f t="shared" si="55"/>
        <v>0</v>
      </c>
      <c r="U517">
        <f t="shared" si="50"/>
        <v>0</v>
      </c>
    </row>
    <row r="518" spans="1:21" x14ac:dyDescent="0.3">
      <c r="A518" s="4">
        <v>516</v>
      </c>
      <c r="B518" s="4">
        <v>-96581628291</v>
      </c>
      <c r="C518" s="5">
        <v>7</v>
      </c>
      <c r="D518" s="5">
        <v>-7.3480000000000004E-3</v>
      </c>
      <c r="E518" s="5">
        <v>9.7020000000000006E-3</v>
      </c>
      <c r="F518" s="5">
        <v>1007278</v>
      </c>
      <c r="G518" s="5">
        <v>-6.3755000000000006E-2</v>
      </c>
      <c r="H518" s="5">
        <v>0.79244300000000001</v>
      </c>
      <c r="I518" s="5">
        <v>0</v>
      </c>
      <c r="J518" s="5">
        <v>0</v>
      </c>
      <c r="L518">
        <f t="shared" si="51"/>
        <v>516</v>
      </c>
      <c r="M518">
        <f>Analysis!$B$3+B518/1000000</f>
        <v>10.3717089999991</v>
      </c>
      <c r="N518">
        <f t="shared" si="52"/>
        <v>7</v>
      </c>
      <c r="O518">
        <f>IF(ABS(D518)&gt;1,D518/1000000,D518)*Analysis!$B$4</f>
        <v>-7.2083880000000003E-2</v>
      </c>
      <c r="P518">
        <f>IF(ABS(E518)&gt;1,E518/1000000,E518)*Analysis!$B$4</f>
        <v>9.5176620000000003E-2</v>
      </c>
      <c r="Q518">
        <f>IF(ABS(F518)&gt;1,F518/1000000,F518)*Analysis!$B$4</f>
        <v>9.8813971799999987</v>
      </c>
      <c r="R518">
        <f t="shared" si="53"/>
        <v>-6.3755000000000006E-2</v>
      </c>
      <c r="S518">
        <f t="shared" si="54"/>
        <v>0.79244300000000001</v>
      </c>
      <c r="T518">
        <f t="shared" si="55"/>
        <v>0</v>
      </c>
      <c r="U518">
        <f t="shared" si="50"/>
        <v>0</v>
      </c>
    </row>
    <row r="519" spans="1:21" x14ac:dyDescent="0.3">
      <c r="A519" s="4">
        <v>517</v>
      </c>
      <c r="B519" s="4">
        <v>-96581608904</v>
      </c>
      <c r="C519" s="5">
        <v>7</v>
      </c>
      <c r="D519" s="5">
        <v>-1.2333E-2</v>
      </c>
      <c r="E519" s="5">
        <v>7.071E-3</v>
      </c>
      <c r="F519" s="5">
        <v>1002249</v>
      </c>
      <c r="G519" s="5">
        <v>-0.35089500000000001</v>
      </c>
      <c r="H519" s="5">
        <v>0.75771299999999997</v>
      </c>
      <c r="I519" s="5">
        <v>0</v>
      </c>
      <c r="J519" s="5">
        <v>0</v>
      </c>
      <c r="L519">
        <f t="shared" si="51"/>
        <v>517</v>
      </c>
      <c r="M519">
        <f>Analysis!$B$3+B519/1000000</f>
        <v>10.391096000006655</v>
      </c>
      <c r="N519">
        <f t="shared" si="52"/>
        <v>7</v>
      </c>
      <c r="O519">
        <f>IF(ABS(D519)&gt;1,D519/1000000,D519)*Analysis!$B$4</f>
        <v>-0.12098673000000001</v>
      </c>
      <c r="P519">
        <f>IF(ABS(E519)&gt;1,E519/1000000,E519)*Analysis!$B$4</f>
        <v>6.9366510000000006E-2</v>
      </c>
      <c r="Q519">
        <f>IF(ABS(F519)&gt;1,F519/1000000,F519)*Analysis!$B$4</f>
        <v>9.8320626900000008</v>
      </c>
      <c r="R519">
        <f t="shared" si="53"/>
        <v>-0.35089500000000001</v>
      </c>
      <c r="S519">
        <f t="shared" si="54"/>
        <v>0.75771299999999997</v>
      </c>
      <c r="T519">
        <f t="shared" si="55"/>
        <v>0</v>
      </c>
      <c r="U519">
        <f t="shared" si="50"/>
        <v>0</v>
      </c>
    </row>
    <row r="520" spans="1:21" x14ac:dyDescent="0.3">
      <c r="A520" s="4">
        <v>518</v>
      </c>
      <c r="B520" s="4">
        <v>-96581589886</v>
      </c>
      <c r="C520" s="5">
        <v>7</v>
      </c>
      <c r="D520" s="5">
        <v>-6.966E-3</v>
      </c>
      <c r="E520" s="5">
        <v>1.1322E-2</v>
      </c>
      <c r="F520" s="5">
        <v>0.99348499999999995</v>
      </c>
      <c r="G520" s="5">
        <v>-0.27805099999999999</v>
      </c>
      <c r="H520" s="5">
        <v>1051253</v>
      </c>
      <c r="I520" s="5">
        <v>0</v>
      </c>
      <c r="J520" s="5">
        <v>0</v>
      </c>
      <c r="L520">
        <f t="shared" si="51"/>
        <v>518</v>
      </c>
      <c r="M520">
        <f>Analysis!$B$3+B520/1000000</f>
        <v>10.41011399999843</v>
      </c>
      <c r="N520">
        <f t="shared" si="52"/>
        <v>7</v>
      </c>
      <c r="O520">
        <f>IF(ABS(D520)&gt;1,D520/1000000,D520)*Analysis!$B$4</f>
        <v>-6.8336460000000002E-2</v>
      </c>
      <c r="P520">
        <f>IF(ABS(E520)&gt;1,E520/1000000,E520)*Analysis!$B$4</f>
        <v>0.11106882000000001</v>
      </c>
      <c r="Q520">
        <f>IF(ABS(F520)&gt;1,F520/1000000,F520)*Analysis!$B$4</f>
        <v>9.7460878500000003</v>
      </c>
      <c r="R520">
        <f t="shared" si="53"/>
        <v>-0.27805099999999999</v>
      </c>
      <c r="S520">
        <f t="shared" si="54"/>
        <v>1.051253</v>
      </c>
      <c r="T520">
        <f t="shared" si="55"/>
        <v>0</v>
      </c>
      <c r="U520">
        <f t="shared" si="50"/>
        <v>0</v>
      </c>
    </row>
    <row r="521" spans="1:21" x14ac:dyDescent="0.3">
      <c r="A521" s="4">
        <v>519</v>
      </c>
      <c r="B521" s="4">
        <v>-96581570147</v>
      </c>
      <c r="C521" s="5">
        <v>7</v>
      </c>
      <c r="D521" s="5">
        <v>-9.7739999999999997E-3</v>
      </c>
      <c r="E521" s="5">
        <v>9.7739999999999997E-3</v>
      </c>
      <c r="F521" s="5">
        <v>1001589</v>
      </c>
      <c r="G521" s="5">
        <v>-0.663887</v>
      </c>
      <c r="H521" s="5">
        <v>0.123636</v>
      </c>
      <c r="I521" s="5">
        <v>0</v>
      </c>
      <c r="J521" s="5">
        <v>0</v>
      </c>
      <c r="L521">
        <f t="shared" si="51"/>
        <v>519</v>
      </c>
      <c r="M521">
        <f>Analysis!$B$3+B521/1000000</f>
        <v>10.429852999994182</v>
      </c>
      <c r="N521">
        <f t="shared" si="52"/>
        <v>7</v>
      </c>
      <c r="O521">
        <f>IF(ABS(D521)&gt;1,D521/1000000,D521)*Analysis!$B$4</f>
        <v>-9.588294E-2</v>
      </c>
      <c r="P521">
        <f>IF(ABS(E521)&gt;1,E521/1000000,E521)*Analysis!$B$4</f>
        <v>9.588294E-2</v>
      </c>
      <c r="Q521">
        <f>IF(ABS(F521)&gt;1,F521/1000000,F521)*Analysis!$B$4</f>
        <v>9.8255880900000019</v>
      </c>
      <c r="R521">
        <f t="shared" si="53"/>
        <v>-0.663887</v>
      </c>
      <c r="S521">
        <f t="shared" si="54"/>
        <v>0.123636</v>
      </c>
      <c r="T521">
        <f t="shared" si="55"/>
        <v>0</v>
      </c>
      <c r="U521">
        <f t="shared" si="50"/>
        <v>0</v>
      </c>
    </row>
    <row r="522" spans="1:21" x14ac:dyDescent="0.3">
      <c r="A522" s="4">
        <v>520</v>
      </c>
      <c r="B522" s="4">
        <v>-96581554629</v>
      </c>
      <c r="C522" s="5">
        <v>7</v>
      </c>
      <c r="D522" s="5">
        <v>-8.2240000000000004E-3</v>
      </c>
      <c r="E522" s="5">
        <v>9.0699999999999999E-3</v>
      </c>
      <c r="F522" s="5">
        <v>1003311</v>
      </c>
      <c r="G522" s="5">
        <v>-0.32277800000000001</v>
      </c>
      <c r="H522" s="5">
        <v>0.89079600000000003</v>
      </c>
      <c r="I522" s="5">
        <v>0</v>
      </c>
      <c r="J522" s="5">
        <v>0</v>
      </c>
      <c r="L522">
        <f t="shared" si="51"/>
        <v>520</v>
      </c>
      <c r="M522">
        <f>Analysis!$B$3+B522/1000000</f>
        <v>10.445370999994338</v>
      </c>
      <c r="N522">
        <f t="shared" si="52"/>
        <v>7</v>
      </c>
      <c r="O522">
        <f>IF(ABS(D522)&gt;1,D522/1000000,D522)*Analysis!$B$4</f>
        <v>-8.0677440000000003E-2</v>
      </c>
      <c r="P522">
        <f>IF(ABS(E522)&gt;1,E522/1000000,E522)*Analysis!$B$4</f>
        <v>8.8976700000000006E-2</v>
      </c>
      <c r="Q522">
        <f>IF(ABS(F522)&gt;1,F522/1000000,F522)*Analysis!$B$4</f>
        <v>9.8424809100000008</v>
      </c>
      <c r="R522">
        <f t="shared" si="53"/>
        <v>-0.32277800000000001</v>
      </c>
      <c r="S522">
        <f t="shared" si="54"/>
        <v>0.89079600000000003</v>
      </c>
      <c r="T522">
        <f t="shared" si="55"/>
        <v>0</v>
      </c>
      <c r="U522">
        <f t="shared" si="50"/>
        <v>0</v>
      </c>
    </row>
    <row r="523" spans="1:21" x14ac:dyDescent="0.3">
      <c r="A523" s="4">
        <v>521</v>
      </c>
      <c r="B523" s="4">
        <v>-96581529060</v>
      </c>
      <c r="C523" s="5">
        <v>7</v>
      </c>
      <c r="D523" s="5">
        <v>2.7550000000000001E-3</v>
      </c>
      <c r="E523" s="5">
        <v>3.5222000000000003E-2</v>
      </c>
      <c r="F523" s="5">
        <v>1001608</v>
      </c>
      <c r="G523" s="5">
        <v>-0.29803499999999999</v>
      </c>
      <c r="H523" s="5">
        <v>1120112</v>
      </c>
      <c r="I523" s="5">
        <v>0</v>
      </c>
      <c r="J523" s="5">
        <v>0</v>
      </c>
      <c r="L523">
        <f t="shared" si="51"/>
        <v>521</v>
      </c>
      <c r="M523">
        <f>Analysis!$B$3+B523/1000000</f>
        <v>10.470939999999246</v>
      </c>
      <c r="N523">
        <f t="shared" si="52"/>
        <v>7</v>
      </c>
      <c r="O523">
        <f>IF(ABS(D523)&gt;1,D523/1000000,D523)*Analysis!$B$4</f>
        <v>2.7026550000000003E-2</v>
      </c>
      <c r="P523">
        <f>IF(ABS(E523)&gt;1,E523/1000000,E523)*Analysis!$B$4</f>
        <v>0.34552782000000004</v>
      </c>
      <c r="Q523">
        <f>IF(ABS(F523)&gt;1,F523/1000000,F523)*Analysis!$B$4</f>
        <v>9.8257744800000015</v>
      </c>
      <c r="R523">
        <f t="shared" si="53"/>
        <v>-0.29803499999999999</v>
      </c>
      <c r="S523">
        <f t="shared" si="54"/>
        <v>1.120112</v>
      </c>
      <c r="T523">
        <f t="shared" si="55"/>
        <v>0</v>
      </c>
      <c r="U523">
        <f t="shared" ref="U523:U586" si="56">J523/1000</f>
        <v>0</v>
      </c>
    </row>
    <row r="524" spans="1:21" x14ac:dyDescent="0.3">
      <c r="A524" s="4">
        <v>522</v>
      </c>
      <c r="B524" s="4">
        <v>-96581509501</v>
      </c>
      <c r="C524" s="5">
        <v>7</v>
      </c>
      <c r="D524" s="5">
        <v>-1.0456E-2</v>
      </c>
      <c r="E524" s="5">
        <v>1.2551E-2</v>
      </c>
      <c r="F524" s="5">
        <v>1003967</v>
      </c>
      <c r="G524" s="5">
        <v>-0.158327</v>
      </c>
      <c r="H524" s="5">
        <v>0.30261199999999999</v>
      </c>
      <c r="I524" s="5">
        <v>0</v>
      </c>
      <c r="J524" s="5">
        <v>0</v>
      </c>
      <c r="L524">
        <f t="shared" si="51"/>
        <v>522</v>
      </c>
      <c r="M524">
        <f>Analysis!$B$3+B524/1000000</f>
        <v>10.490499000006821</v>
      </c>
      <c r="N524">
        <f t="shared" si="52"/>
        <v>7</v>
      </c>
      <c r="O524">
        <f>IF(ABS(D524)&gt;1,D524/1000000,D524)*Analysis!$B$4</f>
        <v>-0.10257336</v>
      </c>
      <c r="P524">
        <f>IF(ABS(E524)&gt;1,E524/1000000,E524)*Analysis!$B$4</f>
        <v>0.12312531</v>
      </c>
      <c r="Q524">
        <f>IF(ABS(F524)&gt;1,F524/1000000,F524)*Analysis!$B$4</f>
        <v>9.8489162700000001</v>
      </c>
      <c r="R524">
        <f t="shared" si="53"/>
        <v>-0.158327</v>
      </c>
      <c r="S524">
        <f t="shared" si="54"/>
        <v>0.30261199999999999</v>
      </c>
      <c r="T524">
        <f t="shared" si="55"/>
        <v>0</v>
      </c>
      <c r="U524">
        <f t="shared" si="56"/>
        <v>0</v>
      </c>
    </row>
    <row r="525" spans="1:21" x14ac:dyDescent="0.3">
      <c r="A525" s="4">
        <v>523</v>
      </c>
      <c r="B525" s="4">
        <v>-96581489481</v>
      </c>
      <c r="C525" s="5">
        <v>7</v>
      </c>
      <c r="D525" s="5">
        <v>-6.7330000000000003E-3</v>
      </c>
      <c r="E525" s="5">
        <v>-2.0528000000000001E-2</v>
      </c>
      <c r="F525" s="5">
        <v>1009464</v>
      </c>
      <c r="G525" s="5">
        <v>0.30077599999999999</v>
      </c>
      <c r="H525" s="5">
        <v>0.91840999999999995</v>
      </c>
      <c r="I525" s="5">
        <v>0</v>
      </c>
      <c r="J525" s="5">
        <v>0</v>
      </c>
      <c r="L525">
        <f t="shared" si="51"/>
        <v>523</v>
      </c>
      <c r="M525">
        <f>Analysis!$B$3+B525/1000000</f>
        <v>10.510519000003114</v>
      </c>
      <c r="N525">
        <f t="shared" si="52"/>
        <v>7</v>
      </c>
      <c r="O525">
        <f>IF(ABS(D525)&gt;1,D525/1000000,D525)*Analysis!$B$4</f>
        <v>-6.6050730000000002E-2</v>
      </c>
      <c r="P525">
        <f>IF(ABS(E525)&gt;1,E525/1000000,E525)*Analysis!$B$4</f>
        <v>-0.20137968000000003</v>
      </c>
      <c r="Q525">
        <f>IF(ABS(F525)&gt;1,F525/1000000,F525)*Analysis!$B$4</f>
        <v>9.9028418399999989</v>
      </c>
      <c r="R525">
        <f t="shared" si="53"/>
        <v>0.30077599999999999</v>
      </c>
      <c r="S525">
        <f t="shared" si="54"/>
        <v>0.91840999999999995</v>
      </c>
      <c r="T525">
        <f t="shared" si="55"/>
        <v>0</v>
      </c>
      <c r="U525">
        <f t="shared" si="56"/>
        <v>0</v>
      </c>
    </row>
    <row r="526" spans="1:21" x14ac:dyDescent="0.3">
      <c r="A526" s="4">
        <v>524</v>
      </c>
      <c r="B526" s="4">
        <v>-96581477831</v>
      </c>
      <c r="C526" s="5">
        <v>7</v>
      </c>
      <c r="D526" s="5">
        <v>-9.1339999999999998E-3</v>
      </c>
      <c r="E526" s="5">
        <v>7.3730000000000002E-3</v>
      </c>
      <c r="F526" s="5">
        <v>0.994479</v>
      </c>
      <c r="G526" s="5">
        <v>0.22511600000000001</v>
      </c>
      <c r="H526" s="5">
        <v>0.49612699999999998</v>
      </c>
      <c r="I526" s="5">
        <v>0</v>
      </c>
      <c r="J526" s="5">
        <v>0</v>
      </c>
      <c r="L526">
        <f t="shared" si="51"/>
        <v>524</v>
      </c>
      <c r="M526">
        <f>Analysis!$B$3+B526/1000000</f>
        <v>10.522169000003487</v>
      </c>
      <c r="N526">
        <f t="shared" si="52"/>
        <v>7</v>
      </c>
      <c r="O526">
        <f>IF(ABS(D526)&gt;1,D526/1000000,D526)*Analysis!$B$4</f>
        <v>-8.9604539999999996E-2</v>
      </c>
      <c r="P526">
        <f>IF(ABS(E526)&gt;1,E526/1000000,E526)*Analysis!$B$4</f>
        <v>7.2329130000000005E-2</v>
      </c>
      <c r="Q526">
        <f>IF(ABS(F526)&gt;1,F526/1000000,F526)*Analysis!$B$4</f>
        <v>9.7558389900000009</v>
      </c>
      <c r="R526">
        <f t="shared" si="53"/>
        <v>0.22511600000000001</v>
      </c>
      <c r="S526">
        <f t="shared" si="54"/>
        <v>0.49612699999999998</v>
      </c>
      <c r="T526">
        <f t="shared" si="55"/>
        <v>0</v>
      </c>
      <c r="U526">
        <f t="shared" si="56"/>
        <v>0</v>
      </c>
    </row>
    <row r="527" spans="1:21" x14ac:dyDescent="0.3">
      <c r="A527" s="4">
        <v>525</v>
      </c>
      <c r="B527" s="4">
        <v>-96581447347</v>
      </c>
      <c r="C527" s="5">
        <v>7</v>
      </c>
      <c r="D527" s="5">
        <v>-5.7169999999999999E-3</v>
      </c>
      <c r="E527" s="5">
        <v>3.2756E-2</v>
      </c>
      <c r="F527" s="5">
        <v>0.998228</v>
      </c>
      <c r="G527" s="5">
        <v>6.2916E-2</v>
      </c>
      <c r="H527" s="5">
        <v>1035721</v>
      </c>
      <c r="I527" s="5">
        <v>0</v>
      </c>
      <c r="J527" s="5">
        <v>0</v>
      </c>
      <c r="L527">
        <f t="shared" si="51"/>
        <v>525</v>
      </c>
      <c r="M527">
        <f>Analysis!$B$3+B527/1000000</f>
        <v>10.552653000006103</v>
      </c>
      <c r="N527">
        <f t="shared" si="52"/>
        <v>7</v>
      </c>
      <c r="O527">
        <f>IF(ABS(D527)&gt;1,D527/1000000,D527)*Analysis!$B$4</f>
        <v>-5.6083769999999998E-2</v>
      </c>
      <c r="P527">
        <f>IF(ABS(E527)&gt;1,E527/1000000,E527)*Analysis!$B$4</f>
        <v>0.32133636000000004</v>
      </c>
      <c r="Q527">
        <f>IF(ABS(F527)&gt;1,F527/1000000,F527)*Analysis!$B$4</f>
        <v>9.7926166800000001</v>
      </c>
      <c r="R527">
        <f t="shared" si="53"/>
        <v>6.2916E-2</v>
      </c>
      <c r="S527">
        <f t="shared" si="54"/>
        <v>1.0357209999999999</v>
      </c>
      <c r="T527">
        <f t="shared" si="55"/>
        <v>0</v>
      </c>
      <c r="U527">
        <f t="shared" si="56"/>
        <v>0</v>
      </c>
    </row>
    <row r="528" spans="1:21" x14ac:dyDescent="0.3">
      <c r="A528" s="4">
        <v>526</v>
      </c>
      <c r="B528" s="4">
        <v>-96581428411</v>
      </c>
      <c r="C528" s="5">
        <v>7</v>
      </c>
      <c r="D528" s="5">
        <v>-2.0839999999999999E-3</v>
      </c>
      <c r="E528" s="5">
        <v>3.1930000000000001E-3</v>
      </c>
      <c r="F528" s="5">
        <v>0.99988200000000005</v>
      </c>
      <c r="G528" s="5">
        <v>0.126947</v>
      </c>
      <c r="H528" s="5">
        <v>0.75160400000000005</v>
      </c>
      <c r="I528" s="5">
        <v>0</v>
      </c>
      <c r="J528" s="5">
        <v>0</v>
      </c>
      <c r="L528">
        <f t="shared" si="51"/>
        <v>526</v>
      </c>
      <c r="M528">
        <f>Analysis!$B$3+B528/1000000</f>
        <v>10.571588999999221</v>
      </c>
      <c r="N528">
        <f t="shared" si="52"/>
        <v>7</v>
      </c>
      <c r="O528">
        <f>IF(ABS(D528)&gt;1,D528/1000000,D528)*Analysis!$B$4</f>
        <v>-2.044404E-2</v>
      </c>
      <c r="P528">
        <f>IF(ABS(E528)&gt;1,E528/1000000,E528)*Analysis!$B$4</f>
        <v>3.1323330000000003E-2</v>
      </c>
      <c r="Q528">
        <f>IF(ABS(F528)&gt;1,F528/1000000,F528)*Analysis!$B$4</f>
        <v>9.8088424200000013</v>
      </c>
      <c r="R528">
        <f t="shared" si="53"/>
        <v>0.126947</v>
      </c>
      <c r="S528">
        <f t="shared" si="54"/>
        <v>0.75160400000000005</v>
      </c>
      <c r="T528">
        <f t="shared" si="55"/>
        <v>0</v>
      </c>
      <c r="U528">
        <f t="shared" si="56"/>
        <v>0</v>
      </c>
    </row>
    <row r="529" spans="1:21" x14ac:dyDescent="0.3">
      <c r="A529" s="4">
        <v>527</v>
      </c>
      <c r="B529" s="4">
        <v>-96581408591</v>
      </c>
      <c r="C529" s="5">
        <v>7</v>
      </c>
      <c r="D529" s="5">
        <v>-5.2500000000000003E-3</v>
      </c>
      <c r="E529" s="5">
        <v>-8.4869999999999998E-3</v>
      </c>
      <c r="F529" s="5">
        <v>1009524</v>
      </c>
      <c r="G529" s="5">
        <v>0.18278900000000001</v>
      </c>
      <c r="H529" s="5">
        <v>1401418</v>
      </c>
      <c r="I529" s="5">
        <v>0</v>
      </c>
      <c r="J529" s="5">
        <v>0</v>
      </c>
      <c r="L529">
        <f t="shared" si="51"/>
        <v>527</v>
      </c>
      <c r="M529">
        <f>Analysis!$B$3+B529/1000000</f>
        <v>10.591409000000567</v>
      </c>
      <c r="N529">
        <f t="shared" si="52"/>
        <v>7</v>
      </c>
      <c r="O529">
        <f>IF(ABS(D529)&gt;1,D529/1000000,D529)*Analysis!$B$4</f>
        <v>-5.1502500000000007E-2</v>
      </c>
      <c r="P529">
        <f>IF(ABS(E529)&gt;1,E529/1000000,E529)*Analysis!$B$4</f>
        <v>-8.325747E-2</v>
      </c>
      <c r="Q529">
        <f>IF(ABS(F529)&gt;1,F529/1000000,F529)*Analysis!$B$4</f>
        <v>9.9034304400000011</v>
      </c>
      <c r="R529">
        <f t="shared" si="53"/>
        <v>0.18278900000000001</v>
      </c>
      <c r="S529">
        <f t="shared" si="54"/>
        <v>1.4014180000000001</v>
      </c>
      <c r="T529">
        <f t="shared" si="55"/>
        <v>0</v>
      </c>
      <c r="U529">
        <f t="shared" si="56"/>
        <v>0</v>
      </c>
    </row>
    <row r="530" spans="1:21" x14ac:dyDescent="0.3">
      <c r="A530" s="4">
        <v>528</v>
      </c>
      <c r="B530" s="4">
        <v>-96581391858</v>
      </c>
      <c r="C530" s="5">
        <v>7</v>
      </c>
      <c r="D530" s="5">
        <v>-6.0780000000000001E-3</v>
      </c>
      <c r="E530" s="5">
        <v>3.8363000000000001E-2</v>
      </c>
      <c r="F530" s="5">
        <v>1001578</v>
      </c>
      <c r="G530" s="5">
        <v>0.467339</v>
      </c>
      <c r="H530" s="5">
        <v>1972840</v>
      </c>
      <c r="I530" s="5">
        <v>0</v>
      </c>
      <c r="J530" s="5">
        <v>0</v>
      </c>
      <c r="L530">
        <f t="shared" si="51"/>
        <v>528</v>
      </c>
      <c r="M530">
        <f>Analysis!$B$3+B530/1000000</f>
        <v>10.608141999997315</v>
      </c>
      <c r="N530">
        <f t="shared" si="52"/>
        <v>7</v>
      </c>
      <c r="O530">
        <f>IF(ABS(D530)&gt;1,D530/1000000,D530)*Analysis!$B$4</f>
        <v>-5.9625180000000007E-2</v>
      </c>
      <c r="P530">
        <f>IF(ABS(E530)&gt;1,E530/1000000,E530)*Analysis!$B$4</f>
        <v>0.37634103000000002</v>
      </c>
      <c r="Q530">
        <f>IF(ABS(F530)&gt;1,F530/1000000,F530)*Analysis!$B$4</f>
        <v>9.8254801800000013</v>
      </c>
      <c r="R530">
        <f t="shared" si="53"/>
        <v>0.467339</v>
      </c>
      <c r="S530">
        <f t="shared" si="54"/>
        <v>1.9728399999999999</v>
      </c>
      <c r="T530">
        <f t="shared" si="55"/>
        <v>0</v>
      </c>
      <c r="U530">
        <f t="shared" si="56"/>
        <v>0</v>
      </c>
    </row>
    <row r="531" spans="1:21" x14ac:dyDescent="0.3">
      <c r="A531" s="4">
        <v>529</v>
      </c>
      <c r="B531" s="4">
        <v>-96581370212</v>
      </c>
      <c r="C531" s="5">
        <v>7</v>
      </c>
      <c r="D531" s="5">
        <v>3.3960000000000001E-3</v>
      </c>
      <c r="E531" s="5">
        <v>1.8450000000000001E-3</v>
      </c>
      <c r="F531" s="5">
        <v>1008376</v>
      </c>
      <c r="G531" s="5">
        <v>0.44439200000000001</v>
      </c>
      <c r="H531" s="5">
        <v>0.87052099999999999</v>
      </c>
      <c r="I531" s="5">
        <v>0</v>
      </c>
      <c r="J531" s="5">
        <v>0</v>
      </c>
      <c r="L531">
        <f t="shared" si="51"/>
        <v>529</v>
      </c>
      <c r="M531">
        <f>Analysis!$B$3+B531/1000000</f>
        <v>10.629788000005647</v>
      </c>
      <c r="N531">
        <f t="shared" si="52"/>
        <v>7</v>
      </c>
      <c r="O531">
        <f>IF(ABS(D531)&gt;1,D531/1000000,D531)*Analysis!$B$4</f>
        <v>3.3314760000000006E-2</v>
      </c>
      <c r="P531">
        <f>IF(ABS(E531)&gt;1,E531/1000000,E531)*Analysis!$B$4</f>
        <v>1.8099450000000003E-2</v>
      </c>
      <c r="Q531">
        <f>IF(ABS(F531)&gt;1,F531/1000000,F531)*Analysis!$B$4</f>
        <v>9.89216856</v>
      </c>
      <c r="R531">
        <f t="shared" si="53"/>
        <v>0.44439200000000001</v>
      </c>
      <c r="S531">
        <f t="shared" si="54"/>
        <v>0.87052099999999999</v>
      </c>
      <c r="T531">
        <f t="shared" si="55"/>
        <v>0</v>
      </c>
      <c r="U531">
        <f t="shared" si="56"/>
        <v>0</v>
      </c>
    </row>
    <row r="532" spans="1:21" x14ac:dyDescent="0.3">
      <c r="A532" s="4">
        <v>530</v>
      </c>
      <c r="B532" s="4">
        <v>-96581349003</v>
      </c>
      <c r="C532" s="5">
        <v>7</v>
      </c>
      <c r="D532" s="5">
        <v>1.3735000000000001E-2</v>
      </c>
      <c r="E532" s="5">
        <v>-2.6640000000000001E-3</v>
      </c>
      <c r="F532" s="5">
        <v>1009985</v>
      </c>
      <c r="G532" s="5">
        <v>0.95656200000000002</v>
      </c>
      <c r="H532" s="5">
        <v>0.90855699999999995</v>
      </c>
      <c r="I532" s="5">
        <v>0</v>
      </c>
      <c r="J532" s="5">
        <v>0</v>
      </c>
      <c r="L532">
        <f t="shared" si="51"/>
        <v>530</v>
      </c>
      <c r="M532">
        <f>Analysis!$B$3+B532/1000000</f>
        <v>10.650997000004281</v>
      </c>
      <c r="N532">
        <f t="shared" si="52"/>
        <v>7</v>
      </c>
      <c r="O532">
        <f>IF(ABS(D532)&gt;1,D532/1000000,D532)*Analysis!$B$4</f>
        <v>0.13474035000000001</v>
      </c>
      <c r="P532">
        <f>IF(ABS(E532)&gt;1,E532/1000000,E532)*Analysis!$B$4</f>
        <v>-2.6133840000000002E-2</v>
      </c>
      <c r="Q532">
        <f>IF(ABS(F532)&gt;1,F532/1000000,F532)*Analysis!$B$4</f>
        <v>9.9079528499999991</v>
      </c>
      <c r="R532">
        <f t="shared" si="53"/>
        <v>0.95656200000000002</v>
      </c>
      <c r="S532">
        <f t="shared" si="54"/>
        <v>0.90855699999999995</v>
      </c>
      <c r="T532">
        <f t="shared" si="55"/>
        <v>0</v>
      </c>
      <c r="U532">
        <f t="shared" si="56"/>
        <v>0</v>
      </c>
    </row>
    <row r="533" spans="1:21" x14ac:dyDescent="0.3">
      <c r="A533" s="4">
        <v>531</v>
      </c>
      <c r="B533" s="4">
        <v>-96581333870</v>
      </c>
      <c r="C533" s="5">
        <v>7</v>
      </c>
      <c r="D533" s="5">
        <v>-1.0577E-2</v>
      </c>
      <c r="E533" s="5">
        <v>2.4199999999999999E-2</v>
      </c>
      <c r="F533" s="5">
        <v>1009828</v>
      </c>
      <c r="G533" s="5">
        <v>1086849</v>
      </c>
      <c r="H533" s="5">
        <v>2151901</v>
      </c>
      <c r="I533" s="5">
        <v>0</v>
      </c>
      <c r="J533" s="5">
        <v>0</v>
      </c>
      <c r="L533">
        <f t="shared" si="51"/>
        <v>531</v>
      </c>
      <c r="M533">
        <f>Analysis!$B$3+B533/1000000</f>
        <v>10.666129999997793</v>
      </c>
      <c r="N533">
        <f t="shared" si="52"/>
        <v>7</v>
      </c>
      <c r="O533">
        <f>IF(ABS(D533)&gt;1,D533/1000000,D533)*Analysis!$B$4</f>
        <v>-0.10376037</v>
      </c>
      <c r="P533">
        <f>IF(ABS(E533)&gt;1,E533/1000000,E533)*Analysis!$B$4</f>
        <v>0.237402</v>
      </c>
      <c r="Q533">
        <f>IF(ABS(F533)&gt;1,F533/1000000,F533)*Analysis!$B$4</f>
        <v>9.9064126800000007</v>
      </c>
      <c r="R533">
        <f t="shared" si="53"/>
        <v>1.086849</v>
      </c>
      <c r="S533">
        <f t="shared" si="54"/>
        <v>2.1519010000000001</v>
      </c>
      <c r="T533">
        <f t="shared" si="55"/>
        <v>0</v>
      </c>
      <c r="U533">
        <f t="shared" si="56"/>
        <v>0</v>
      </c>
    </row>
    <row r="534" spans="1:21" x14ac:dyDescent="0.3">
      <c r="A534" s="4">
        <v>532</v>
      </c>
      <c r="B534" s="4">
        <v>-96581308491</v>
      </c>
      <c r="C534" s="5">
        <v>7</v>
      </c>
      <c r="D534" s="5">
        <v>-1.7610000000000001E-2</v>
      </c>
      <c r="E534" s="5">
        <v>3.2795999999999999E-2</v>
      </c>
      <c r="F534" s="5">
        <v>1006278</v>
      </c>
      <c r="G534" s="5">
        <v>0.379556</v>
      </c>
      <c r="H534" s="5">
        <v>1863908</v>
      </c>
      <c r="I534" s="5">
        <v>0</v>
      </c>
      <c r="J534" s="5">
        <v>0</v>
      </c>
      <c r="L534">
        <f t="shared" si="51"/>
        <v>532</v>
      </c>
      <c r="M534">
        <f>Analysis!$B$3+B534/1000000</f>
        <v>10.691508999996586</v>
      </c>
      <c r="N534">
        <f t="shared" si="52"/>
        <v>7</v>
      </c>
      <c r="O534">
        <f>IF(ABS(D534)&gt;1,D534/1000000,D534)*Analysis!$B$4</f>
        <v>-0.17275410000000002</v>
      </c>
      <c r="P534">
        <f>IF(ABS(E534)&gt;1,E534/1000000,E534)*Analysis!$B$4</f>
        <v>0.32172876</v>
      </c>
      <c r="Q534">
        <f>IF(ABS(F534)&gt;1,F534/1000000,F534)*Analysis!$B$4</f>
        <v>9.8715871800000006</v>
      </c>
      <c r="R534">
        <f t="shared" si="53"/>
        <v>0.379556</v>
      </c>
      <c r="S534">
        <f t="shared" si="54"/>
        <v>1.8639079999999999</v>
      </c>
      <c r="T534">
        <f t="shared" si="55"/>
        <v>0</v>
      </c>
      <c r="U534">
        <f t="shared" si="56"/>
        <v>0</v>
      </c>
    </row>
    <row r="535" spans="1:21" x14ac:dyDescent="0.3">
      <c r="A535" s="4">
        <v>533</v>
      </c>
      <c r="B535" s="4">
        <v>-96581288455</v>
      </c>
      <c r="C535" s="5">
        <v>7</v>
      </c>
      <c r="D535" s="5">
        <v>2.3140000000000001E-3</v>
      </c>
      <c r="E535" s="5">
        <v>2.1402999999999998E-2</v>
      </c>
      <c r="F535" s="5">
        <v>0.99995400000000001</v>
      </c>
      <c r="G535" s="5">
        <v>0.36909700000000001</v>
      </c>
      <c r="H535" s="5">
        <v>1085493</v>
      </c>
      <c r="I535" s="5">
        <v>0</v>
      </c>
      <c r="J535" s="5">
        <v>0</v>
      </c>
      <c r="L535">
        <f t="shared" si="51"/>
        <v>533</v>
      </c>
      <c r="M535">
        <f>Analysis!$B$3+B535/1000000</f>
        <v>10.711544999998296</v>
      </c>
      <c r="N535">
        <f t="shared" si="52"/>
        <v>7</v>
      </c>
      <c r="O535">
        <f>IF(ABS(D535)&gt;1,D535/1000000,D535)*Analysis!$B$4</f>
        <v>2.2700340000000003E-2</v>
      </c>
      <c r="P535">
        <f>IF(ABS(E535)&gt;1,E535/1000000,E535)*Analysis!$B$4</f>
        <v>0.20996343000000001</v>
      </c>
      <c r="Q535">
        <f>IF(ABS(F535)&gt;1,F535/1000000,F535)*Analysis!$B$4</f>
        <v>9.8095487400000003</v>
      </c>
      <c r="R535">
        <f t="shared" si="53"/>
        <v>0.36909700000000001</v>
      </c>
      <c r="S535">
        <f t="shared" si="54"/>
        <v>1.085493</v>
      </c>
      <c r="T535">
        <f t="shared" si="55"/>
        <v>0</v>
      </c>
      <c r="U535">
        <f t="shared" si="56"/>
        <v>0</v>
      </c>
    </row>
    <row r="536" spans="1:21" x14ac:dyDescent="0.3">
      <c r="A536" s="4">
        <v>534</v>
      </c>
      <c r="B536" s="4">
        <v>-96581268437</v>
      </c>
      <c r="C536" s="5">
        <v>7</v>
      </c>
      <c r="D536" s="5">
        <v>1.08E-4</v>
      </c>
      <c r="E536" s="5">
        <v>-6.3309999999999998E-3</v>
      </c>
      <c r="F536" s="5">
        <v>1008022</v>
      </c>
      <c r="G536" s="5">
        <v>8.0319000000000002E-2</v>
      </c>
      <c r="H536" s="5">
        <v>0.70723800000000003</v>
      </c>
      <c r="I536" s="5">
        <v>0</v>
      </c>
      <c r="J536" s="5">
        <v>0</v>
      </c>
      <c r="L536">
        <f t="shared" si="51"/>
        <v>534</v>
      </c>
      <c r="M536">
        <f>Analysis!$B$3+B536/1000000</f>
        <v>10.731562999993912</v>
      </c>
      <c r="N536">
        <f t="shared" si="52"/>
        <v>7</v>
      </c>
      <c r="O536">
        <f>IF(ABS(D536)&gt;1,D536/1000000,D536)*Analysis!$B$4</f>
        <v>1.05948E-3</v>
      </c>
      <c r="P536">
        <f>IF(ABS(E536)&gt;1,E536/1000000,E536)*Analysis!$B$4</f>
        <v>-6.210711E-2</v>
      </c>
      <c r="Q536">
        <f>IF(ABS(F536)&gt;1,F536/1000000,F536)*Analysis!$B$4</f>
        <v>9.8886958200000006</v>
      </c>
      <c r="R536">
        <f t="shared" si="53"/>
        <v>8.0319000000000002E-2</v>
      </c>
      <c r="S536">
        <f t="shared" si="54"/>
        <v>0.70723800000000003</v>
      </c>
      <c r="T536">
        <f t="shared" si="55"/>
        <v>0</v>
      </c>
      <c r="U536">
        <f t="shared" si="56"/>
        <v>0</v>
      </c>
    </row>
    <row r="537" spans="1:21" x14ac:dyDescent="0.3">
      <c r="A537" s="4">
        <v>535</v>
      </c>
      <c r="B537" s="4">
        <v>-96581247312</v>
      </c>
      <c r="C537" s="5">
        <v>7</v>
      </c>
      <c r="D537" s="5">
        <v>-1.9203000000000001E-2</v>
      </c>
      <c r="E537" s="5">
        <v>-2.64E-3</v>
      </c>
      <c r="F537" s="5">
        <v>1014876</v>
      </c>
      <c r="G537" s="5">
        <v>-0.57139200000000001</v>
      </c>
      <c r="H537" s="5">
        <v>1345529</v>
      </c>
      <c r="I537" s="5">
        <v>0</v>
      </c>
      <c r="J537" s="5">
        <v>0</v>
      </c>
      <c r="L537">
        <f t="shared" si="51"/>
        <v>535</v>
      </c>
      <c r="M537">
        <f>Analysis!$B$3+B537/1000000</f>
        <v>10.752687999993213</v>
      </c>
      <c r="N537">
        <f t="shared" si="52"/>
        <v>7</v>
      </c>
      <c r="O537">
        <f>IF(ABS(D537)&gt;1,D537/1000000,D537)*Analysis!$B$4</f>
        <v>-0.18838143000000002</v>
      </c>
      <c r="P537">
        <f>IF(ABS(E537)&gt;1,E537/1000000,E537)*Analysis!$B$4</f>
        <v>-2.5898400000000002E-2</v>
      </c>
      <c r="Q537">
        <f>IF(ABS(F537)&gt;1,F537/1000000,F537)*Analysis!$B$4</f>
        <v>9.9559335600000001</v>
      </c>
      <c r="R537">
        <f t="shared" si="53"/>
        <v>-0.57139200000000001</v>
      </c>
      <c r="S537">
        <f t="shared" si="54"/>
        <v>1.345529</v>
      </c>
      <c r="T537">
        <f t="shared" si="55"/>
        <v>0</v>
      </c>
      <c r="U537">
        <f t="shared" si="56"/>
        <v>0</v>
      </c>
    </row>
    <row r="538" spans="1:21" x14ac:dyDescent="0.3">
      <c r="A538" s="4">
        <v>536</v>
      </c>
      <c r="B538" s="4">
        <v>-96581231752</v>
      </c>
      <c r="C538" s="5">
        <v>7</v>
      </c>
      <c r="D538" s="5">
        <v>-8.881E-3</v>
      </c>
      <c r="E538" s="5">
        <v>2.7633000000000001E-2</v>
      </c>
      <c r="F538" s="5">
        <v>0.99695500000000004</v>
      </c>
      <c r="G538" s="5">
        <v>-0.36261900000000002</v>
      </c>
      <c r="H538" s="5">
        <v>1238399</v>
      </c>
      <c r="I538" s="5">
        <v>0</v>
      </c>
      <c r="J538" s="5">
        <v>0</v>
      </c>
      <c r="L538">
        <f t="shared" si="51"/>
        <v>536</v>
      </c>
      <c r="M538">
        <f>Analysis!$B$3+B538/1000000</f>
        <v>10.768247999993037</v>
      </c>
      <c r="N538">
        <f t="shared" si="52"/>
        <v>7</v>
      </c>
      <c r="O538">
        <f>IF(ABS(D538)&gt;1,D538/1000000,D538)*Analysis!$B$4</f>
        <v>-8.7122610000000003E-2</v>
      </c>
      <c r="P538">
        <f>IF(ABS(E538)&gt;1,E538/1000000,E538)*Analysis!$B$4</f>
        <v>0.27107973000000002</v>
      </c>
      <c r="Q538">
        <f>IF(ABS(F538)&gt;1,F538/1000000,F538)*Analysis!$B$4</f>
        <v>9.7801285500000006</v>
      </c>
      <c r="R538">
        <f t="shared" si="53"/>
        <v>-0.36261900000000002</v>
      </c>
      <c r="S538">
        <f t="shared" si="54"/>
        <v>1.238399</v>
      </c>
      <c r="T538">
        <f t="shared" si="55"/>
        <v>0</v>
      </c>
      <c r="U538">
        <f t="shared" si="56"/>
        <v>0</v>
      </c>
    </row>
    <row r="539" spans="1:21" x14ac:dyDescent="0.3">
      <c r="A539" s="4">
        <v>537</v>
      </c>
      <c r="B539" s="4">
        <v>-96581207809</v>
      </c>
      <c r="C539" s="5">
        <v>7</v>
      </c>
      <c r="D539" s="5">
        <v>1.9139999999999999E-3</v>
      </c>
      <c r="E539" s="5">
        <v>2.1493999999999999E-2</v>
      </c>
      <c r="F539" s="5">
        <v>0.99654100000000001</v>
      </c>
      <c r="G539" s="5">
        <v>-0.299846</v>
      </c>
      <c r="H539" s="5">
        <v>0.87799099999999997</v>
      </c>
      <c r="I539" s="5">
        <v>0</v>
      </c>
      <c r="J539" s="5">
        <v>0</v>
      </c>
      <c r="L539">
        <f t="shared" si="51"/>
        <v>537</v>
      </c>
      <c r="M539">
        <f>Analysis!$B$3+B539/1000000</f>
        <v>10.792191000000457</v>
      </c>
      <c r="N539">
        <f t="shared" si="52"/>
        <v>7</v>
      </c>
      <c r="O539">
        <f>IF(ABS(D539)&gt;1,D539/1000000,D539)*Analysis!$B$4</f>
        <v>1.8776339999999999E-2</v>
      </c>
      <c r="P539">
        <f>IF(ABS(E539)&gt;1,E539/1000000,E539)*Analysis!$B$4</f>
        <v>0.21085614</v>
      </c>
      <c r="Q539">
        <f>IF(ABS(F539)&gt;1,F539/1000000,F539)*Analysis!$B$4</f>
        <v>9.7760672100000008</v>
      </c>
      <c r="R539">
        <f t="shared" si="53"/>
        <v>-0.299846</v>
      </c>
      <c r="S539">
        <f t="shared" si="54"/>
        <v>0.87799099999999997</v>
      </c>
      <c r="T539">
        <f t="shared" si="55"/>
        <v>0</v>
      </c>
      <c r="U539">
        <f t="shared" si="56"/>
        <v>0</v>
      </c>
    </row>
    <row r="540" spans="1:21" x14ac:dyDescent="0.3">
      <c r="A540" s="4">
        <v>538</v>
      </c>
      <c r="B540" s="4">
        <v>-96581187662</v>
      </c>
      <c r="C540" s="5">
        <v>7</v>
      </c>
      <c r="D540" s="5">
        <v>-1.6073E-2</v>
      </c>
      <c r="E540" s="5">
        <v>-7.842E-3</v>
      </c>
      <c r="F540" s="5">
        <v>1013674</v>
      </c>
      <c r="G540" s="5">
        <v>-0.89210199999999995</v>
      </c>
      <c r="H540" s="5">
        <v>1112736</v>
      </c>
      <c r="I540" s="5">
        <v>0</v>
      </c>
      <c r="J540" s="5">
        <v>0</v>
      </c>
      <c r="L540">
        <f t="shared" si="51"/>
        <v>538</v>
      </c>
      <c r="M540">
        <f>Analysis!$B$3+B540/1000000</f>
        <v>10.812338000003365</v>
      </c>
      <c r="N540">
        <f t="shared" si="52"/>
        <v>7</v>
      </c>
      <c r="O540">
        <f>IF(ABS(D540)&gt;1,D540/1000000,D540)*Analysis!$B$4</f>
        <v>-0.15767613000000003</v>
      </c>
      <c r="P540">
        <f>IF(ABS(E540)&gt;1,E540/1000000,E540)*Analysis!$B$4</f>
        <v>-7.6930020000000002E-2</v>
      </c>
      <c r="Q540">
        <f>IF(ABS(F540)&gt;1,F540/1000000,F540)*Analysis!$B$4</f>
        <v>9.9441419399999997</v>
      </c>
      <c r="R540">
        <f t="shared" si="53"/>
        <v>-0.89210199999999995</v>
      </c>
      <c r="S540">
        <f t="shared" si="54"/>
        <v>1.1127359999999999</v>
      </c>
      <c r="T540">
        <f t="shared" si="55"/>
        <v>0</v>
      </c>
      <c r="U540">
        <f t="shared" si="56"/>
        <v>0</v>
      </c>
    </row>
    <row r="541" spans="1:21" x14ac:dyDescent="0.3">
      <c r="A541" s="4">
        <v>539</v>
      </c>
      <c r="B541" s="4">
        <v>-96581172552</v>
      </c>
      <c r="C541" s="5">
        <v>7</v>
      </c>
      <c r="D541" s="5">
        <v>-1.502E-2</v>
      </c>
      <c r="E541" s="5">
        <v>2.8680000000000001E-2</v>
      </c>
      <c r="F541" s="5">
        <v>1006412</v>
      </c>
      <c r="G541" s="5">
        <v>-0.38705499999999998</v>
      </c>
      <c r="H541" s="5">
        <v>1699447</v>
      </c>
      <c r="I541" s="5">
        <v>0</v>
      </c>
      <c r="J541" s="5">
        <v>0</v>
      </c>
      <c r="L541">
        <f t="shared" si="51"/>
        <v>539</v>
      </c>
      <c r="M541">
        <f>Analysis!$B$3+B541/1000000</f>
        <v>10.827447999996366</v>
      </c>
      <c r="N541">
        <f t="shared" si="52"/>
        <v>7</v>
      </c>
      <c r="O541">
        <f>IF(ABS(D541)&gt;1,D541/1000000,D541)*Analysis!$B$4</f>
        <v>-0.14734620000000001</v>
      </c>
      <c r="P541">
        <f>IF(ABS(E541)&gt;1,E541/1000000,E541)*Analysis!$B$4</f>
        <v>0.28135080000000001</v>
      </c>
      <c r="Q541">
        <f>IF(ABS(F541)&gt;1,F541/1000000,F541)*Analysis!$B$4</f>
        <v>9.8729017200000015</v>
      </c>
      <c r="R541">
        <f t="shared" si="53"/>
        <v>-0.38705499999999998</v>
      </c>
      <c r="S541">
        <f t="shared" si="54"/>
        <v>1.6994469999999999</v>
      </c>
      <c r="T541">
        <f t="shared" si="55"/>
        <v>0</v>
      </c>
      <c r="U541">
        <f t="shared" si="56"/>
        <v>0</v>
      </c>
    </row>
    <row r="542" spans="1:21" x14ac:dyDescent="0.3">
      <c r="A542" s="4">
        <v>540</v>
      </c>
      <c r="B542" s="4">
        <v>-96581152066</v>
      </c>
      <c r="C542" s="5">
        <v>7</v>
      </c>
      <c r="D542" s="5">
        <v>-2.611E-3</v>
      </c>
      <c r="E542" s="5">
        <v>-7.9050000000000006E-3</v>
      </c>
      <c r="F542" s="5">
        <v>1012946</v>
      </c>
      <c r="G542" s="5">
        <v>-0.52398</v>
      </c>
      <c r="H542" s="5">
        <v>0.92580700000000005</v>
      </c>
      <c r="I542" s="5">
        <v>0</v>
      </c>
      <c r="J542" s="5">
        <v>0</v>
      </c>
      <c r="L542">
        <f t="shared" si="51"/>
        <v>540</v>
      </c>
      <c r="M542">
        <f>Analysis!$B$3+B542/1000000</f>
        <v>10.847934000004898</v>
      </c>
      <c r="N542">
        <f t="shared" si="52"/>
        <v>7</v>
      </c>
      <c r="O542">
        <f>IF(ABS(D542)&gt;1,D542/1000000,D542)*Analysis!$B$4</f>
        <v>-2.561391E-2</v>
      </c>
      <c r="P542">
        <f>IF(ABS(E542)&gt;1,E542/1000000,E542)*Analysis!$B$4</f>
        <v>-7.7548050000000007E-2</v>
      </c>
      <c r="Q542">
        <f>IF(ABS(F542)&gt;1,F542/1000000,F542)*Analysis!$B$4</f>
        <v>9.9370002599999996</v>
      </c>
      <c r="R542">
        <f t="shared" si="53"/>
        <v>-0.52398</v>
      </c>
      <c r="S542">
        <f t="shared" si="54"/>
        <v>0.92580700000000005</v>
      </c>
      <c r="T542">
        <f t="shared" si="55"/>
        <v>0</v>
      </c>
      <c r="U542">
        <f t="shared" si="56"/>
        <v>0</v>
      </c>
    </row>
    <row r="543" spans="1:21" x14ac:dyDescent="0.3">
      <c r="A543" s="4">
        <v>541</v>
      </c>
      <c r="B543" s="4">
        <v>-96581130767</v>
      </c>
      <c r="C543" s="5">
        <v>7</v>
      </c>
      <c r="D543" s="5">
        <v>3.712E-3</v>
      </c>
      <c r="E543" s="5">
        <v>-3.6770000000000001E-3</v>
      </c>
      <c r="F543" s="5">
        <v>1008995</v>
      </c>
      <c r="G543" s="5">
        <v>-0.27529399999999998</v>
      </c>
      <c r="H543" s="5">
        <v>0.29739700000000002</v>
      </c>
      <c r="I543" s="5">
        <v>0</v>
      </c>
      <c r="J543" s="5">
        <v>0</v>
      </c>
      <c r="L543">
        <f t="shared" si="51"/>
        <v>541</v>
      </c>
      <c r="M543">
        <f>Analysis!$B$3+B543/1000000</f>
        <v>10.869233000004897</v>
      </c>
      <c r="N543">
        <f t="shared" si="52"/>
        <v>7</v>
      </c>
      <c r="O543">
        <f>IF(ABS(D543)&gt;1,D543/1000000,D543)*Analysis!$B$4</f>
        <v>3.6414720000000005E-2</v>
      </c>
      <c r="P543">
        <f>IF(ABS(E543)&gt;1,E543/1000000,E543)*Analysis!$B$4</f>
        <v>-3.6071370000000005E-2</v>
      </c>
      <c r="Q543">
        <f>IF(ABS(F543)&gt;1,F543/1000000,F543)*Analysis!$B$4</f>
        <v>9.8982409500000017</v>
      </c>
      <c r="R543">
        <f t="shared" si="53"/>
        <v>-0.27529399999999998</v>
      </c>
      <c r="S543">
        <f t="shared" si="54"/>
        <v>0.29739700000000002</v>
      </c>
      <c r="T543">
        <f t="shared" si="55"/>
        <v>0</v>
      </c>
      <c r="U543">
        <f t="shared" si="56"/>
        <v>0</v>
      </c>
    </row>
    <row r="544" spans="1:21" x14ac:dyDescent="0.3">
      <c r="A544" s="4">
        <v>542</v>
      </c>
      <c r="B544" s="4">
        <v>-96581107958</v>
      </c>
      <c r="C544" s="5">
        <v>7</v>
      </c>
      <c r="D544" s="5">
        <v>-1.1906E-2</v>
      </c>
      <c r="E544" s="5">
        <v>-3.4459999999999998E-3</v>
      </c>
      <c r="F544" s="5">
        <v>1016371</v>
      </c>
      <c r="G544" s="5">
        <v>-0.59220200000000001</v>
      </c>
      <c r="H544" s="5">
        <v>0.62780800000000003</v>
      </c>
      <c r="I544" s="5">
        <v>0</v>
      </c>
      <c r="J544" s="5">
        <v>0</v>
      </c>
      <c r="L544">
        <f t="shared" si="51"/>
        <v>542</v>
      </c>
      <c r="M544">
        <f>Analysis!$B$3+B544/1000000</f>
        <v>10.892042000006768</v>
      </c>
      <c r="N544">
        <f t="shared" si="52"/>
        <v>7</v>
      </c>
      <c r="O544">
        <f>IF(ABS(D544)&gt;1,D544/1000000,D544)*Analysis!$B$4</f>
        <v>-0.11679786</v>
      </c>
      <c r="P544">
        <f>IF(ABS(E544)&gt;1,E544/1000000,E544)*Analysis!$B$4</f>
        <v>-3.3805260000000004E-2</v>
      </c>
      <c r="Q544">
        <f>IF(ABS(F544)&gt;1,F544/1000000,F544)*Analysis!$B$4</f>
        <v>9.9705995099999996</v>
      </c>
      <c r="R544">
        <f t="shared" si="53"/>
        <v>-0.59220200000000001</v>
      </c>
      <c r="S544">
        <f t="shared" si="54"/>
        <v>0.62780800000000003</v>
      </c>
      <c r="T544">
        <f t="shared" si="55"/>
        <v>0</v>
      </c>
      <c r="U544">
        <f t="shared" si="56"/>
        <v>0</v>
      </c>
    </row>
    <row r="545" spans="1:21" x14ac:dyDescent="0.3">
      <c r="A545" s="4">
        <v>543</v>
      </c>
      <c r="B545" s="4">
        <v>-96581092511</v>
      </c>
      <c r="C545" s="5">
        <v>7</v>
      </c>
      <c r="D545" s="5">
        <v>-1.9633000000000001E-2</v>
      </c>
      <c r="E545" s="5">
        <v>1.9307000000000001E-2</v>
      </c>
      <c r="F545" s="5">
        <v>1011271</v>
      </c>
      <c r="G545" s="5">
        <v>-0.192686</v>
      </c>
      <c r="H545" s="5">
        <v>1326127</v>
      </c>
      <c r="I545" s="5">
        <v>0</v>
      </c>
      <c r="J545" s="5">
        <v>0</v>
      </c>
      <c r="L545">
        <f t="shared" si="51"/>
        <v>543</v>
      </c>
      <c r="M545">
        <f>Analysis!$B$3+B545/1000000</f>
        <v>10.907489000004716</v>
      </c>
      <c r="N545">
        <f t="shared" si="52"/>
        <v>7</v>
      </c>
      <c r="O545">
        <f>IF(ABS(D545)&gt;1,D545/1000000,D545)*Analysis!$B$4</f>
        <v>-0.19259973000000002</v>
      </c>
      <c r="P545">
        <f>IF(ABS(E545)&gt;1,E545/1000000,E545)*Analysis!$B$4</f>
        <v>0.18940167000000002</v>
      </c>
      <c r="Q545">
        <f>IF(ABS(F545)&gt;1,F545/1000000,F545)*Analysis!$B$4</f>
        <v>9.9205685100000007</v>
      </c>
      <c r="R545">
        <f t="shared" si="53"/>
        <v>-0.192686</v>
      </c>
      <c r="S545">
        <f t="shared" si="54"/>
        <v>1.3261270000000001</v>
      </c>
      <c r="T545">
        <f t="shared" si="55"/>
        <v>0</v>
      </c>
      <c r="U545">
        <f t="shared" si="56"/>
        <v>0</v>
      </c>
    </row>
    <row r="546" spans="1:21" x14ac:dyDescent="0.3">
      <c r="A546" s="4">
        <v>544</v>
      </c>
      <c r="B546" s="4">
        <v>-96581071505</v>
      </c>
      <c r="C546" s="5">
        <v>7</v>
      </c>
      <c r="D546" s="5">
        <v>2.2950000000000002E-3</v>
      </c>
      <c r="E546" s="5">
        <v>2.4708999999999998E-2</v>
      </c>
      <c r="F546" s="5">
        <v>1002724</v>
      </c>
      <c r="G546" s="5">
        <v>0.19816800000000001</v>
      </c>
      <c r="H546" s="5">
        <v>0.89660899999999999</v>
      </c>
      <c r="I546" s="5">
        <v>0</v>
      </c>
      <c r="J546" s="5">
        <v>0</v>
      </c>
      <c r="L546">
        <f t="shared" si="51"/>
        <v>544</v>
      </c>
      <c r="M546">
        <f>Analysis!$B$3+B546/1000000</f>
        <v>10.928495000000112</v>
      </c>
      <c r="N546">
        <f t="shared" si="52"/>
        <v>7</v>
      </c>
      <c r="O546">
        <f>IF(ABS(D546)&gt;1,D546/1000000,D546)*Analysis!$B$4</f>
        <v>2.2513950000000001E-2</v>
      </c>
      <c r="P546">
        <f>IF(ABS(E546)&gt;1,E546/1000000,E546)*Analysis!$B$4</f>
        <v>0.24239528999999999</v>
      </c>
      <c r="Q546">
        <f>IF(ABS(F546)&gt;1,F546/1000000,F546)*Analysis!$B$4</f>
        <v>9.8367224400000008</v>
      </c>
      <c r="R546">
        <f t="shared" si="53"/>
        <v>0.19816800000000001</v>
      </c>
      <c r="S546">
        <f t="shared" si="54"/>
        <v>0.89660899999999999</v>
      </c>
      <c r="T546">
        <f t="shared" si="55"/>
        <v>0</v>
      </c>
      <c r="U546">
        <f t="shared" si="56"/>
        <v>0</v>
      </c>
    </row>
    <row r="547" spans="1:21" x14ac:dyDescent="0.3">
      <c r="A547" s="4">
        <v>545</v>
      </c>
      <c r="B547" s="4">
        <v>-96581050536</v>
      </c>
      <c r="C547" s="5">
        <v>7</v>
      </c>
      <c r="D547" s="5">
        <v>1.2827E-2</v>
      </c>
      <c r="E547" s="5">
        <v>-5.5929999999999999E-3</v>
      </c>
      <c r="F547" s="5">
        <v>1000550</v>
      </c>
      <c r="G547" s="5">
        <v>0.17035</v>
      </c>
      <c r="H547" s="5">
        <v>0.16903399999999999</v>
      </c>
      <c r="I547" s="5">
        <v>0</v>
      </c>
      <c r="J547" s="5">
        <v>0</v>
      </c>
      <c r="L547">
        <f t="shared" si="51"/>
        <v>545</v>
      </c>
      <c r="M547">
        <f>Analysis!$B$3+B547/1000000</f>
        <v>10.949464000004809</v>
      </c>
      <c r="N547">
        <f t="shared" si="52"/>
        <v>7</v>
      </c>
      <c r="O547">
        <f>IF(ABS(D547)&gt;1,D547/1000000,D547)*Analysis!$B$4</f>
        <v>0.12583287000000001</v>
      </c>
      <c r="P547">
        <f>IF(ABS(E547)&gt;1,E547/1000000,E547)*Analysis!$B$4</f>
        <v>-5.4867329999999999E-2</v>
      </c>
      <c r="Q547">
        <f>IF(ABS(F547)&gt;1,F547/1000000,F547)*Analysis!$B$4</f>
        <v>9.8153955000000011</v>
      </c>
      <c r="R547">
        <f t="shared" si="53"/>
        <v>0.17035</v>
      </c>
      <c r="S547">
        <f t="shared" si="54"/>
        <v>0.16903399999999999</v>
      </c>
      <c r="T547">
        <f t="shared" si="55"/>
        <v>0</v>
      </c>
      <c r="U547">
        <f t="shared" si="56"/>
        <v>0</v>
      </c>
    </row>
    <row r="548" spans="1:21" x14ac:dyDescent="0.3">
      <c r="A548" s="4">
        <v>546</v>
      </c>
      <c r="B548" s="4">
        <v>-96581029225</v>
      </c>
      <c r="C548" s="5">
        <v>7</v>
      </c>
      <c r="D548" s="5">
        <v>-1.2485E-2</v>
      </c>
      <c r="E548" s="5">
        <v>-6.3160000000000004E-3</v>
      </c>
      <c r="F548" s="5">
        <v>1012521</v>
      </c>
      <c r="G548" s="5">
        <v>-3.1119000000000001E-2</v>
      </c>
      <c r="H548" s="5">
        <v>0.57418899999999995</v>
      </c>
      <c r="I548" s="5">
        <v>0</v>
      </c>
      <c r="J548" s="5">
        <v>0</v>
      </c>
      <c r="L548">
        <f t="shared" si="51"/>
        <v>546</v>
      </c>
      <c r="M548">
        <f>Analysis!$B$3+B548/1000000</f>
        <v>10.970774999994319</v>
      </c>
      <c r="N548">
        <f t="shared" si="52"/>
        <v>7</v>
      </c>
      <c r="O548">
        <f>IF(ABS(D548)&gt;1,D548/1000000,D548)*Analysis!$B$4</f>
        <v>-0.12247785</v>
      </c>
      <c r="P548">
        <f>IF(ABS(E548)&gt;1,E548/1000000,E548)*Analysis!$B$4</f>
        <v>-6.1959960000000008E-2</v>
      </c>
      <c r="Q548">
        <f>IF(ABS(F548)&gt;1,F548/1000000,F548)*Analysis!$B$4</f>
        <v>9.932831010000001</v>
      </c>
      <c r="R548">
        <f t="shared" si="53"/>
        <v>-3.1119000000000001E-2</v>
      </c>
      <c r="S548">
        <f t="shared" si="54"/>
        <v>0.57418899999999995</v>
      </c>
      <c r="T548">
        <f t="shared" si="55"/>
        <v>0</v>
      </c>
      <c r="U548">
        <f t="shared" si="56"/>
        <v>0</v>
      </c>
    </row>
    <row r="549" spans="1:21" x14ac:dyDescent="0.3">
      <c r="A549" s="4">
        <v>547</v>
      </c>
      <c r="B549" s="4">
        <v>-96581011510</v>
      </c>
      <c r="C549" s="5">
        <v>7</v>
      </c>
      <c r="D549" s="5">
        <v>-1.6483000000000001E-2</v>
      </c>
      <c r="E549" s="5">
        <v>2.3646E-2</v>
      </c>
      <c r="F549" s="5">
        <v>1004984</v>
      </c>
      <c r="G549" s="5">
        <v>0.533022</v>
      </c>
      <c r="H549" s="5">
        <v>1279127</v>
      </c>
      <c r="I549" s="5">
        <v>0</v>
      </c>
      <c r="J549" s="5">
        <v>0</v>
      </c>
      <c r="L549">
        <f t="shared" si="51"/>
        <v>547</v>
      </c>
      <c r="M549">
        <f>Analysis!$B$3+B549/1000000</f>
        <v>10.988490000003367</v>
      </c>
      <c r="N549">
        <f t="shared" si="52"/>
        <v>7</v>
      </c>
      <c r="O549">
        <f>IF(ABS(D549)&gt;1,D549/1000000,D549)*Analysis!$B$4</f>
        <v>-0.16169823000000003</v>
      </c>
      <c r="P549">
        <f>IF(ABS(E549)&gt;1,E549/1000000,E549)*Analysis!$B$4</f>
        <v>0.23196726000000001</v>
      </c>
      <c r="Q549">
        <f>IF(ABS(F549)&gt;1,F549/1000000,F549)*Analysis!$B$4</f>
        <v>9.8588930400000017</v>
      </c>
      <c r="R549">
        <f t="shared" si="53"/>
        <v>0.533022</v>
      </c>
      <c r="S549">
        <f t="shared" si="54"/>
        <v>1.2791269999999999</v>
      </c>
      <c r="T549">
        <f t="shared" si="55"/>
        <v>0</v>
      </c>
      <c r="U549">
        <f t="shared" si="56"/>
        <v>0</v>
      </c>
    </row>
    <row r="550" spans="1:21" x14ac:dyDescent="0.3">
      <c r="A550" s="4">
        <v>548</v>
      </c>
      <c r="B550" s="4">
        <v>-96580993111</v>
      </c>
      <c r="C550" s="5">
        <v>7</v>
      </c>
      <c r="D550" s="5">
        <v>1.2739E-2</v>
      </c>
      <c r="E550" s="5">
        <v>7.4840000000000002E-3</v>
      </c>
      <c r="F550" s="5">
        <v>1002855</v>
      </c>
      <c r="G550" s="5">
        <v>0.74910399999999999</v>
      </c>
      <c r="H550" s="5">
        <v>0.80721799999999999</v>
      </c>
      <c r="I550" s="5">
        <v>0</v>
      </c>
      <c r="J550" s="5">
        <v>0</v>
      </c>
      <c r="L550">
        <f t="shared" si="51"/>
        <v>548</v>
      </c>
      <c r="M550">
        <f>Analysis!$B$3+B550/1000000</f>
        <v>11.00688899999659</v>
      </c>
      <c r="N550">
        <f t="shared" si="52"/>
        <v>7</v>
      </c>
      <c r="O550">
        <f>IF(ABS(D550)&gt;1,D550/1000000,D550)*Analysis!$B$4</f>
        <v>0.12496959000000001</v>
      </c>
      <c r="P550">
        <f>IF(ABS(E550)&gt;1,E550/1000000,E550)*Analysis!$B$4</f>
        <v>7.3418040000000004E-2</v>
      </c>
      <c r="Q550">
        <f>IF(ABS(F550)&gt;1,F550/1000000,F550)*Analysis!$B$4</f>
        <v>9.8380075500000004</v>
      </c>
      <c r="R550">
        <f t="shared" si="53"/>
        <v>0.74910399999999999</v>
      </c>
      <c r="S550">
        <f t="shared" si="54"/>
        <v>0.80721799999999999</v>
      </c>
      <c r="T550">
        <f t="shared" si="55"/>
        <v>0</v>
      </c>
      <c r="U550">
        <f t="shared" si="56"/>
        <v>0</v>
      </c>
    </row>
    <row r="551" spans="1:21" x14ac:dyDescent="0.3">
      <c r="A551" s="4">
        <v>549</v>
      </c>
      <c r="B551" s="4">
        <v>-96580969880</v>
      </c>
      <c r="C551" s="5">
        <v>7</v>
      </c>
      <c r="D551" s="5">
        <v>4.7569999999999999E-3</v>
      </c>
      <c r="E551" s="5">
        <v>-3.2699999999999999E-3</v>
      </c>
      <c r="F551" s="5">
        <v>1003309</v>
      </c>
      <c r="G551" s="5">
        <v>-8.7776000000000007E-2</v>
      </c>
      <c r="H551" s="5">
        <v>0.490452</v>
      </c>
      <c r="I551" s="5">
        <v>0</v>
      </c>
      <c r="J551" s="5">
        <v>0</v>
      </c>
      <c r="L551">
        <f t="shared" si="51"/>
        <v>549</v>
      </c>
      <c r="M551">
        <f>Analysis!$B$3+B551/1000000</f>
        <v>11.030119999995804</v>
      </c>
      <c r="N551">
        <f t="shared" si="52"/>
        <v>7</v>
      </c>
      <c r="O551">
        <f>IF(ABS(D551)&gt;1,D551/1000000,D551)*Analysis!$B$4</f>
        <v>4.666617E-2</v>
      </c>
      <c r="P551">
        <f>IF(ABS(E551)&gt;1,E551/1000000,E551)*Analysis!$B$4</f>
        <v>-3.2078700000000002E-2</v>
      </c>
      <c r="Q551">
        <f>IF(ABS(F551)&gt;1,F551/1000000,F551)*Analysis!$B$4</f>
        <v>9.842461290000001</v>
      </c>
      <c r="R551">
        <f t="shared" si="53"/>
        <v>-8.7776000000000007E-2</v>
      </c>
      <c r="S551">
        <f t="shared" si="54"/>
        <v>0.490452</v>
      </c>
      <c r="T551">
        <f t="shared" si="55"/>
        <v>0</v>
      </c>
      <c r="U551">
        <f t="shared" si="56"/>
        <v>0</v>
      </c>
    </row>
    <row r="552" spans="1:21" x14ac:dyDescent="0.3">
      <c r="A552" s="4">
        <v>550</v>
      </c>
      <c r="B552" s="4">
        <v>-96580954681</v>
      </c>
      <c r="C552" s="5">
        <v>7</v>
      </c>
      <c r="D552" s="5">
        <v>-2.5593000000000001E-2</v>
      </c>
      <c r="E552" s="5">
        <v>1.9547999999999999E-2</v>
      </c>
      <c r="F552" s="5">
        <v>1014570</v>
      </c>
      <c r="G552" s="5">
        <v>-0.38762600000000003</v>
      </c>
      <c r="H552" s="5">
        <v>1350868</v>
      </c>
      <c r="I552" s="5">
        <v>0</v>
      </c>
      <c r="J552" s="5">
        <v>0</v>
      </c>
      <c r="L552">
        <f t="shared" si="51"/>
        <v>550</v>
      </c>
      <c r="M552">
        <f>Analysis!$B$3+B552/1000000</f>
        <v>11.045318999997107</v>
      </c>
      <c r="N552">
        <f t="shared" si="52"/>
        <v>7</v>
      </c>
      <c r="O552">
        <f>IF(ABS(D552)&gt;1,D552/1000000,D552)*Analysis!$B$4</f>
        <v>-0.25106733000000003</v>
      </c>
      <c r="P552">
        <f>IF(ABS(E552)&gt;1,E552/1000000,E552)*Analysis!$B$4</f>
        <v>0.19176588</v>
      </c>
      <c r="Q552">
        <f>IF(ABS(F552)&gt;1,F552/1000000,F552)*Analysis!$B$4</f>
        <v>9.9529317000000006</v>
      </c>
      <c r="R552">
        <f t="shared" si="53"/>
        <v>-0.38762600000000003</v>
      </c>
      <c r="S552">
        <f t="shared" si="54"/>
        <v>1.350868</v>
      </c>
      <c r="T552">
        <f t="shared" si="55"/>
        <v>0</v>
      </c>
      <c r="U552">
        <f t="shared" si="56"/>
        <v>0</v>
      </c>
    </row>
    <row r="553" spans="1:21" x14ac:dyDescent="0.3">
      <c r="A553" s="4">
        <v>551</v>
      </c>
      <c r="B553" s="4">
        <v>-96580929550</v>
      </c>
      <c r="C553" s="5">
        <v>7</v>
      </c>
      <c r="D553" s="5">
        <v>-8.5800000000000004E-4</v>
      </c>
      <c r="E553" s="5">
        <v>2.0175999999999999E-2</v>
      </c>
      <c r="F553" s="5">
        <v>1000876</v>
      </c>
      <c r="G553" s="5">
        <v>0.313527</v>
      </c>
      <c r="H553" s="5">
        <v>0.81702399999999997</v>
      </c>
      <c r="I553" s="5">
        <v>0</v>
      </c>
      <c r="J553" s="5">
        <v>0</v>
      </c>
      <c r="L553">
        <f t="shared" si="51"/>
        <v>551</v>
      </c>
      <c r="M553">
        <f>Analysis!$B$3+B553/1000000</f>
        <v>11.070449999999255</v>
      </c>
      <c r="N553">
        <f t="shared" si="52"/>
        <v>7</v>
      </c>
      <c r="O553">
        <f>IF(ABS(D553)&gt;1,D553/1000000,D553)*Analysis!$B$4</f>
        <v>-8.416980000000001E-3</v>
      </c>
      <c r="P553">
        <f>IF(ABS(E553)&gt;1,E553/1000000,E553)*Analysis!$B$4</f>
        <v>0.19792656</v>
      </c>
      <c r="Q553">
        <f>IF(ABS(F553)&gt;1,F553/1000000,F553)*Analysis!$B$4</f>
        <v>9.8185935600000018</v>
      </c>
      <c r="R553">
        <f t="shared" si="53"/>
        <v>0.313527</v>
      </c>
      <c r="S553">
        <f t="shared" si="54"/>
        <v>0.81702399999999997</v>
      </c>
      <c r="T553">
        <f t="shared" si="55"/>
        <v>0</v>
      </c>
      <c r="U553">
        <f t="shared" si="56"/>
        <v>0</v>
      </c>
    </row>
    <row r="554" spans="1:21" x14ac:dyDescent="0.3">
      <c r="A554" s="4">
        <v>552</v>
      </c>
      <c r="B554" s="4">
        <v>-96580910656</v>
      </c>
      <c r="C554" s="5">
        <v>7</v>
      </c>
      <c r="D554" s="5">
        <v>-3.9810000000000002E-3</v>
      </c>
      <c r="E554" s="5">
        <v>1.1446E-2</v>
      </c>
      <c r="F554" s="5">
        <v>1000157</v>
      </c>
      <c r="G554" s="5">
        <v>0.139901</v>
      </c>
      <c r="H554" s="5">
        <v>0.88461999999999996</v>
      </c>
      <c r="I554" s="5">
        <v>0</v>
      </c>
      <c r="J554" s="5">
        <v>0</v>
      </c>
      <c r="L554">
        <f t="shared" si="51"/>
        <v>552</v>
      </c>
      <c r="M554">
        <f>Analysis!$B$3+B554/1000000</f>
        <v>11.089344000007259</v>
      </c>
      <c r="N554">
        <f t="shared" si="52"/>
        <v>7</v>
      </c>
      <c r="O554">
        <f>IF(ABS(D554)&gt;1,D554/1000000,D554)*Analysis!$B$4</f>
        <v>-3.9053610000000002E-2</v>
      </c>
      <c r="P554">
        <f>IF(ABS(E554)&gt;1,E554/1000000,E554)*Analysis!$B$4</f>
        <v>0.11228526</v>
      </c>
      <c r="Q554">
        <f>IF(ABS(F554)&gt;1,F554/1000000,F554)*Analysis!$B$4</f>
        <v>9.8115401700000007</v>
      </c>
      <c r="R554">
        <f t="shared" si="53"/>
        <v>0.139901</v>
      </c>
      <c r="S554">
        <f t="shared" si="54"/>
        <v>0.88461999999999996</v>
      </c>
      <c r="T554">
        <f t="shared" si="55"/>
        <v>0</v>
      </c>
      <c r="U554">
        <f t="shared" si="56"/>
        <v>0</v>
      </c>
    </row>
    <row r="555" spans="1:21" x14ac:dyDescent="0.3">
      <c r="A555" s="4">
        <v>553</v>
      </c>
      <c r="B555" s="4">
        <v>-96580890647</v>
      </c>
      <c r="C555" s="5">
        <v>7</v>
      </c>
      <c r="D555" s="5">
        <v>4.5890000000000002E-3</v>
      </c>
      <c r="E555" s="5">
        <v>6.3420000000000004E-3</v>
      </c>
      <c r="F555" s="5">
        <v>1003726</v>
      </c>
      <c r="G555" s="5">
        <v>0.17699599999999999</v>
      </c>
      <c r="H555" s="5">
        <v>0.91925999999999997</v>
      </c>
      <c r="I555" s="5">
        <v>0</v>
      </c>
      <c r="J555" s="5">
        <v>0</v>
      </c>
      <c r="L555">
        <f t="shared" si="51"/>
        <v>553</v>
      </c>
      <c r="M555">
        <f>Analysis!$B$3+B555/1000000</f>
        <v>11.109353000007104</v>
      </c>
      <c r="N555">
        <f t="shared" si="52"/>
        <v>7</v>
      </c>
      <c r="O555">
        <f>IF(ABS(D555)&gt;1,D555/1000000,D555)*Analysis!$B$4</f>
        <v>4.5018090000000004E-2</v>
      </c>
      <c r="P555">
        <f>IF(ABS(E555)&gt;1,E555/1000000,E555)*Analysis!$B$4</f>
        <v>6.221502000000001E-2</v>
      </c>
      <c r="Q555">
        <f>IF(ABS(F555)&gt;1,F555/1000000,F555)*Analysis!$B$4</f>
        <v>9.8465520599999987</v>
      </c>
      <c r="R555">
        <f t="shared" si="53"/>
        <v>0.17699599999999999</v>
      </c>
      <c r="S555">
        <f t="shared" si="54"/>
        <v>0.91925999999999997</v>
      </c>
      <c r="T555">
        <f t="shared" si="55"/>
        <v>0</v>
      </c>
      <c r="U555">
        <f t="shared" si="56"/>
        <v>0</v>
      </c>
    </row>
    <row r="556" spans="1:21" x14ac:dyDescent="0.3">
      <c r="A556" s="4">
        <v>554</v>
      </c>
      <c r="B556" s="4">
        <v>-96580871249</v>
      </c>
      <c r="C556" s="5">
        <v>7</v>
      </c>
      <c r="D556" s="5">
        <v>2.5209999999999998E-3</v>
      </c>
      <c r="E556" s="5">
        <v>9.7799999999999992E-4</v>
      </c>
      <c r="F556" s="5">
        <v>1005989</v>
      </c>
      <c r="G556" s="5">
        <v>-0.115763</v>
      </c>
      <c r="H556" s="5">
        <v>0.58274499999999996</v>
      </c>
      <c r="I556" s="5">
        <v>0</v>
      </c>
      <c r="J556" s="5">
        <v>0</v>
      </c>
      <c r="L556">
        <f t="shared" si="51"/>
        <v>554</v>
      </c>
      <c r="M556">
        <f>Analysis!$B$3+B556/1000000</f>
        <v>11.128750999996555</v>
      </c>
      <c r="N556">
        <f t="shared" si="52"/>
        <v>7</v>
      </c>
      <c r="O556">
        <f>IF(ABS(D556)&gt;1,D556/1000000,D556)*Analysis!$B$4</f>
        <v>2.4731009999999998E-2</v>
      </c>
      <c r="P556">
        <f>IF(ABS(E556)&gt;1,E556/1000000,E556)*Analysis!$B$4</f>
        <v>9.594179999999999E-3</v>
      </c>
      <c r="Q556">
        <f>IF(ABS(F556)&gt;1,F556/1000000,F556)*Analysis!$B$4</f>
        <v>9.868752090000001</v>
      </c>
      <c r="R556">
        <f t="shared" si="53"/>
        <v>-0.115763</v>
      </c>
      <c r="S556">
        <f t="shared" si="54"/>
        <v>0.58274499999999996</v>
      </c>
      <c r="T556">
        <f t="shared" si="55"/>
        <v>0</v>
      </c>
      <c r="U556">
        <f t="shared" si="56"/>
        <v>0</v>
      </c>
    </row>
    <row r="557" spans="1:21" x14ac:dyDescent="0.3">
      <c r="A557" s="4">
        <v>555</v>
      </c>
      <c r="B557" s="4">
        <v>-96580848714</v>
      </c>
      <c r="C557" s="5">
        <v>7</v>
      </c>
      <c r="D557" s="5">
        <v>-1.3516E-2</v>
      </c>
      <c r="E557" s="5">
        <v>1.6149999999999999E-3</v>
      </c>
      <c r="F557" s="5">
        <v>1005599</v>
      </c>
      <c r="G557" s="5">
        <v>1.3625E-2</v>
      </c>
      <c r="H557" s="5">
        <v>0.80532700000000002</v>
      </c>
      <c r="I557" s="5">
        <v>0</v>
      </c>
      <c r="J557" s="5">
        <v>0</v>
      </c>
      <c r="L557">
        <f t="shared" si="51"/>
        <v>555</v>
      </c>
      <c r="M557">
        <f>Analysis!$B$3+B557/1000000</f>
        <v>11.151285999992979</v>
      </c>
      <c r="N557">
        <f t="shared" si="52"/>
        <v>7</v>
      </c>
      <c r="O557">
        <f>IF(ABS(D557)&gt;1,D557/1000000,D557)*Analysis!$B$4</f>
        <v>-0.13259196000000001</v>
      </c>
      <c r="P557">
        <f>IF(ABS(E557)&gt;1,E557/1000000,E557)*Analysis!$B$4</f>
        <v>1.584315E-2</v>
      </c>
      <c r="Q557">
        <f>IF(ABS(F557)&gt;1,F557/1000000,F557)*Analysis!$B$4</f>
        <v>9.8649261900000003</v>
      </c>
      <c r="R557">
        <f t="shared" si="53"/>
        <v>1.3625E-2</v>
      </c>
      <c r="S557">
        <f t="shared" si="54"/>
        <v>0.80532700000000002</v>
      </c>
      <c r="T557">
        <f t="shared" si="55"/>
        <v>0</v>
      </c>
      <c r="U557">
        <f t="shared" si="56"/>
        <v>0</v>
      </c>
    </row>
    <row r="558" spans="1:21" x14ac:dyDescent="0.3">
      <c r="A558" s="4">
        <v>556</v>
      </c>
      <c r="B558" s="4">
        <v>-96580828760</v>
      </c>
      <c r="C558" s="5">
        <v>7</v>
      </c>
      <c r="D558" s="5">
        <v>-7.3959999999999998E-3</v>
      </c>
      <c r="E558" s="5">
        <v>2.0392E-2</v>
      </c>
      <c r="F558" s="5">
        <v>1000016</v>
      </c>
      <c r="G558" s="5">
        <v>0.38086799999999998</v>
      </c>
      <c r="H558" s="5">
        <v>1161277</v>
      </c>
      <c r="I558" s="5">
        <v>0</v>
      </c>
      <c r="J558" s="5">
        <v>0</v>
      </c>
      <c r="L558">
        <f t="shared" si="51"/>
        <v>556</v>
      </c>
      <c r="M558">
        <f>Analysis!$B$3+B558/1000000</f>
        <v>11.171239999996033</v>
      </c>
      <c r="N558">
        <f t="shared" si="52"/>
        <v>7</v>
      </c>
      <c r="O558">
        <f>IF(ABS(D558)&gt;1,D558/1000000,D558)*Analysis!$B$4</f>
        <v>-7.2554759999999996E-2</v>
      </c>
      <c r="P558">
        <f>IF(ABS(E558)&gt;1,E558/1000000,E558)*Analysis!$B$4</f>
        <v>0.20004552</v>
      </c>
      <c r="Q558">
        <f>IF(ABS(F558)&gt;1,F558/1000000,F558)*Analysis!$B$4</f>
        <v>9.8101569600000005</v>
      </c>
      <c r="R558">
        <f t="shared" si="53"/>
        <v>0.38086799999999998</v>
      </c>
      <c r="S558">
        <f t="shared" si="54"/>
        <v>1.1612769999999999</v>
      </c>
      <c r="T558">
        <f t="shared" si="55"/>
        <v>0</v>
      </c>
      <c r="U558">
        <f t="shared" si="56"/>
        <v>0</v>
      </c>
    </row>
    <row r="559" spans="1:21" x14ac:dyDescent="0.3">
      <c r="A559" s="4">
        <v>557</v>
      </c>
      <c r="B559" s="4">
        <v>-96580807131</v>
      </c>
      <c r="C559" s="5">
        <v>7</v>
      </c>
      <c r="D559" s="5">
        <v>-1.6981E-2</v>
      </c>
      <c r="E559" s="5">
        <v>1.3793E-2</v>
      </c>
      <c r="F559" s="5">
        <v>1009566</v>
      </c>
      <c r="G559" s="5">
        <v>-0.41036</v>
      </c>
      <c r="H559" s="5">
        <v>0.92656000000000005</v>
      </c>
      <c r="I559" s="5">
        <v>0</v>
      </c>
      <c r="J559" s="5">
        <v>0</v>
      </c>
      <c r="L559">
        <f t="shared" si="51"/>
        <v>557</v>
      </c>
      <c r="M559">
        <f>Analysis!$B$3+B559/1000000</f>
        <v>11.192869000005885</v>
      </c>
      <c r="N559">
        <f t="shared" si="52"/>
        <v>7</v>
      </c>
      <c r="O559">
        <f>IF(ABS(D559)&gt;1,D559/1000000,D559)*Analysis!$B$4</f>
        <v>-0.16658360999999999</v>
      </c>
      <c r="P559">
        <f>IF(ABS(E559)&gt;1,E559/1000000,E559)*Analysis!$B$4</f>
        <v>0.13530933000000001</v>
      </c>
      <c r="Q559">
        <f>IF(ABS(F559)&gt;1,F559/1000000,F559)*Analysis!$B$4</f>
        <v>9.9038424599999999</v>
      </c>
      <c r="R559">
        <f t="shared" si="53"/>
        <v>-0.41036</v>
      </c>
      <c r="S559">
        <f t="shared" si="54"/>
        <v>0.92656000000000005</v>
      </c>
      <c r="T559">
        <f t="shared" si="55"/>
        <v>0</v>
      </c>
      <c r="U559">
        <f t="shared" si="56"/>
        <v>0</v>
      </c>
    </row>
    <row r="560" spans="1:21" x14ac:dyDescent="0.3">
      <c r="A560" s="4">
        <v>558</v>
      </c>
      <c r="B560" s="4">
        <v>-96580789231</v>
      </c>
      <c r="C560" s="5">
        <v>7</v>
      </c>
      <c r="D560" s="5">
        <v>1.8569999999999999E-3</v>
      </c>
      <c r="E560" s="5">
        <v>1.6586E-2</v>
      </c>
      <c r="F560" s="5">
        <v>1014107</v>
      </c>
      <c r="G560" s="5">
        <v>-0.35762500000000003</v>
      </c>
      <c r="H560" s="5">
        <v>0.72416000000000003</v>
      </c>
      <c r="I560" s="5">
        <v>0</v>
      </c>
      <c r="J560" s="5">
        <v>0</v>
      </c>
      <c r="L560">
        <f t="shared" si="51"/>
        <v>558</v>
      </c>
      <c r="M560">
        <f>Analysis!$B$3+B560/1000000</f>
        <v>11.210768999997526</v>
      </c>
      <c r="N560">
        <f t="shared" si="52"/>
        <v>7</v>
      </c>
      <c r="O560">
        <f>IF(ABS(D560)&gt;1,D560/1000000,D560)*Analysis!$B$4</f>
        <v>1.8217170000000001E-2</v>
      </c>
      <c r="P560">
        <f>IF(ABS(E560)&gt;1,E560/1000000,E560)*Analysis!$B$4</f>
        <v>0.16270866</v>
      </c>
      <c r="Q560">
        <f>IF(ABS(F560)&gt;1,F560/1000000,F560)*Analysis!$B$4</f>
        <v>9.948389670000001</v>
      </c>
      <c r="R560">
        <f t="shared" si="53"/>
        <v>-0.35762500000000003</v>
      </c>
      <c r="S560">
        <f t="shared" si="54"/>
        <v>0.72416000000000003</v>
      </c>
      <c r="T560">
        <f t="shared" si="55"/>
        <v>0</v>
      </c>
      <c r="U560">
        <f t="shared" si="56"/>
        <v>0</v>
      </c>
    </row>
    <row r="561" spans="1:21" x14ac:dyDescent="0.3">
      <c r="A561" s="4">
        <v>559</v>
      </c>
      <c r="B561" s="4">
        <v>-96580768642</v>
      </c>
      <c r="C561" s="5">
        <v>7</v>
      </c>
      <c r="D561" s="5">
        <v>1.2881E-2</v>
      </c>
      <c r="E561" s="5">
        <v>-2.581E-3</v>
      </c>
      <c r="F561" s="5">
        <v>0.98746800000000001</v>
      </c>
      <c r="G561" s="5">
        <v>0.15890199999999999</v>
      </c>
      <c r="H561" s="5">
        <v>0.59981099999999998</v>
      </c>
      <c r="I561" s="5">
        <v>0</v>
      </c>
      <c r="J561" s="5">
        <v>0</v>
      </c>
      <c r="L561">
        <f t="shared" si="51"/>
        <v>559</v>
      </c>
      <c r="M561">
        <f>Analysis!$B$3+B561/1000000</f>
        <v>11.231358000004548</v>
      </c>
      <c r="N561">
        <f t="shared" si="52"/>
        <v>7</v>
      </c>
      <c r="O561">
        <f>IF(ABS(D561)&gt;1,D561/1000000,D561)*Analysis!$B$4</f>
        <v>0.12636261000000001</v>
      </c>
      <c r="P561">
        <f>IF(ABS(E561)&gt;1,E561/1000000,E561)*Analysis!$B$4</f>
        <v>-2.5319609999999999E-2</v>
      </c>
      <c r="Q561">
        <f>IF(ABS(F561)&gt;1,F561/1000000,F561)*Analysis!$B$4</f>
        <v>9.6870610800000012</v>
      </c>
      <c r="R561">
        <f t="shared" si="53"/>
        <v>0.15890199999999999</v>
      </c>
      <c r="S561">
        <f t="shared" si="54"/>
        <v>0.59981099999999998</v>
      </c>
      <c r="T561">
        <f t="shared" si="55"/>
        <v>0</v>
      </c>
      <c r="U561">
        <f t="shared" si="56"/>
        <v>0</v>
      </c>
    </row>
    <row r="562" spans="1:21" x14ac:dyDescent="0.3">
      <c r="A562" s="4">
        <v>560</v>
      </c>
      <c r="B562" s="4">
        <v>-96580750287</v>
      </c>
      <c r="C562" s="5">
        <v>7</v>
      </c>
      <c r="D562" s="5">
        <v>-1.3856E-2</v>
      </c>
      <c r="E562" s="5">
        <v>1.64E-4</v>
      </c>
      <c r="F562" s="5">
        <v>1008007</v>
      </c>
      <c r="G562" s="5">
        <v>9.3219999999999997E-2</v>
      </c>
      <c r="H562" s="5">
        <v>0.86899099999999996</v>
      </c>
      <c r="I562" s="5">
        <v>0</v>
      </c>
      <c r="J562" s="5">
        <v>0</v>
      </c>
      <c r="L562">
        <f t="shared" si="51"/>
        <v>560</v>
      </c>
      <c r="M562">
        <f>Analysis!$B$3+B562/1000000</f>
        <v>11.249712999997428</v>
      </c>
      <c r="N562">
        <f t="shared" si="52"/>
        <v>7</v>
      </c>
      <c r="O562">
        <f>IF(ABS(D562)&gt;1,D562/1000000,D562)*Analysis!$B$4</f>
        <v>-0.13592736</v>
      </c>
      <c r="P562">
        <f>IF(ABS(E562)&gt;1,E562/1000000,E562)*Analysis!$B$4</f>
        <v>1.6088400000000001E-3</v>
      </c>
      <c r="Q562">
        <f>IF(ABS(F562)&gt;1,F562/1000000,F562)*Analysis!$B$4</f>
        <v>9.8885486700000023</v>
      </c>
      <c r="R562">
        <f t="shared" si="53"/>
        <v>9.3219999999999997E-2</v>
      </c>
      <c r="S562">
        <f t="shared" si="54"/>
        <v>0.86899099999999996</v>
      </c>
      <c r="T562">
        <f t="shared" si="55"/>
        <v>0</v>
      </c>
      <c r="U562">
        <f t="shared" si="56"/>
        <v>0</v>
      </c>
    </row>
    <row r="563" spans="1:21" x14ac:dyDescent="0.3">
      <c r="A563" s="4">
        <v>561</v>
      </c>
      <c r="B563" s="4">
        <v>-96580728856</v>
      </c>
      <c r="C563" s="5">
        <v>7</v>
      </c>
      <c r="D563" s="5">
        <v>-4.6509999999999998E-3</v>
      </c>
      <c r="E563" s="5">
        <v>3.1279000000000001E-2</v>
      </c>
      <c r="F563" s="5">
        <v>1031867</v>
      </c>
      <c r="G563" s="5">
        <v>-3.382E-3</v>
      </c>
      <c r="H563" s="5">
        <v>1307964</v>
      </c>
      <c r="I563" s="5">
        <v>0</v>
      </c>
      <c r="J563" s="5">
        <v>0</v>
      </c>
      <c r="L563">
        <f t="shared" si="51"/>
        <v>561</v>
      </c>
      <c r="M563">
        <f>Analysis!$B$3+B563/1000000</f>
        <v>11.271143999998458</v>
      </c>
      <c r="N563">
        <f t="shared" si="52"/>
        <v>7</v>
      </c>
      <c r="O563">
        <f>IF(ABS(D563)&gt;1,D563/1000000,D563)*Analysis!$B$4</f>
        <v>-4.5626310000000003E-2</v>
      </c>
      <c r="P563">
        <f>IF(ABS(E563)&gt;1,E563/1000000,E563)*Analysis!$B$4</f>
        <v>0.30684699000000004</v>
      </c>
      <c r="Q563">
        <f>IF(ABS(F563)&gt;1,F563/1000000,F563)*Analysis!$B$4</f>
        <v>10.122615270000001</v>
      </c>
      <c r="R563">
        <f t="shared" si="53"/>
        <v>-3.382E-3</v>
      </c>
      <c r="S563">
        <f t="shared" si="54"/>
        <v>1.3079639999999999</v>
      </c>
      <c r="T563">
        <f t="shared" si="55"/>
        <v>0</v>
      </c>
      <c r="U563">
        <f t="shared" si="56"/>
        <v>0</v>
      </c>
    </row>
    <row r="564" spans="1:21" x14ac:dyDescent="0.3">
      <c r="A564" s="4">
        <v>562</v>
      </c>
      <c r="B564" s="4">
        <v>-96580708454</v>
      </c>
      <c r="C564" s="5">
        <v>7</v>
      </c>
      <c r="D564" s="5">
        <v>-2.3893999999999999E-2</v>
      </c>
      <c r="E564" s="5">
        <v>-9.1399999999999999E-4</v>
      </c>
      <c r="F564" s="5">
        <v>0.99062700000000004</v>
      </c>
      <c r="G564" s="5">
        <v>-0.90625999999999995</v>
      </c>
      <c r="H564" s="5">
        <v>1021927</v>
      </c>
      <c r="I564" s="5">
        <v>0</v>
      </c>
      <c r="J564" s="5">
        <v>0</v>
      </c>
      <c r="L564">
        <f t="shared" si="51"/>
        <v>562</v>
      </c>
      <c r="M564">
        <f>Analysis!$B$3+B564/1000000</f>
        <v>11.291545999993104</v>
      </c>
      <c r="N564">
        <f t="shared" si="52"/>
        <v>7</v>
      </c>
      <c r="O564">
        <f>IF(ABS(D564)&gt;1,D564/1000000,D564)*Analysis!$B$4</f>
        <v>-0.23440014000000001</v>
      </c>
      <c r="P564">
        <f>IF(ABS(E564)&gt;1,E564/1000000,E564)*Analysis!$B$4</f>
        <v>-8.9663399999999997E-3</v>
      </c>
      <c r="Q564">
        <f>IF(ABS(F564)&gt;1,F564/1000000,F564)*Analysis!$B$4</f>
        <v>9.7180508700000008</v>
      </c>
      <c r="R564">
        <f t="shared" si="53"/>
        <v>-0.90625999999999995</v>
      </c>
      <c r="S564">
        <f t="shared" si="54"/>
        <v>1.021927</v>
      </c>
      <c r="T564">
        <f t="shared" si="55"/>
        <v>0</v>
      </c>
      <c r="U564">
        <f t="shared" si="56"/>
        <v>0</v>
      </c>
    </row>
    <row r="565" spans="1:21" x14ac:dyDescent="0.3">
      <c r="A565" s="4">
        <v>563</v>
      </c>
      <c r="B565" s="4">
        <v>-96580689558</v>
      </c>
      <c r="C565" s="5">
        <v>7</v>
      </c>
      <c r="D565" s="5">
        <v>-8.4829999999999992E-3</v>
      </c>
      <c r="E565" s="5">
        <v>-3.669E-3</v>
      </c>
      <c r="F565" s="5">
        <v>0.98900600000000005</v>
      </c>
      <c r="G565" s="5">
        <v>-0.210759</v>
      </c>
      <c r="H565" s="5">
        <v>0.98142499999999999</v>
      </c>
      <c r="I565" s="5">
        <v>0</v>
      </c>
      <c r="J565" s="5">
        <v>0</v>
      </c>
      <c r="L565">
        <f t="shared" si="51"/>
        <v>563</v>
      </c>
      <c r="M565">
        <f>Analysis!$B$3+B565/1000000</f>
        <v>11.310442000001785</v>
      </c>
      <c r="N565">
        <f t="shared" si="52"/>
        <v>7</v>
      </c>
      <c r="O565">
        <f>IF(ABS(D565)&gt;1,D565/1000000,D565)*Analysis!$B$4</f>
        <v>-8.321822999999999E-2</v>
      </c>
      <c r="P565">
        <f>IF(ABS(E565)&gt;1,E565/1000000,E565)*Analysis!$B$4</f>
        <v>-3.599289E-2</v>
      </c>
      <c r="Q565">
        <f>IF(ABS(F565)&gt;1,F565/1000000,F565)*Analysis!$B$4</f>
        <v>9.7021488600000012</v>
      </c>
      <c r="R565">
        <f t="shared" si="53"/>
        <v>-0.210759</v>
      </c>
      <c r="S565">
        <f t="shared" si="54"/>
        <v>0.98142499999999999</v>
      </c>
      <c r="T565">
        <f t="shared" si="55"/>
        <v>0</v>
      </c>
      <c r="U565">
        <f t="shared" si="56"/>
        <v>0</v>
      </c>
    </row>
    <row r="566" spans="1:21" x14ac:dyDescent="0.3">
      <c r="A566" s="4">
        <v>564</v>
      </c>
      <c r="B566" s="4">
        <v>-96580669996</v>
      </c>
      <c r="C566" s="5">
        <v>7</v>
      </c>
      <c r="D566" s="5">
        <v>2.1984E-2</v>
      </c>
      <c r="E566" s="5">
        <v>2.9444999999999999E-2</v>
      </c>
      <c r="F566" s="5">
        <v>1018167</v>
      </c>
      <c r="G566" s="5">
        <v>0.45301900000000001</v>
      </c>
      <c r="H566" s="5">
        <v>0.98947300000000005</v>
      </c>
      <c r="I566" s="5">
        <v>0</v>
      </c>
      <c r="J566" s="5">
        <v>0</v>
      </c>
      <c r="L566">
        <f t="shared" si="51"/>
        <v>564</v>
      </c>
      <c r="M566">
        <f>Analysis!$B$3+B566/1000000</f>
        <v>11.3300040000031</v>
      </c>
      <c r="N566">
        <f t="shared" si="52"/>
        <v>7</v>
      </c>
      <c r="O566">
        <f>IF(ABS(D566)&gt;1,D566/1000000,D566)*Analysis!$B$4</f>
        <v>0.21566304</v>
      </c>
      <c r="P566">
        <f>IF(ABS(E566)&gt;1,E566/1000000,E566)*Analysis!$B$4</f>
        <v>0.28885545000000001</v>
      </c>
      <c r="Q566">
        <f>IF(ABS(F566)&gt;1,F566/1000000,F566)*Analysis!$B$4</f>
        <v>9.9882182700000008</v>
      </c>
      <c r="R566">
        <f t="shared" si="53"/>
        <v>0.45301900000000001</v>
      </c>
      <c r="S566">
        <f t="shared" si="54"/>
        <v>0.98947300000000005</v>
      </c>
      <c r="T566">
        <f t="shared" si="55"/>
        <v>0</v>
      </c>
      <c r="U566">
        <f t="shared" si="56"/>
        <v>0</v>
      </c>
    </row>
    <row r="567" spans="1:21" x14ac:dyDescent="0.3">
      <c r="A567" s="4">
        <v>565</v>
      </c>
      <c r="B567" s="4">
        <v>-96580649565</v>
      </c>
      <c r="C567" s="5">
        <v>7</v>
      </c>
      <c r="D567" s="5">
        <v>-1.4907999999999999E-2</v>
      </c>
      <c r="E567" s="5">
        <v>6.1789999999999996E-3</v>
      </c>
      <c r="F567" s="5">
        <v>0.99259699999999995</v>
      </c>
      <c r="G567" s="5">
        <v>-0.19264500000000001</v>
      </c>
      <c r="H567" s="5">
        <v>1054542</v>
      </c>
      <c r="I567" s="5">
        <v>0</v>
      </c>
      <c r="J567" s="5">
        <v>0</v>
      </c>
      <c r="L567">
        <f t="shared" si="51"/>
        <v>565</v>
      </c>
      <c r="M567">
        <f>Analysis!$B$3+B567/1000000</f>
        <v>11.350435000000289</v>
      </c>
      <c r="N567">
        <f t="shared" si="52"/>
        <v>7</v>
      </c>
      <c r="O567">
        <f>IF(ABS(D567)&gt;1,D567/1000000,D567)*Analysis!$B$4</f>
        <v>-0.14624748000000001</v>
      </c>
      <c r="P567">
        <f>IF(ABS(E567)&gt;1,E567/1000000,E567)*Analysis!$B$4</f>
        <v>6.0615990000000002E-2</v>
      </c>
      <c r="Q567">
        <f>IF(ABS(F567)&gt;1,F567/1000000,F567)*Analysis!$B$4</f>
        <v>9.7373765700000003</v>
      </c>
      <c r="R567">
        <f t="shared" si="53"/>
        <v>-0.19264500000000001</v>
      </c>
      <c r="S567">
        <f t="shared" si="54"/>
        <v>1.0545420000000001</v>
      </c>
      <c r="T567">
        <f t="shared" si="55"/>
        <v>0</v>
      </c>
      <c r="U567">
        <f t="shared" si="56"/>
        <v>0</v>
      </c>
    </row>
    <row r="568" spans="1:21" x14ac:dyDescent="0.3">
      <c r="A568" s="4">
        <v>566</v>
      </c>
      <c r="B568" s="4">
        <v>-96580627928</v>
      </c>
      <c r="C568" s="5">
        <v>7</v>
      </c>
      <c r="D568" s="5">
        <v>-1.1205E-2</v>
      </c>
      <c r="E568" s="5">
        <v>1.0928999999999999E-2</v>
      </c>
      <c r="F568" s="5">
        <v>1006559</v>
      </c>
      <c r="G568" s="5">
        <v>-0.58171899999999999</v>
      </c>
      <c r="H568" s="5">
        <v>1132943</v>
      </c>
      <c r="I568" s="5">
        <v>0</v>
      </c>
      <c r="J568" s="5">
        <v>0</v>
      </c>
      <c r="L568">
        <f t="shared" si="51"/>
        <v>566</v>
      </c>
      <c r="M568">
        <f>Analysis!$B$3+B568/1000000</f>
        <v>11.372071999998298</v>
      </c>
      <c r="N568">
        <f t="shared" si="52"/>
        <v>7</v>
      </c>
      <c r="O568">
        <f>IF(ABS(D568)&gt;1,D568/1000000,D568)*Analysis!$B$4</f>
        <v>-0.10992105000000001</v>
      </c>
      <c r="P568">
        <f>IF(ABS(E568)&gt;1,E568/1000000,E568)*Analysis!$B$4</f>
        <v>0.10721348999999999</v>
      </c>
      <c r="Q568">
        <f>IF(ABS(F568)&gt;1,F568/1000000,F568)*Analysis!$B$4</f>
        <v>9.8743437900000011</v>
      </c>
      <c r="R568">
        <f t="shared" si="53"/>
        <v>-0.58171899999999999</v>
      </c>
      <c r="S568">
        <f t="shared" si="54"/>
        <v>1.132943</v>
      </c>
      <c r="T568">
        <f t="shared" si="55"/>
        <v>0</v>
      </c>
      <c r="U568">
        <f t="shared" si="56"/>
        <v>0</v>
      </c>
    </row>
    <row r="569" spans="1:21" x14ac:dyDescent="0.3">
      <c r="A569" s="4">
        <v>567</v>
      </c>
      <c r="B569" s="4">
        <v>-96580609223</v>
      </c>
      <c r="C569" s="5">
        <v>7</v>
      </c>
      <c r="D569" s="5">
        <v>-2.1743999999999999E-2</v>
      </c>
      <c r="E569" s="5">
        <v>4.2200000000000001E-4</v>
      </c>
      <c r="F569" s="5">
        <v>0.99373</v>
      </c>
      <c r="G569" s="5">
        <v>-1808562</v>
      </c>
      <c r="H569" s="5">
        <v>0.47714699999999999</v>
      </c>
      <c r="I569" s="5">
        <v>0</v>
      </c>
      <c r="J569" s="5">
        <v>0</v>
      </c>
      <c r="L569">
        <f t="shared" si="51"/>
        <v>567</v>
      </c>
      <c r="M569">
        <f>Analysis!$B$3+B569/1000000</f>
        <v>11.39077699999325</v>
      </c>
      <c r="N569">
        <f t="shared" si="52"/>
        <v>7</v>
      </c>
      <c r="O569">
        <f>IF(ABS(D569)&gt;1,D569/1000000,D569)*Analysis!$B$4</f>
        <v>-0.21330863999999999</v>
      </c>
      <c r="P569">
        <f>IF(ABS(E569)&gt;1,E569/1000000,E569)*Analysis!$B$4</f>
        <v>4.1398200000000007E-3</v>
      </c>
      <c r="Q569">
        <f>IF(ABS(F569)&gt;1,F569/1000000,F569)*Analysis!$B$4</f>
        <v>9.7484913000000013</v>
      </c>
      <c r="R569">
        <f t="shared" si="53"/>
        <v>-1.808562</v>
      </c>
      <c r="S569">
        <f t="shared" si="54"/>
        <v>0.47714699999999999</v>
      </c>
      <c r="T569">
        <f t="shared" si="55"/>
        <v>0</v>
      </c>
      <c r="U569">
        <f t="shared" si="56"/>
        <v>0</v>
      </c>
    </row>
    <row r="570" spans="1:21" x14ac:dyDescent="0.3">
      <c r="A570" s="4">
        <v>568</v>
      </c>
      <c r="B570" s="4">
        <v>-96580589481</v>
      </c>
      <c r="C570" s="5">
        <v>7</v>
      </c>
      <c r="D570" s="5">
        <v>-1.5626000000000001E-2</v>
      </c>
      <c r="E570" s="5">
        <v>-1.2903E-2</v>
      </c>
      <c r="F570" s="5">
        <v>1019140</v>
      </c>
      <c r="G570" s="5">
        <v>-2227742</v>
      </c>
      <c r="H570" s="5">
        <v>-0.421072</v>
      </c>
      <c r="I570" s="5">
        <v>0</v>
      </c>
      <c r="J570" s="5">
        <v>0</v>
      </c>
      <c r="L570">
        <f t="shared" si="51"/>
        <v>568</v>
      </c>
      <c r="M570">
        <f>Analysis!$B$3+B570/1000000</f>
        <v>11.410518999997294</v>
      </c>
      <c r="N570">
        <f t="shared" si="52"/>
        <v>7</v>
      </c>
      <c r="O570">
        <f>IF(ABS(D570)&gt;1,D570/1000000,D570)*Analysis!$B$4</f>
        <v>-0.15329106000000001</v>
      </c>
      <c r="P570">
        <f>IF(ABS(E570)&gt;1,E570/1000000,E570)*Analysis!$B$4</f>
        <v>-0.12657842999999999</v>
      </c>
      <c r="Q570">
        <f>IF(ABS(F570)&gt;1,F570/1000000,F570)*Analysis!$B$4</f>
        <v>9.9977634000000002</v>
      </c>
      <c r="R570">
        <f t="shared" si="53"/>
        <v>-2.2277420000000001</v>
      </c>
      <c r="S570">
        <f t="shared" si="54"/>
        <v>-0.421072</v>
      </c>
      <c r="T570">
        <f t="shared" si="55"/>
        <v>0</v>
      </c>
      <c r="U570">
        <f t="shared" si="56"/>
        <v>0</v>
      </c>
    </row>
    <row r="571" spans="1:21" x14ac:dyDescent="0.3">
      <c r="A571" s="4">
        <v>569</v>
      </c>
      <c r="B571" s="4">
        <v>-96580567570</v>
      </c>
      <c r="C571" s="5">
        <v>7</v>
      </c>
      <c r="D571" s="5">
        <v>-3.8219999999999999E-3</v>
      </c>
      <c r="E571" s="5">
        <v>8.1969999999999994E-3</v>
      </c>
      <c r="F571" s="5">
        <v>1000321</v>
      </c>
      <c r="G571" s="5">
        <v>-1884187</v>
      </c>
      <c r="H571" s="5">
        <v>-0.244223</v>
      </c>
      <c r="I571" s="5">
        <v>0</v>
      </c>
      <c r="J571" s="5">
        <v>0</v>
      </c>
      <c r="L571">
        <f t="shared" si="51"/>
        <v>569</v>
      </c>
      <c r="M571">
        <f>Analysis!$B$3+B571/1000000</f>
        <v>11.43243000000075</v>
      </c>
      <c r="N571">
        <f t="shared" si="52"/>
        <v>7</v>
      </c>
      <c r="O571">
        <f>IF(ABS(D571)&gt;1,D571/1000000,D571)*Analysis!$B$4</f>
        <v>-3.7493820000000004E-2</v>
      </c>
      <c r="P571">
        <f>IF(ABS(E571)&gt;1,E571/1000000,E571)*Analysis!$B$4</f>
        <v>8.0412570000000003E-2</v>
      </c>
      <c r="Q571">
        <f>IF(ABS(F571)&gt;1,F571/1000000,F571)*Analysis!$B$4</f>
        <v>9.8131490100000001</v>
      </c>
      <c r="R571">
        <f t="shared" si="53"/>
        <v>-1.8841870000000001</v>
      </c>
      <c r="S571">
        <f t="shared" si="54"/>
        <v>-0.244223</v>
      </c>
      <c r="T571">
        <f t="shared" si="55"/>
        <v>0</v>
      </c>
      <c r="U571">
        <f t="shared" si="56"/>
        <v>0</v>
      </c>
    </row>
    <row r="572" spans="1:21" x14ac:dyDescent="0.3">
      <c r="A572" s="4">
        <v>570</v>
      </c>
      <c r="B572" s="4">
        <v>-96580548375</v>
      </c>
      <c r="C572" s="5">
        <v>7</v>
      </c>
      <c r="D572" s="5">
        <v>-1.4199E-2</v>
      </c>
      <c r="E572" s="5">
        <v>2.1221E-2</v>
      </c>
      <c r="F572" s="5">
        <v>1009160</v>
      </c>
      <c r="G572" s="5">
        <v>-1663393</v>
      </c>
      <c r="H572" s="5">
        <v>0.33030199999999998</v>
      </c>
      <c r="I572" s="5">
        <v>0</v>
      </c>
      <c r="J572" s="5">
        <v>0</v>
      </c>
      <c r="L572">
        <f t="shared" si="51"/>
        <v>570</v>
      </c>
      <c r="M572">
        <f>Analysis!$B$3+B572/1000000</f>
        <v>11.451625000001513</v>
      </c>
      <c r="N572">
        <f t="shared" si="52"/>
        <v>7</v>
      </c>
      <c r="O572">
        <f>IF(ABS(D572)&gt;1,D572/1000000,D572)*Analysis!$B$4</f>
        <v>-0.13929219000000001</v>
      </c>
      <c r="P572">
        <f>IF(ABS(E572)&gt;1,E572/1000000,E572)*Analysis!$B$4</f>
        <v>0.20817801000000002</v>
      </c>
      <c r="Q572">
        <f>IF(ABS(F572)&gt;1,F572/1000000,F572)*Analysis!$B$4</f>
        <v>9.899859600000001</v>
      </c>
      <c r="R572">
        <f t="shared" si="53"/>
        <v>-1.6633929999999999</v>
      </c>
      <c r="S572">
        <f t="shared" si="54"/>
        <v>0.33030199999999998</v>
      </c>
      <c r="T572">
        <f t="shared" si="55"/>
        <v>0</v>
      </c>
      <c r="U572">
        <f t="shared" si="56"/>
        <v>0</v>
      </c>
    </row>
    <row r="573" spans="1:21" x14ac:dyDescent="0.3">
      <c r="A573" s="4">
        <v>571</v>
      </c>
      <c r="B573" s="4">
        <v>-96580528804</v>
      </c>
      <c r="C573" s="5">
        <v>7</v>
      </c>
      <c r="D573" s="5">
        <v>-4.7520000000000001E-3</v>
      </c>
      <c r="E573" s="5">
        <v>2.6499999999999999E-4</v>
      </c>
      <c r="F573" s="5">
        <v>1002009</v>
      </c>
      <c r="G573" s="5">
        <v>-0.76929700000000001</v>
      </c>
      <c r="H573" s="5">
        <v>0.54984599999999995</v>
      </c>
      <c r="I573" s="5">
        <v>0</v>
      </c>
      <c r="J573" s="5">
        <v>0</v>
      </c>
      <c r="L573">
        <f t="shared" si="51"/>
        <v>571</v>
      </c>
      <c r="M573">
        <f>Analysis!$B$3+B573/1000000</f>
        <v>11.471195999998599</v>
      </c>
      <c r="N573">
        <f t="shared" si="52"/>
        <v>7</v>
      </c>
      <c r="O573">
        <f>IF(ABS(D573)&gt;1,D573/1000000,D573)*Analysis!$B$4</f>
        <v>-4.6617120000000005E-2</v>
      </c>
      <c r="P573">
        <f>IF(ABS(E573)&gt;1,E573/1000000,E573)*Analysis!$B$4</f>
        <v>2.5996500000000002E-3</v>
      </c>
      <c r="Q573">
        <f>IF(ABS(F573)&gt;1,F573/1000000,F573)*Analysis!$B$4</f>
        <v>9.8297082899999992</v>
      </c>
      <c r="R573">
        <f t="shared" si="53"/>
        <v>-0.76929700000000001</v>
      </c>
      <c r="S573">
        <f t="shared" si="54"/>
        <v>0.54984599999999995</v>
      </c>
      <c r="T573">
        <f t="shared" si="55"/>
        <v>0</v>
      </c>
      <c r="U573">
        <f t="shared" si="56"/>
        <v>0</v>
      </c>
    </row>
    <row r="574" spans="1:21" x14ac:dyDescent="0.3">
      <c r="A574" s="4">
        <v>572</v>
      </c>
      <c r="B574" s="4">
        <v>-96580513971</v>
      </c>
      <c r="C574" s="5">
        <v>7</v>
      </c>
      <c r="D574" s="5">
        <v>3.689E-3</v>
      </c>
      <c r="E574" s="5">
        <v>9.9150000000000002E-3</v>
      </c>
      <c r="F574" s="5">
        <v>0.99402299999999999</v>
      </c>
      <c r="G574" s="5">
        <v>-0.143039</v>
      </c>
      <c r="H574" s="5">
        <v>0.66873499999999997</v>
      </c>
      <c r="I574" s="5">
        <v>0</v>
      </c>
      <c r="J574" s="5">
        <v>0</v>
      </c>
      <c r="L574">
        <f t="shared" si="51"/>
        <v>572</v>
      </c>
      <c r="M574">
        <f>Analysis!$B$3+B574/1000000</f>
        <v>11.486029000006965</v>
      </c>
      <c r="N574">
        <f t="shared" si="52"/>
        <v>7</v>
      </c>
      <c r="O574">
        <f>IF(ABS(D574)&gt;1,D574/1000000,D574)*Analysis!$B$4</f>
        <v>3.618909E-2</v>
      </c>
      <c r="P574">
        <f>IF(ABS(E574)&gt;1,E574/1000000,E574)*Analysis!$B$4</f>
        <v>9.726615000000001E-2</v>
      </c>
      <c r="Q574">
        <f>IF(ABS(F574)&gt;1,F574/1000000,F574)*Analysis!$B$4</f>
        <v>9.7513656300000005</v>
      </c>
      <c r="R574">
        <f t="shared" si="53"/>
        <v>-0.143039</v>
      </c>
      <c r="S574">
        <f t="shared" si="54"/>
        <v>0.66873499999999997</v>
      </c>
      <c r="T574">
        <f t="shared" si="55"/>
        <v>0</v>
      </c>
      <c r="U574">
        <f t="shared" si="56"/>
        <v>0</v>
      </c>
    </row>
    <row r="575" spans="1:21" x14ac:dyDescent="0.3">
      <c r="A575" s="4">
        <v>573</v>
      </c>
      <c r="B575" s="4">
        <v>-96580489881</v>
      </c>
      <c r="C575" s="5">
        <v>7</v>
      </c>
      <c r="D575" s="5">
        <v>-6.9239999999999996E-3</v>
      </c>
      <c r="E575" s="5">
        <v>1.7224E-2</v>
      </c>
      <c r="F575" s="5">
        <v>1008020</v>
      </c>
      <c r="G575" s="5">
        <v>7.7330999999999997E-2</v>
      </c>
      <c r="H575" s="5">
        <v>1286206</v>
      </c>
      <c r="I575" s="5">
        <v>0</v>
      </c>
      <c r="J575" s="5">
        <v>0</v>
      </c>
      <c r="L575">
        <f t="shared" si="51"/>
        <v>573</v>
      </c>
      <c r="M575">
        <f>Analysis!$B$3+B575/1000000</f>
        <v>11.510118999998667</v>
      </c>
      <c r="N575">
        <f t="shared" si="52"/>
        <v>7</v>
      </c>
      <c r="O575">
        <f>IF(ABS(D575)&gt;1,D575/1000000,D575)*Analysis!$B$4</f>
        <v>-6.7924440000000003E-2</v>
      </c>
      <c r="P575">
        <f>IF(ABS(E575)&gt;1,E575/1000000,E575)*Analysis!$B$4</f>
        <v>0.16896744</v>
      </c>
      <c r="Q575">
        <f>IF(ABS(F575)&gt;1,F575/1000000,F575)*Analysis!$B$4</f>
        <v>9.888676199999999</v>
      </c>
      <c r="R575">
        <f t="shared" si="53"/>
        <v>7.7330999999999997E-2</v>
      </c>
      <c r="S575">
        <f t="shared" si="54"/>
        <v>1.286206</v>
      </c>
      <c r="T575">
        <f t="shared" si="55"/>
        <v>0</v>
      </c>
      <c r="U575">
        <f t="shared" si="56"/>
        <v>0</v>
      </c>
    </row>
    <row r="576" spans="1:21" x14ac:dyDescent="0.3">
      <c r="A576" s="4">
        <v>574</v>
      </c>
      <c r="B576" s="4">
        <v>-96580471492</v>
      </c>
      <c r="C576" s="5">
        <v>7</v>
      </c>
      <c r="D576" s="5">
        <v>-1.6933E-2</v>
      </c>
      <c r="E576" s="5">
        <v>1.7357000000000001E-2</v>
      </c>
      <c r="F576" s="5">
        <v>1009266</v>
      </c>
      <c r="G576" s="5">
        <v>-0.303892</v>
      </c>
      <c r="H576" s="5">
        <v>1760290</v>
      </c>
      <c r="I576" s="5">
        <v>0</v>
      </c>
      <c r="J576" s="5">
        <v>0</v>
      </c>
      <c r="L576">
        <f t="shared" si="51"/>
        <v>574</v>
      </c>
      <c r="M576">
        <f>Analysis!$B$3+B576/1000000</f>
        <v>11.528508000003058</v>
      </c>
      <c r="N576">
        <f t="shared" si="52"/>
        <v>7</v>
      </c>
      <c r="O576">
        <f>IF(ABS(D576)&gt;1,D576/1000000,D576)*Analysis!$B$4</f>
        <v>-0.16611273000000001</v>
      </c>
      <c r="P576">
        <f>IF(ABS(E576)&gt;1,E576/1000000,E576)*Analysis!$B$4</f>
        <v>0.17027217000000003</v>
      </c>
      <c r="Q576">
        <f>IF(ABS(F576)&gt;1,F576/1000000,F576)*Analysis!$B$4</f>
        <v>9.9008994599999998</v>
      </c>
      <c r="R576">
        <f t="shared" si="53"/>
        <v>-0.303892</v>
      </c>
      <c r="S576">
        <f t="shared" si="54"/>
        <v>1.7602899999999999</v>
      </c>
      <c r="T576">
        <f t="shared" si="55"/>
        <v>0</v>
      </c>
      <c r="U576">
        <f t="shared" si="56"/>
        <v>0</v>
      </c>
    </row>
    <row r="577" spans="1:21" x14ac:dyDescent="0.3">
      <c r="A577" s="4">
        <v>575</v>
      </c>
      <c r="B577" s="4">
        <v>-96580448504</v>
      </c>
      <c r="C577" s="5">
        <v>7</v>
      </c>
      <c r="D577" s="5">
        <v>-3.617E-3</v>
      </c>
      <c r="E577" s="5">
        <v>3.1913999999999998E-2</v>
      </c>
      <c r="F577" s="5">
        <v>1000256</v>
      </c>
      <c r="G577" s="5">
        <v>0.34394200000000003</v>
      </c>
      <c r="H577" s="5">
        <v>2193621</v>
      </c>
      <c r="I577" s="5">
        <v>0</v>
      </c>
      <c r="J577" s="5">
        <v>0</v>
      </c>
      <c r="L577">
        <f t="shared" si="51"/>
        <v>575</v>
      </c>
      <c r="M577">
        <f>Analysis!$B$3+B577/1000000</f>
        <v>11.551496000000043</v>
      </c>
      <c r="N577">
        <f t="shared" si="52"/>
        <v>7</v>
      </c>
      <c r="O577">
        <f>IF(ABS(D577)&gt;1,D577/1000000,D577)*Analysis!$B$4</f>
        <v>-3.5482770000000004E-2</v>
      </c>
      <c r="P577">
        <f>IF(ABS(E577)&gt;1,E577/1000000,E577)*Analysis!$B$4</f>
        <v>0.31307634000000001</v>
      </c>
      <c r="Q577">
        <f>IF(ABS(F577)&gt;1,F577/1000000,F577)*Analysis!$B$4</f>
        <v>9.8125113600000002</v>
      </c>
      <c r="R577">
        <f t="shared" si="53"/>
        <v>0.34394200000000003</v>
      </c>
      <c r="S577">
        <f t="shared" si="54"/>
        <v>2.1936209999999998</v>
      </c>
      <c r="T577">
        <f t="shared" si="55"/>
        <v>0</v>
      </c>
      <c r="U577">
        <f t="shared" si="56"/>
        <v>0</v>
      </c>
    </row>
    <row r="578" spans="1:21" x14ac:dyDescent="0.3">
      <c r="A578" s="4">
        <v>576</v>
      </c>
      <c r="B578" s="4">
        <v>-96580428916</v>
      </c>
      <c r="C578" s="5">
        <v>7</v>
      </c>
      <c r="D578" s="5">
        <v>-1.3416000000000001E-2</v>
      </c>
      <c r="E578" s="5">
        <v>1.0376E-2</v>
      </c>
      <c r="F578" s="5">
        <v>1010117</v>
      </c>
      <c r="G578" s="5">
        <v>0.48863499999999999</v>
      </c>
      <c r="H578" s="5">
        <v>2972721</v>
      </c>
      <c r="I578" s="5">
        <v>0</v>
      </c>
      <c r="J578" s="5">
        <v>0</v>
      </c>
      <c r="L578">
        <f t="shared" si="51"/>
        <v>576</v>
      </c>
      <c r="M578">
        <f>Analysis!$B$3+B578/1000000</f>
        <v>11.571083999995608</v>
      </c>
      <c r="N578">
        <f t="shared" si="52"/>
        <v>7</v>
      </c>
      <c r="O578">
        <f>IF(ABS(D578)&gt;1,D578/1000000,D578)*Analysis!$B$4</f>
        <v>-0.13161096000000003</v>
      </c>
      <c r="P578">
        <f>IF(ABS(E578)&gt;1,E578/1000000,E578)*Analysis!$B$4</f>
        <v>0.10178856</v>
      </c>
      <c r="Q578">
        <f>IF(ABS(F578)&gt;1,F578/1000000,F578)*Analysis!$B$4</f>
        <v>9.9092477700000003</v>
      </c>
      <c r="R578">
        <f t="shared" si="53"/>
        <v>0.48863499999999999</v>
      </c>
      <c r="S578">
        <f t="shared" si="54"/>
        <v>2.9727209999999999</v>
      </c>
      <c r="T578">
        <f t="shared" si="55"/>
        <v>0</v>
      </c>
      <c r="U578">
        <f t="shared" si="56"/>
        <v>0</v>
      </c>
    </row>
    <row r="579" spans="1:21" x14ac:dyDescent="0.3">
      <c r="A579" s="4">
        <v>577</v>
      </c>
      <c r="B579" s="4">
        <v>-96580412107</v>
      </c>
      <c r="C579" s="5">
        <v>7</v>
      </c>
      <c r="D579" s="5">
        <v>-2.2717999999999999E-2</v>
      </c>
      <c r="E579" s="5">
        <v>3.5430000000000001E-3</v>
      </c>
      <c r="F579" s="5">
        <v>1014327</v>
      </c>
      <c r="G579" s="5">
        <v>-0.433031</v>
      </c>
      <c r="H579" s="5">
        <v>2707538</v>
      </c>
      <c r="I579" s="5">
        <v>0</v>
      </c>
      <c r="J579" s="5">
        <v>0</v>
      </c>
      <c r="L579">
        <f t="shared" ref="L579:L642" si="57">A579</f>
        <v>577</v>
      </c>
      <c r="M579">
        <f>Analysis!$B$3+B579/1000000</f>
        <v>11.587893000003533</v>
      </c>
      <c r="N579">
        <f t="shared" ref="N579:N642" si="58">C579</f>
        <v>7</v>
      </c>
      <c r="O579">
        <f>IF(ABS(D579)&gt;1,D579/1000000,D579)*Analysis!$B$4</f>
        <v>-0.22286358000000001</v>
      </c>
      <c r="P579">
        <f>IF(ABS(E579)&gt;1,E579/1000000,E579)*Analysis!$B$4</f>
        <v>3.4756830000000002E-2</v>
      </c>
      <c r="Q579">
        <f>IF(ABS(F579)&gt;1,F579/1000000,F579)*Analysis!$B$4</f>
        <v>9.9505478700000012</v>
      </c>
      <c r="R579">
        <f t="shared" ref="R579:R642" si="59">IF(ABS(G579)&gt;1,G579/1000000,G579)</f>
        <v>-0.433031</v>
      </c>
      <c r="S579">
        <f t="shared" ref="S579:S642" si="60">IF(ABS(H579)&gt;1,H579/1000000,H579)</f>
        <v>2.707538</v>
      </c>
      <c r="T579">
        <f t="shared" ref="T579:T642" si="61">IF(ABS(I579)&gt;1,I579/1000000,I579)</f>
        <v>0</v>
      </c>
      <c r="U579">
        <f t="shared" si="56"/>
        <v>0</v>
      </c>
    </row>
    <row r="580" spans="1:21" x14ac:dyDescent="0.3">
      <c r="A580" s="4">
        <v>578</v>
      </c>
      <c r="B580" s="4">
        <v>-96580388561</v>
      </c>
      <c r="C580" s="5">
        <v>7</v>
      </c>
      <c r="D580" s="5">
        <v>-1.9954E-2</v>
      </c>
      <c r="E580" s="5">
        <v>9.4490000000000008E-3</v>
      </c>
      <c r="F580" s="5">
        <v>0.98718300000000003</v>
      </c>
      <c r="G580" s="5">
        <v>-0.77148300000000003</v>
      </c>
      <c r="H580" s="5">
        <v>2445189</v>
      </c>
      <c r="I580" s="5">
        <v>0</v>
      </c>
      <c r="J580" s="5">
        <v>0</v>
      </c>
      <c r="L580">
        <f t="shared" si="57"/>
        <v>578</v>
      </c>
      <c r="M580">
        <f>Analysis!$B$3+B580/1000000</f>
        <v>11.611439000000246</v>
      </c>
      <c r="N580">
        <f t="shared" si="58"/>
        <v>7</v>
      </c>
      <c r="O580">
        <f>IF(ABS(D580)&gt;1,D580/1000000,D580)*Analysis!$B$4</f>
        <v>-0.19574874</v>
      </c>
      <c r="P580">
        <f>IF(ABS(E580)&gt;1,E580/1000000,E580)*Analysis!$B$4</f>
        <v>9.269469000000001E-2</v>
      </c>
      <c r="Q580">
        <f>IF(ABS(F580)&gt;1,F580/1000000,F580)*Analysis!$B$4</f>
        <v>9.6842652300000012</v>
      </c>
      <c r="R580">
        <f t="shared" si="59"/>
        <v>-0.77148300000000003</v>
      </c>
      <c r="S580">
        <f t="shared" si="60"/>
        <v>2.4451890000000001</v>
      </c>
      <c r="T580">
        <f t="shared" si="61"/>
        <v>0</v>
      </c>
      <c r="U580">
        <f t="shared" si="56"/>
        <v>0</v>
      </c>
    </row>
    <row r="581" spans="1:21" x14ac:dyDescent="0.3">
      <c r="A581" s="4">
        <v>579</v>
      </c>
      <c r="B581" s="4">
        <v>-96580367860</v>
      </c>
      <c r="C581" s="5">
        <v>7</v>
      </c>
      <c r="D581" s="5">
        <v>-5.7489999999999998E-3</v>
      </c>
      <c r="E581" s="5">
        <v>2.1963E-2</v>
      </c>
      <c r="F581" s="5">
        <v>1016363</v>
      </c>
      <c r="G581" s="5">
        <v>7.9640000000000006E-3</v>
      </c>
      <c r="H581" s="5">
        <v>2791724</v>
      </c>
      <c r="I581" s="5">
        <v>0</v>
      </c>
      <c r="J581" s="5">
        <v>0</v>
      </c>
      <c r="L581">
        <f t="shared" si="57"/>
        <v>579</v>
      </c>
      <c r="M581">
        <f>Analysis!$B$3+B581/1000000</f>
        <v>11.632140000001527</v>
      </c>
      <c r="N581">
        <f t="shared" si="58"/>
        <v>7</v>
      </c>
      <c r="O581">
        <f>IF(ABS(D581)&gt;1,D581/1000000,D581)*Analysis!$B$4</f>
        <v>-5.639769E-2</v>
      </c>
      <c r="P581">
        <f>IF(ABS(E581)&gt;1,E581/1000000,E581)*Analysis!$B$4</f>
        <v>0.21545703000000002</v>
      </c>
      <c r="Q581">
        <f>IF(ABS(F581)&gt;1,F581/1000000,F581)*Analysis!$B$4</f>
        <v>9.9705210300000005</v>
      </c>
      <c r="R581">
        <f t="shared" si="59"/>
        <v>7.9640000000000006E-3</v>
      </c>
      <c r="S581">
        <f t="shared" si="60"/>
        <v>2.7917239999999999</v>
      </c>
      <c r="T581">
        <f t="shared" si="61"/>
        <v>0</v>
      </c>
      <c r="U581">
        <f t="shared" si="56"/>
        <v>0</v>
      </c>
    </row>
    <row r="582" spans="1:21" x14ac:dyDescent="0.3">
      <c r="A582" s="4">
        <v>580</v>
      </c>
      <c r="B582" s="4">
        <v>-96580352660</v>
      </c>
      <c r="C582" s="5">
        <v>7</v>
      </c>
      <c r="D582" s="5">
        <v>-2.1746000000000001E-2</v>
      </c>
      <c r="E582" s="5">
        <v>-9.7310000000000001E-3</v>
      </c>
      <c r="F582" s="5">
        <v>1031163</v>
      </c>
      <c r="G582" s="5">
        <v>-0.57074800000000003</v>
      </c>
      <c r="H582" s="5">
        <v>1967260</v>
      </c>
      <c r="I582" s="5">
        <v>0</v>
      </c>
      <c r="J582" s="5">
        <v>0</v>
      </c>
      <c r="L582">
        <f t="shared" si="57"/>
        <v>580</v>
      </c>
      <c r="M582">
        <f>Analysis!$B$3+B582/1000000</f>
        <v>11.647339999995893</v>
      </c>
      <c r="N582">
        <f t="shared" si="58"/>
        <v>7</v>
      </c>
      <c r="O582">
        <f>IF(ABS(D582)&gt;1,D582/1000000,D582)*Analysis!$B$4</f>
        <v>-0.21332826000000002</v>
      </c>
      <c r="P582">
        <f>IF(ABS(E582)&gt;1,E582/1000000,E582)*Analysis!$B$4</f>
        <v>-9.5461110000000002E-2</v>
      </c>
      <c r="Q582">
        <f>IF(ABS(F582)&gt;1,F582/1000000,F582)*Analysis!$B$4</f>
        <v>10.115709030000001</v>
      </c>
      <c r="R582">
        <f t="shared" si="59"/>
        <v>-0.57074800000000003</v>
      </c>
      <c r="S582">
        <f t="shared" si="60"/>
        <v>1.96726</v>
      </c>
      <c r="T582">
        <f t="shared" si="61"/>
        <v>0</v>
      </c>
      <c r="U582">
        <f t="shared" si="56"/>
        <v>0</v>
      </c>
    </row>
    <row r="583" spans="1:21" x14ac:dyDescent="0.3">
      <c r="A583" s="4">
        <v>581</v>
      </c>
      <c r="B583" s="4">
        <v>-96580327451</v>
      </c>
      <c r="C583" s="5">
        <v>7</v>
      </c>
      <c r="D583" s="5">
        <v>-2.5661E-2</v>
      </c>
      <c r="E583" s="5">
        <v>2.4702000000000002E-2</v>
      </c>
      <c r="F583" s="5">
        <v>0.95201800000000003</v>
      </c>
      <c r="G583" s="5">
        <v>-1371108</v>
      </c>
      <c r="H583" s="5">
        <v>3443378</v>
      </c>
      <c r="I583" s="5">
        <v>0</v>
      </c>
      <c r="J583" s="5">
        <v>0</v>
      </c>
      <c r="L583">
        <f t="shared" si="57"/>
        <v>581</v>
      </c>
      <c r="M583">
        <f>Analysis!$B$3+B583/1000000</f>
        <v>11.672548999995342</v>
      </c>
      <c r="N583">
        <f t="shared" si="58"/>
        <v>7</v>
      </c>
      <c r="O583">
        <f>IF(ABS(D583)&gt;1,D583/1000000,D583)*Analysis!$B$4</f>
        <v>-0.25173441000000002</v>
      </c>
      <c r="P583">
        <f>IF(ABS(E583)&gt;1,E583/1000000,E583)*Analysis!$B$4</f>
        <v>0.24232662000000002</v>
      </c>
      <c r="Q583">
        <f>IF(ABS(F583)&gt;1,F583/1000000,F583)*Analysis!$B$4</f>
        <v>9.339296580000001</v>
      </c>
      <c r="R583">
        <f t="shared" si="59"/>
        <v>-1.371108</v>
      </c>
      <c r="S583">
        <f t="shared" si="60"/>
        <v>3.443378</v>
      </c>
      <c r="T583">
        <f t="shared" si="61"/>
        <v>0</v>
      </c>
      <c r="U583">
        <f t="shared" si="56"/>
        <v>0</v>
      </c>
    </row>
    <row r="584" spans="1:21" x14ac:dyDescent="0.3">
      <c r="A584" s="4">
        <v>582</v>
      </c>
      <c r="B584" s="4">
        <v>-96580312170</v>
      </c>
      <c r="C584" s="5">
        <v>7</v>
      </c>
      <c r="D584" s="5">
        <v>2.2662999999999999E-2</v>
      </c>
      <c r="E584" s="5">
        <v>2.7344E-2</v>
      </c>
      <c r="F584" s="5">
        <v>1003768</v>
      </c>
      <c r="G584" s="5">
        <v>0.13348399999999999</v>
      </c>
      <c r="H584" s="5">
        <v>3673962</v>
      </c>
      <c r="I584" s="5">
        <v>0</v>
      </c>
      <c r="J584" s="5">
        <v>0</v>
      </c>
      <c r="L584">
        <f t="shared" si="57"/>
        <v>582</v>
      </c>
      <c r="M584">
        <f>Analysis!$B$3+B584/1000000</f>
        <v>11.687829999995301</v>
      </c>
      <c r="N584">
        <f t="shared" si="58"/>
        <v>7</v>
      </c>
      <c r="O584">
        <f>IF(ABS(D584)&gt;1,D584/1000000,D584)*Analysis!$B$4</f>
        <v>0.22232403000000001</v>
      </c>
      <c r="P584">
        <f>IF(ABS(E584)&gt;1,E584/1000000,E584)*Analysis!$B$4</f>
        <v>0.26824464000000003</v>
      </c>
      <c r="Q584">
        <f>IF(ABS(F584)&gt;1,F584/1000000,F584)*Analysis!$B$4</f>
        <v>9.8469640800000011</v>
      </c>
      <c r="R584">
        <f t="shared" si="59"/>
        <v>0.13348399999999999</v>
      </c>
      <c r="S584">
        <f t="shared" si="60"/>
        <v>3.673962</v>
      </c>
      <c r="T584">
        <f t="shared" si="61"/>
        <v>0</v>
      </c>
      <c r="U584">
        <f t="shared" si="56"/>
        <v>0</v>
      </c>
    </row>
    <row r="585" spans="1:21" x14ac:dyDescent="0.3">
      <c r="A585" s="4">
        <v>583</v>
      </c>
      <c r="B585" s="4">
        <v>-96580290393</v>
      </c>
      <c r="C585" s="5">
        <v>7</v>
      </c>
      <c r="D585" s="5">
        <v>5.5449999999999996E-3</v>
      </c>
      <c r="E585" s="5">
        <v>-7.0179999999999999E-3</v>
      </c>
      <c r="F585" s="5">
        <v>1037138</v>
      </c>
      <c r="G585" s="5">
        <v>1307612</v>
      </c>
      <c r="H585" s="5">
        <v>2632320</v>
      </c>
      <c r="I585" s="5">
        <v>0</v>
      </c>
      <c r="J585" s="5">
        <v>0</v>
      </c>
      <c r="L585">
        <f t="shared" si="57"/>
        <v>583</v>
      </c>
      <c r="M585">
        <f>Analysis!$B$3+B585/1000000</f>
        <v>11.70960699999705</v>
      </c>
      <c r="N585">
        <f t="shared" si="58"/>
        <v>7</v>
      </c>
      <c r="O585">
        <f>IF(ABS(D585)&gt;1,D585/1000000,D585)*Analysis!$B$4</f>
        <v>5.4396449999999999E-2</v>
      </c>
      <c r="P585">
        <f>IF(ABS(E585)&gt;1,E585/1000000,E585)*Analysis!$B$4</f>
        <v>-6.8846580000000004E-2</v>
      </c>
      <c r="Q585">
        <f>IF(ABS(F585)&gt;1,F585/1000000,F585)*Analysis!$B$4</f>
        <v>10.17432378</v>
      </c>
      <c r="R585">
        <f t="shared" si="59"/>
        <v>1.307612</v>
      </c>
      <c r="S585">
        <f t="shared" si="60"/>
        <v>2.63232</v>
      </c>
      <c r="T585">
        <f t="shared" si="61"/>
        <v>0</v>
      </c>
      <c r="U585">
        <f t="shared" si="56"/>
        <v>0</v>
      </c>
    </row>
    <row r="586" spans="1:21" x14ac:dyDescent="0.3">
      <c r="A586" s="4">
        <v>584</v>
      </c>
      <c r="B586" s="4">
        <v>-96580266659</v>
      </c>
      <c r="C586" s="5">
        <v>7</v>
      </c>
      <c r="D586" s="5">
        <v>-1.8398000000000001E-2</v>
      </c>
      <c r="E586" s="5">
        <v>1.2097999999999999E-2</v>
      </c>
      <c r="F586" s="5">
        <v>0.98601799999999995</v>
      </c>
      <c r="G586" s="5">
        <v>-7.6361999999999999E-2</v>
      </c>
      <c r="H586" s="5">
        <v>1608957</v>
      </c>
      <c r="I586" s="5">
        <v>0</v>
      </c>
      <c r="J586" s="5">
        <v>0</v>
      </c>
      <c r="L586">
        <f t="shared" si="57"/>
        <v>584</v>
      </c>
      <c r="M586">
        <f>Analysis!$B$3+B586/1000000</f>
        <v>11.7333409999992</v>
      </c>
      <c r="N586">
        <f t="shared" si="58"/>
        <v>7</v>
      </c>
      <c r="O586">
        <f>IF(ABS(D586)&gt;1,D586/1000000,D586)*Analysis!$B$4</f>
        <v>-0.18048438000000003</v>
      </c>
      <c r="P586">
        <f>IF(ABS(E586)&gt;1,E586/1000000,E586)*Analysis!$B$4</f>
        <v>0.11868138</v>
      </c>
      <c r="Q586">
        <f>IF(ABS(F586)&gt;1,F586/1000000,F586)*Analysis!$B$4</f>
        <v>9.6728365800000002</v>
      </c>
      <c r="R586">
        <f t="shared" si="59"/>
        <v>-7.6361999999999999E-2</v>
      </c>
      <c r="S586">
        <f t="shared" si="60"/>
        <v>1.608957</v>
      </c>
      <c r="T586">
        <f t="shared" si="61"/>
        <v>0</v>
      </c>
      <c r="U586">
        <f t="shared" si="56"/>
        <v>0</v>
      </c>
    </row>
    <row r="587" spans="1:21" x14ac:dyDescent="0.3">
      <c r="A587" s="4">
        <v>585</v>
      </c>
      <c r="B587" s="4">
        <v>-96580251735</v>
      </c>
      <c r="C587" s="5">
        <v>7</v>
      </c>
      <c r="D587" s="5">
        <v>-1.0371E-2</v>
      </c>
      <c r="E587" s="5">
        <v>-1.6299999999999999E-3</v>
      </c>
      <c r="F587" s="5">
        <v>1019271</v>
      </c>
      <c r="G587" s="5">
        <v>-0.94702600000000003</v>
      </c>
      <c r="H587" s="5">
        <v>0.84191800000000006</v>
      </c>
      <c r="I587" s="5">
        <v>0</v>
      </c>
      <c r="J587" s="5">
        <v>0</v>
      </c>
      <c r="L587">
        <f t="shared" si="57"/>
        <v>585</v>
      </c>
      <c r="M587">
        <f>Analysis!$B$3+B587/1000000</f>
        <v>11.748265000001993</v>
      </c>
      <c r="N587">
        <f t="shared" si="58"/>
        <v>7</v>
      </c>
      <c r="O587">
        <f>IF(ABS(D587)&gt;1,D587/1000000,D587)*Analysis!$B$4</f>
        <v>-0.10173951000000001</v>
      </c>
      <c r="P587">
        <f>IF(ABS(E587)&gt;1,E587/1000000,E587)*Analysis!$B$4</f>
        <v>-1.5990299999999999E-2</v>
      </c>
      <c r="Q587">
        <f>IF(ABS(F587)&gt;1,F587/1000000,F587)*Analysis!$B$4</f>
        <v>9.9990485100000015</v>
      </c>
      <c r="R587">
        <f t="shared" si="59"/>
        <v>-0.94702600000000003</v>
      </c>
      <c r="S587">
        <f t="shared" si="60"/>
        <v>0.84191800000000006</v>
      </c>
      <c r="T587">
        <f t="shared" si="61"/>
        <v>0</v>
      </c>
      <c r="U587">
        <f t="shared" ref="U587:U650" si="62">J587/1000</f>
        <v>0</v>
      </c>
    </row>
    <row r="588" spans="1:21" x14ac:dyDescent="0.3">
      <c r="A588" s="4">
        <v>586</v>
      </c>
      <c r="B588" s="4">
        <v>-96580227559</v>
      </c>
      <c r="C588" s="5">
        <v>7</v>
      </c>
      <c r="D588" s="5">
        <v>-1.4288E-2</v>
      </c>
      <c r="E588" s="5">
        <v>1.5938000000000001E-2</v>
      </c>
      <c r="F588" s="5">
        <v>1004322</v>
      </c>
      <c r="G588" s="5">
        <v>-0.73538099999999995</v>
      </c>
      <c r="H588" s="5">
        <v>1056225</v>
      </c>
      <c r="I588" s="5">
        <v>0</v>
      </c>
      <c r="J588" s="5">
        <v>0</v>
      </c>
      <c r="L588">
        <f t="shared" si="57"/>
        <v>586</v>
      </c>
      <c r="M588">
        <f>Analysis!$B$3+B588/1000000</f>
        <v>11.772440999993705</v>
      </c>
      <c r="N588">
        <f t="shared" si="58"/>
        <v>7</v>
      </c>
      <c r="O588">
        <f>IF(ABS(D588)&gt;1,D588/1000000,D588)*Analysis!$B$4</f>
        <v>-0.14016528</v>
      </c>
      <c r="P588">
        <f>IF(ABS(E588)&gt;1,E588/1000000,E588)*Analysis!$B$4</f>
        <v>0.15635178000000002</v>
      </c>
      <c r="Q588">
        <f>IF(ABS(F588)&gt;1,F588/1000000,F588)*Analysis!$B$4</f>
        <v>9.8523988199999994</v>
      </c>
      <c r="R588">
        <f t="shared" si="59"/>
        <v>-0.73538099999999995</v>
      </c>
      <c r="S588">
        <f t="shared" si="60"/>
        <v>1.056225</v>
      </c>
      <c r="T588">
        <f t="shared" si="61"/>
        <v>0</v>
      </c>
      <c r="U588">
        <f t="shared" si="62"/>
        <v>0</v>
      </c>
    </row>
    <row r="589" spans="1:21" x14ac:dyDescent="0.3">
      <c r="A589" s="4">
        <v>587</v>
      </c>
      <c r="B589" s="4">
        <v>-96580206935</v>
      </c>
      <c r="C589" s="5">
        <v>7</v>
      </c>
      <c r="D589" s="5">
        <v>-1.5128000000000001E-2</v>
      </c>
      <c r="E589" s="5">
        <v>1.2279999999999999E-2</v>
      </c>
      <c r="F589" s="5">
        <v>0.981653</v>
      </c>
      <c r="G589" s="5">
        <v>-0.98027200000000003</v>
      </c>
      <c r="H589" s="5">
        <v>1157566</v>
      </c>
      <c r="I589" s="5">
        <v>0</v>
      </c>
      <c r="J589" s="5">
        <v>0</v>
      </c>
      <c r="L589">
        <f t="shared" si="57"/>
        <v>587</v>
      </c>
      <c r="M589">
        <f>Analysis!$B$3+B589/1000000</f>
        <v>11.793065000005299</v>
      </c>
      <c r="N589">
        <f t="shared" si="58"/>
        <v>7</v>
      </c>
      <c r="O589">
        <f>IF(ABS(D589)&gt;1,D589/1000000,D589)*Analysis!$B$4</f>
        <v>-0.14840568000000001</v>
      </c>
      <c r="P589">
        <f>IF(ABS(E589)&gt;1,E589/1000000,E589)*Analysis!$B$4</f>
        <v>0.1204668</v>
      </c>
      <c r="Q589">
        <f>IF(ABS(F589)&gt;1,F589/1000000,F589)*Analysis!$B$4</f>
        <v>9.6300159300000008</v>
      </c>
      <c r="R589">
        <f t="shared" si="59"/>
        <v>-0.98027200000000003</v>
      </c>
      <c r="S589">
        <f t="shared" si="60"/>
        <v>1.1575660000000001</v>
      </c>
      <c r="T589">
        <f t="shared" si="61"/>
        <v>0</v>
      </c>
      <c r="U589">
        <f t="shared" si="62"/>
        <v>0</v>
      </c>
    </row>
    <row r="590" spans="1:21" x14ac:dyDescent="0.3">
      <c r="A590" s="4">
        <v>588</v>
      </c>
      <c r="B590" s="4">
        <v>-96580191830</v>
      </c>
      <c r="C590" s="5">
        <v>7</v>
      </c>
      <c r="D590" s="5">
        <v>1.57E-3</v>
      </c>
      <c r="E590" s="5">
        <v>9.2720000000000007E-3</v>
      </c>
      <c r="F590" s="5">
        <v>1018977</v>
      </c>
      <c r="G590" s="5">
        <v>-0.704592</v>
      </c>
      <c r="H590" s="5">
        <v>1283704</v>
      </c>
      <c r="I590" s="5">
        <v>0</v>
      </c>
      <c r="J590" s="5">
        <v>0</v>
      </c>
      <c r="L590">
        <f t="shared" si="57"/>
        <v>588</v>
      </c>
      <c r="M590">
        <f>Analysis!$B$3+B590/1000000</f>
        <v>11.808170000003884</v>
      </c>
      <c r="N590">
        <f t="shared" si="58"/>
        <v>7</v>
      </c>
      <c r="O590">
        <f>IF(ABS(D590)&gt;1,D590/1000000,D590)*Analysis!$B$4</f>
        <v>1.5401700000000001E-2</v>
      </c>
      <c r="P590">
        <f>IF(ABS(E590)&gt;1,E590/1000000,E590)*Analysis!$B$4</f>
        <v>9.0958320000000009E-2</v>
      </c>
      <c r="Q590">
        <f>IF(ABS(F590)&gt;1,F590/1000000,F590)*Analysis!$B$4</f>
        <v>9.9961643700000007</v>
      </c>
      <c r="R590">
        <f t="shared" si="59"/>
        <v>-0.704592</v>
      </c>
      <c r="S590">
        <f t="shared" si="60"/>
        <v>1.283704</v>
      </c>
      <c r="T590">
        <f t="shared" si="61"/>
        <v>0</v>
      </c>
      <c r="U590">
        <f t="shared" si="62"/>
        <v>0</v>
      </c>
    </row>
    <row r="591" spans="1:21" x14ac:dyDescent="0.3">
      <c r="A591" s="4">
        <v>589</v>
      </c>
      <c r="B591" s="4">
        <v>-96580171197</v>
      </c>
      <c r="C591" s="5">
        <v>7</v>
      </c>
      <c r="D591" s="5">
        <v>-2.9420000000000002E-2</v>
      </c>
      <c r="E591" s="5">
        <v>1.0803E-2</v>
      </c>
      <c r="F591" s="5">
        <v>1045106</v>
      </c>
      <c r="G591" s="5">
        <v>-1561450</v>
      </c>
      <c r="H591" s="5">
        <v>1306648</v>
      </c>
      <c r="I591" s="5">
        <v>0</v>
      </c>
      <c r="J591" s="5">
        <v>0</v>
      </c>
      <c r="L591">
        <f t="shared" si="57"/>
        <v>589</v>
      </c>
      <c r="M591">
        <f>Analysis!$B$3+B591/1000000</f>
        <v>11.828802999996697</v>
      </c>
      <c r="N591">
        <f t="shared" si="58"/>
        <v>7</v>
      </c>
      <c r="O591">
        <f>IF(ABS(D591)&gt;1,D591/1000000,D591)*Analysis!$B$4</f>
        <v>-0.28861020000000004</v>
      </c>
      <c r="P591">
        <f>IF(ABS(E591)&gt;1,E591/1000000,E591)*Analysis!$B$4</f>
        <v>0.10597743000000001</v>
      </c>
      <c r="Q591">
        <f>IF(ABS(F591)&gt;1,F591/1000000,F591)*Analysis!$B$4</f>
        <v>10.252489860000001</v>
      </c>
      <c r="R591">
        <f t="shared" si="59"/>
        <v>-1.56145</v>
      </c>
      <c r="S591">
        <f t="shared" si="60"/>
        <v>1.306648</v>
      </c>
      <c r="T591">
        <f t="shared" si="61"/>
        <v>0</v>
      </c>
      <c r="U591">
        <f t="shared" si="62"/>
        <v>0</v>
      </c>
    </row>
    <row r="592" spans="1:21" x14ac:dyDescent="0.3">
      <c r="A592" s="4">
        <v>590</v>
      </c>
      <c r="B592" s="4">
        <v>-96580150146</v>
      </c>
      <c r="C592" s="5">
        <v>7</v>
      </c>
      <c r="D592" s="5">
        <v>-1.7905999999999998E-2</v>
      </c>
      <c r="E592" s="5">
        <v>8.8739999999999999E-3</v>
      </c>
      <c r="F592" s="5">
        <v>1018548</v>
      </c>
      <c r="G592" s="5">
        <v>-2342564</v>
      </c>
      <c r="H592" s="5">
        <v>1229861</v>
      </c>
      <c r="I592" s="5">
        <v>0</v>
      </c>
      <c r="J592" s="5">
        <v>0</v>
      </c>
      <c r="L592">
        <f t="shared" si="57"/>
        <v>590</v>
      </c>
      <c r="M592">
        <f>Analysis!$B$3+B592/1000000</f>
        <v>11.84985400000005</v>
      </c>
      <c r="N592">
        <f t="shared" si="58"/>
        <v>7</v>
      </c>
      <c r="O592">
        <f>IF(ABS(D592)&gt;1,D592/1000000,D592)*Analysis!$B$4</f>
        <v>-0.17565786</v>
      </c>
      <c r="P592">
        <f>IF(ABS(E592)&gt;1,E592/1000000,E592)*Analysis!$B$4</f>
        <v>8.705394000000001E-2</v>
      </c>
      <c r="Q592">
        <f>IF(ABS(F592)&gt;1,F592/1000000,F592)*Analysis!$B$4</f>
        <v>9.9919558800000008</v>
      </c>
      <c r="R592">
        <f t="shared" si="59"/>
        <v>-2.3425639999999999</v>
      </c>
      <c r="S592">
        <f t="shared" si="60"/>
        <v>1.2298610000000001</v>
      </c>
      <c r="T592">
        <f t="shared" si="61"/>
        <v>0</v>
      </c>
      <c r="U592">
        <f t="shared" si="62"/>
        <v>0</v>
      </c>
    </row>
    <row r="593" spans="1:21" x14ac:dyDescent="0.3">
      <c r="A593" s="4">
        <v>591</v>
      </c>
      <c r="B593" s="4">
        <v>-96580131626</v>
      </c>
      <c r="C593" s="5">
        <v>7</v>
      </c>
      <c r="D593" s="5">
        <v>1.124E-3</v>
      </c>
      <c r="E593" s="5">
        <v>-5.2400000000000005E-4</v>
      </c>
      <c r="F593" s="5">
        <v>1001824</v>
      </c>
      <c r="G593" s="5">
        <v>-0.68539000000000005</v>
      </c>
      <c r="H593" s="5">
        <v>1258823</v>
      </c>
      <c r="I593" s="5">
        <v>0</v>
      </c>
      <c r="J593" s="5">
        <v>0</v>
      </c>
      <c r="L593">
        <f t="shared" si="57"/>
        <v>591</v>
      </c>
      <c r="M593">
        <f>Analysis!$B$3+B593/1000000</f>
        <v>11.868373999997857</v>
      </c>
      <c r="N593">
        <f t="shared" si="58"/>
        <v>7</v>
      </c>
      <c r="O593">
        <f>IF(ABS(D593)&gt;1,D593/1000000,D593)*Analysis!$B$4</f>
        <v>1.102644E-2</v>
      </c>
      <c r="P593">
        <f>IF(ABS(E593)&gt;1,E593/1000000,E593)*Analysis!$B$4</f>
        <v>-5.1404400000000005E-3</v>
      </c>
      <c r="Q593">
        <f>IF(ABS(F593)&gt;1,F593/1000000,F593)*Analysis!$B$4</f>
        <v>9.8278934400000004</v>
      </c>
      <c r="R593">
        <f t="shared" si="59"/>
        <v>-0.68539000000000005</v>
      </c>
      <c r="S593">
        <f t="shared" si="60"/>
        <v>1.258823</v>
      </c>
      <c r="T593">
        <f t="shared" si="61"/>
        <v>0</v>
      </c>
      <c r="U593">
        <f t="shared" si="62"/>
        <v>0</v>
      </c>
    </row>
    <row r="594" spans="1:21" x14ac:dyDescent="0.3">
      <c r="A594" s="4">
        <v>592</v>
      </c>
      <c r="B594" s="4">
        <v>-96580111431</v>
      </c>
      <c r="C594" s="5">
        <v>7</v>
      </c>
      <c r="D594" s="5">
        <v>-2.5343999999999998E-2</v>
      </c>
      <c r="E594" s="5">
        <v>1.5727000000000001E-2</v>
      </c>
      <c r="F594" s="5">
        <v>0.98508300000000004</v>
      </c>
      <c r="G594" s="5">
        <v>-0.31691399999999997</v>
      </c>
      <c r="H594" s="5">
        <v>0.99543300000000001</v>
      </c>
      <c r="I594" s="5">
        <v>0</v>
      </c>
      <c r="J594" s="5">
        <v>0</v>
      </c>
      <c r="L594">
        <f t="shared" si="57"/>
        <v>592</v>
      </c>
      <c r="M594">
        <f>Analysis!$B$3+B594/1000000</f>
        <v>11.888569000002462</v>
      </c>
      <c r="N594">
        <f t="shared" si="58"/>
        <v>7</v>
      </c>
      <c r="O594">
        <f>IF(ABS(D594)&gt;1,D594/1000000,D594)*Analysis!$B$4</f>
        <v>-0.24862464000000001</v>
      </c>
      <c r="P594">
        <f>IF(ABS(E594)&gt;1,E594/1000000,E594)*Analysis!$B$4</f>
        <v>0.15428187000000002</v>
      </c>
      <c r="Q594">
        <f>IF(ABS(F594)&gt;1,F594/1000000,F594)*Analysis!$B$4</f>
        <v>9.6636642300000002</v>
      </c>
      <c r="R594">
        <f t="shared" si="59"/>
        <v>-0.31691399999999997</v>
      </c>
      <c r="S594">
        <f t="shared" si="60"/>
        <v>0.99543300000000001</v>
      </c>
      <c r="T594">
        <f t="shared" si="61"/>
        <v>0</v>
      </c>
      <c r="U594">
        <f t="shared" si="62"/>
        <v>0</v>
      </c>
    </row>
    <row r="595" spans="1:21" x14ac:dyDescent="0.3">
      <c r="A595" s="4">
        <v>593</v>
      </c>
      <c r="B595" s="4">
        <v>-96580089284</v>
      </c>
      <c r="C595" s="5">
        <v>7</v>
      </c>
      <c r="D595" s="5">
        <v>2.8240000000000001E-3</v>
      </c>
      <c r="E595" s="5">
        <v>-9.8759999999999994E-3</v>
      </c>
      <c r="F595" s="5">
        <v>1038452</v>
      </c>
      <c r="G595" s="5">
        <v>0.40892000000000001</v>
      </c>
      <c r="H595" s="5">
        <v>-0.66550200000000004</v>
      </c>
      <c r="I595" s="5">
        <v>0</v>
      </c>
      <c r="J595" s="5">
        <v>0</v>
      </c>
      <c r="L595">
        <f t="shared" si="57"/>
        <v>593</v>
      </c>
      <c r="M595">
        <f>Analysis!$B$3+B595/1000000</f>
        <v>11.910715999998502</v>
      </c>
      <c r="N595">
        <f t="shared" si="58"/>
        <v>7</v>
      </c>
      <c r="O595">
        <f>IF(ABS(D595)&gt;1,D595/1000000,D595)*Analysis!$B$4</f>
        <v>2.7703440000000003E-2</v>
      </c>
      <c r="P595">
        <f>IF(ABS(E595)&gt;1,E595/1000000,E595)*Analysis!$B$4</f>
        <v>-9.6883559999999994E-2</v>
      </c>
      <c r="Q595">
        <f>IF(ABS(F595)&gt;1,F595/1000000,F595)*Analysis!$B$4</f>
        <v>10.18721412</v>
      </c>
      <c r="R595">
        <f t="shared" si="59"/>
        <v>0.40892000000000001</v>
      </c>
      <c r="S595">
        <f t="shared" si="60"/>
        <v>-0.66550200000000004</v>
      </c>
      <c r="T595">
        <f t="shared" si="61"/>
        <v>0</v>
      </c>
      <c r="U595">
        <f t="shared" si="62"/>
        <v>0</v>
      </c>
    </row>
    <row r="596" spans="1:21" x14ac:dyDescent="0.3">
      <c r="A596" s="4">
        <v>594</v>
      </c>
      <c r="B596" s="4">
        <v>-96580070886</v>
      </c>
      <c r="C596" s="5">
        <v>7</v>
      </c>
      <c r="D596" s="5">
        <v>-1.4107E-2</v>
      </c>
      <c r="E596" s="5">
        <v>-4.7330000000000002E-3</v>
      </c>
      <c r="F596" s="5">
        <v>1027963</v>
      </c>
      <c r="G596" s="5">
        <v>1190732</v>
      </c>
      <c r="H596" s="5">
        <v>-1312039</v>
      </c>
      <c r="I596" s="5">
        <v>0</v>
      </c>
      <c r="J596" s="5">
        <v>0</v>
      </c>
      <c r="L596">
        <f t="shared" si="57"/>
        <v>594</v>
      </c>
      <c r="M596">
        <f>Analysis!$B$3+B596/1000000</f>
        <v>11.929113999998663</v>
      </c>
      <c r="N596">
        <f t="shared" si="58"/>
        <v>7</v>
      </c>
      <c r="O596">
        <f>IF(ABS(D596)&gt;1,D596/1000000,D596)*Analysis!$B$4</f>
        <v>-0.13838966999999999</v>
      </c>
      <c r="P596">
        <f>IF(ABS(E596)&gt;1,E596/1000000,E596)*Analysis!$B$4</f>
        <v>-4.6430730000000003E-2</v>
      </c>
      <c r="Q596">
        <f>IF(ABS(F596)&gt;1,F596/1000000,F596)*Analysis!$B$4</f>
        <v>10.084317029999999</v>
      </c>
      <c r="R596">
        <f t="shared" si="59"/>
        <v>1.1907319999999999</v>
      </c>
      <c r="S596">
        <f t="shared" si="60"/>
        <v>-1.312039</v>
      </c>
      <c r="T596">
        <f t="shared" si="61"/>
        <v>0</v>
      </c>
      <c r="U596">
        <f t="shared" si="62"/>
        <v>0</v>
      </c>
    </row>
    <row r="597" spans="1:21" x14ac:dyDescent="0.3">
      <c r="A597" s="4">
        <v>595</v>
      </c>
      <c r="B597" s="4">
        <v>-96580049570</v>
      </c>
      <c r="C597" s="5">
        <v>7</v>
      </c>
      <c r="D597" s="5">
        <v>-5.8895999999999997E-2</v>
      </c>
      <c r="E597" s="5">
        <v>4.4229999999999998E-3</v>
      </c>
      <c r="F597" s="5">
        <v>0.97070999999999996</v>
      </c>
      <c r="G597" s="5">
        <v>-0.141149</v>
      </c>
      <c r="H597" s="5">
        <v>-1003795</v>
      </c>
      <c r="I597" s="5">
        <v>0</v>
      </c>
      <c r="J597" s="5">
        <v>0</v>
      </c>
      <c r="L597">
        <f t="shared" si="57"/>
        <v>595</v>
      </c>
      <c r="M597">
        <f>Analysis!$B$3+B597/1000000</f>
        <v>11.950429999997141</v>
      </c>
      <c r="N597">
        <f t="shared" si="58"/>
        <v>7</v>
      </c>
      <c r="O597">
        <f>IF(ABS(D597)&gt;1,D597/1000000,D597)*Analysis!$B$4</f>
        <v>-0.57776976000000002</v>
      </c>
      <c r="P597">
        <f>IF(ABS(E597)&gt;1,E597/1000000,E597)*Analysis!$B$4</f>
        <v>4.3389629999999998E-2</v>
      </c>
      <c r="Q597">
        <f>IF(ABS(F597)&gt;1,F597/1000000,F597)*Analysis!$B$4</f>
        <v>9.5226650999999993</v>
      </c>
      <c r="R597">
        <f t="shared" si="59"/>
        <v>-0.141149</v>
      </c>
      <c r="S597">
        <f t="shared" si="60"/>
        <v>-1.003795</v>
      </c>
      <c r="T597">
        <f t="shared" si="61"/>
        <v>0</v>
      </c>
      <c r="U597">
        <f t="shared" si="62"/>
        <v>0</v>
      </c>
    </row>
    <row r="598" spans="1:21" x14ac:dyDescent="0.3">
      <c r="A598" s="4">
        <v>596</v>
      </c>
      <c r="B598" s="4">
        <v>-96580030186</v>
      </c>
      <c r="C598" s="5">
        <v>7</v>
      </c>
      <c r="D598" s="5">
        <v>-6.6969999999999998E-3</v>
      </c>
      <c r="E598" s="5">
        <v>-6.2100000000000002E-4</v>
      </c>
      <c r="F598" s="5">
        <v>1058795</v>
      </c>
      <c r="G598" s="5">
        <v>0.39383699999999999</v>
      </c>
      <c r="H598" s="5">
        <v>-0.72556600000000004</v>
      </c>
      <c r="I598" s="5">
        <v>0</v>
      </c>
      <c r="J598" s="5">
        <v>0</v>
      </c>
      <c r="L598">
        <f t="shared" si="57"/>
        <v>596</v>
      </c>
      <c r="M598">
        <f>Analysis!$B$3+B598/1000000</f>
        <v>11.969813999996404</v>
      </c>
      <c r="N598">
        <f t="shared" si="58"/>
        <v>7</v>
      </c>
      <c r="O598">
        <f>IF(ABS(D598)&gt;1,D598/1000000,D598)*Analysis!$B$4</f>
        <v>-6.5697569999999997E-2</v>
      </c>
      <c r="P598">
        <f>IF(ABS(E598)&gt;1,E598/1000000,E598)*Analysis!$B$4</f>
        <v>-6.0920100000000001E-3</v>
      </c>
      <c r="Q598">
        <f>IF(ABS(F598)&gt;1,F598/1000000,F598)*Analysis!$B$4</f>
        <v>10.38677895</v>
      </c>
      <c r="R598">
        <f t="shared" si="59"/>
        <v>0.39383699999999999</v>
      </c>
      <c r="S598">
        <f t="shared" si="60"/>
        <v>-0.72556600000000004</v>
      </c>
      <c r="T598">
        <f t="shared" si="61"/>
        <v>0</v>
      </c>
      <c r="U598">
        <f t="shared" si="62"/>
        <v>0</v>
      </c>
    </row>
    <row r="599" spans="1:21" x14ac:dyDescent="0.3">
      <c r="A599" s="4">
        <v>597</v>
      </c>
      <c r="B599" s="4">
        <v>-96580011250</v>
      </c>
      <c r="C599" s="5">
        <v>7</v>
      </c>
      <c r="D599" s="5">
        <v>-4.4179000000000003E-2</v>
      </c>
      <c r="E599" s="5">
        <v>-7.0130000000000001E-3</v>
      </c>
      <c r="F599" s="5">
        <v>1034887</v>
      </c>
      <c r="G599" s="5">
        <v>0.438114</v>
      </c>
      <c r="H599" s="5">
        <v>-1112261</v>
      </c>
      <c r="I599" s="5">
        <v>0</v>
      </c>
      <c r="J599" s="5">
        <v>0</v>
      </c>
      <c r="L599">
        <f t="shared" si="57"/>
        <v>597</v>
      </c>
      <c r="M599">
        <f>Analysis!$B$3+B599/1000000</f>
        <v>11.988750000004075</v>
      </c>
      <c r="N599">
        <f t="shared" si="58"/>
        <v>7</v>
      </c>
      <c r="O599">
        <f>IF(ABS(D599)&gt;1,D599/1000000,D599)*Analysis!$B$4</f>
        <v>-0.43339599000000006</v>
      </c>
      <c r="P599">
        <f>IF(ABS(E599)&gt;1,E599/1000000,E599)*Analysis!$B$4</f>
        <v>-6.879753000000001E-2</v>
      </c>
      <c r="Q599">
        <f>IF(ABS(F599)&gt;1,F599/1000000,F599)*Analysis!$B$4</f>
        <v>10.15224147</v>
      </c>
      <c r="R599">
        <f t="shared" si="59"/>
        <v>0.438114</v>
      </c>
      <c r="S599">
        <f t="shared" si="60"/>
        <v>-1.1122609999999999</v>
      </c>
      <c r="T599">
        <f t="shared" si="61"/>
        <v>0</v>
      </c>
      <c r="U599">
        <f t="shared" si="62"/>
        <v>0</v>
      </c>
    </row>
    <row r="600" spans="1:21" x14ac:dyDescent="0.3">
      <c r="A600" s="4">
        <v>598</v>
      </c>
      <c r="B600" s="4">
        <v>-96579990570</v>
      </c>
      <c r="C600" s="5">
        <v>7</v>
      </c>
      <c r="D600" s="5">
        <v>-5.5081999999999999E-2</v>
      </c>
      <c r="E600" s="5">
        <v>-9.1780000000000004E-3</v>
      </c>
      <c r="F600" s="5">
        <v>1068374</v>
      </c>
      <c r="G600" s="5">
        <v>9.9672999999999998E-2</v>
      </c>
      <c r="H600" s="5">
        <v>-1925891</v>
      </c>
      <c r="I600" s="5">
        <v>0</v>
      </c>
      <c r="J600" s="5">
        <v>0</v>
      </c>
      <c r="L600">
        <f t="shared" si="57"/>
        <v>598</v>
      </c>
      <c r="M600">
        <f>Analysis!$B$3+B600/1000000</f>
        <v>12.009430000005523</v>
      </c>
      <c r="N600">
        <f t="shared" si="58"/>
        <v>7</v>
      </c>
      <c r="O600">
        <f>IF(ABS(D600)&gt;1,D600/1000000,D600)*Analysis!$B$4</f>
        <v>-0.54035442</v>
      </c>
      <c r="P600">
        <f>IF(ABS(E600)&gt;1,E600/1000000,E600)*Analysis!$B$4</f>
        <v>-9.0036180000000007E-2</v>
      </c>
      <c r="Q600">
        <f>IF(ABS(F600)&gt;1,F600/1000000,F600)*Analysis!$B$4</f>
        <v>10.48074894</v>
      </c>
      <c r="R600">
        <f t="shared" si="59"/>
        <v>9.9672999999999998E-2</v>
      </c>
      <c r="S600">
        <f t="shared" si="60"/>
        <v>-1.925891</v>
      </c>
      <c r="T600">
        <f t="shared" si="61"/>
        <v>0</v>
      </c>
      <c r="U600">
        <f t="shared" si="62"/>
        <v>0</v>
      </c>
    </row>
    <row r="601" spans="1:21" x14ac:dyDescent="0.3">
      <c r="A601" s="4">
        <v>599</v>
      </c>
      <c r="B601" s="4">
        <v>-96579970818</v>
      </c>
      <c r="C601" s="5">
        <v>7</v>
      </c>
      <c r="D601" s="5">
        <v>-4.9207000000000001E-2</v>
      </c>
      <c r="E601" s="5">
        <v>-1.4499999999999999E-3</v>
      </c>
      <c r="F601" s="5">
        <v>1091253</v>
      </c>
      <c r="G601" s="5">
        <v>-9.1545000000000001E-2</v>
      </c>
      <c r="H601" s="5">
        <v>-1802288</v>
      </c>
      <c r="I601" s="5">
        <v>0</v>
      </c>
      <c r="J601" s="5">
        <v>0</v>
      </c>
      <c r="L601">
        <f t="shared" si="57"/>
        <v>599</v>
      </c>
      <c r="M601">
        <f>Analysis!$B$3+B601/1000000</f>
        <v>12.0291819999984</v>
      </c>
      <c r="N601">
        <f t="shared" si="58"/>
        <v>7</v>
      </c>
      <c r="O601">
        <f>IF(ABS(D601)&gt;1,D601/1000000,D601)*Analysis!$B$4</f>
        <v>-0.48272067000000002</v>
      </c>
      <c r="P601">
        <f>IF(ABS(E601)&gt;1,E601/1000000,E601)*Analysis!$B$4</f>
        <v>-1.4224499999999999E-2</v>
      </c>
      <c r="Q601">
        <f>IF(ABS(F601)&gt;1,F601/1000000,F601)*Analysis!$B$4</f>
        <v>10.705191930000002</v>
      </c>
      <c r="R601">
        <f t="shared" si="59"/>
        <v>-9.1545000000000001E-2</v>
      </c>
      <c r="S601">
        <f t="shared" si="60"/>
        <v>-1.8022879999999999</v>
      </c>
      <c r="T601">
        <f t="shared" si="61"/>
        <v>0</v>
      </c>
      <c r="U601">
        <f t="shared" si="62"/>
        <v>0</v>
      </c>
    </row>
    <row r="602" spans="1:21" x14ac:dyDescent="0.3">
      <c r="A602" s="4">
        <v>600</v>
      </c>
      <c r="B602" s="4">
        <v>-96579952044</v>
      </c>
      <c r="C602" s="5">
        <v>7</v>
      </c>
      <c r="D602" s="5">
        <v>-4.3607E-2</v>
      </c>
      <c r="E602" s="5">
        <v>9.9159999999999995E-3</v>
      </c>
      <c r="F602" s="5">
        <v>1084376</v>
      </c>
      <c r="G602" s="5">
        <v>0.66151700000000002</v>
      </c>
      <c r="H602" s="5">
        <v>-1276359</v>
      </c>
      <c r="I602" s="5">
        <v>0</v>
      </c>
      <c r="J602" s="5">
        <v>0</v>
      </c>
      <c r="L602">
        <f t="shared" si="57"/>
        <v>600</v>
      </c>
      <c r="M602">
        <f>Analysis!$B$3+B602/1000000</f>
        <v>12.047955999994883</v>
      </c>
      <c r="N602">
        <f t="shared" si="58"/>
        <v>7</v>
      </c>
      <c r="O602">
        <f>IF(ABS(D602)&gt;1,D602/1000000,D602)*Analysis!$B$4</f>
        <v>-0.42778467000000003</v>
      </c>
      <c r="P602">
        <f>IF(ABS(E602)&gt;1,E602/1000000,E602)*Analysis!$B$4</f>
        <v>9.7275959999999995E-2</v>
      </c>
      <c r="Q602">
        <f>IF(ABS(F602)&gt;1,F602/1000000,F602)*Analysis!$B$4</f>
        <v>10.637728560000001</v>
      </c>
      <c r="R602">
        <f t="shared" si="59"/>
        <v>0.66151700000000002</v>
      </c>
      <c r="S602">
        <f t="shared" si="60"/>
        <v>-1.276359</v>
      </c>
      <c r="T602">
        <f t="shared" si="61"/>
        <v>0</v>
      </c>
      <c r="U602">
        <f t="shared" si="62"/>
        <v>0</v>
      </c>
    </row>
    <row r="603" spans="1:21" x14ac:dyDescent="0.3">
      <c r="A603" s="4">
        <v>601</v>
      </c>
      <c r="B603" s="4">
        <v>-96579930344</v>
      </c>
      <c r="C603" s="5">
        <v>7</v>
      </c>
      <c r="D603" s="5">
        <v>-4.3836E-2</v>
      </c>
      <c r="E603" s="5">
        <v>1.4541999999999999E-2</v>
      </c>
      <c r="F603" s="5">
        <v>1094896</v>
      </c>
      <c r="G603" s="5">
        <v>2702491</v>
      </c>
      <c r="H603" s="5">
        <v>-1427807</v>
      </c>
      <c r="I603" s="5">
        <v>0</v>
      </c>
      <c r="J603" s="5">
        <v>0</v>
      </c>
      <c r="L603">
        <f t="shared" si="57"/>
        <v>601</v>
      </c>
      <c r="M603">
        <f>Analysis!$B$3+B603/1000000</f>
        <v>12.069656000006944</v>
      </c>
      <c r="N603">
        <f t="shared" si="58"/>
        <v>7</v>
      </c>
      <c r="O603">
        <f>IF(ABS(D603)&gt;1,D603/1000000,D603)*Analysis!$B$4</f>
        <v>-0.43003116000000002</v>
      </c>
      <c r="P603">
        <f>IF(ABS(E603)&gt;1,E603/1000000,E603)*Analysis!$B$4</f>
        <v>0.14265702</v>
      </c>
      <c r="Q603">
        <f>IF(ABS(F603)&gt;1,F603/1000000,F603)*Analysis!$B$4</f>
        <v>10.740929760000002</v>
      </c>
      <c r="R603">
        <f t="shared" si="59"/>
        <v>2.7024910000000002</v>
      </c>
      <c r="S603">
        <f t="shared" si="60"/>
        <v>-1.427807</v>
      </c>
      <c r="T603">
        <f t="shared" si="61"/>
        <v>0</v>
      </c>
      <c r="U603">
        <f t="shared" si="62"/>
        <v>0</v>
      </c>
    </row>
    <row r="604" spans="1:21" x14ac:dyDescent="0.3">
      <c r="A604" s="4">
        <v>602</v>
      </c>
      <c r="B604" s="4">
        <v>-96579908533</v>
      </c>
      <c r="C604" s="5">
        <v>7</v>
      </c>
      <c r="D604" s="5">
        <v>-5.0653999999999998E-2</v>
      </c>
      <c r="E604" s="5">
        <v>-2.0861999999999999E-2</v>
      </c>
      <c r="F604" s="5">
        <v>1097675</v>
      </c>
      <c r="G604" s="5">
        <v>4854916</v>
      </c>
      <c r="H604" s="5">
        <v>-4252278</v>
      </c>
      <c r="I604" s="5">
        <v>0</v>
      </c>
      <c r="J604" s="5">
        <v>0</v>
      </c>
      <c r="L604">
        <f t="shared" si="57"/>
        <v>602</v>
      </c>
      <c r="M604">
        <f>Analysis!$B$3+B604/1000000</f>
        <v>12.09146700000565</v>
      </c>
      <c r="N604">
        <f t="shared" si="58"/>
        <v>7</v>
      </c>
      <c r="O604">
        <f>IF(ABS(D604)&gt;1,D604/1000000,D604)*Analysis!$B$4</f>
        <v>-0.49691573999999999</v>
      </c>
      <c r="P604">
        <f>IF(ABS(E604)&gt;1,E604/1000000,E604)*Analysis!$B$4</f>
        <v>-0.20465622</v>
      </c>
      <c r="Q604">
        <f>IF(ABS(F604)&gt;1,F604/1000000,F604)*Analysis!$B$4</f>
        <v>10.76819175</v>
      </c>
      <c r="R604">
        <f t="shared" si="59"/>
        <v>4.8549160000000002</v>
      </c>
      <c r="S604">
        <f t="shared" si="60"/>
        <v>-4.2522779999999996</v>
      </c>
      <c r="T604">
        <f t="shared" si="61"/>
        <v>0</v>
      </c>
      <c r="U604">
        <f t="shared" si="62"/>
        <v>0</v>
      </c>
    </row>
    <row r="605" spans="1:21" x14ac:dyDescent="0.3">
      <c r="A605" s="4">
        <v>603</v>
      </c>
      <c r="B605" s="4">
        <v>-96579893758</v>
      </c>
      <c r="C605" s="5">
        <v>7</v>
      </c>
      <c r="D605" s="5">
        <v>-4.6432000000000001E-2</v>
      </c>
      <c r="E605" s="5">
        <v>-8.5959999999999995E-3</v>
      </c>
      <c r="F605" s="5">
        <v>1127269</v>
      </c>
      <c r="G605" s="5">
        <v>6625026</v>
      </c>
      <c r="H605" s="5">
        <v>-6412915</v>
      </c>
      <c r="I605" s="5">
        <v>0</v>
      </c>
      <c r="J605" s="5">
        <v>0</v>
      </c>
      <c r="L605">
        <f t="shared" si="57"/>
        <v>603</v>
      </c>
      <c r="M605">
        <f>Analysis!$B$3+B605/1000000</f>
        <v>12.106241999994381</v>
      </c>
      <c r="N605">
        <f t="shared" si="58"/>
        <v>7</v>
      </c>
      <c r="O605">
        <f>IF(ABS(D605)&gt;1,D605/1000000,D605)*Analysis!$B$4</f>
        <v>-0.45549792000000006</v>
      </c>
      <c r="P605">
        <f>IF(ABS(E605)&gt;1,E605/1000000,E605)*Analysis!$B$4</f>
        <v>-8.4326760000000001E-2</v>
      </c>
      <c r="Q605">
        <f>IF(ABS(F605)&gt;1,F605/1000000,F605)*Analysis!$B$4</f>
        <v>11.058508890000001</v>
      </c>
      <c r="R605">
        <f t="shared" si="59"/>
        <v>6.6250260000000001</v>
      </c>
      <c r="S605">
        <f t="shared" si="60"/>
        <v>-6.4129149999999999</v>
      </c>
      <c r="T605">
        <f t="shared" si="61"/>
        <v>0</v>
      </c>
      <c r="U605">
        <f t="shared" si="62"/>
        <v>0</v>
      </c>
    </row>
    <row r="606" spans="1:21" x14ac:dyDescent="0.3">
      <c r="A606" s="4">
        <v>604</v>
      </c>
      <c r="B606" s="4">
        <v>-96579870010</v>
      </c>
      <c r="C606" s="5">
        <v>7</v>
      </c>
      <c r="D606" s="5">
        <v>-6.0109000000000003E-2</v>
      </c>
      <c r="E606" s="5">
        <v>-7.5890000000000003E-3</v>
      </c>
      <c r="F606" s="5">
        <v>1140245</v>
      </c>
      <c r="G606" s="5">
        <v>9636412</v>
      </c>
      <c r="H606" s="5">
        <v>-8862646</v>
      </c>
      <c r="I606" s="5">
        <v>0</v>
      </c>
      <c r="J606" s="5">
        <v>0</v>
      </c>
      <c r="L606">
        <f t="shared" si="57"/>
        <v>604</v>
      </c>
      <c r="M606">
        <f>Analysis!$B$3+B606/1000000</f>
        <v>12.129990000001271</v>
      </c>
      <c r="N606">
        <f t="shared" si="58"/>
        <v>7</v>
      </c>
      <c r="O606">
        <f>IF(ABS(D606)&gt;1,D606/1000000,D606)*Analysis!$B$4</f>
        <v>-0.58966929000000001</v>
      </c>
      <c r="P606">
        <f>IF(ABS(E606)&gt;1,E606/1000000,E606)*Analysis!$B$4</f>
        <v>-7.4448090000000008E-2</v>
      </c>
      <c r="Q606">
        <f>IF(ABS(F606)&gt;1,F606/1000000,F606)*Analysis!$B$4</f>
        <v>11.18580345</v>
      </c>
      <c r="R606">
        <f t="shared" si="59"/>
        <v>9.636412</v>
      </c>
      <c r="S606">
        <f t="shared" si="60"/>
        <v>-8.8626459999999998</v>
      </c>
      <c r="T606">
        <f t="shared" si="61"/>
        <v>0</v>
      </c>
      <c r="U606">
        <f t="shared" si="62"/>
        <v>0</v>
      </c>
    </row>
    <row r="607" spans="1:21" x14ac:dyDescent="0.3">
      <c r="A607" s="4">
        <v>605</v>
      </c>
      <c r="B607" s="4">
        <v>-96579847613</v>
      </c>
      <c r="C607" s="5">
        <v>7</v>
      </c>
      <c r="D607" s="5">
        <v>-7.4658000000000002E-2</v>
      </c>
      <c r="E607" s="5">
        <v>-1.4649999999999999E-3</v>
      </c>
      <c r="F607" s="5">
        <v>1144422</v>
      </c>
      <c r="G607" s="5">
        <v>11319544</v>
      </c>
      <c r="H607" s="5">
        <v>-9863202</v>
      </c>
      <c r="I607" s="5">
        <v>0</v>
      </c>
      <c r="J607" s="5">
        <v>0</v>
      </c>
      <c r="L607">
        <f t="shared" si="57"/>
        <v>605</v>
      </c>
      <c r="M607">
        <f>Analysis!$B$3+B607/1000000</f>
        <v>12.152386999994633</v>
      </c>
      <c r="N607">
        <f t="shared" si="58"/>
        <v>7</v>
      </c>
      <c r="O607">
        <f>IF(ABS(D607)&gt;1,D607/1000000,D607)*Analysis!$B$4</f>
        <v>-0.73239498000000003</v>
      </c>
      <c r="P607">
        <f>IF(ABS(E607)&gt;1,E607/1000000,E607)*Analysis!$B$4</f>
        <v>-1.437165E-2</v>
      </c>
      <c r="Q607">
        <f>IF(ABS(F607)&gt;1,F607/1000000,F607)*Analysis!$B$4</f>
        <v>11.226779820000001</v>
      </c>
      <c r="R607">
        <f t="shared" si="59"/>
        <v>11.319544</v>
      </c>
      <c r="S607">
        <f t="shared" si="60"/>
        <v>-9.8632019999999994</v>
      </c>
      <c r="T607">
        <f t="shared" si="61"/>
        <v>0</v>
      </c>
      <c r="U607">
        <f t="shared" si="62"/>
        <v>0</v>
      </c>
    </row>
    <row r="608" spans="1:21" x14ac:dyDescent="0.3">
      <c r="A608" s="4">
        <v>606</v>
      </c>
      <c r="B608" s="4">
        <v>-96579824998</v>
      </c>
      <c r="C608" s="5">
        <v>7</v>
      </c>
      <c r="D608" s="5">
        <v>-7.1166999999999994E-2</v>
      </c>
      <c r="E608" s="5">
        <v>3.3119999999999998E-3</v>
      </c>
      <c r="F608" s="5">
        <v>1136370</v>
      </c>
      <c r="G608" s="5">
        <v>14335101</v>
      </c>
      <c r="H608" s="5">
        <v>-9916224</v>
      </c>
      <c r="I608" s="5">
        <v>0</v>
      </c>
      <c r="J608" s="5">
        <v>0</v>
      </c>
      <c r="L608">
        <f t="shared" si="57"/>
        <v>606</v>
      </c>
      <c r="M608">
        <f>Analysis!$B$3+B608/1000000</f>
        <v>12.175002000003587</v>
      </c>
      <c r="N608">
        <f t="shared" si="58"/>
        <v>7</v>
      </c>
      <c r="O608">
        <f>IF(ABS(D608)&gt;1,D608/1000000,D608)*Analysis!$B$4</f>
        <v>-0.69814827000000002</v>
      </c>
      <c r="P608">
        <f>IF(ABS(E608)&gt;1,E608/1000000,E608)*Analysis!$B$4</f>
        <v>3.2490720000000001E-2</v>
      </c>
      <c r="Q608">
        <f>IF(ABS(F608)&gt;1,F608/1000000,F608)*Analysis!$B$4</f>
        <v>11.147789700000002</v>
      </c>
      <c r="R608">
        <f t="shared" si="59"/>
        <v>14.335101</v>
      </c>
      <c r="S608">
        <f t="shared" si="60"/>
        <v>-9.9162239999999997</v>
      </c>
      <c r="T608">
        <f t="shared" si="61"/>
        <v>0</v>
      </c>
      <c r="U608">
        <f t="shared" si="62"/>
        <v>0</v>
      </c>
    </row>
    <row r="609" spans="1:21" x14ac:dyDescent="0.3">
      <c r="A609" s="4">
        <v>607</v>
      </c>
      <c r="B609" s="4">
        <v>-96579812921</v>
      </c>
      <c r="C609" s="5">
        <v>7</v>
      </c>
      <c r="D609" s="5">
        <v>-5.7457000000000001E-2</v>
      </c>
      <c r="E609" s="5">
        <v>1.2805E-2</v>
      </c>
      <c r="F609" s="5">
        <v>1126537</v>
      </c>
      <c r="G609" s="5">
        <v>16238665</v>
      </c>
      <c r="H609" s="5">
        <v>-9905953</v>
      </c>
      <c r="I609" s="5">
        <v>0</v>
      </c>
      <c r="J609" s="5">
        <v>0</v>
      </c>
      <c r="L609">
        <f t="shared" si="57"/>
        <v>607</v>
      </c>
      <c r="M609">
        <f>Analysis!$B$3+B609/1000000</f>
        <v>12.18707899999572</v>
      </c>
      <c r="N609">
        <f t="shared" si="58"/>
        <v>7</v>
      </c>
      <c r="O609">
        <f>IF(ABS(D609)&gt;1,D609/1000000,D609)*Analysis!$B$4</f>
        <v>-0.56365317000000004</v>
      </c>
      <c r="P609">
        <f>IF(ABS(E609)&gt;1,E609/1000000,E609)*Analysis!$B$4</f>
        <v>0.12561705000000001</v>
      </c>
      <c r="Q609">
        <f>IF(ABS(F609)&gt;1,F609/1000000,F609)*Analysis!$B$4</f>
        <v>11.051327969999999</v>
      </c>
      <c r="R609">
        <f t="shared" si="59"/>
        <v>16.238665000000001</v>
      </c>
      <c r="S609">
        <f t="shared" si="60"/>
        <v>-9.9059530000000002</v>
      </c>
      <c r="T609">
        <f t="shared" si="61"/>
        <v>0</v>
      </c>
      <c r="U609">
        <f t="shared" si="62"/>
        <v>0</v>
      </c>
    </row>
    <row r="610" spans="1:21" x14ac:dyDescent="0.3">
      <c r="A610" s="4">
        <v>608</v>
      </c>
      <c r="B610" s="4">
        <v>-96579788864</v>
      </c>
      <c r="C610" s="5">
        <v>7</v>
      </c>
      <c r="D610" s="5">
        <v>-4.2909000000000003E-2</v>
      </c>
      <c r="E610" s="5">
        <v>2.5776E-2</v>
      </c>
      <c r="F610" s="5">
        <v>1127946</v>
      </c>
      <c r="G610" s="5">
        <v>20623869</v>
      </c>
      <c r="H610" s="5">
        <v>-9032866</v>
      </c>
      <c r="I610" s="5">
        <v>0</v>
      </c>
      <c r="J610" s="5">
        <v>0</v>
      </c>
      <c r="L610">
        <f t="shared" si="57"/>
        <v>608</v>
      </c>
      <c r="M610">
        <f>Analysis!$B$3+B610/1000000</f>
        <v>12.211135999998078</v>
      </c>
      <c r="N610">
        <f t="shared" si="58"/>
        <v>7</v>
      </c>
      <c r="O610">
        <f>IF(ABS(D610)&gt;1,D610/1000000,D610)*Analysis!$B$4</f>
        <v>-0.42093729000000008</v>
      </c>
      <c r="P610">
        <f>IF(ABS(E610)&gt;1,E610/1000000,E610)*Analysis!$B$4</f>
        <v>0.25286256000000001</v>
      </c>
      <c r="Q610">
        <f>IF(ABS(F610)&gt;1,F610/1000000,F610)*Analysis!$B$4</f>
        <v>11.065150259999999</v>
      </c>
      <c r="R610">
        <f t="shared" si="59"/>
        <v>20.623868999999999</v>
      </c>
      <c r="S610">
        <f t="shared" si="60"/>
        <v>-9.0328660000000003</v>
      </c>
      <c r="T610">
        <f t="shared" si="61"/>
        <v>0</v>
      </c>
      <c r="U610">
        <f t="shared" si="62"/>
        <v>0</v>
      </c>
    </row>
    <row r="611" spans="1:21" x14ac:dyDescent="0.3">
      <c r="A611" s="4">
        <v>609</v>
      </c>
      <c r="B611" s="4">
        <v>-96579769323</v>
      </c>
      <c r="C611" s="5">
        <v>7</v>
      </c>
      <c r="D611" s="5">
        <v>-2.2054000000000001E-2</v>
      </c>
      <c r="E611" s="5">
        <v>1.0788000000000001E-2</v>
      </c>
      <c r="F611" s="5">
        <v>1126508</v>
      </c>
      <c r="G611" s="5">
        <v>27406324</v>
      </c>
      <c r="H611" s="5">
        <v>-8852044</v>
      </c>
      <c r="I611" s="5">
        <v>0</v>
      </c>
      <c r="J611" s="5">
        <v>0</v>
      </c>
      <c r="L611">
        <f t="shared" si="57"/>
        <v>609</v>
      </c>
      <c r="M611">
        <f>Analysis!$B$3+B611/1000000</f>
        <v>12.230676999999559</v>
      </c>
      <c r="N611">
        <f t="shared" si="58"/>
        <v>7</v>
      </c>
      <c r="O611">
        <f>IF(ABS(D611)&gt;1,D611/1000000,D611)*Analysis!$B$4</f>
        <v>-0.21634974000000001</v>
      </c>
      <c r="P611">
        <f>IF(ABS(E611)&gt;1,E611/1000000,E611)*Analysis!$B$4</f>
        <v>0.10583028000000001</v>
      </c>
      <c r="Q611">
        <f>IF(ABS(F611)&gt;1,F611/1000000,F611)*Analysis!$B$4</f>
        <v>11.051043480000001</v>
      </c>
      <c r="R611">
        <f t="shared" si="59"/>
        <v>27.406324000000001</v>
      </c>
      <c r="S611">
        <f t="shared" si="60"/>
        <v>-8.8520439999999994</v>
      </c>
      <c r="T611">
        <f t="shared" si="61"/>
        <v>0</v>
      </c>
      <c r="U611">
        <f t="shared" si="62"/>
        <v>0</v>
      </c>
    </row>
    <row r="612" spans="1:21" x14ac:dyDescent="0.3">
      <c r="A612" s="4">
        <v>610</v>
      </c>
      <c r="B612" s="4">
        <v>-96579748955</v>
      </c>
      <c r="C612" s="5">
        <v>7</v>
      </c>
      <c r="D612" s="5">
        <v>-2.6570000000000001E-3</v>
      </c>
      <c r="E612" s="5">
        <v>7.7169999999999999E-3</v>
      </c>
      <c r="F612" s="5">
        <v>1117419</v>
      </c>
      <c r="G612" s="5">
        <v>33379238</v>
      </c>
      <c r="H612" s="5">
        <v>-9549729</v>
      </c>
      <c r="I612" s="5">
        <v>0</v>
      </c>
      <c r="J612" s="5">
        <v>0</v>
      </c>
      <c r="L612">
        <f t="shared" si="57"/>
        <v>610</v>
      </c>
      <c r="M612">
        <f>Analysis!$B$3+B612/1000000</f>
        <v>12.251044999997248</v>
      </c>
      <c r="N612">
        <f t="shared" si="58"/>
        <v>7</v>
      </c>
      <c r="O612">
        <f>IF(ABS(D612)&gt;1,D612/1000000,D612)*Analysis!$B$4</f>
        <v>-2.6065170000000002E-2</v>
      </c>
      <c r="P612">
        <f>IF(ABS(E612)&gt;1,E612/1000000,E612)*Analysis!$B$4</f>
        <v>7.5703770000000004E-2</v>
      </c>
      <c r="Q612">
        <f>IF(ABS(F612)&gt;1,F612/1000000,F612)*Analysis!$B$4</f>
        <v>10.961880389999999</v>
      </c>
      <c r="R612">
        <f t="shared" si="59"/>
        <v>33.379238000000001</v>
      </c>
      <c r="S612">
        <f t="shared" si="60"/>
        <v>-9.5497289999999992</v>
      </c>
      <c r="T612">
        <f t="shared" si="61"/>
        <v>0</v>
      </c>
      <c r="U612">
        <f t="shared" si="62"/>
        <v>0</v>
      </c>
    </row>
    <row r="613" spans="1:21" x14ac:dyDescent="0.3">
      <c r="A613" s="4">
        <v>611</v>
      </c>
      <c r="B613" s="4">
        <v>-96579729058</v>
      </c>
      <c r="C613" s="5">
        <v>7</v>
      </c>
      <c r="D613" s="5">
        <v>-5.04E-4</v>
      </c>
      <c r="E613" s="5">
        <v>1.3266E-2</v>
      </c>
      <c r="F613" s="5">
        <v>1154672</v>
      </c>
      <c r="G613" s="5">
        <v>37822540</v>
      </c>
      <c r="H613" s="5">
        <v>-10316187</v>
      </c>
      <c r="I613" s="5">
        <v>0</v>
      </c>
      <c r="J613" s="5">
        <v>0</v>
      </c>
      <c r="L613">
        <f t="shared" si="57"/>
        <v>611</v>
      </c>
      <c r="M613">
        <f>Analysis!$B$3+B613/1000000</f>
        <v>12.270942000002833</v>
      </c>
      <c r="N613">
        <f t="shared" si="58"/>
        <v>7</v>
      </c>
      <c r="O613">
        <f>IF(ABS(D613)&gt;1,D613/1000000,D613)*Analysis!$B$4</f>
        <v>-4.9442399999999999E-3</v>
      </c>
      <c r="P613">
        <f>IF(ABS(E613)&gt;1,E613/1000000,E613)*Analysis!$B$4</f>
        <v>0.13013946000000001</v>
      </c>
      <c r="Q613">
        <f>IF(ABS(F613)&gt;1,F613/1000000,F613)*Analysis!$B$4</f>
        <v>11.32733232</v>
      </c>
      <c r="R613">
        <f t="shared" si="59"/>
        <v>37.822539999999996</v>
      </c>
      <c r="S613">
        <f t="shared" si="60"/>
        <v>-10.316186999999999</v>
      </c>
      <c r="T613">
        <f t="shared" si="61"/>
        <v>0</v>
      </c>
      <c r="U613">
        <f t="shared" si="62"/>
        <v>0</v>
      </c>
    </row>
    <row r="614" spans="1:21" x14ac:dyDescent="0.3">
      <c r="A614" s="4">
        <v>612</v>
      </c>
      <c r="B614" s="4">
        <v>-96579707923</v>
      </c>
      <c r="C614" s="5">
        <v>7</v>
      </c>
      <c r="D614" s="5">
        <v>-4.0099999999999999E-4</v>
      </c>
      <c r="E614" s="5">
        <v>3.2052999999999998E-2</v>
      </c>
      <c r="F614" s="5">
        <v>1163114</v>
      </c>
      <c r="G614" s="5">
        <v>40975079</v>
      </c>
      <c r="H614" s="5">
        <v>-9268445</v>
      </c>
      <c r="I614" s="5">
        <v>0</v>
      </c>
      <c r="J614" s="5">
        <v>0</v>
      </c>
      <c r="L614">
        <f t="shared" si="57"/>
        <v>612</v>
      </c>
      <c r="M614">
        <f>Analysis!$B$3+B614/1000000</f>
        <v>12.29207700000552</v>
      </c>
      <c r="N614">
        <f t="shared" si="58"/>
        <v>7</v>
      </c>
      <c r="O614">
        <f>IF(ABS(D614)&gt;1,D614/1000000,D614)*Analysis!$B$4</f>
        <v>-3.9338100000000003E-3</v>
      </c>
      <c r="P614">
        <f>IF(ABS(E614)&gt;1,E614/1000000,E614)*Analysis!$B$4</f>
        <v>0.31443992999999998</v>
      </c>
      <c r="Q614">
        <f>IF(ABS(F614)&gt;1,F614/1000000,F614)*Analysis!$B$4</f>
        <v>11.410148340000001</v>
      </c>
      <c r="R614">
        <f t="shared" si="59"/>
        <v>40.975079000000001</v>
      </c>
      <c r="S614">
        <f t="shared" si="60"/>
        <v>-9.2684449999999998</v>
      </c>
      <c r="T614">
        <f t="shared" si="61"/>
        <v>0</v>
      </c>
      <c r="U614">
        <f t="shared" si="62"/>
        <v>0</v>
      </c>
    </row>
    <row r="615" spans="1:21" x14ac:dyDescent="0.3">
      <c r="A615" s="4">
        <v>613</v>
      </c>
      <c r="B615" s="4">
        <v>-96579694028</v>
      </c>
      <c r="C615" s="5">
        <v>7</v>
      </c>
      <c r="D615" s="5">
        <v>-4.81E-3</v>
      </c>
      <c r="E615" s="5">
        <v>4.2931999999999998E-2</v>
      </c>
      <c r="F615" s="5">
        <v>1145980</v>
      </c>
      <c r="G615" s="5">
        <v>42183685</v>
      </c>
      <c r="H615" s="5">
        <v>-7916175</v>
      </c>
      <c r="I615" s="5">
        <v>0</v>
      </c>
      <c r="J615" s="5">
        <v>0</v>
      </c>
      <c r="L615">
        <f t="shared" si="57"/>
        <v>613</v>
      </c>
      <c r="M615">
        <f>Analysis!$B$3+B615/1000000</f>
        <v>12.30597200000193</v>
      </c>
      <c r="N615">
        <f t="shared" si="58"/>
        <v>7</v>
      </c>
      <c r="O615">
        <f>IF(ABS(D615)&gt;1,D615/1000000,D615)*Analysis!$B$4</f>
        <v>-4.7186100000000002E-2</v>
      </c>
      <c r="P615">
        <f>IF(ABS(E615)&gt;1,E615/1000000,E615)*Analysis!$B$4</f>
        <v>0.42116292</v>
      </c>
      <c r="Q615">
        <f>IF(ABS(F615)&gt;1,F615/1000000,F615)*Analysis!$B$4</f>
        <v>11.2420638</v>
      </c>
      <c r="R615">
        <f t="shared" si="59"/>
        <v>42.183684999999997</v>
      </c>
      <c r="S615">
        <f t="shared" si="60"/>
        <v>-7.916175</v>
      </c>
      <c r="T615">
        <f t="shared" si="61"/>
        <v>0</v>
      </c>
      <c r="U615">
        <f t="shared" si="62"/>
        <v>0</v>
      </c>
    </row>
    <row r="616" spans="1:21" x14ac:dyDescent="0.3">
      <c r="A616" s="4">
        <v>614</v>
      </c>
      <c r="B616" s="4">
        <v>-96579669978</v>
      </c>
      <c r="C616" s="5">
        <v>7</v>
      </c>
      <c r="D616" s="5">
        <v>-4.4120000000000001E-3</v>
      </c>
      <c r="E616" s="5">
        <v>2.7729E-2</v>
      </c>
      <c r="F616" s="5">
        <v>1131945</v>
      </c>
      <c r="G616" s="5">
        <v>42453766</v>
      </c>
      <c r="H616" s="5">
        <v>-6893060</v>
      </c>
      <c r="I616" s="5">
        <v>0</v>
      </c>
      <c r="J616" s="5">
        <v>0</v>
      </c>
      <c r="L616">
        <f t="shared" si="57"/>
        <v>614</v>
      </c>
      <c r="M616">
        <f>Analysis!$B$3+B616/1000000</f>
        <v>12.330021999994642</v>
      </c>
      <c r="N616">
        <f t="shared" si="58"/>
        <v>7</v>
      </c>
      <c r="O616">
        <f>IF(ABS(D616)&gt;1,D616/1000000,D616)*Analysis!$B$4</f>
        <v>-4.3281720000000003E-2</v>
      </c>
      <c r="P616">
        <f>IF(ABS(E616)&gt;1,E616/1000000,E616)*Analysis!$B$4</f>
        <v>0.27202149000000003</v>
      </c>
      <c r="Q616">
        <f>IF(ABS(F616)&gt;1,F616/1000000,F616)*Analysis!$B$4</f>
        <v>11.104380450000001</v>
      </c>
      <c r="R616">
        <f t="shared" si="59"/>
        <v>42.453766000000002</v>
      </c>
      <c r="S616">
        <f t="shared" si="60"/>
        <v>-6.8930600000000002</v>
      </c>
      <c r="T616">
        <f t="shared" si="61"/>
        <v>0</v>
      </c>
      <c r="U616">
        <f t="shared" si="62"/>
        <v>0</v>
      </c>
    </row>
    <row r="617" spans="1:21" x14ac:dyDescent="0.3">
      <c r="A617" s="4">
        <v>615</v>
      </c>
      <c r="B617" s="4">
        <v>-96579660535</v>
      </c>
      <c r="C617" s="5">
        <v>7</v>
      </c>
      <c r="D617" s="5">
        <v>-6.0980000000000001E-3</v>
      </c>
      <c r="E617" s="5">
        <v>2.9391E-2</v>
      </c>
      <c r="F617" s="5">
        <v>1132579</v>
      </c>
      <c r="G617" s="5">
        <v>42882755</v>
      </c>
      <c r="H617" s="5">
        <v>-6680788</v>
      </c>
      <c r="I617" s="5">
        <v>0</v>
      </c>
      <c r="J617" s="5">
        <v>0</v>
      </c>
      <c r="L617">
        <f t="shared" si="57"/>
        <v>615</v>
      </c>
      <c r="M617">
        <f>Analysis!$B$3+B617/1000000</f>
        <v>12.33946499999729</v>
      </c>
      <c r="N617">
        <f t="shared" si="58"/>
        <v>7</v>
      </c>
      <c r="O617">
        <f>IF(ABS(D617)&gt;1,D617/1000000,D617)*Analysis!$B$4</f>
        <v>-5.9821380000000007E-2</v>
      </c>
      <c r="P617">
        <f>IF(ABS(E617)&gt;1,E617/1000000,E617)*Analysis!$B$4</f>
        <v>0.28832571000000001</v>
      </c>
      <c r="Q617">
        <f>IF(ABS(F617)&gt;1,F617/1000000,F617)*Analysis!$B$4</f>
        <v>11.110599990000001</v>
      </c>
      <c r="R617">
        <f t="shared" si="59"/>
        <v>42.882755000000003</v>
      </c>
      <c r="S617">
        <f t="shared" si="60"/>
        <v>-6.6807879999999997</v>
      </c>
      <c r="T617">
        <f t="shared" si="61"/>
        <v>0</v>
      </c>
      <c r="U617">
        <f t="shared" si="62"/>
        <v>0</v>
      </c>
    </row>
    <row r="618" spans="1:21" x14ac:dyDescent="0.3">
      <c r="A618" s="4">
        <v>616</v>
      </c>
      <c r="B618" s="4">
        <v>-96578648210</v>
      </c>
      <c r="C618" s="5">
        <v>3</v>
      </c>
      <c r="D618" s="5">
        <v>-1.0474000000000001E-2</v>
      </c>
      <c r="E618" s="5">
        <v>3.5157000000000001E-2</v>
      </c>
      <c r="F618" s="5">
        <v>0.92213100000000003</v>
      </c>
      <c r="G618" s="5">
        <v>291616882</v>
      </c>
      <c r="H618" s="5">
        <v>-115314064</v>
      </c>
      <c r="I618" s="5">
        <v>0</v>
      </c>
      <c r="J618" s="5">
        <v>421</v>
      </c>
      <c r="L618">
        <f t="shared" si="57"/>
        <v>616</v>
      </c>
      <c r="M618">
        <f>Analysis!$B$3+B618/1000000</f>
        <v>13.351790000000619</v>
      </c>
      <c r="N618">
        <f t="shared" si="58"/>
        <v>3</v>
      </c>
      <c r="O618">
        <f>IF(ABS(D618)&gt;1,D618/1000000,D618)*Analysis!$B$4</f>
        <v>-0.10274994000000001</v>
      </c>
      <c r="P618">
        <f>IF(ABS(E618)&gt;1,E618/1000000,E618)*Analysis!$B$4</f>
        <v>0.34489017000000005</v>
      </c>
      <c r="Q618">
        <f>IF(ABS(F618)&gt;1,F618/1000000,F618)*Analysis!$B$4</f>
        <v>9.0461051100000009</v>
      </c>
      <c r="R618">
        <f t="shared" si="59"/>
        <v>291.61688199999998</v>
      </c>
      <c r="S618">
        <f t="shared" si="60"/>
        <v>-115.314064</v>
      </c>
      <c r="T618">
        <f t="shared" si="61"/>
        <v>0</v>
      </c>
      <c r="U618">
        <f t="shared" si="62"/>
        <v>0.42099999999999999</v>
      </c>
    </row>
    <row r="619" spans="1:21" x14ac:dyDescent="0.3">
      <c r="A619" s="4">
        <v>617</v>
      </c>
      <c r="B619" s="4">
        <v>-96578628140</v>
      </c>
      <c r="C619" s="5">
        <v>3</v>
      </c>
      <c r="D619" s="5">
        <v>9.3000000000000005E-4</v>
      </c>
      <c r="E619" s="5">
        <v>1.6431999999999999E-2</v>
      </c>
      <c r="F619" s="5">
        <v>0.91820999999999997</v>
      </c>
      <c r="G619" s="5">
        <v>299116974</v>
      </c>
      <c r="H619" s="5">
        <v>-114051529</v>
      </c>
      <c r="I619" s="5">
        <v>0</v>
      </c>
      <c r="J619" s="5">
        <v>418</v>
      </c>
      <c r="L619">
        <f t="shared" si="57"/>
        <v>617</v>
      </c>
      <c r="M619">
        <f>Analysis!$B$3+B619/1000000</f>
        <v>13.371859999999288</v>
      </c>
      <c r="N619">
        <f t="shared" si="58"/>
        <v>3</v>
      </c>
      <c r="O619">
        <f>IF(ABS(D619)&gt;1,D619/1000000,D619)*Analysis!$B$4</f>
        <v>9.1233000000000009E-3</v>
      </c>
      <c r="P619">
        <f>IF(ABS(E619)&gt;1,E619/1000000,E619)*Analysis!$B$4</f>
        <v>0.16119791999999999</v>
      </c>
      <c r="Q619">
        <f>IF(ABS(F619)&gt;1,F619/1000000,F619)*Analysis!$B$4</f>
        <v>9.0076400999999997</v>
      </c>
      <c r="R619">
        <f t="shared" si="59"/>
        <v>299.11697400000003</v>
      </c>
      <c r="S619">
        <f t="shared" si="60"/>
        <v>-114.051529</v>
      </c>
      <c r="T619">
        <f t="shared" si="61"/>
        <v>0</v>
      </c>
      <c r="U619">
        <f t="shared" si="62"/>
        <v>0.41799999999999998</v>
      </c>
    </row>
    <row r="620" spans="1:21" x14ac:dyDescent="0.3">
      <c r="A620" s="4">
        <v>618</v>
      </c>
      <c r="B620" s="4">
        <v>-96578611136</v>
      </c>
      <c r="C620" s="5">
        <v>3</v>
      </c>
      <c r="D620" s="5">
        <v>-9.3620000000000005E-3</v>
      </c>
      <c r="E620" s="5">
        <v>1.3521999999999999E-2</v>
      </c>
      <c r="F620" s="5">
        <v>0.93265600000000004</v>
      </c>
      <c r="G620" s="5">
        <v>304668030</v>
      </c>
      <c r="H620" s="5">
        <v>-121379555</v>
      </c>
      <c r="I620" s="5">
        <v>0</v>
      </c>
      <c r="J620" s="5">
        <v>414</v>
      </c>
      <c r="L620">
        <f t="shared" si="57"/>
        <v>618</v>
      </c>
      <c r="M620">
        <f>Analysis!$B$3+B620/1000000</f>
        <v>13.388863999993191</v>
      </c>
      <c r="N620">
        <f t="shared" si="58"/>
        <v>3</v>
      </c>
      <c r="O620">
        <f>IF(ABS(D620)&gt;1,D620/1000000,D620)*Analysis!$B$4</f>
        <v>-9.1841220000000015E-2</v>
      </c>
      <c r="P620">
        <f>IF(ABS(E620)&gt;1,E620/1000000,E620)*Analysis!$B$4</f>
        <v>0.13265082</v>
      </c>
      <c r="Q620">
        <f>IF(ABS(F620)&gt;1,F620/1000000,F620)*Analysis!$B$4</f>
        <v>9.1493553600000013</v>
      </c>
      <c r="R620">
        <f t="shared" si="59"/>
        <v>304.66802999999999</v>
      </c>
      <c r="S620">
        <f t="shared" si="60"/>
        <v>-121.379555</v>
      </c>
      <c r="T620">
        <f t="shared" si="61"/>
        <v>0</v>
      </c>
      <c r="U620">
        <f t="shared" si="62"/>
        <v>0.41399999999999998</v>
      </c>
    </row>
    <row r="621" spans="1:21" x14ac:dyDescent="0.3">
      <c r="A621" s="4">
        <v>619</v>
      </c>
      <c r="B621" s="4">
        <v>-96578592605</v>
      </c>
      <c r="C621" s="5">
        <v>3</v>
      </c>
      <c r="D621" s="5">
        <v>-2.9204000000000001E-2</v>
      </c>
      <c r="E621" s="5">
        <v>2.9080999999999999E-2</v>
      </c>
      <c r="F621" s="5">
        <v>0.94398800000000005</v>
      </c>
      <c r="G621" s="5">
        <v>310518127</v>
      </c>
      <c r="H621" s="5">
        <v>-134922897</v>
      </c>
      <c r="I621" s="5">
        <v>0</v>
      </c>
      <c r="J621" s="5">
        <v>408</v>
      </c>
      <c r="L621">
        <f t="shared" si="57"/>
        <v>619</v>
      </c>
      <c r="M621">
        <f>Analysis!$B$3+B621/1000000</f>
        <v>13.407395000001998</v>
      </c>
      <c r="N621">
        <f t="shared" si="58"/>
        <v>3</v>
      </c>
      <c r="O621">
        <f>IF(ABS(D621)&gt;1,D621/1000000,D621)*Analysis!$B$4</f>
        <v>-0.28649124000000004</v>
      </c>
      <c r="P621">
        <f>IF(ABS(E621)&gt;1,E621/1000000,E621)*Analysis!$B$4</f>
        <v>0.28528460999999999</v>
      </c>
      <c r="Q621">
        <f>IF(ABS(F621)&gt;1,F621/1000000,F621)*Analysis!$B$4</f>
        <v>9.2605222800000018</v>
      </c>
      <c r="R621">
        <f t="shared" si="59"/>
        <v>310.51812699999999</v>
      </c>
      <c r="S621">
        <f t="shared" si="60"/>
        <v>-134.92289700000001</v>
      </c>
      <c r="T621">
        <f t="shared" si="61"/>
        <v>0</v>
      </c>
      <c r="U621">
        <f t="shared" si="62"/>
        <v>0.40799999999999997</v>
      </c>
    </row>
    <row r="622" spans="1:21" x14ac:dyDescent="0.3">
      <c r="A622" s="4">
        <v>620</v>
      </c>
      <c r="B622" s="4">
        <v>-96578570125</v>
      </c>
      <c r="C622" s="5">
        <v>3</v>
      </c>
      <c r="D622" s="5">
        <v>-1.5424999999999999E-2</v>
      </c>
      <c r="E622" s="5">
        <v>2.9165E-2</v>
      </c>
      <c r="F622" s="5">
        <v>0.93878099999999998</v>
      </c>
      <c r="G622" s="5">
        <v>302003143</v>
      </c>
      <c r="H622" s="5">
        <v>-131617325</v>
      </c>
      <c r="I622" s="5">
        <v>0</v>
      </c>
      <c r="J622" s="5">
        <v>404</v>
      </c>
      <c r="L622">
        <f t="shared" si="57"/>
        <v>620</v>
      </c>
      <c r="M622">
        <f>Analysis!$B$3+B622/1000000</f>
        <v>13.42987500000163</v>
      </c>
      <c r="N622">
        <f t="shared" si="58"/>
        <v>3</v>
      </c>
      <c r="O622">
        <f>IF(ABS(D622)&gt;1,D622/1000000,D622)*Analysis!$B$4</f>
        <v>-0.15131925000000002</v>
      </c>
      <c r="P622">
        <f>IF(ABS(E622)&gt;1,E622/1000000,E622)*Analysis!$B$4</f>
        <v>0.28610865000000002</v>
      </c>
      <c r="Q622">
        <f>IF(ABS(F622)&gt;1,F622/1000000,F622)*Analysis!$B$4</f>
        <v>9.2094416100000007</v>
      </c>
      <c r="R622">
        <f t="shared" si="59"/>
        <v>302.00314300000002</v>
      </c>
      <c r="S622">
        <f t="shared" si="60"/>
        <v>-131.61732499999999</v>
      </c>
      <c r="T622">
        <f t="shared" si="61"/>
        <v>0</v>
      </c>
      <c r="U622">
        <f t="shared" si="62"/>
        <v>0.40400000000000003</v>
      </c>
    </row>
    <row r="623" spans="1:21" x14ac:dyDescent="0.3">
      <c r="A623" s="4">
        <v>621</v>
      </c>
      <c r="B623" s="4">
        <v>-96578549125</v>
      </c>
      <c r="C623" s="5">
        <v>3</v>
      </c>
      <c r="D623" s="5">
        <v>-1.2854000000000001E-2</v>
      </c>
      <c r="E623" s="5">
        <v>1.1349999999999999E-3</v>
      </c>
      <c r="F623" s="5">
        <v>0.94509699999999996</v>
      </c>
      <c r="G623" s="5">
        <v>296260132</v>
      </c>
      <c r="H623" s="5">
        <v>-92352753</v>
      </c>
      <c r="I623" s="5">
        <v>0</v>
      </c>
      <c r="J623" s="5">
        <v>399</v>
      </c>
      <c r="L623">
        <f t="shared" si="57"/>
        <v>621</v>
      </c>
      <c r="M623">
        <f>Analysis!$B$3+B623/1000000</f>
        <v>13.450874999994994</v>
      </c>
      <c r="N623">
        <f t="shared" si="58"/>
        <v>3</v>
      </c>
      <c r="O623">
        <f>IF(ABS(D623)&gt;1,D623/1000000,D623)*Analysis!$B$4</f>
        <v>-0.12609774000000001</v>
      </c>
      <c r="P623">
        <f>IF(ABS(E623)&gt;1,E623/1000000,E623)*Analysis!$B$4</f>
        <v>1.1134349999999999E-2</v>
      </c>
      <c r="Q623">
        <f>IF(ABS(F623)&gt;1,F623/1000000,F623)*Analysis!$B$4</f>
        <v>9.2714015700000001</v>
      </c>
      <c r="R623">
        <f t="shared" si="59"/>
        <v>296.260132</v>
      </c>
      <c r="S623">
        <f t="shared" si="60"/>
        <v>-92.352753000000007</v>
      </c>
      <c r="T623">
        <f t="shared" si="61"/>
        <v>0</v>
      </c>
      <c r="U623">
        <f t="shared" si="62"/>
        <v>0.39900000000000002</v>
      </c>
    </row>
    <row r="624" spans="1:21" x14ac:dyDescent="0.3">
      <c r="A624" s="4">
        <v>622</v>
      </c>
      <c r="B624" s="4">
        <v>-96578532380</v>
      </c>
      <c r="C624" s="5">
        <v>3</v>
      </c>
      <c r="D624" s="5">
        <v>-2.5505E-2</v>
      </c>
      <c r="E624" s="5">
        <v>1.5904999999999999E-2</v>
      </c>
      <c r="F624" s="5">
        <v>0.96102299999999996</v>
      </c>
      <c r="G624" s="5">
        <v>297648407</v>
      </c>
      <c r="H624" s="5">
        <v>-90317848</v>
      </c>
      <c r="I624" s="5">
        <v>0</v>
      </c>
      <c r="J624" s="5">
        <v>394</v>
      </c>
      <c r="L624">
        <f t="shared" si="57"/>
        <v>622</v>
      </c>
      <c r="M624">
        <f>Analysis!$B$3+B624/1000000</f>
        <v>13.467619999995804</v>
      </c>
      <c r="N624">
        <f t="shared" si="58"/>
        <v>3</v>
      </c>
      <c r="O624">
        <f>IF(ABS(D624)&gt;1,D624/1000000,D624)*Analysis!$B$4</f>
        <v>-0.25020405000000001</v>
      </c>
      <c r="P624">
        <f>IF(ABS(E624)&gt;1,E624/1000000,E624)*Analysis!$B$4</f>
        <v>0.15602805</v>
      </c>
      <c r="Q624">
        <f>IF(ABS(F624)&gt;1,F624/1000000,F624)*Analysis!$B$4</f>
        <v>9.4276356299999993</v>
      </c>
      <c r="R624">
        <f t="shared" si="59"/>
        <v>297.64840700000002</v>
      </c>
      <c r="S624">
        <f t="shared" si="60"/>
        <v>-90.317847999999998</v>
      </c>
      <c r="T624">
        <f t="shared" si="61"/>
        <v>0</v>
      </c>
      <c r="U624">
        <f t="shared" si="62"/>
        <v>0.39400000000000002</v>
      </c>
    </row>
    <row r="625" spans="1:21" x14ac:dyDescent="0.3">
      <c r="A625" s="4">
        <v>623</v>
      </c>
      <c r="B625" s="4">
        <v>-96578511221</v>
      </c>
      <c r="C625" s="5">
        <v>3</v>
      </c>
      <c r="D625" s="5">
        <v>-1.7403999999999999E-2</v>
      </c>
      <c r="E625" s="5">
        <v>3.2469999999999999E-2</v>
      </c>
      <c r="F625" s="5">
        <v>0.95189100000000004</v>
      </c>
      <c r="G625" s="5">
        <v>296125000</v>
      </c>
      <c r="H625" s="5">
        <v>-81342911</v>
      </c>
      <c r="I625" s="5">
        <v>0</v>
      </c>
      <c r="J625" s="5">
        <v>389</v>
      </c>
      <c r="L625">
        <f t="shared" si="57"/>
        <v>623</v>
      </c>
      <c r="M625">
        <f>Analysis!$B$3+B625/1000000</f>
        <v>13.488779000006616</v>
      </c>
      <c r="N625">
        <f t="shared" si="58"/>
        <v>3</v>
      </c>
      <c r="O625">
        <f>IF(ABS(D625)&gt;1,D625/1000000,D625)*Analysis!$B$4</f>
        <v>-0.17073324000000001</v>
      </c>
      <c r="P625">
        <f>IF(ABS(E625)&gt;1,E625/1000000,E625)*Analysis!$B$4</f>
        <v>0.3185307</v>
      </c>
      <c r="Q625">
        <f>IF(ABS(F625)&gt;1,F625/1000000,F625)*Analysis!$B$4</f>
        <v>9.338050710000001</v>
      </c>
      <c r="R625">
        <f t="shared" si="59"/>
        <v>296.125</v>
      </c>
      <c r="S625">
        <f t="shared" si="60"/>
        <v>-81.342911000000001</v>
      </c>
      <c r="T625">
        <f t="shared" si="61"/>
        <v>0</v>
      </c>
      <c r="U625">
        <f t="shared" si="62"/>
        <v>0.38900000000000001</v>
      </c>
    </row>
    <row r="626" spans="1:21" x14ac:dyDescent="0.3">
      <c r="A626" s="4">
        <v>624</v>
      </c>
      <c r="B626" s="4">
        <v>-96578492236</v>
      </c>
      <c r="C626" s="5">
        <v>3</v>
      </c>
      <c r="D626" s="5">
        <v>-1.92E-3</v>
      </c>
      <c r="E626" s="5">
        <v>2.5912999999999999E-2</v>
      </c>
      <c r="F626" s="5">
        <v>0.95683300000000004</v>
      </c>
      <c r="G626" s="5">
        <v>298783569</v>
      </c>
      <c r="H626" s="5">
        <v>-114591492</v>
      </c>
      <c r="I626" s="5">
        <v>0</v>
      </c>
      <c r="J626" s="5">
        <v>382</v>
      </c>
      <c r="L626">
        <f t="shared" si="57"/>
        <v>624</v>
      </c>
      <c r="M626">
        <f>Analysis!$B$3+B626/1000000</f>
        <v>13.507763999994495</v>
      </c>
      <c r="N626">
        <f t="shared" si="58"/>
        <v>3</v>
      </c>
      <c r="O626">
        <f>IF(ABS(D626)&gt;1,D626/1000000,D626)*Analysis!$B$4</f>
        <v>-1.88352E-2</v>
      </c>
      <c r="P626">
        <f>IF(ABS(E626)&gt;1,E626/1000000,E626)*Analysis!$B$4</f>
        <v>0.25420652999999999</v>
      </c>
      <c r="Q626">
        <f>IF(ABS(F626)&gt;1,F626/1000000,F626)*Analysis!$B$4</f>
        <v>9.3865317300000015</v>
      </c>
      <c r="R626">
        <f t="shared" si="59"/>
        <v>298.783569</v>
      </c>
      <c r="S626">
        <f t="shared" si="60"/>
        <v>-114.591492</v>
      </c>
      <c r="T626">
        <f t="shared" si="61"/>
        <v>0</v>
      </c>
      <c r="U626">
        <f t="shared" si="62"/>
        <v>0.38200000000000001</v>
      </c>
    </row>
    <row r="627" spans="1:21" x14ac:dyDescent="0.3">
      <c r="A627" s="4">
        <v>625</v>
      </c>
      <c r="B627" s="4">
        <v>-96578471160</v>
      </c>
      <c r="C627" s="5">
        <v>3</v>
      </c>
      <c r="D627" s="5">
        <v>-7.6559999999999996E-3</v>
      </c>
      <c r="E627" s="5">
        <v>1.112E-2</v>
      </c>
      <c r="F627" s="5">
        <v>0.96966300000000005</v>
      </c>
      <c r="G627" s="5">
        <v>296891022</v>
      </c>
      <c r="H627" s="5">
        <v>-104894890</v>
      </c>
      <c r="I627" s="5">
        <v>0</v>
      </c>
      <c r="J627" s="5">
        <v>377</v>
      </c>
      <c r="L627">
        <f t="shared" si="57"/>
        <v>625</v>
      </c>
      <c r="M627">
        <f>Analysis!$B$3+B627/1000000</f>
        <v>13.528839999999036</v>
      </c>
      <c r="N627">
        <f t="shared" si="58"/>
        <v>3</v>
      </c>
      <c r="O627">
        <f>IF(ABS(D627)&gt;1,D627/1000000,D627)*Analysis!$B$4</f>
        <v>-7.5105359999999996E-2</v>
      </c>
      <c r="P627">
        <f>IF(ABS(E627)&gt;1,E627/1000000,E627)*Analysis!$B$4</f>
        <v>0.10908720000000001</v>
      </c>
      <c r="Q627">
        <f>IF(ABS(F627)&gt;1,F627/1000000,F627)*Analysis!$B$4</f>
        <v>9.5123940300000012</v>
      </c>
      <c r="R627">
        <f t="shared" si="59"/>
        <v>296.89102200000002</v>
      </c>
      <c r="S627">
        <f t="shared" si="60"/>
        <v>-104.89489</v>
      </c>
      <c r="T627">
        <f t="shared" si="61"/>
        <v>0</v>
      </c>
      <c r="U627">
        <f t="shared" si="62"/>
        <v>0.377</v>
      </c>
    </row>
    <row r="628" spans="1:21" x14ac:dyDescent="0.3">
      <c r="A628" s="4">
        <v>626</v>
      </c>
      <c r="B628" s="4">
        <v>-96578450112</v>
      </c>
      <c r="C628" s="5">
        <v>3</v>
      </c>
      <c r="D628" s="5">
        <v>-2.1294E-2</v>
      </c>
      <c r="E628" s="5">
        <v>1.9338000000000001E-2</v>
      </c>
      <c r="F628" s="5">
        <v>0.97491099999999997</v>
      </c>
      <c r="G628" s="5">
        <v>288661804</v>
      </c>
      <c r="H628" s="5">
        <v>-100083000</v>
      </c>
      <c r="I628" s="5">
        <v>0</v>
      </c>
      <c r="J628" s="5">
        <v>370</v>
      </c>
      <c r="L628">
        <f t="shared" si="57"/>
        <v>626</v>
      </c>
      <c r="M628">
        <f>Analysis!$B$3+B628/1000000</f>
        <v>13.549887999994098</v>
      </c>
      <c r="N628">
        <f t="shared" si="58"/>
        <v>3</v>
      </c>
      <c r="O628">
        <f>IF(ABS(D628)&gt;1,D628/1000000,D628)*Analysis!$B$4</f>
        <v>-0.20889414000000001</v>
      </c>
      <c r="P628">
        <f>IF(ABS(E628)&gt;1,E628/1000000,E628)*Analysis!$B$4</f>
        <v>0.18970578000000002</v>
      </c>
      <c r="Q628">
        <f>IF(ABS(F628)&gt;1,F628/1000000,F628)*Analysis!$B$4</f>
        <v>9.5638769099999994</v>
      </c>
      <c r="R628">
        <f t="shared" si="59"/>
        <v>288.66180400000002</v>
      </c>
      <c r="S628">
        <f t="shared" si="60"/>
        <v>-100.083</v>
      </c>
      <c r="T628">
        <f t="shared" si="61"/>
        <v>0</v>
      </c>
      <c r="U628">
        <f t="shared" si="62"/>
        <v>0.37</v>
      </c>
    </row>
    <row r="629" spans="1:21" x14ac:dyDescent="0.3">
      <c r="A629" s="4">
        <v>627</v>
      </c>
      <c r="B629" s="4">
        <v>-96578431725</v>
      </c>
      <c r="C629" s="5">
        <v>3</v>
      </c>
      <c r="D629" s="5">
        <v>-3.7680000000000001E-3</v>
      </c>
      <c r="E629" s="5">
        <v>2.8646000000000001E-2</v>
      </c>
      <c r="F629" s="5">
        <v>0.98464700000000005</v>
      </c>
      <c r="G629" s="5">
        <v>282134338</v>
      </c>
      <c r="H629" s="5">
        <v>-96988213</v>
      </c>
      <c r="I629" s="5">
        <v>0</v>
      </c>
      <c r="J629" s="5">
        <v>365</v>
      </c>
      <c r="L629">
        <f t="shared" si="57"/>
        <v>627</v>
      </c>
      <c r="M629">
        <f>Analysis!$B$3+B629/1000000</f>
        <v>13.568274999997811</v>
      </c>
      <c r="N629">
        <f t="shared" si="58"/>
        <v>3</v>
      </c>
      <c r="O629">
        <f>IF(ABS(D629)&gt;1,D629/1000000,D629)*Analysis!$B$4</f>
        <v>-3.6964080000000003E-2</v>
      </c>
      <c r="P629">
        <f>IF(ABS(E629)&gt;1,E629/1000000,E629)*Analysis!$B$4</f>
        <v>0.28101726000000005</v>
      </c>
      <c r="Q629">
        <f>IF(ABS(F629)&gt;1,F629/1000000,F629)*Analysis!$B$4</f>
        <v>9.6593870700000011</v>
      </c>
      <c r="R629">
        <f t="shared" si="59"/>
        <v>282.13433800000001</v>
      </c>
      <c r="S629">
        <f t="shared" si="60"/>
        <v>-96.988213000000002</v>
      </c>
      <c r="T629">
        <f t="shared" si="61"/>
        <v>0</v>
      </c>
      <c r="U629">
        <f t="shared" si="62"/>
        <v>0.36499999999999999</v>
      </c>
    </row>
    <row r="630" spans="1:21" x14ac:dyDescent="0.3">
      <c r="A630" s="4">
        <v>628</v>
      </c>
      <c r="B630" s="4">
        <v>-96578415049</v>
      </c>
      <c r="C630" s="5">
        <v>3</v>
      </c>
      <c r="D630" s="5">
        <v>-6.3299999999999999E-4</v>
      </c>
      <c r="E630" s="5">
        <v>1.3767E-2</v>
      </c>
      <c r="F630" s="5">
        <v>0.97634699999999996</v>
      </c>
      <c r="G630" s="5">
        <v>280563354</v>
      </c>
      <c r="H630" s="5">
        <v>-96094017</v>
      </c>
      <c r="I630" s="5">
        <v>0</v>
      </c>
      <c r="J630" s="5">
        <v>359</v>
      </c>
      <c r="L630">
        <f t="shared" si="57"/>
        <v>628</v>
      </c>
      <c r="M630">
        <f>Analysis!$B$3+B630/1000000</f>
        <v>13.584950999997091</v>
      </c>
      <c r="N630">
        <f t="shared" si="58"/>
        <v>3</v>
      </c>
      <c r="O630">
        <f>IF(ABS(D630)&gt;1,D630/1000000,D630)*Analysis!$B$4</f>
        <v>-6.2097300000000001E-3</v>
      </c>
      <c r="P630">
        <f>IF(ABS(E630)&gt;1,E630/1000000,E630)*Analysis!$B$4</f>
        <v>0.13505427</v>
      </c>
      <c r="Q630">
        <f>IF(ABS(F630)&gt;1,F630/1000000,F630)*Analysis!$B$4</f>
        <v>9.5779640700000002</v>
      </c>
      <c r="R630">
        <f t="shared" si="59"/>
        <v>280.563354</v>
      </c>
      <c r="S630">
        <f t="shared" si="60"/>
        <v>-96.094016999999994</v>
      </c>
      <c r="T630">
        <f t="shared" si="61"/>
        <v>0</v>
      </c>
      <c r="U630">
        <f t="shared" si="62"/>
        <v>0.35899999999999999</v>
      </c>
    </row>
    <row r="631" spans="1:21" x14ac:dyDescent="0.3">
      <c r="A631" s="4">
        <v>629</v>
      </c>
      <c r="B631" s="4">
        <v>-96578391308</v>
      </c>
      <c r="C631" s="5">
        <v>3</v>
      </c>
      <c r="D631" s="5">
        <v>-1.1853000000000001E-2</v>
      </c>
      <c r="E631" s="5">
        <v>1.3723000000000001E-2</v>
      </c>
      <c r="F631" s="5">
        <v>1003767</v>
      </c>
      <c r="G631" s="5">
        <v>280165314</v>
      </c>
      <c r="H631" s="5">
        <v>-82955765</v>
      </c>
      <c r="I631" s="5">
        <v>0</v>
      </c>
      <c r="J631" s="5">
        <v>352</v>
      </c>
      <c r="L631">
        <f t="shared" si="57"/>
        <v>629</v>
      </c>
      <c r="M631">
        <f>Analysis!$B$3+B631/1000000</f>
        <v>13.608691999994335</v>
      </c>
      <c r="N631">
        <f t="shared" si="58"/>
        <v>3</v>
      </c>
      <c r="O631">
        <f>IF(ABS(D631)&gt;1,D631/1000000,D631)*Analysis!$B$4</f>
        <v>-0.11627793000000002</v>
      </c>
      <c r="P631">
        <f>IF(ABS(E631)&gt;1,E631/1000000,E631)*Analysis!$B$4</f>
        <v>0.13462263000000002</v>
      </c>
      <c r="Q631">
        <f>IF(ABS(F631)&gt;1,F631/1000000,F631)*Analysis!$B$4</f>
        <v>9.8469542700000012</v>
      </c>
      <c r="R631">
        <f t="shared" si="59"/>
        <v>280.16531400000002</v>
      </c>
      <c r="S631">
        <f t="shared" si="60"/>
        <v>-82.955765</v>
      </c>
      <c r="T631">
        <f t="shared" si="61"/>
        <v>0</v>
      </c>
      <c r="U631">
        <f t="shared" si="62"/>
        <v>0.35199999999999998</v>
      </c>
    </row>
    <row r="632" spans="1:21" x14ac:dyDescent="0.3">
      <c r="A632" s="4">
        <v>630</v>
      </c>
      <c r="B632" s="4">
        <v>-96578368114</v>
      </c>
      <c r="C632" s="5">
        <v>3</v>
      </c>
      <c r="D632" s="5">
        <v>-2.8729000000000001E-2</v>
      </c>
      <c r="E632" s="5">
        <v>2.2630999999999998E-2</v>
      </c>
      <c r="F632" s="5">
        <v>0.99754699999999996</v>
      </c>
      <c r="G632" s="5">
        <v>285785187</v>
      </c>
      <c r="H632" s="5">
        <v>-78666840</v>
      </c>
      <c r="I632" s="5">
        <v>0</v>
      </c>
      <c r="J632" s="5">
        <v>345</v>
      </c>
      <c r="L632">
        <f t="shared" si="57"/>
        <v>630</v>
      </c>
      <c r="M632">
        <f>Analysis!$B$3+B632/1000000</f>
        <v>13.631886000002851</v>
      </c>
      <c r="N632">
        <f t="shared" si="58"/>
        <v>3</v>
      </c>
      <c r="O632">
        <f>IF(ABS(D632)&gt;1,D632/1000000,D632)*Analysis!$B$4</f>
        <v>-0.28183149000000002</v>
      </c>
      <c r="P632">
        <f>IF(ABS(E632)&gt;1,E632/1000000,E632)*Analysis!$B$4</f>
        <v>0.22201010999999998</v>
      </c>
      <c r="Q632">
        <f>IF(ABS(F632)&gt;1,F632/1000000,F632)*Analysis!$B$4</f>
        <v>9.78593607</v>
      </c>
      <c r="R632">
        <f t="shared" si="59"/>
        <v>285.78518700000001</v>
      </c>
      <c r="S632">
        <f t="shared" si="60"/>
        <v>-78.666839999999993</v>
      </c>
      <c r="T632">
        <f t="shared" si="61"/>
        <v>0</v>
      </c>
      <c r="U632">
        <f t="shared" si="62"/>
        <v>0.34499999999999997</v>
      </c>
    </row>
    <row r="633" spans="1:21" x14ac:dyDescent="0.3">
      <c r="A633" s="4">
        <v>631</v>
      </c>
      <c r="B633" s="4">
        <v>-96578348743</v>
      </c>
      <c r="C633" s="5">
        <v>3</v>
      </c>
      <c r="D633" s="5">
        <v>-4.9769999999999997E-3</v>
      </c>
      <c r="E633" s="5">
        <v>3.5230999999999998E-2</v>
      </c>
      <c r="F633" s="5">
        <v>1004435</v>
      </c>
      <c r="G633" s="5">
        <v>291204834</v>
      </c>
      <c r="H633" s="5">
        <v>-81165344</v>
      </c>
      <c r="I633" s="5">
        <v>0</v>
      </c>
      <c r="J633" s="5">
        <v>339</v>
      </c>
      <c r="L633">
        <f t="shared" si="57"/>
        <v>631</v>
      </c>
      <c r="M633">
        <f>Analysis!$B$3+B633/1000000</f>
        <v>13.651257000004989</v>
      </c>
      <c r="N633">
        <f t="shared" si="58"/>
        <v>3</v>
      </c>
      <c r="O633">
        <f>IF(ABS(D633)&gt;1,D633/1000000,D633)*Analysis!$B$4</f>
        <v>-4.8824369999999999E-2</v>
      </c>
      <c r="P633">
        <f>IF(ABS(E633)&gt;1,E633/1000000,E633)*Analysis!$B$4</f>
        <v>0.34561610999999998</v>
      </c>
      <c r="Q633">
        <f>IF(ABS(F633)&gt;1,F633/1000000,F633)*Analysis!$B$4</f>
        <v>9.853507350000001</v>
      </c>
      <c r="R633">
        <f t="shared" si="59"/>
        <v>291.20483400000001</v>
      </c>
      <c r="S633">
        <f t="shared" si="60"/>
        <v>-81.165344000000005</v>
      </c>
      <c r="T633">
        <f t="shared" si="61"/>
        <v>0</v>
      </c>
      <c r="U633">
        <f t="shared" si="62"/>
        <v>0.33900000000000002</v>
      </c>
    </row>
    <row r="634" spans="1:21" x14ac:dyDescent="0.3">
      <c r="A634" s="4">
        <v>632</v>
      </c>
      <c r="B634" s="4">
        <v>-96578329335</v>
      </c>
      <c r="C634" s="5">
        <v>3</v>
      </c>
      <c r="D634" s="5">
        <v>3.7499999999999999E-3</v>
      </c>
      <c r="E634" s="5">
        <v>2.5582000000000001E-2</v>
      </c>
      <c r="F634" s="5">
        <v>1026276</v>
      </c>
      <c r="G634" s="5">
        <v>312832916</v>
      </c>
      <c r="H634" s="5">
        <v>-82926239</v>
      </c>
      <c r="I634" s="5">
        <v>0</v>
      </c>
      <c r="J634" s="5">
        <v>331</v>
      </c>
      <c r="L634">
        <f t="shared" si="57"/>
        <v>632</v>
      </c>
      <c r="M634">
        <f>Analysis!$B$3+B634/1000000</f>
        <v>13.670664999997825</v>
      </c>
      <c r="N634">
        <f t="shared" si="58"/>
        <v>3</v>
      </c>
      <c r="O634">
        <f>IF(ABS(D634)&gt;1,D634/1000000,D634)*Analysis!$B$4</f>
        <v>3.6787500000000001E-2</v>
      </c>
      <c r="P634">
        <f>IF(ABS(E634)&gt;1,E634/1000000,E634)*Analysis!$B$4</f>
        <v>0.25095942000000004</v>
      </c>
      <c r="Q634">
        <f>IF(ABS(F634)&gt;1,F634/1000000,F634)*Analysis!$B$4</f>
        <v>10.06776756</v>
      </c>
      <c r="R634">
        <f t="shared" si="59"/>
        <v>312.83291600000001</v>
      </c>
      <c r="S634">
        <f t="shared" si="60"/>
        <v>-82.926238999999995</v>
      </c>
      <c r="T634">
        <f t="shared" si="61"/>
        <v>0</v>
      </c>
      <c r="U634">
        <f t="shared" si="62"/>
        <v>0.33100000000000002</v>
      </c>
    </row>
    <row r="635" spans="1:21" x14ac:dyDescent="0.3">
      <c r="A635" s="4">
        <v>633</v>
      </c>
      <c r="B635" s="4">
        <v>-96578309772</v>
      </c>
      <c r="C635" s="5">
        <v>3</v>
      </c>
      <c r="D635" s="5">
        <v>-5.6519999999999999E-3</v>
      </c>
      <c r="E635" s="5">
        <v>2.0906000000000001E-2</v>
      </c>
      <c r="F635" s="5">
        <v>1025306</v>
      </c>
      <c r="G635" s="5">
        <v>320378967</v>
      </c>
      <c r="H635" s="5">
        <v>-74497688</v>
      </c>
      <c r="I635" s="5">
        <v>0</v>
      </c>
      <c r="J635" s="5">
        <v>325</v>
      </c>
      <c r="L635">
        <f t="shared" si="57"/>
        <v>633</v>
      </c>
      <c r="M635">
        <f>Analysis!$B$3+B635/1000000</f>
        <v>13.690228000006755</v>
      </c>
      <c r="N635">
        <f t="shared" si="58"/>
        <v>3</v>
      </c>
      <c r="O635">
        <f>IF(ABS(D635)&gt;1,D635/1000000,D635)*Analysis!$B$4</f>
        <v>-5.5446120000000002E-2</v>
      </c>
      <c r="P635">
        <f>IF(ABS(E635)&gt;1,E635/1000000,E635)*Analysis!$B$4</f>
        <v>0.20508786000000001</v>
      </c>
      <c r="Q635">
        <f>IF(ABS(F635)&gt;1,F635/1000000,F635)*Analysis!$B$4</f>
        <v>10.05825186</v>
      </c>
      <c r="R635">
        <f t="shared" si="59"/>
        <v>320.37896699999999</v>
      </c>
      <c r="S635">
        <f t="shared" si="60"/>
        <v>-74.497687999999997</v>
      </c>
      <c r="T635">
        <f t="shared" si="61"/>
        <v>0</v>
      </c>
      <c r="U635">
        <f t="shared" si="62"/>
        <v>0.32500000000000001</v>
      </c>
    </row>
    <row r="636" spans="1:21" x14ac:dyDescent="0.3">
      <c r="A636" s="4">
        <v>634</v>
      </c>
      <c r="B636" s="4">
        <v>-96578292595</v>
      </c>
      <c r="C636" s="5">
        <v>3</v>
      </c>
      <c r="D636" s="5">
        <v>-2.0419E-2</v>
      </c>
      <c r="E636" s="5">
        <v>2.359E-2</v>
      </c>
      <c r="F636" s="5">
        <v>1023742</v>
      </c>
      <c r="G636" s="5">
        <v>325388794</v>
      </c>
      <c r="H636" s="5">
        <v>-66219246</v>
      </c>
      <c r="I636" s="5">
        <v>0</v>
      </c>
      <c r="J636" s="5">
        <v>319</v>
      </c>
      <c r="L636">
        <f t="shared" si="57"/>
        <v>634</v>
      </c>
      <c r="M636">
        <f>Analysis!$B$3+B636/1000000</f>
        <v>13.707404999993742</v>
      </c>
      <c r="N636">
        <f t="shared" si="58"/>
        <v>3</v>
      </c>
      <c r="O636">
        <f>IF(ABS(D636)&gt;1,D636/1000000,D636)*Analysis!$B$4</f>
        <v>-0.20031039</v>
      </c>
      <c r="P636">
        <f>IF(ABS(E636)&gt;1,E636/1000000,E636)*Analysis!$B$4</f>
        <v>0.23141790000000001</v>
      </c>
      <c r="Q636">
        <f>IF(ABS(F636)&gt;1,F636/1000000,F636)*Analysis!$B$4</f>
        <v>10.04290902</v>
      </c>
      <c r="R636">
        <f t="shared" si="59"/>
        <v>325.38879400000002</v>
      </c>
      <c r="S636">
        <f t="shared" si="60"/>
        <v>-66.219245999999998</v>
      </c>
      <c r="T636">
        <f t="shared" si="61"/>
        <v>0</v>
      </c>
      <c r="U636">
        <f t="shared" si="62"/>
        <v>0.31900000000000001</v>
      </c>
    </row>
    <row r="637" spans="1:21" x14ac:dyDescent="0.3">
      <c r="A637" s="4">
        <v>635</v>
      </c>
      <c r="B637" s="4">
        <v>-96578270215</v>
      </c>
      <c r="C637" s="5">
        <v>3</v>
      </c>
      <c r="D637" s="5">
        <v>3.7209999999999999E-3</v>
      </c>
      <c r="E637" s="5">
        <v>2.4622999999999999E-2</v>
      </c>
      <c r="F637" s="5">
        <v>1017965</v>
      </c>
      <c r="G637" s="5">
        <v>335154816</v>
      </c>
      <c r="H637" s="5">
        <v>-61036945</v>
      </c>
      <c r="I637" s="5">
        <v>0</v>
      </c>
      <c r="J637" s="5">
        <v>311</v>
      </c>
      <c r="L637">
        <f t="shared" si="57"/>
        <v>635</v>
      </c>
      <c r="M637">
        <f>Analysis!$B$3+B637/1000000</f>
        <v>13.729785000003176</v>
      </c>
      <c r="N637">
        <f t="shared" si="58"/>
        <v>3</v>
      </c>
      <c r="O637">
        <f>IF(ABS(D637)&gt;1,D637/1000000,D637)*Analysis!$B$4</f>
        <v>3.6503010000000002E-2</v>
      </c>
      <c r="P637">
        <f>IF(ABS(E637)&gt;1,E637/1000000,E637)*Analysis!$B$4</f>
        <v>0.24155162999999999</v>
      </c>
      <c r="Q637">
        <f>IF(ABS(F637)&gt;1,F637/1000000,F637)*Analysis!$B$4</f>
        <v>9.9862366500000004</v>
      </c>
      <c r="R637">
        <f t="shared" si="59"/>
        <v>335.15481599999998</v>
      </c>
      <c r="S637">
        <f t="shared" si="60"/>
        <v>-61.036945000000003</v>
      </c>
      <c r="T637">
        <f t="shared" si="61"/>
        <v>0</v>
      </c>
      <c r="U637">
        <f t="shared" si="62"/>
        <v>0.311</v>
      </c>
    </row>
    <row r="638" spans="1:21" x14ac:dyDescent="0.3">
      <c r="A638" s="4">
        <v>636</v>
      </c>
      <c r="B638" s="4">
        <v>-96578249501</v>
      </c>
      <c r="C638" s="5">
        <v>3</v>
      </c>
      <c r="D638" s="5">
        <v>-2.3699999999999999E-4</v>
      </c>
      <c r="E638" s="5">
        <v>7.6689999999999996E-3</v>
      </c>
      <c r="F638" s="5">
        <v>1026013</v>
      </c>
      <c r="G638" s="5">
        <v>354071106</v>
      </c>
      <c r="H638" s="5">
        <v>-69731430</v>
      </c>
      <c r="I638" s="5">
        <v>0</v>
      </c>
      <c r="J638" s="5">
        <v>304</v>
      </c>
      <c r="L638">
        <f t="shared" si="57"/>
        <v>636</v>
      </c>
      <c r="M638">
        <f>Analysis!$B$3+B638/1000000</f>
        <v>13.750499000001582</v>
      </c>
      <c r="N638">
        <f t="shared" si="58"/>
        <v>3</v>
      </c>
      <c r="O638">
        <f>IF(ABS(D638)&gt;1,D638/1000000,D638)*Analysis!$B$4</f>
        <v>-2.32497E-3</v>
      </c>
      <c r="P638">
        <f>IF(ABS(E638)&gt;1,E638/1000000,E638)*Analysis!$B$4</f>
        <v>7.5232889999999997E-2</v>
      </c>
      <c r="Q638">
        <f>IF(ABS(F638)&gt;1,F638/1000000,F638)*Analysis!$B$4</f>
        <v>10.065187530000001</v>
      </c>
      <c r="R638">
        <f t="shared" si="59"/>
        <v>354.07110599999999</v>
      </c>
      <c r="S638">
        <f t="shared" si="60"/>
        <v>-69.731430000000003</v>
      </c>
      <c r="T638">
        <f t="shared" si="61"/>
        <v>0</v>
      </c>
      <c r="U638">
        <f t="shared" si="62"/>
        <v>0.30399999999999999</v>
      </c>
    </row>
    <row r="639" spans="1:21" x14ac:dyDescent="0.3">
      <c r="A639" s="4">
        <v>637</v>
      </c>
      <c r="B639" s="4">
        <v>-96578230988</v>
      </c>
      <c r="C639" s="5">
        <v>3</v>
      </c>
      <c r="D639" s="5">
        <v>-1.6678999999999999E-2</v>
      </c>
      <c r="E639" s="5">
        <v>9.8230000000000001E-3</v>
      </c>
      <c r="F639" s="5">
        <v>1038483</v>
      </c>
      <c r="G639" s="5">
        <v>368119934</v>
      </c>
      <c r="H639" s="5">
        <v>-58784218</v>
      </c>
      <c r="I639" s="5">
        <v>0</v>
      </c>
      <c r="J639" s="5">
        <v>299</v>
      </c>
      <c r="L639">
        <f t="shared" si="57"/>
        <v>637</v>
      </c>
      <c r="M639">
        <f>Analysis!$B$3+B639/1000000</f>
        <v>13.769012000004295</v>
      </c>
      <c r="N639">
        <f t="shared" si="58"/>
        <v>3</v>
      </c>
      <c r="O639">
        <f>IF(ABS(D639)&gt;1,D639/1000000,D639)*Analysis!$B$4</f>
        <v>-0.16362098999999999</v>
      </c>
      <c r="P639">
        <f>IF(ABS(E639)&gt;1,E639/1000000,E639)*Analysis!$B$4</f>
        <v>9.6363630000000006E-2</v>
      </c>
      <c r="Q639">
        <f>IF(ABS(F639)&gt;1,F639/1000000,F639)*Analysis!$B$4</f>
        <v>10.18751823</v>
      </c>
      <c r="R639">
        <f t="shared" si="59"/>
        <v>368.119934</v>
      </c>
      <c r="S639">
        <f t="shared" si="60"/>
        <v>-58.784218000000003</v>
      </c>
      <c r="T639">
        <f t="shared" si="61"/>
        <v>0</v>
      </c>
      <c r="U639">
        <f t="shared" si="62"/>
        <v>0.29899999999999999</v>
      </c>
    </row>
    <row r="640" spans="1:21" x14ac:dyDescent="0.3">
      <c r="A640" s="4">
        <v>638</v>
      </c>
      <c r="B640" s="4">
        <v>-96578206029</v>
      </c>
      <c r="C640" s="5">
        <v>3</v>
      </c>
      <c r="D640" s="5">
        <v>1.2005E-2</v>
      </c>
      <c r="E640" s="5">
        <v>1.7693E-2</v>
      </c>
      <c r="F640" s="5">
        <v>1033649</v>
      </c>
      <c r="G640" s="5">
        <v>394583923</v>
      </c>
      <c r="H640" s="5">
        <v>-121861931</v>
      </c>
      <c r="I640" s="5">
        <v>0</v>
      </c>
      <c r="J640" s="5">
        <v>291</v>
      </c>
      <c r="L640">
        <f t="shared" si="57"/>
        <v>638</v>
      </c>
      <c r="M640">
        <f>Analysis!$B$3+B640/1000000</f>
        <v>13.793971000006422</v>
      </c>
      <c r="N640">
        <f t="shared" si="58"/>
        <v>3</v>
      </c>
      <c r="O640">
        <f>IF(ABS(D640)&gt;1,D640/1000000,D640)*Analysis!$B$4</f>
        <v>0.11776905</v>
      </c>
      <c r="P640">
        <f>IF(ABS(E640)&gt;1,E640/1000000,E640)*Analysis!$B$4</f>
        <v>0.17356833000000002</v>
      </c>
      <c r="Q640">
        <f>IF(ABS(F640)&gt;1,F640/1000000,F640)*Analysis!$B$4</f>
        <v>10.14009669</v>
      </c>
      <c r="R640">
        <f t="shared" si="59"/>
        <v>394.58392300000003</v>
      </c>
      <c r="S640">
        <f t="shared" si="60"/>
        <v>-121.861931</v>
      </c>
      <c r="T640">
        <f t="shared" si="61"/>
        <v>0</v>
      </c>
      <c r="U640">
        <f t="shared" si="62"/>
        <v>0.29099999999999998</v>
      </c>
    </row>
    <row r="641" spans="1:21" x14ac:dyDescent="0.3">
      <c r="A641" s="4">
        <v>639</v>
      </c>
      <c r="B641" s="4">
        <v>-96578190436</v>
      </c>
      <c r="C641" s="5">
        <v>3</v>
      </c>
      <c r="D641" s="5">
        <v>-9.672E-3</v>
      </c>
      <c r="E641" s="5">
        <v>-2.2650000000000001E-3</v>
      </c>
      <c r="F641" s="5">
        <v>1042065</v>
      </c>
      <c r="G641" s="5">
        <v>400609863</v>
      </c>
      <c r="H641" s="5">
        <v>-90944153</v>
      </c>
      <c r="I641" s="5">
        <v>0</v>
      </c>
      <c r="J641" s="5">
        <v>287</v>
      </c>
      <c r="L641">
        <f t="shared" si="57"/>
        <v>639</v>
      </c>
      <c r="M641">
        <f>Analysis!$B$3+B641/1000000</f>
        <v>13.809563999995589</v>
      </c>
      <c r="N641">
        <f t="shared" si="58"/>
        <v>3</v>
      </c>
      <c r="O641">
        <f>IF(ABS(D641)&gt;1,D641/1000000,D641)*Analysis!$B$4</f>
        <v>-9.4882320000000006E-2</v>
      </c>
      <c r="P641">
        <f>IF(ABS(E641)&gt;1,E641/1000000,E641)*Analysis!$B$4</f>
        <v>-2.2219650000000001E-2</v>
      </c>
      <c r="Q641">
        <f>IF(ABS(F641)&gt;1,F641/1000000,F641)*Analysis!$B$4</f>
        <v>10.22265765</v>
      </c>
      <c r="R641">
        <f t="shared" si="59"/>
        <v>400.60986300000002</v>
      </c>
      <c r="S641">
        <f t="shared" si="60"/>
        <v>-90.944153</v>
      </c>
      <c r="T641">
        <f t="shared" si="61"/>
        <v>0</v>
      </c>
      <c r="U641">
        <f t="shared" si="62"/>
        <v>0.28699999999999998</v>
      </c>
    </row>
    <row r="642" spans="1:21" x14ac:dyDescent="0.3">
      <c r="A642" s="4">
        <v>640</v>
      </c>
      <c r="B642" s="4">
        <v>-96578168285</v>
      </c>
      <c r="C642" s="5">
        <v>3</v>
      </c>
      <c r="D642" s="5">
        <v>-2.0965999999999999E-2</v>
      </c>
      <c r="E642" s="5">
        <v>8.9479999999999994E-3</v>
      </c>
      <c r="F642" s="5">
        <v>1052363</v>
      </c>
      <c r="G642" s="5">
        <v>402577667</v>
      </c>
      <c r="H642" s="5">
        <v>-57551796</v>
      </c>
      <c r="I642" s="5">
        <v>0</v>
      </c>
      <c r="J642" s="5">
        <v>281</v>
      </c>
      <c r="L642">
        <f t="shared" si="57"/>
        <v>640</v>
      </c>
      <c r="M642">
        <f>Analysis!$B$3+B642/1000000</f>
        <v>13.831714999992982</v>
      </c>
      <c r="N642">
        <f t="shared" si="58"/>
        <v>3</v>
      </c>
      <c r="O642">
        <f>IF(ABS(D642)&gt;1,D642/1000000,D642)*Analysis!$B$4</f>
        <v>-0.20567646000000001</v>
      </c>
      <c r="P642">
        <f>IF(ABS(E642)&gt;1,E642/1000000,E642)*Analysis!$B$4</f>
        <v>8.7779880000000005E-2</v>
      </c>
      <c r="Q642">
        <f>IF(ABS(F642)&gt;1,F642/1000000,F642)*Analysis!$B$4</f>
        <v>10.323681029999999</v>
      </c>
      <c r="R642">
        <f t="shared" si="59"/>
        <v>402.57766700000002</v>
      </c>
      <c r="S642">
        <f t="shared" si="60"/>
        <v>-57.551796000000003</v>
      </c>
      <c r="T642">
        <f t="shared" si="61"/>
        <v>0</v>
      </c>
      <c r="U642">
        <f t="shared" si="62"/>
        <v>0.28100000000000003</v>
      </c>
    </row>
    <row r="643" spans="1:21" x14ac:dyDescent="0.3">
      <c r="A643" s="4">
        <v>641</v>
      </c>
      <c r="B643" s="4">
        <v>-96578149622</v>
      </c>
      <c r="C643" s="5">
        <v>3</v>
      </c>
      <c r="D643" s="5">
        <v>-7.0569999999999999E-3</v>
      </c>
      <c r="E643" s="5">
        <v>3.1876000000000002E-2</v>
      </c>
      <c r="F643" s="5">
        <v>1040991</v>
      </c>
      <c r="G643" s="5">
        <v>409259155</v>
      </c>
      <c r="H643" s="5">
        <v>-22220613</v>
      </c>
      <c r="I643" s="5">
        <v>0</v>
      </c>
      <c r="J643" s="5">
        <v>277</v>
      </c>
      <c r="L643">
        <f t="shared" ref="L643:L706" si="63">A643</f>
        <v>641</v>
      </c>
      <c r="M643">
        <f>Analysis!$B$3+B643/1000000</f>
        <v>13.85037800000282</v>
      </c>
      <c r="N643">
        <f t="shared" ref="N643:N706" si="64">C643</f>
        <v>3</v>
      </c>
      <c r="O643">
        <f>IF(ABS(D643)&gt;1,D643/1000000,D643)*Analysis!$B$4</f>
        <v>-6.9229170000000007E-2</v>
      </c>
      <c r="P643">
        <f>IF(ABS(E643)&gt;1,E643/1000000,E643)*Analysis!$B$4</f>
        <v>0.31270356000000005</v>
      </c>
      <c r="Q643">
        <f>IF(ABS(F643)&gt;1,F643/1000000,F643)*Analysis!$B$4</f>
        <v>10.21212171</v>
      </c>
      <c r="R643">
        <f t="shared" ref="R643:R706" si="65">IF(ABS(G643)&gt;1,G643/1000000,G643)</f>
        <v>409.25915500000002</v>
      </c>
      <c r="S643">
        <f t="shared" ref="S643:S706" si="66">IF(ABS(H643)&gt;1,H643/1000000,H643)</f>
        <v>-22.220613</v>
      </c>
      <c r="T643">
        <f t="shared" ref="T643:T706" si="67">IF(ABS(I643)&gt;1,I643/1000000,I643)</f>
        <v>0</v>
      </c>
      <c r="U643">
        <f t="shared" si="62"/>
        <v>0.27700000000000002</v>
      </c>
    </row>
    <row r="644" spans="1:21" x14ac:dyDescent="0.3">
      <c r="A644" s="4">
        <v>642</v>
      </c>
      <c r="B644" s="4">
        <v>-96578129248</v>
      </c>
      <c r="C644" s="5">
        <v>3</v>
      </c>
      <c r="D644" s="5">
        <v>-1.0302E-2</v>
      </c>
      <c r="E644" s="5">
        <v>8.2550000000000002E-3</v>
      </c>
      <c r="F644" s="5">
        <v>1049098</v>
      </c>
      <c r="G644" s="5">
        <v>414918030</v>
      </c>
      <c r="H644" s="5">
        <v>2471282</v>
      </c>
      <c r="I644" s="5">
        <v>0</v>
      </c>
      <c r="J644" s="5">
        <v>271</v>
      </c>
      <c r="L644">
        <f t="shared" si="63"/>
        <v>642</v>
      </c>
      <c r="M644">
        <f>Analysis!$B$3+B644/1000000</f>
        <v>13.87075200000254</v>
      </c>
      <c r="N644">
        <f t="shared" si="64"/>
        <v>3</v>
      </c>
      <c r="O644">
        <f>IF(ABS(D644)&gt;1,D644/1000000,D644)*Analysis!$B$4</f>
        <v>-0.10106262000000001</v>
      </c>
      <c r="P644">
        <f>IF(ABS(E644)&gt;1,E644/1000000,E644)*Analysis!$B$4</f>
        <v>8.0981549999999999E-2</v>
      </c>
      <c r="Q644">
        <f>IF(ABS(F644)&gt;1,F644/1000000,F644)*Analysis!$B$4</f>
        <v>10.291651380000001</v>
      </c>
      <c r="R644">
        <f t="shared" si="65"/>
        <v>414.91802999999999</v>
      </c>
      <c r="S644">
        <f t="shared" si="66"/>
        <v>2.471282</v>
      </c>
      <c r="T644">
        <f t="shared" si="67"/>
        <v>0</v>
      </c>
      <c r="U644">
        <f t="shared" si="62"/>
        <v>0.27100000000000002</v>
      </c>
    </row>
    <row r="645" spans="1:21" x14ac:dyDescent="0.3">
      <c r="A645" s="4">
        <v>643</v>
      </c>
      <c r="B645" s="4">
        <v>-96578110192</v>
      </c>
      <c r="C645" s="5">
        <v>3</v>
      </c>
      <c r="D645" s="5">
        <v>-1.8107999999999999E-2</v>
      </c>
      <c r="E645" s="5">
        <v>6.8830000000000002E-3</v>
      </c>
      <c r="F645" s="5">
        <v>1055998</v>
      </c>
      <c r="G645" s="5">
        <v>417542694</v>
      </c>
      <c r="H645" s="5">
        <v>24952841</v>
      </c>
      <c r="I645" s="5">
        <v>0</v>
      </c>
      <c r="J645" s="5">
        <v>266</v>
      </c>
      <c r="L645">
        <f t="shared" si="63"/>
        <v>643</v>
      </c>
      <c r="M645">
        <f>Analysis!$B$3+B645/1000000</f>
        <v>13.889808000007179</v>
      </c>
      <c r="N645">
        <f t="shared" si="64"/>
        <v>3</v>
      </c>
      <c r="O645">
        <f>IF(ABS(D645)&gt;1,D645/1000000,D645)*Analysis!$B$4</f>
        <v>-0.17763947999999999</v>
      </c>
      <c r="P645">
        <f>IF(ABS(E645)&gt;1,E645/1000000,E645)*Analysis!$B$4</f>
        <v>6.7522230000000003E-2</v>
      </c>
      <c r="Q645">
        <f>IF(ABS(F645)&gt;1,F645/1000000,F645)*Analysis!$B$4</f>
        <v>10.359340380000001</v>
      </c>
      <c r="R645">
        <f t="shared" si="65"/>
        <v>417.54269399999998</v>
      </c>
      <c r="S645">
        <f t="shared" si="66"/>
        <v>24.952840999999999</v>
      </c>
      <c r="T645">
        <f t="shared" si="67"/>
        <v>0</v>
      </c>
      <c r="U645">
        <f t="shared" si="62"/>
        <v>0.26600000000000001</v>
      </c>
    </row>
    <row r="646" spans="1:21" x14ac:dyDescent="0.3">
      <c r="A646" s="4">
        <v>644</v>
      </c>
      <c r="B646" s="4">
        <v>-96578090186</v>
      </c>
      <c r="C646" s="5">
        <v>3</v>
      </c>
      <c r="D646" s="5">
        <v>2.0830000000000002E-3</v>
      </c>
      <c r="E646" s="5">
        <v>2.6189E-2</v>
      </c>
      <c r="F646" s="5">
        <v>1056632</v>
      </c>
      <c r="G646" s="5">
        <v>407776886</v>
      </c>
      <c r="H646" s="5">
        <v>29288475</v>
      </c>
      <c r="I646" s="5">
        <v>0</v>
      </c>
      <c r="J646" s="5">
        <v>262</v>
      </c>
      <c r="L646">
        <f t="shared" si="63"/>
        <v>644</v>
      </c>
      <c r="M646">
        <f>Analysis!$B$3+B646/1000000</f>
        <v>13.909813999998732</v>
      </c>
      <c r="N646">
        <f t="shared" si="64"/>
        <v>3</v>
      </c>
      <c r="O646">
        <f>IF(ABS(D646)&gt;1,D646/1000000,D646)*Analysis!$B$4</f>
        <v>2.0434230000000005E-2</v>
      </c>
      <c r="P646">
        <f>IF(ABS(E646)&gt;1,E646/1000000,E646)*Analysis!$B$4</f>
        <v>0.25691409000000004</v>
      </c>
      <c r="Q646">
        <f>IF(ABS(F646)&gt;1,F646/1000000,F646)*Analysis!$B$4</f>
        <v>10.365559920000001</v>
      </c>
      <c r="R646">
        <f t="shared" si="65"/>
        <v>407.77688599999999</v>
      </c>
      <c r="S646">
        <f t="shared" si="66"/>
        <v>29.288474999999998</v>
      </c>
      <c r="T646">
        <f t="shared" si="67"/>
        <v>0</v>
      </c>
      <c r="U646">
        <f t="shared" si="62"/>
        <v>0.26200000000000001</v>
      </c>
    </row>
    <row r="647" spans="1:21" x14ac:dyDescent="0.3">
      <c r="A647" s="4">
        <v>645</v>
      </c>
      <c r="B647" s="4">
        <v>-96578067373</v>
      </c>
      <c r="C647" s="5">
        <v>3</v>
      </c>
      <c r="D647" s="5">
        <v>1.304E-2</v>
      </c>
      <c r="E647" s="5">
        <v>2.2703000000000001E-2</v>
      </c>
      <c r="F647" s="5">
        <v>1064546</v>
      </c>
      <c r="G647" s="5">
        <v>388465485</v>
      </c>
      <c r="H647" s="5">
        <v>52677616</v>
      </c>
      <c r="I647" s="5">
        <v>0</v>
      </c>
      <c r="J647" s="5">
        <v>258</v>
      </c>
      <c r="L647">
        <f t="shared" si="63"/>
        <v>645</v>
      </c>
      <c r="M647">
        <f>Analysis!$B$3+B647/1000000</f>
        <v>13.932627000001958</v>
      </c>
      <c r="N647">
        <f t="shared" si="64"/>
        <v>3</v>
      </c>
      <c r="O647">
        <f>IF(ABS(D647)&gt;1,D647/1000000,D647)*Analysis!$B$4</f>
        <v>0.12792239999999999</v>
      </c>
      <c r="P647">
        <f>IF(ABS(E647)&gt;1,E647/1000000,E647)*Analysis!$B$4</f>
        <v>0.22271643000000002</v>
      </c>
      <c r="Q647">
        <f>IF(ABS(F647)&gt;1,F647/1000000,F647)*Analysis!$B$4</f>
        <v>10.443196260000001</v>
      </c>
      <c r="R647">
        <f t="shared" si="65"/>
        <v>388.465485</v>
      </c>
      <c r="S647">
        <f t="shared" si="66"/>
        <v>52.677616</v>
      </c>
      <c r="T647">
        <f t="shared" si="67"/>
        <v>0</v>
      </c>
      <c r="U647">
        <f t="shared" si="62"/>
        <v>0.25800000000000001</v>
      </c>
    </row>
    <row r="648" spans="1:21" x14ac:dyDescent="0.3">
      <c r="A648" s="4">
        <v>646</v>
      </c>
      <c r="B648" s="4">
        <v>-96578049893</v>
      </c>
      <c r="C648" s="5">
        <v>3</v>
      </c>
      <c r="D648" s="5">
        <v>2.1659999999999999E-2</v>
      </c>
      <c r="E648" s="5">
        <v>9.2280000000000001E-3</v>
      </c>
      <c r="F648" s="5">
        <v>1069041</v>
      </c>
      <c r="G648" s="5">
        <v>385374573</v>
      </c>
      <c r="H648" s="5">
        <v>71758934</v>
      </c>
      <c r="I648" s="5">
        <v>0</v>
      </c>
      <c r="J648" s="5">
        <v>256</v>
      </c>
      <c r="L648">
        <f t="shared" si="63"/>
        <v>646</v>
      </c>
      <c r="M648">
        <f>Analysis!$B$3+B648/1000000</f>
        <v>13.950106999996933</v>
      </c>
      <c r="N648">
        <f t="shared" si="64"/>
        <v>3</v>
      </c>
      <c r="O648">
        <f>IF(ABS(D648)&gt;1,D648/1000000,D648)*Analysis!$B$4</f>
        <v>0.2124846</v>
      </c>
      <c r="P648">
        <f>IF(ABS(E648)&gt;1,E648/1000000,E648)*Analysis!$B$4</f>
        <v>9.0526680000000012E-2</v>
      </c>
      <c r="Q648">
        <f>IF(ABS(F648)&gt;1,F648/1000000,F648)*Analysis!$B$4</f>
        <v>10.48729221</v>
      </c>
      <c r="R648">
        <f t="shared" si="65"/>
        <v>385.374573</v>
      </c>
      <c r="S648">
        <f t="shared" si="66"/>
        <v>71.758933999999996</v>
      </c>
      <c r="T648">
        <f t="shared" si="67"/>
        <v>0</v>
      </c>
      <c r="U648">
        <f t="shared" si="62"/>
        <v>0.25600000000000001</v>
      </c>
    </row>
    <row r="649" spans="1:21" x14ac:dyDescent="0.3">
      <c r="A649" s="4">
        <v>647</v>
      </c>
      <c r="B649" s="4">
        <v>-96578029682</v>
      </c>
      <c r="C649" s="5">
        <v>3</v>
      </c>
      <c r="D649" s="5">
        <v>5.9059999999999998E-3</v>
      </c>
      <c r="E649" s="5">
        <v>9.1920000000000005E-3</v>
      </c>
      <c r="F649" s="5">
        <v>1085933</v>
      </c>
      <c r="G649" s="5">
        <v>388047394</v>
      </c>
      <c r="H649" s="5">
        <v>73817795</v>
      </c>
      <c r="I649" s="5">
        <v>0</v>
      </c>
      <c r="J649" s="5">
        <v>251</v>
      </c>
      <c r="L649">
        <f t="shared" si="63"/>
        <v>647</v>
      </c>
      <c r="M649">
        <f>Analysis!$B$3+B649/1000000</f>
        <v>13.970318000006955</v>
      </c>
      <c r="N649">
        <f t="shared" si="64"/>
        <v>3</v>
      </c>
      <c r="O649">
        <f>IF(ABS(D649)&gt;1,D649/1000000,D649)*Analysis!$B$4</f>
        <v>5.7937860000000001E-2</v>
      </c>
      <c r="P649">
        <f>IF(ABS(E649)&gt;1,E649/1000000,E649)*Analysis!$B$4</f>
        <v>9.0173520000000007E-2</v>
      </c>
      <c r="Q649">
        <f>IF(ABS(F649)&gt;1,F649/1000000,F649)*Analysis!$B$4</f>
        <v>10.653002730000001</v>
      </c>
      <c r="R649">
        <f t="shared" si="65"/>
        <v>388.047394</v>
      </c>
      <c r="S649">
        <f t="shared" si="66"/>
        <v>73.817795000000004</v>
      </c>
      <c r="T649">
        <f t="shared" si="67"/>
        <v>0</v>
      </c>
      <c r="U649">
        <f t="shared" si="62"/>
        <v>0.251</v>
      </c>
    </row>
    <row r="650" spans="1:21" x14ac:dyDescent="0.3">
      <c r="A650" s="4">
        <v>648</v>
      </c>
      <c r="B650" s="4">
        <v>-96578007340</v>
      </c>
      <c r="C650" s="5">
        <v>3</v>
      </c>
      <c r="D650" s="5">
        <v>-4.1200000000000004E-3</v>
      </c>
      <c r="E650" s="5">
        <v>2.3715E-2</v>
      </c>
      <c r="F650" s="5">
        <v>1086350</v>
      </c>
      <c r="G650" s="5">
        <v>381469421</v>
      </c>
      <c r="H650" s="5">
        <v>73198730</v>
      </c>
      <c r="I650" s="5">
        <v>0</v>
      </c>
      <c r="J650" s="5">
        <v>249</v>
      </c>
      <c r="L650">
        <f t="shared" si="63"/>
        <v>648</v>
      </c>
      <c r="M650">
        <f>Analysis!$B$3+B650/1000000</f>
        <v>13.992660000003525</v>
      </c>
      <c r="N650">
        <f t="shared" si="64"/>
        <v>3</v>
      </c>
      <c r="O650">
        <f>IF(ABS(D650)&gt;1,D650/1000000,D650)*Analysis!$B$4</f>
        <v>-4.0417200000000007E-2</v>
      </c>
      <c r="P650">
        <f>IF(ABS(E650)&gt;1,E650/1000000,E650)*Analysis!$B$4</f>
        <v>0.23264415000000002</v>
      </c>
      <c r="Q650">
        <f>IF(ABS(F650)&gt;1,F650/1000000,F650)*Analysis!$B$4</f>
        <v>10.6570935</v>
      </c>
      <c r="R650">
        <f t="shared" si="65"/>
        <v>381.46942100000001</v>
      </c>
      <c r="S650">
        <f t="shared" si="66"/>
        <v>73.198729999999998</v>
      </c>
      <c r="T650">
        <f t="shared" si="67"/>
        <v>0</v>
      </c>
      <c r="U650">
        <f t="shared" si="62"/>
        <v>0.249</v>
      </c>
    </row>
    <row r="651" spans="1:21" x14ac:dyDescent="0.3">
      <c r="A651" s="4">
        <v>649</v>
      </c>
      <c r="B651" s="4">
        <v>-96577985406</v>
      </c>
      <c r="C651" s="5">
        <v>3</v>
      </c>
      <c r="D651" s="5">
        <v>6.587E-3</v>
      </c>
      <c r="E651" s="5">
        <v>1.2839E-2</v>
      </c>
      <c r="F651" s="5">
        <v>1100828</v>
      </c>
      <c r="G651" s="5">
        <v>387658264</v>
      </c>
      <c r="H651" s="5">
        <v>33350639</v>
      </c>
      <c r="I651" s="5">
        <v>0</v>
      </c>
      <c r="J651" s="5">
        <v>244</v>
      </c>
      <c r="L651">
        <f t="shared" si="63"/>
        <v>649</v>
      </c>
      <c r="M651">
        <f>Analysis!$B$3+B651/1000000</f>
        <v>14.01459399999294</v>
      </c>
      <c r="N651">
        <f t="shared" si="64"/>
        <v>3</v>
      </c>
      <c r="O651">
        <f>IF(ABS(D651)&gt;1,D651/1000000,D651)*Analysis!$B$4</f>
        <v>6.4618469999999997E-2</v>
      </c>
      <c r="P651">
        <f>IF(ABS(E651)&gt;1,E651/1000000,E651)*Analysis!$B$4</f>
        <v>0.12595059</v>
      </c>
      <c r="Q651">
        <f>IF(ABS(F651)&gt;1,F651/1000000,F651)*Analysis!$B$4</f>
        <v>10.79912268</v>
      </c>
      <c r="R651">
        <f t="shared" si="65"/>
        <v>387.65826399999997</v>
      </c>
      <c r="S651">
        <f t="shared" si="66"/>
        <v>33.350639000000001</v>
      </c>
      <c r="T651">
        <f t="shared" si="67"/>
        <v>0</v>
      </c>
      <c r="U651">
        <f t="shared" ref="U651:U714" si="68">J651/1000</f>
        <v>0.24399999999999999</v>
      </c>
    </row>
    <row r="652" spans="1:21" x14ac:dyDescent="0.3">
      <c r="A652" s="4">
        <v>650</v>
      </c>
      <c r="B652" s="4">
        <v>-96577974357</v>
      </c>
      <c r="C652" s="5">
        <v>3</v>
      </c>
      <c r="D652" s="5">
        <v>-1.516E-3</v>
      </c>
      <c r="E652" s="5">
        <v>2.761E-3</v>
      </c>
      <c r="F652" s="5">
        <v>1106740</v>
      </c>
      <c r="G652" s="5">
        <v>395728577</v>
      </c>
      <c r="H652" s="5">
        <v>31714296</v>
      </c>
      <c r="I652" s="5">
        <v>0</v>
      </c>
      <c r="J652" s="5">
        <v>244</v>
      </c>
      <c r="L652">
        <f t="shared" si="63"/>
        <v>650</v>
      </c>
      <c r="M652">
        <f>Analysis!$B$3+B652/1000000</f>
        <v>14.025643000000855</v>
      </c>
      <c r="N652">
        <f t="shared" si="64"/>
        <v>3</v>
      </c>
      <c r="O652">
        <f>IF(ABS(D652)&gt;1,D652/1000000,D652)*Analysis!$B$4</f>
        <v>-1.487196E-2</v>
      </c>
      <c r="P652">
        <f>IF(ABS(E652)&gt;1,E652/1000000,E652)*Analysis!$B$4</f>
        <v>2.7085410000000001E-2</v>
      </c>
      <c r="Q652">
        <f>IF(ABS(F652)&gt;1,F652/1000000,F652)*Analysis!$B$4</f>
        <v>10.857119400000002</v>
      </c>
      <c r="R652">
        <f t="shared" si="65"/>
        <v>395.72857699999997</v>
      </c>
      <c r="S652">
        <f t="shared" si="66"/>
        <v>31.714296000000001</v>
      </c>
      <c r="T652">
        <f t="shared" si="67"/>
        <v>0</v>
      </c>
      <c r="U652">
        <f t="shared" si="68"/>
        <v>0.24399999999999999</v>
      </c>
    </row>
    <row r="653" spans="1:21" x14ac:dyDescent="0.3">
      <c r="A653" s="4">
        <v>651</v>
      </c>
      <c r="B653" s="4">
        <v>-96577948510</v>
      </c>
      <c r="C653" s="5">
        <v>3</v>
      </c>
      <c r="D653" s="5">
        <v>2.8170000000000001E-3</v>
      </c>
      <c r="E653" s="5">
        <v>1.4893E-2</v>
      </c>
      <c r="F653" s="5">
        <v>1085290</v>
      </c>
      <c r="G653" s="5">
        <v>403997986</v>
      </c>
      <c r="H653" s="5">
        <v>42524303</v>
      </c>
      <c r="I653" s="5">
        <v>0</v>
      </c>
      <c r="J653" s="5">
        <v>239</v>
      </c>
      <c r="L653">
        <f t="shared" si="63"/>
        <v>651</v>
      </c>
      <c r="M653">
        <f>Analysis!$B$3+B653/1000000</f>
        <v>14.051489999998012</v>
      </c>
      <c r="N653">
        <f t="shared" si="64"/>
        <v>3</v>
      </c>
      <c r="O653">
        <f>IF(ABS(D653)&gt;1,D653/1000000,D653)*Analysis!$B$4</f>
        <v>2.7634770000000003E-2</v>
      </c>
      <c r="P653">
        <f>IF(ABS(E653)&gt;1,E653/1000000,E653)*Analysis!$B$4</f>
        <v>0.14610033</v>
      </c>
      <c r="Q653">
        <f>IF(ABS(F653)&gt;1,F653/1000000,F653)*Analysis!$B$4</f>
        <v>10.646694900000002</v>
      </c>
      <c r="R653">
        <f t="shared" si="65"/>
        <v>403.99798600000003</v>
      </c>
      <c r="S653">
        <f t="shared" si="66"/>
        <v>42.524303000000003</v>
      </c>
      <c r="T653">
        <f t="shared" si="67"/>
        <v>0</v>
      </c>
      <c r="U653">
        <f t="shared" si="68"/>
        <v>0.23899999999999999</v>
      </c>
    </row>
    <row r="654" spans="1:21" x14ac:dyDescent="0.3">
      <c r="A654" s="4">
        <v>652</v>
      </c>
      <c r="B654" s="4">
        <v>-96577927106</v>
      </c>
      <c r="C654" s="5">
        <v>3</v>
      </c>
      <c r="D654" s="5">
        <v>-1.9668000000000001E-2</v>
      </c>
      <c r="E654" s="5">
        <v>9.2429999999999995E-3</v>
      </c>
      <c r="F654" s="5">
        <v>1082314</v>
      </c>
      <c r="G654" s="5">
        <v>430041077</v>
      </c>
      <c r="H654" s="5">
        <v>71139511</v>
      </c>
      <c r="I654" s="5">
        <v>0</v>
      </c>
      <c r="J654" s="5">
        <v>239</v>
      </c>
      <c r="L654">
        <f t="shared" si="63"/>
        <v>652</v>
      </c>
      <c r="M654">
        <f>Analysis!$B$3+B654/1000000</f>
        <v>14.072893999997177</v>
      </c>
      <c r="N654">
        <f t="shared" si="64"/>
        <v>3</v>
      </c>
      <c r="O654">
        <f>IF(ABS(D654)&gt;1,D654/1000000,D654)*Analysis!$B$4</f>
        <v>-0.19294308000000002</v>
      </c>
      <c r="P654">
        <f>IF(ABS(E654)&gt;1,E654/1000000,E654)*Analysis!$B$4</f>
        <v>9.0673829999999997E-2</v>
      </c>
      <c r="Q654">
        <f>IF(ABS(F654)&gt;1,F654/1000000,F654)*Analysis!$B$4</f>
        <v>10.617500340000001</v>
      </c>
      <c r="R654">
        <f t="shared" si="65"/>
        <v>430.04107699999997</v>
      </c>
      <c r="S654">
        <f t="shared" si="66"/>
        <v>71.139510999999999</v>
      </c>
      <c r="T654">
        <f t="shared" si="67"/>
        <v>0</v>
      </c>
      <c r="U654">
        <f t="shared" si="68"/>
        <v>0.23899999999999999</v>
      </c>
    </row>
    <row r="655" spans="1:21" x14ac:dyDescent="0.3">
      <c r="A655" s="4">
        <v>653</v>
      </c>
      <c r="B655" s="4">
        <v>-96577908238</v>
      </c>
      <c r="C655" s="5">
        <v>3</v>
      </c>
      <c r="D655" s="5">
        <v>-1.9269999999999999E-2</v>
      </c>
      <c r="E655" s="5">
        <v>1.8547999999999999E-2</v>
      </c>
      <c r="F655" s="5">
        <v>1103782</v>
      </c>
      <c r="G655" s="5">
        <v>455020111</v>
      </c>
      <c r="H655" s="5">
        <v>42646553</v>
      </c>
      <c r="I655" s="5">
        <v>0</v>
      </c>
      <c r="J655" s="5">
        <v>236</v>
      </c>
      <c r="L655">
        <f t="shared" si="63"/>
        <v>653</v>
      </c>
      <c r="M655">
        <f>Analysis!$B$3+B655/1000000</f>
        <v>14.091761999996379</v>
      </c>
      <c r="N655">
        <f t="shared" si="64"/>
        <v>3</v>
      </c>
      <c r="O655">
        <f>IF(ABS(D655)&gt;1,D655/1000000,D655)*Analysis!$B$4</f>
        <v>-0.1890387</v>
      </c>
      <c r="P655">
        <f>IF(ABS(E655)&gt;1,E655/1000000,E655)*Analysis!$B$4</f>
        <v>0.18195587999999999</v>
      </c>
      <c r="Q655">
        <f>IF(ABS(F655)&gt;1,F655/1000000,F655)*Analysis!$B$4</f>
        <v>10.828101420000001</v>
      </c>
      <c r="R655">
        <f t="shared" si="65"/>
        <v>455.02011099999999</v>
      </c>
      <c r="S655">
        <f t="shared" si="66"/>
        <v>42.646552999999997</v>
      </c>
      <c r="T655">
        <f t="shared" si="67"/>
        <v>0</v>
      </c>
      <c r="U655">
        <f t="shared" si="68"/>
        <v>0.23599999999999999</v>
      </c>
    </row>
    <row r="656" spans="1:21" x14ac:dyDescent="0.3">
      <c r="A656" s="4">
        <v>654</v>
      </c>
      <c r="B656" s="4">
        <v>-96577888642</v>
      </c>
      <c r="C656" s="5">
        <v>3</v>
      </c>
      <c r="D656" s="5">
        <v>4.0039999999999997E-3</v>
      </c>
      <c r="E656" s="5">
        <v>3.5611999999999998E-2</v>
      </c>
      <c r="F656" s="5">
        <v>1105442</v>
      </c>
      <c r="G656" s="5">
        <v>492278992</v>
      </c>
      <c r="H656" s="5">
        <v>35670609</v>
      </c>
      <c r="I656" s="5">
        <v>0</v>
      </c>
      <c r="J656" s="5">
        <v>235</v>
      </c>
      <c r="L656">
        <f t="shared" si="63"/>
        <v>654</v>
      </c>
      <c r="M656">
        <f>Analysis!$B$3+B656/1000000</f>
        <v>14.111357999994652</v>
      </c>
      <c r="N656">
        <f t="shared" si="64"/>
        <v>3</v>
      </c>
      <c r="O656">
        <f>IF(ABS(D656)&gt;1,D656/1000000,D656)*Analysis!$B$4</f>
        <v>3.927924E-2</v>
      </c>
      <c r="P656">
        <f>IF(ABS(E656)&gt;1,E656/1000000,E656)*Analysis!$B$4</f>
        <v>0.34935371999999998</v>
      </c>
      <c r="Q656">
        <f>IF(ABS(F656)&gt;1,F656/1000000,F656)*Analysis!$B$4</f>
        <v>10.844386020000002</v>
      </c>
      <c r="R656">
        <f t="shared" si="65"/>
        <v>492.27899200000002</v>
      </c>
      <c r="S656">
        <f t="shared" si="66"/>
        <v>35.670608999999999</v>
      </c>
      <c r="T656">
        <f t="shared" si="67"/>
        <v>0</v>
      </c>
      <c r="U656">
        <f t="shared" si="68"/>
        <v>0.23499999999999999</v>
      </c>
    </row>
    <row r="657" spans="1:21" x14ac:dyDescent="0.3">
      <c r="A657" s="4">
        <v>655</v>
      </c>
      <c r="B657" s="4">
        <v>-96577872098</v>
      </c>
      <c r="C657" s="5">
        <v>3</v>
      </c>
      <c r="D657" s="5">
        <v>8.4060000000000003E-3</v>
      </c>
      <c r="E657" s="5">
        <v>1.6683E-2</v>
      </c>
      <c r="F657" s="5">
        <v>1090053</v>
      </c>
      <c r="G657" s="5">
        <v>511068848</v>
      </c>
      <c r="H657" s="5">
        <v>36148224</v>
      </c>
      <c r="I657" s="5">
        <v>0</v>
      </c>
      <c r="J657" s="5">
        <v>234</v>
      </c>
      <c r="L657">
        <f t="shared" si="63"/>
        <v>655</v>
      </c>
      <c r="M657">
        <f>Analysis!$B$3+B657/1000000</f>
        <v>14.127901999992901</v>
      </c>
      <c r="N657">
        <f t="shared" si="64"/>
        <v>3</v>
      </c>
      <c r="O657">
        <f>IF(ABS(D657)&gt;1,D657/1000000,D657)*Analysis!$B$4</f>
        <v>8.2462860000000013E-2</v>
      </c>
      <c r="P657">
        <f>IF(ABS(E657)&gt;1,E657/1000000,E657)*Analysis!$B$4</f>
        <v>0.16366023000000002</v>
      </c>
      <c r="Q657">
        <f>IF(ABS(F657)&gt;1,F657/1000000,F657)*Analysis!$B$4</f>
        <v>10.693419929999999</v>
      </c>
      <c r="R657">
        <f t="shared" si="65"/>
        <v>511.068848</v>
      </c>
      <c r="S657">
        <f t="shared" si="66"/>
        <v>36.148223999999999</v>
      </c>
      <c r="T657">
        <f t="shared" si="67"/>
        <v>0</v>
      </c>
      <c r="U657">
        <f t="shared" si="68"/>
        <v>0.23400000000000001</v>
      </c>
    </row>
    <row r="658" spans="1:21" x14ac:dyDescent="0.3">
      <c r="A658" s="4">
        <v>656</v>
      </c>
      <c r="B658" s="4">
        <v>-96577853802</v>
      </c>
      <c r="C658" s="5">
        <v>3</v>
      </c>
      <c r="D658" s="5">
        <v>-2.3240000000000001E-3</v>
      </c>
      <c r="E658" s="5">
        <v>5.62E-4</v>
      </c>
      <c r="F658" s="5">
        <v>1099422</v>
      </c>
      <c r="G658" s="5">
        <v>539510559</v>
      </c>
      <c r="H658" s="5">
        <v>38104687</v>
      </c>
      <c r="I658" s="5">
        <v>0</v>
      </c>
      <c r="J658" s="5">
        <v>234</v>
      </c>
      <c r="L658">
        <f t="shared" si="63"/>
        <v>656</v>
      </c>
      <c r="M658">
        <f>Analysis!$B$3+B658/1000000</f>
        <v>14.146198000002187</v>
      </c>
      <c r="N658">
        <f t="shared" si="64"/>
        <v>3</v>
      </c>
      <c r="O658">
        <f>IF(ABS(D658)&gt;1,D658/1000000,D658)*Analysis!$B$4</f>
        <v>-2.2798440000000003E-2</v>
      </c>
      <c r="P658">
        <f>IF(ABS(E658)&gt;1,E658/1000000,E658)*Analysis!$B$4</f>
        <v>5.5132200000000001E-3</v>
      </c>
      <c r="Q658">
        <f>IF(ABS(F658)&gt;1,F658/1000000,F658)*Analysis!$B$4</f>
        <v>10.785329819999999</v>
      </c>
      <c r="R658">
        <f t="shared" si="65"/>
        <v>539.51055899999994</v>
      </c>
      <c r="S658">
        <f t="shared" si="66"/>
        <v>38.104686999999998</v>
      </c>
      <c r="T658">
        <f t="shared" si="67"/>
        <v>0</v>
      </c>
      <c r="U658">
        <f t="shared" si="68"/>
        <v>0.23400000000000001</v>
      </c>
    </row>
    <row r="659" spans="1:21" x14ac:dyDescent="0.3">
      <c r="A659" s="4">
        <v>657</v>
      </c>
      <c r="B659" s="4">
        <v>-96577833494</v>
      </c>
      <c r="C659" s="5">
        <v>3</v>
      </c>
      <c r="D659" s="5">
        <v>-1.1285999999999999E-2</v>
      </c>
      <c r="E659" s="5">
        <v>-7.293E-3</v>
      </c>
      <c r="F659" s="5">
        <v>1109396</v>
      </c>
      <c r="G659" s="5">
        <v>580228088</v>
      </c>
      <c r="H659" s="5">
        <v>45295376</v>
      </c>
      <c r="I659" s="5">
        <v>0</v>
      </c>
      <c r="J659" s="5">
        <v>231</v>
      </c>
      <c r="L659">
        <f t="shared" si="63"/>
        <v>657</v>
      </c>
      <c r="M659">
        <f>Analysis!$B$3+B659/1000000</f>
        <v>14.166505999994115</v>
      </c>
      <c r="N659">
        <f t="shared" si="64"/>
        <v>3</v>
      </c>
      <c r="O659">
        <f>IF(ABS(D659)&gt;1,D659/1000000,D659)*Analysis!$B$4</f>
        <v>-0.11071565999999999</v>
      </c>
      <c r="P659">
        <f>IF(ABS(E659)&gt;1,E659/1000000,E659)*Analysis!$B$4</f>
        <v>-7.1544330000000003E-2</v>
      </c>
      <c r="Q659">
        <f>IF(ABS(F659)&gt;1,F659/1000000,F659)*Analysis!$B$4</f>
        <v>10.883174760000001</v>
      </c>
      <c r="R659">
        <f t="shared" si="65"/>
        <v>580.22808799999996</v>
      </c>
      <c r="S659">
        <f t="shared" si="66"/>
        <v>45.295375999999997</v>
      </c>
      <c r="T659">
        <f t="shared" si="67"/>
        <v>0</v>
      </c>
      <c r="U659">
        <f t="shared" si="68"/>
        <v>0.23100000000000001</v>
      </c>
    </row>
    <row r="660" spans="1:21" x14ac:dyDescent="0.3">
      <c r="A660" s="4">
        <v>658</v>
      </c>
      <c r="B660" s="4">
        <v>-96577808268</v>
      </c>
      <c r="C660" s="5">
        <v>3</v>
      </c>
      <c r="D660" s="5">
        <v>-5.13E-4</v>
      </c>
      <c r="E660" s="5">
        <v>2.1742999999999998E-2</v>
      </c>
      <c r="F660" s="5">
        <v>1099638</v>
      </c>
      <c r="G660" s="5">
        <v>608643433</v>
      </c>
      <c r="H660" s="5">
        <v>55234421</v>
      </c>
      <c r="I660" s="5">
        <v>0</v>
      </c>
      <c r="J660" s="5">
        <v>229</v>
      </c>
      <c r="L660">
        <f t="shared" si="63"/>
        <v>658</v>
      </c>
      <c r="M660">
        <f>Analysis!$B$3+B660/1000000</f>
        <v>14.191732000006596</v>
      </c>
      <c r="N660">
        <f t="shared" si="64"/>
        <v>3</v>
      </c>
      <c r="O660">
        <f>IF(ABS(D660)&gt;1,D660/1000000,D660)*Analysis!$B$4</f>
        <v>-5.0325300000000003E-3</v>
      </c>
      <c r="P660">
        <f>IF(ABS(E660)&gt;1,E660/1000000,E660)*Analysis!$B$4</f>
        <v>0.21329882999999999</v>
      </c>
      <c r="Q660">
        <f>IF(ABS(F660)&gt;1,F660/1000000,F660)*Analysis!$B$4</f>
        <v>10.78744878</v>
      </c>
      <c r="R660">
        <f t="shared" si="65"/>
        <v>608.64343299999996</v>
      </c>
      <c r="S660">
        <f t="shared" si="66"/>
        <v>55.234420999999998</v>
      </c>
      <c r="T660">
        <f t="shared" si="67"/>
        <v>0</v>
      </c>
      <c r="U660">
        <f t="shared" si="68"/>
        <v>0.22900000000000001</v>
      </c>
    </row>
    <row r="661" spans="1:21" x14ac:dyDescent="0.3">
      <c r="A661" s="4">
        <v>659</v>
      </c>
      <c r="B661" s="4">
        <v>-96577788016</v>
      </c>
      <c r="C661" s="5">
        <v>3</v>
      </c>
      <c r="D661" s="5">
        <v>-9.1400000000000006E-3</v>
      </c>
      <c r="E661" s="5">
        <v>-3.1050000000000001E-3</v>
      </c>
      <c r="F661" s="5">
        <v>1118111</v>
      </c>
      <c r="G661" s="5">
        <v>629288574</v>
      </c>
      <c r="H661" s="5">
        <v>34172005</v>
      </c>
      <c r="I661" s="5">
        <v>0</v>
      </c>
      <c r="J661" s="5">
        <v>227</v>
      </c>
      <c r="L661">
        <f t="shared" si="63"/>
        <v>659</v>
      </c>
      <c r="M661">
        <f>Analysis!$B$3+B661/1000000</f>
        <v>14.211983999994118</v>
      </c>
      <c r="N661">
        <f t="shared" si="64"/>
        <v>3</v>
      </c>
      <c r="O661">
        <f>IF(ABS(D661)&gt;1,D661/1000000,D661)*Analysis!$B$4</f>
        <v>-8.9663400000000004E-2</v>
      </c>
      <c r="P661">
        <f>IF(ABS(E661)&gt;1,E661/1000000,E661)*Analysis!$B$4</f>
        <v>-3.0460050000000002E-2</v>
      </c>
      <c r="Q661">
        <f>IF(ABS(F661)&gt;1,F661/1000000,F661)*Analysis!$B$4</f>
        <v>10.968668910000002</v>
      </c>
      <c r="R661">
        <f t="shared" si="65"/>
        <v>629.28857400000004</v>
      </c>
      <c r="S661">
        <f t="shared" si="66"/>
        <v>34.172004999999999</v>
      </c>
      <c r="T661">
        <f t="shared" si="67"/>
        <v>0</v>
      </c>
      <c r="U661">
        <f t="shared" si="68"/>
        <v>0.22700000000000001</v>
      </c>
    </row>
    <row r="662" spans="1:21" x14ac:dyDescent="0.3">
      <c r="A662" s="4">
        <v>660</v>
      </c>
      <c r="B662" s="4">
        <v>-96577771449</v>
      </c>
      <c r="C662" s="5">
        <v>3</v>
      </c>
      <c r="D662" s="5">
        <v>-4.6398000000000002E-2</v>
      </c>
      <c r="E662" s="5">
        <v>1.6591000000000002E-2</v>
      </c>
      <c r="F662" s="5">
        <v>1120367</v>
      </c>
      <c r="G662" s="5">
        <v>620688232</v>
      </c>
      <c r="H662" s="5">
        <v>31590799</v>
      </c>
      <c r="I662" s="5">
        <v>0</v>
      </c>
      <c r="J662" s="5">
        <v>229</v>
      </c>
      <c r="L662">
        <f t="shared" si="63"/>
        <v>660</v>
      </c>
      <c r="M662">
        <f>Analysis!$B$3+B662/1000000</f>
        <v>14.228550999992876</v>
      </c>
      <c r="N662">
        <f t="shared" si="64"/>
        <v>3</v>
      </c>
      <c r="O662">
        <f>IF(ABS(D662)&gt;1,D662/1000000,D662)*Analysis!$B$4</f>
        <v>-0.45516438000000004</v>
      </c>
      <c r="P662">
        <f>IF(ABS(E662)&gt;1,E662/1000000,E662)*Analysis!$B$4</f>
        <v>0.16275771000000003</v>
      </c>
      <c r="Q662">
        <f>IF(ABS(F662)&gt;1,F662/1000000,F662)*Analysis!$B$4</f>
        <v>10.990800269999999</v>
      </c>
      <c r="R662">
        <f t="shared" si="65"/>
        <v>620.68823199999997</v>
      </c>
      <c r="S662">
        <f t="shared" si="66"/>
        <v>31.590799000000001</v>
      </c>
      <c r="T662">
        <f t="shared" si="67"/>
        <v>0</v>
      </c>
      <c r="U662">
        <f t="shared" si="68"/>
        <v>0.22900000000000001</v>
      </c>
    </row>
    <row r="663" spans="1:21" x14ac:dyDescent="0.3">
      <c r="A663" s="4">
        <v>661</v>
      </c>
      <c r="B663" s="4">
        <v>-96577752711</v>
      </c>
      <c r="C663" s="5">
        <v>3</v>
      </c>
      <c r="D663" s="5">
        <v>-0.56014699999999995</v>
      </c>
      <c r="E663" s="5">
        <v>-2.5690000000000001E-3</v>
      </c>
      <c r="F663" s="5">
        <v>1067202</v>
      </c>
      <c r="G663" s="5">
        <v>606516541</v>
      </c>
      <c r="H663" s="5">
        <v>37683926</v>
      </c>
      <c r="I663" s="5">
        <v>0</v>
      </c>
      <c r="J663" s="5">
        <v>227</v>
      </c>
      <c r="L663">
        <f t="shared" si="63"/>
        <v>661</v>
      </c>
      <c r="M663">
        <f>Analysis!$B$3+B663/1000000</f>
        <v>14.247289000006276</v>
      </c>
      <c r="N663">
        <f t="shared" si="64"/>
        <v>3</v>
      </c>
      <c r="O663">
        <f>IF(ABS(D663)&gt;1,D663/1000000,D663)*Analysis!$B$4</f>
        <v>-5.4950420700000002</v>
      </c>
      <c r="P663">
        <f>IF(ABS(E663)&gt;1,E663/1000000,E663)*Analysis!$B$4</f>
        <v>-2.5201890000000001E-2</v>
      </c>
      <c r="Q663">
        <f>IF(ABS(F663)&gt;1,F663/1000000,F663)*Analysis!$B$4</f>
        <v>10.46925162</v>
      </c>
      <c r="R663">
        <f t="shared" si="65"/>
        <v>606.51654099999996</v>
      </c>
      <c r="S663">
        <f t="shared" si="66"/>
        <v>37.683926</v>
      </c>
      <c r="T663">
        <f t="shared" si="67"/>
        <v>0</v>
      </c>
      <c r="U663">
        <f t="shared" si="68"/>
        <v>0.22700000000000001</v>
      </c>
    </row>
    <row r="664" spans="1:21" x14ac:dyDescent="0.3">
      <c r="A664" s="4">
        <v>662</v>
      </c>
      <c r="B664" s="4">
        <v>-96577729497</v>
      </c>
      <c r="C664" s="5">
        <v>3</v>
      </c>
      <c r="D664" s="5">
        <v>-1175141</v>
      </c>
      <c r="E664" s="5">
        <v>-0.183558</v>
      </c>
      <c r="F664" s="5">
        <v>1007107</v>
      </c>
      <c r="G664" s="5">
        <v>494269043</v>
      </c>
      <c r="H664" s="5">
        <v>47865696</v>
      </c>
      <c r="I664" s="5">
        <v>0</v>
      </c>
      <c r="J664" s="5">
        <v>226</v>
      </c>
      <c r="L664">
        <f t="shared" si="63"/>
        <v>662</v>
      </c>
      <c r="M664">
        <f>Analysis!$B$3+B664/1000000</f>
        <v>14.270503000007011</v>
      </c>
      <c r="N664">
        <f t="shared" si="64"/>
        <v>3</v>
      </c>
      <c r="O664">
        <f>IF(ABS(D664)&gt;1,D664/1000000,D664)*Analysis!$B$4</f>
        <v>-11.52813321</v>
      </c>
      <c r="P664">
        <f>IF(ABS(E664)&gt;1,E664/1000000,E664)*Analysis!$B$4</f>
        <v>-1.80070398</v>
      </c>
      <c r="Q664">
        <f>IF(ABS(F664)&gt;1,F664/1000000,F664)*Analysis!$B$4</f>
        <v>9.8797196700000001</v>
      </c>
      <c r="R664">
        <f t="shared" si="65"/>
        <v>494.26904300000001</v>
      </c>
      <c r="S664">
        <f t="shared" si="66"/>
        <v>47.865696</v>
      </c>
      <c r="T664">
        <f t="shared" si="67"/>
        <v>0</v>
      </c>
      <c r="U664">
        <f t="shared" si="68"/>
        <v>0.22600000000000001</v>
      </c>
    </row>
    <row r="665" spans="1:21" x14ac:dyDescent="0.3">
      <c r="A665" s="4">
        <v>663</v>
      </c>
      <c r="B665" s="4">
        <v>-96577708927</v>
      </c>
      <c r="C665" s="5">
        <v>3</v>
      </c>
      <c r="D665" s="5">
        <v>-1099270</v>
      </c>
      <c r="E665" s="5">
        <v>-0.22980200000000001</v>
      </c>
      <c r="F665" s="5">
        <v>1021658</v>
      </c>
      <c r="G665" s="5">
        <v>365375153</v>
      </c>
      <c r="H665" s="5">
        <v>21144272</v>
      </c>
      <c r="I665" s="5">
        <v>0</v>
      </c>
      <c r="J665" s="5">
        <v>224</v>
      </c>
      <c r="L665">
        <f t="shared" si="63"/>
        <v>663</v>
      </c>
      <c r="M665">
        <f>Analysis!$B$3+B665/1000000</f>
        <v>14.291073000000324</v>
      </c>
      <c r="N665">
        <f t="shared" si="64"/>
        <v>3</v>
      </c>
      <c r="O665">
        <f>IF(ABS(D665)&gt;1,D665/1000000,D665)*Analysis!$B$4</f>
        <v>-10.7838387</v>
      </c>
      <c r="P665">
        <f>IF(ABS(E665)&gt;1,E665/1000000,E665)*Analysis!$B$4</f>
        <v>-2.2543576200000004</v>
      </c>
      <c r="Q665">
        <f>IF(ABS(F665)&gt;1,F665/1000000,F665)*Analysis!$B$4</f>
        <v>10.022464980000001</v>
      </c>
      <c r="R665">
        <f t="shared" si="65"/>
        <v>365.37515300000001</v>
      </c>
      <c r="S665">
        <f t="shared" si="66"/>
        <v>21.144272000000001</v>
      </c>
      <c r="T665">
        <f t="shared" si="67"/>
        <v>0</v>
      </c>
      <c r="U665">
        <f t="shared" si="68"/>
        <v>0.224</v>
      </c>
    </row>
    <row r="666" spans="1:21" x14ac:dyDescent="0.3">
      <c r="A666" s="4">
        <v>664</v>
      </c>
      <c r="B666" s="4">
        <v>-96577688291</v>
      </c>
      <c r="C666" s="5">
        <v>3</v>
      </c>
      <c r="D666" s="5">
        <v>-0.53555299999999995</v>
      </c>
      <c r="E666" s="5">
        <v>-5.6047E-2</v>
      </c>
      <c r="F666" s="5">
        <v>1011482</v>
      </c>
      <c r="G666" s="5">
        <v>294118317</v>
      </c>
      <c r="H666" s="5">
        <v>-7680930</v>
      </c>
      <c r="I666" s="5">
        <v>0</v>
      </c>
      <c r="J666" s="5">
        <v>223</v>
      </c>
      <c r="L666">
        <f t="shared" si="63"/>
        <v>664</v>
      </c>
      <c r="M666">
        <f>Analysis!$B$3+B666/1000000</f>
        <v>14.311709000001429</v>
      </c>
      <c r="N666">
        <f t="shared" si="64"/>
        <v>3</v>
      </c>
      <c r="O666">
        <f>IF(ABS(D666)&gt;1,D666/1000000,D666)*Analysis!$B$4</f>
        <v>-5.2537749299999996</v>
      </c>
      <c r="P666">
        <f>IF(ABS(E666)&gt;1,E666/1000000,E666)*Analysis!$B$4</f>
        <v>-0.54982107000000002</v>
      </c>
      <c r="Q666">
        <f>IF(ABS(F666)&gt;1,F666/1000000,F666)*Analysis!$B$4</f>
        <v>9.9226384200000002</v>
      </c>
      <c r="R666">
        <f t="shared" si="65"/>
        <v>294.11831699999999</v>
      </c>
      <c r="S666">
        <f t="shared" si="66"/>
        <v>-7.68093</v>
      </c>
      <c r="T666">
        <f t="shared" si="67"/>
        <v>0</v>
      </c>
      <c r="U666">
        <f t="shared" si="68"/>
        <v>0.223</v>
      </c>
    </row>
    <row r="667" spans="1:21" x14ac:dyDescent="0.3">
      <c r="A667" s="4">
        <v>665</v>
      </c>
      <c r="B667" s="4">
        <v>-96577669588</v>
      </c>
      <c r="C667" s="5">
        <v>3</v>
      </c>
      <c r="D667" s="5">
        <v>-0.38812400000000002</v>
      </c>
      <c r="E667" s="5">
        <v>0.11885999999999999</v>
      </c>
      <c r="F667" s="5">
        <v>0.96106899999999995</v>
      </c>
      <c r="G667" s="5">
        <v>255109848</v>
      </c>
      <c r="H667" s="5">
        <v>-9643256</v>
      </c>
      <c r="I667" s="5">
        <v>0</v>
      </c>
      <c r="J667" s="5">
        <v>221</v>
      </c>
      <c r="L667">
        <f t="shared" si="63"/>
        <v>665</v>
      </c>
      <c r="M667">
        <f>Analysis!$B$3+B667/1000000</f>
        <v>14.330411999995704</v>
      </c>
      <c r="N667">
        <f t="shared" si="64"/>
        <v>3</v>
      </c>
      <c r="O667">
        <f>IF(ABS(D667)&gt;1,D667/1000000,D667)*Analysis!$B$4</f>
        <v>-3.8074964400000004</v>
      </c>
      <c r="P667">
        <f>IF(ABS(E667)&gt;1,E667/1000000,E667)*Analysis!$B$4</f>
        <v>1.1660166000000001</v>
      </c>
      <c r="Q667">
        <f>IF(ABS(F667)&gt;1,F667/1000000,F667)*Analysis!$B$4</f>
        <v>9.4280868899999994</v>
      </c>
      <c r="R667">
        <f t="shared" si="65"/>
        <v>255.109848</v>
      </c>
      <c r="S667">
        <f t="shared" si="66"/>
        <v>-9.6432559999999992</v>
      </c>
      <c r="T667">
        <f t="shared" si="67"/>
        <v>0</v>
      </c>
      <c r="U667">
        <f t="shared" si="68"/>
        <v>0.221</v>
      </c>
    </row>
    <row r="668" spans="1:21" x14ac:dyDescent="0.3">
      <c r="A668" s="4">
        <v>666</v>
      </c>
      <c r="B668" s="4">
        <v>-96577652150</v>
      </c>
      <c r="C668" s="5">
        <v>3</v>
      </c>
      <c r="D668" s="5">
        <v>-0.37118000000000001</v>
      </c>
      <c r="E668" s="5">
        <v>0.11923599999999999</v>
      </c>
      <c r="F668" s="5">
        <v>0.98707599999999995</v>
      </c>
      <c r="G668" s="5">
        <v>218403961</v>
      </c>
      <c r="H668" s="5">
        <v>-1856749</v>
      </c>
      <c r="I668" s="5">
        <v>0</v>
      </c>
      <c r="J668" s="5">
        <v>226</v>
      </c>
      <c r="L668">
        <f t="shared" si="63"/>
        <v>666</v>
      </c>
      <c r="M668">
        <f>Analysis!$B$3+B668/1000000</f>
        <v>14.347850000005565</v>
      </c>
      <c r="N668">
        <f t="shared" si="64"/>
        <v>3</v>
      </c>
      <c r="O668">
        <f>IF(ABS(D668)&gt;1,D668/1000000,D668)*Analysis!$B$4</f>
        <v>-3.6412758000000003</v>
      </c>
      <c r="P668">
        <f>IF(ABS(E668)&gt;1,E668/1000000,E668)*Analysis!$B$4</f>
        <v>1.1697051599999999</v>
      </c>
      <c r="Q668">
        <f>IF(ABS(F668)&gt;1,F668/1000000,F668)*Analysis!$B$4</f>
        <v>9.6832155600000007</v>
      </c>
      <c r="R668">
        <f t="shared" si="65"/>
        <v>218.40396100000001</v>
      </c>
      <c r="S668">
        <f t="shared" si="66"/>
        <v>-1.856749</v>
      </c>
      <c r="T668">
        <f t="shared" si="67"/>
        <v>0</v>
      </c>
      <c r="U668">
        <f t="shared" si="68"/>
        <v>0.22600000000000001</v>
      </c>
    </row>
    <row r="669" spans="1:21" x14ac:dyDescent="0.3">
      <c r="A669" s="4">
        <v>667</v>
      </c>
      <c r="B669" s="4">
        <v>-96577630269</v>
      </c>
      <c r="C669" s="5">
        <v>3</v>
      </c>
      <c r="D669" s="5">
        <v>-0.102102</v>
      </c>
      <c r="E669" s="5">
        <v>2.7212E-2</v>
      </c>
      <c r="F669" s="5">
        <v>1024923</v>
      </c>
      <c r="G669" s="5">
        <v>201389069</v>
      </c>
      <c r="H669" s="5">
        <v>1673456</v>
      </c>
      <c r="I669" s="5">
        <v>0</v>
      </c>
      <c r="J669" s="5">
        <v>225</v>
      </c>
      <c r="L669">
        <f t="shared" si="63"/>
        <v>667</v>
      </c>
      <c r="M669">
        <f>Analysis!$B$3+B669/1000000</f>
        <v>14.369730999998865</v>
      </c>
      <c r="N669">
        <f t="shared" si="64"/>
        <v>3</v>
      </c>
      <c r="O669">
        <f>IF(ABS(D669)&gt;1,D669/1000000,D669)*Analysis!$B$4</f>
        <v>-1.00162062</v>
      </c>
      <c r="P669">
        <f>IF(ABS(E669)&gt;1,E669/1000000,E669)*Analysis!$B$4</f>
        <v>0.26694972</v>
      </c>
      <c r="Q669">
        <f>IF(ABS(F669)&gt;1,F669/1000000,F669)*Analysis!$B$4</f>
        <v>10.054494630000001</v>
      </c>
      <c r="R669">
        <f t="shared" si="65"/>
        <v>201.38906900000001</v>
      </c>
      <c r="S669">
        <f t="shared" si="66"/>
        <v>1.6734560000000001</v>
      </c>
      <c r="T669">
        <f t="shared" si="67"/>
        <v>0</v>
      </c>
      <c r="U669">
        <f t="shared" si="68"/>
        <v>0.22500000000000001</v>
      </c>
    </row>
    <row r="670" spans="1:21" x14ac:dyDescent="0.3">
      <c r="A670" s="4">
        <v>668</v>
      </c>
      <c r="B670" s="4">
        <v>-96577610189</v>
      </c>
      <c r="C670" s="5">
        <v>3</v>
      </c>
      <c r="D670" s="5">
        <v>3.6784999999999998E-2</v>
      </c>
      <c r="E670" s="5">
        <v>-1.4899000000000001E-2</v>
      </c>
      <c r="F670" s="5">
        <v>1003069</v>
      </c>
      <c r="G670" s="5">
        <v>204237885</v>
      </c>
      <c r="H670" s="5">
        <v>0.702627</v>
      </c>
      <c r="I670" s="5">
        <v>0</v>
      </c>
      <c r="J670" s="5">
        <v>224</v>
      </c>
      <c r="L670">
        <f t="shared" si="63"/>
        <v>668</v>
      </c>
      <c r="M670">
        <f>Analysis!$B$3+B670/1000000</f>
        <v>14.389811000000918</v>
      </c>
      <c r="N670">
        <f t="shared" si="64"/>
        <v>3</v>
      </c>
      <c r="O670">
        <f>IF(ABS(D670)&gt;1,D670/1000000,D670)*Analysis!$B$4</f>
        <v>0.36086085000000001</v>
      </c>
      <c r="P670">
        <f>IF(ABS(E670)&gt;1,E670/1000000,E670)*Analysis!$B$4</f>
        <v>-0.14615919000000002</v>
      </c>
      <c r="Q670">
        <f>IF(ABS(F670)&gt;1,F670/1000000,F670)*Analysis!$B$4</f>
        <v>9.8401068900000013</v>
      </c>
      <c r="R670">
        <f t="shared" si="65"/>
        <v>204.23788500000001</v>
      </c>
      <c r="S670">
        <f t="shared" si="66"/>
        <v>0.702627</v>
      </c>
      <c r="T670">
        <f t="shared" si="67"/>
        <v>0</v>
      </c>
      <c r="U670">
        <f t="shared" si="68"/>
        <v>0.224</v>
      </c>
    </row>
    <row r="671" spans="1:21" x14ac:dyDescent="0.3">
      <c r="A671" s="4">
        <v>669</v>
      </c>
      <c r="B671" s="4">
        <v>-96577606951</v>
      </c>
      <c r="C671" s="5">
        <v>3</v>
      </c>
      <c r="D671" s="5">
        <v>2.3782999999999999E-2</v>
      </c>
      <c r="E671" s="5">
        <v>-1.797E-3</v>
      </c>
      <c r="F671" s="5">
        <v>0.99915600000000004</v>
      </c>
      <c r="G671" s="5">
        <v>155196777</v>
      </c>
      <c r="H671" s="5">
        <v>2725485</v>
      </c>
      <c r="I671" s="5">
        <v>0</v>
      </c>
      <c r="J671" s="5">
        <v>223</v>
      </c>
      <c r="L671">
        <f t="shared" si="63"/>
        <v>669</v>
      </c>
      <c r="M671">
        <f>Analysis!$B$3+B671/1000000</f>
        <v>14.393049000005703</v>
      </c>
      <c r="N671">
        <f t="shared" si="64"/>
        <v>3</v>
      </c>
      <c r="O671">
        <f>IF(ABS(D671)&gt;1,D671/1000000,D671)*Analysis!$B$4</f>
        <v>0.23331123000000001</v>
      </c>
      <c r="P671">
        <f>IF(ABS(E671)&gt;1,E671/1000000,E671)*Analysis!$B$4</f>
        <v>-1.762857E-2</v>
      </c>
      <c r="Q671">
        <f>IF(ABS(F671)&gt;1,F671/1000000,F671)*Analysis!$B$4</f>
        <v>9.8017203600000009</v>
      </c>
      <c r="R671">
        <f t="shared" si="65"/>
        <v>155.196777</v>
      </c>
      <c r="S671">
        <f t="shared" si="66"/>
        <v>2.7254849999999999</v>
      </c>
      <c r="T671">
        <f t="shared" si="67"/>
        <v>0</v>
      </c>
      <c r="U671">
        <f t="shared" si="68"/>
        <v>0.223</v>
      </c>
    </row>
    <row r="672" spans="1:21" x14ac:dyDescent="0.3">
      <c r="A672" s="4">
        <v>670</v>
      </c>
      <c r="B672" s="4">
        <v>-96577579297</v>
      </c>
      <c r="C672" s="5">
        <v>3</v>
      </c>
      <c r="D672" s="5">
        <v>1.5661999999999999E-2</v>
      </c>
      <c r="E672" s="5">
        <v>-5.5510000000000004E-3</v>
      </c>
      <c r="F672" s="5">
        <v>0.99783299999999997</v>
      </c>
      <c r="G672" s="5">
        <v>110910568</v>
      </c>
      <c r="H672" s="5">
        <v>4656344</v>
      </c>
      <c r="I672" s="5">
        <v>0</v>
      </c>
      <c r="J672" s="5">
        <v>223</v>
      </c>
      <c r="L672">
        <f t="shared" si="63"/>
        <v>670</v>
      </c>
      <c r="M672">
        <f>Analysis!$B$3+B672/1000000</f>
        <v>14.420702999996138</v>
      </c>
      <c r="N672">
        <f t="shared" si="64"/>
        <v>3</v>
      </c>
      <c r="O672">
        <f>IF(ABS(D672)&gt;1,D672/1000000,D672)*Analysis!$B$4</f>
        <v>0.15364422</v>
      </c>
      <c r="P672">
        <f>IF(ABS(E672)&gt;1,E672/1000000,E672)*Analysis!$B$4</f>
        <v>-5.4455310000000007E-2</v>
      </c>
      <c r="Q672">
        <f>IF(ABS(F672)&gt;1,F672/1000000,F672)*Analysis!$B$4</f>
        <v>9.7887417299999999</v>
      </c>
      <c r="R672">
        <f t="shared" si="65"/>
        <v>110.910568</v>
      </c>
      <c r="S672">
        <f t="shared" si="66"/>
        <v>4.6563439999999998</v>
      </c>
      <c r="T672">
        <f t="shared" si="67"/>
        <v>0</v>
      </c>
      <c r="U672">
        <f t="shared" si="68"/>
        <v>0.223</v>
      </c>
    </row>
    <row r="673" spans="1:21" x14ac:dyDescent="0.3">
      <c r="A673" s="4">
        <v>671</v>
      </c>
      <c r="B673" s="4">
        <v>-96577551632</v>
      </c>
      <c r="C673" s="5">
        <v>3</v>
      </c>
      <c r="D673" s="5">
        <v>4.3215000000000003E-2</v>
      </c>
      <c r="E673" s="5">
        <v>-1.9220999999999999E-2</v>
      </c>
      <c r="F673" s="5">
        <v>0.98177199999999998</v>
      </c>
      <c r="G673" s="5">
        <v>-159091690</v>
      </c>
      <c r="H673" s="5">
        <v>44632755</v>
      </c>
      <c r="I673" s="5">
        <v>0</v>
      </c>
      <c r="J673" s="5">
        <v>226</v>
      </c>
      <c r="L673">
        <f t="shared" si="63"/>
        <v>671</v>
      </c>
      <c r="M673">
        <f>Analysis!$B$3+B673/1000000</f>
        <v>14.448367999997572</v>
      </c>
      <c r="N673">
        <f t="shared" si="64"/>
        <v>3</v>
      </c>
      <c r="O673">
        <f>IF(ABS(D673)&gt;1,D673/1000000,D673)*Analysis!$B$4</f>
        <v>0.42393915000000004</v>
      </c>
      <c r="P673">
        <f>IF(ABS(E673)&gt;1,E673/1000000,E673)*Analysis!$B$4</f>
        <v>-0.18855801</v>
      </c>
      <c r="Q673">
        <f>IF(ABS(F673)&gt;1,F673/1000000,F673)*Analysis!$B$4</f>
        <v>9.6311833199999999</v>
      </c>
      <c r="R673">
        <f t="shared" si="65"/>
        <v>-159.09169</v>
      </c>
      <c r="S673">
        <f t="shared" si="66"/>
        <v>44.632755000000003</v>
      </c>
      <c r="T673">
        <f t="shared" si="67"/>
        <v>0</v>
      </c>
      <c r="U673">
        <f t="shared" si="68"/>
        <v>0.22600000000000001</v>
      </c>
    </row>
    <row r="674" spans="1:21" x14ac:dyDescent="0.3">
      <c r="A674" s="4">
        <v>672</v>
      </c>
      <c r="B674" s="4">
        <v>-96577531614</v>
      </c>
      <c r="C674" s="5">
        <v>3</v>
      </c>
      <c r="D674" s="5">
        <v>3.4187000000000002E-2</v>
      </c>
      <c r="E674" s="5">
        <v>-6.0800000000000003E-3</v>
      </c>
      <c r="F674" s="5">
        <v>0.98451299999999997</v>
      </c>
      <c r="G674" s="5">
        <v>-209048813</v>
      </c>
      <c r="H674" s="5">
        <v>32414288</v>
      </c>
      <c r="I674" s="5">
        <v>0</v>
      </c>
      <c r="J674" s="5">
        <v>226</v>
      </c>
      <c r="L674">
        <f t="shared" si="63"/>
        <v>672</v>
      </c>
      <c r="M674">
        <f>Analysis!$B$3+B674/1000000</f>
        <v>14.468385999993188</v>
      </c>
      <c r="N674">
        <f t="shared" si="64"/>
        <v>3</v>
      </c>
      <c r="O674">
        <f>IF(ABS(D674)&gt;1,D674/1000000,D674)*Analysis!$B$4</f>
        <v>0.33537447000000004</v>
      </c>
      <c r="P674">
        <f>IF(ABS(E674)&gt;1,E674/1000000,E674)*Analysis!$B$4</f>
        <v>-5.9644800000000005E-2</v>
      </c>
      <c r="Q674">
        <f>IF(ABS(F674)&gt;1,F674/1000000,F674)*Analysis!$B$4</f>
        <v>9.6580725300000001</v>
      </c>
      <c r="R674">
        <f t="shared" si="65"/>
        <v>-209.048813</v>
      </c>
      <c r="S674">
        <f t="shared" si="66"/>
        <v>32.414287999999999</v>
      </c>
      <c r="T674">
        <f t="shared" si="67"/>
        <v>0</v>
      </c>
      <c r="U674">
        <f t="shared" si="68"/>
        <v>0.22600000000000001</v>
      </c>
    </row>
    <row r="675" spans="1:21" x14ac:dyDescent="0.3">
      <c r="A675" s="4">
        <v>673</v>
      </c>
      <c r="B675" s="4">
        <v>-96577509672</v>
      </c>
      <c r="C675" s="5">
        <v>3</v>
      </c>
      <c r="D675" s="5">
        <v>4.3735000000000003E-2</v>
      </c>
      <c r="E675" s="5">
        <v>7.7619999999999998E-3</v>
      </c>
      <c r="F675" s="5">
        <v>1018855</v>
      </c>
      <c r="G675" s="5">
        <v>-239280304</v>
      </c>
      <c r="H675" s="5">
        <v>22125214</v>
      </c>
      <c r="I675" s="5">
        <v>0</v>
      </c>
      <c r="J675" s="5">
        <v>225</v>
      </c>
      <c r="L675">
        <f t="shared" si="63"/>
        <v>673</v>
      </c>
      <c r="M675">
        <f>Analysis!$B$3+B675/1000000</f>
        <v>14.490327999999863</v>
      </c>
      <c r="N675">
        <f t="shared" si="64"/>
        <v>3</v>
      </c>
      <c r="O675">
        <f>IF(ABS(D675)&gt;1,D675/1000000,D675)*Analysis!$B$4</f>
        <v>0.42904035000000007</v>
      </c>
      <c r="P675">
        <f>IF(ABS(E675)&gt;1,E675/1000000,E675)*Analysis!$B$4</f>
        <v>7.614522E-2</v>
      </c>
      <c r="Q675">
        <f>IF(ABS(F675)&gt;1,F675/1000000,F675)*Analysis!$B$4</f>
        <v>9.9949675500000019</v>
      </c>
      <c r="R675">
        <f t="shared" si="65"/>
        <v>-239.280304</v>
      </c>
      <c r="S675">
        <f t="shared" si="66"/>
        <v>22.125214</v>
      </c>
      <c r="T675">
        <f t="shared" si="67"/>
        <v>0</v>
      </c>
      <c r="U675">
        <f t="shared" si="68"/>
        <v>0.22500000000000001</v>
      </c>
    </row>
    <row r="676" spans="1:21" x14ac:dyDescent="0.3">
      <c r="A676" s="4">
        <v>674</v>
      </c>
      <c r="B676" s="4">
        <v>-96577494028</v>
      </c>
      <c r="C676" s="5">
        <v>3</v>
      </c>
      <c r="D676" s="5">
        <v>4.1993000000000003E-2</v>
      </c>
      <c r="E676" s="5">
        <v>2.1694000000000001E-2</v>
      </c>
      <c r="F676" s="5">
        <v>1043273</v>
      </c>
      <c r="G676" s="5">
        <v>-253795044</v>
      </c>
      <c r="H676" s="5">
        <v>35749271</v>
      </c>
      <c r="I676" s="5">
        <v>0</v>
      </c>
      <c r="J676" s="5">
        <v>224</v>
      </c>
      <c r="L676">
        <f t="shared" si="63"/>
        <v>674</v>
      </c>
      <c r="M676">
        <f>Analysis!$B$3+B676/1000000</f>
        <v>14.505971999999019</v>
      </c>
      <c r="N676">
        <f t="shared" si="64"/>
        <v>3</v>
      </c>
      <c r="O676">
        <f>IF(ABS(D676)&gt;1,D676/1000000,D676)*Analysis!$B$4</f>
        <v>0.41195133000000006</v>
      </c>
      <c r="P676">
        <f>IF(ABS(E676)&gt;1,E676/1000000,E676)*Analysis!$B$4</f>
        <v>0.21281814000000002</v>
      </c>
      <c r="Q676">
        <f>IF(ABS(F676)&gt;1,F676/1000000,F676)*Analysis!$B$4</f>
        <v>10.23450813</v>
      </c>
      <c r="R676">
        <f t="shared" si="65"/>
        <v>-253.79504399999999</v>
      </c>
      <c r="S676">
        <f t="shared" si="66"/>
        <v>35.749271</v>
      </c>
      <c r="T676">
        <f t="shared" si="67"/>
        <v>0</v>
      </c>
      <c r="U676">
        <f t="shared" si="68"/>
        <v>0.224</v>
      </c>
    </row>
    <row r="677" spans="1:21" x14ac:dyDescent="0.3">
      <c r="A677" s="4">
        <v>675</v>
      </c>
      <c r="B677" s="4">
        <v>-96577469423</v>
      </c>
      <c r="C677" s="5">
        <v>3</v>
      </c>
      <c r="D677" s="5">
        <v>4.0254999999999999E-2</v>
      </c>
      <c r="E677" s="5">
        <v>1.9488999999999999E-2</v>
      </c>
      <c r="F677" s="5">
        <v>1059957</v>
      </c>
      <c r="G677" s="5">
        <v>-263581116</v>
      </c>
      <c r="H677" s="5">
        <v>48749359</v>
      </c>
      <c r="I677" s="5">
        <v>0</v>
      </c>
      <c r="J677" s="5">
        <v>223</v>
      </c>
      <c r="L677">
        <f t="shared" si="63"/>
        <v>675</v>
      </c>
      <c r="M677">
        <f>Analysis!$B$3+B677/1000000</f>
        <v>14.53057699999772</v>
      </c>
      <c r="N677">
        <f t="shared" si="64"/>
        <v>3</v>
      </c>
      <c r="O677">
        <f>IF(ABS(D677)&gt;1,D677/1000000,D677)*Analysis!$B$4</f>
        <v>0.39490154999999999</v>
      </c>
      <c r="P677">
        <f>IF(ABS(E677)&gt;1,E677/1000000,E677)*Analysis!$B$4</f>
        <v>0.19118709</v>
      </c>
      <c r="Q677">
        <f>IF(ABS(F677)&gt;1,F677/1000000,F677)*Analysis!$B$4</f>
        <v>10.398178170000001</v>
      </c>
      <c r="R677">
        <f t="shared" si="65"/>
        <v>-263.58111600000001</v>
      </c>
      <c r="S677">
        <f t="shared" si="66"/>
        <v>48.749358999999998</v>
      </c>
      <c r="T677">
        <f t="shared" si="67"/>
        <v>0</v>
      </c>
      <c r="U677">
        <f t="shared" si="68"/>
        <v>0.223</v>
      </c>
    </row>
    <row r="678" spans="1:21" x14ac:dyDescent="0.3">
      <c r="A678" s="4">
        <v>676</v>
      </c>
      <c r="B678" s="4">
        <v>-96577449820</v>
      </c>
      <c r="C678" s="5">
        <v>3</v>
      </c>
      <c r="D678" s="5">
        <v>3.6372000000000002E-2</v>
      </c>
      <c r="E678" s="5">
        <v>1.9538E-2</v>
      </c>
      <c r="F678" s="5">
        <v>1045601</v>
      </c>
      <c r="G678" s="5">
        <v>-264658356</v>
      </c>
      <c r="H678" s="5">
        <v>48693169</v>
      </c>
      <c r="I678" s="5">
        <v>0</v>
      </c>
      <c r="J678" s="5">
        <v>222</v>
      </c>
      <c r="L678">
        <f t="shared" si="63"/>
        <v>676</v>
      </c>
      <c r="M678">
        <f>Analysis!$B$3+B678/1000000</f>
        <v>14.550180000005639</v>
      </c>
      <c r="N678">
        <f t="shared" si="64"/>
        <v>3</v>
      </c>
      <c r="O678">
        <f>IF(ABS(D678)&gt;1,D678/1000000,D678)*Analysis!$B$4</f>
        <v>0.35680932000000004</v>
      </c>
      <c r="P678">
        <f>IF(ABS(E678)&gt;1,E678/1000000,E678)*Analysis!$B$4</f>
        <v>0.19166778000000001</v>
      </c>
      <c r="Q678">
        <f>IF(ABS(F678)&gt;1,F678/1000000,F678)*Analysis!$B$4</f>
        <v>10.25734581</v>
      </c>
      <c r="R678">
        <f t="shared" si="65"/>
        <v>-264.65835600000003</v>
      </c>
      <c r="S678">
        <f t="shared" si="66"/>
        <v>48.693168999999997</v>
      </c>
      <c r="T678">
        <f t="shared" si="67"/>
        <v>0</v>
      </c>
      <c r="U678">
        <f t="shared" si="68"/>
        <v>0.222</v>
      </c>
    </row>
    <row r="679" spans="1:21" x14ac:dyDescent="0.3">
      <c r="A679" s="4">
        <v>677</v>
      </c>
      <c r="B679" s="4">
        <v>-96577425757</v>
      </c>
      <c r="C679" s="5">
        <v>3</v>
      </c>
      <c r="D679" s="5">
        <v>3.2747999999999999E-2</v>
      </c>
      <c r="E679" s="5">
        <v>1.0888E-2</v>
      </c>
      <c r="F679" s="5">
        <v>1042198</v>
      </c>
      <c r="G679" s="5">
        <v>-235392029</v>
      </c>
      <c r="H679" s="5">
        <v>58786156</v>
      </c>
      <c r="I679" s="5">
        <v>0</v>
      </c>
      <c r="J679" s="5">
        <v>222</v>
      </c>
      <c r="L679">
        <f t="shared" si="63"/>
        <v>677</v>
      </c>
      <c r="M679">
        <f>Analysis!$B$3+B679/1000000</f>
        <v>14.574242999995477</v>
      </c>
      <c r="N679">
        <f t="shared" si="64"/>
        <v>3</v>
      </c>
      <c r="O679">
        <f>IF(ABS(D679)&gt;1,D679/1000000,D679)*Analysis!$B$4</f>
        <v>0.32125788</v>
      </c>
      <c r="P679">
        <f>IF(ABS(E679)&gt;1,E679/1000000,E679)*Analysis!$B$4</f>
        <v>0.10681128000000001</v>
      </c>
      <c r="Q679">
        <f>IF(ABS(F679)&gt;1,F679/1000000,F679)*Analysis!$B$4</f>
        <v>10.22396238</v>
      </c>
      <c r="R679">
        <f t="shared" si="65"/>
        <v>-235.39202900000001</v>
      </c>
      <c r="S679">
        <f t="shared" si="66"/>
        <v>58.786155999999998</v>
      </c>
      <c r="T679">
        <f t="shared" si="67"/>
        <v>0</v>
      </c>
      <c r="U679">
        <f t="shared" si="68"/>
        <v>0.222</v>
      </c>
    </row>
    <row r="680" spans="1:21" x14ac:dyDescent="0.3">
      <c r="A680" s="4">
        <v>678</v>
      </c>
      <c r="B680" s="4">
        <v>-96577410351</v>
      </c>
      <c r="C680" s="5">
        <v>3</v>
      </c>
      <c r="D680" s="5">
        <v>4.0882000000000002E-2</v>
      </c>
      <c r="E680" s="5">
        <v>1.0735E-2</v>
      </c>
      <c r="F680" s="5">
        <v>1041947</v>
      </c>
      <c r="G680" s="5">
        <v>-225181961</v>
      </c>
      <c r="H680" s="5">
        <v>70689285</v>
      </c>
      <c r="I680" s="5">
        <v>0</v>
      </c>
      <c r="J680" s="5">
        <v>228</v>
      </c>
      <c r="L680">
        <f t="shared" si="63"/>
        <v>678</v>
      </c>
      <c r="M680">
        <f>Analysis!$B$3+B680/1000000</f>
        <v>14.589649000001373</v>
      </c>
      <c r="N680">
        <f t="shared" si="64"/>
        <v>3</v>
      </c>
      <c r="O680">
        <f>IF(ABS(D680)&gt;1,D680/1000000,D680)*Analysis!$B$4</f>
        <v>0.40105242000000002</v>
      </c>
      <c r="P680">
        <f>IF(ABS(E680)&gt;1,E680/1000000,E680)*Analysis!$B$4</f>
        <v>0.10531035</v>
      </c>
      <c r="Q680">
        <f>IF(ABS(F680)&gt;1,F680/1000000,F680)*Analysis!$B$4</f>
        <v>10.221500069999999</v>
      </c>
      <c r="R680">
        <f t="shared" si="65"/>
        <v>-225.181961</v>
      </c>
      <c r="S680">
        <f t="shared" si="66"/>
        <v>70.689284999999998</v>
      </c>
      <c r="T680">
        <f t="shared" si="67"/>
        <v>0</v>
      </c>
      <c r="U680">
        <f t="shared" si="68"/>
        <v>0.22800000000000001</v>
      </c>
    </row>
    <row r="681" spans="1:21" x14ac:dyDescent="0.3">
      <c r="A681" s="4">
        <v>679</v>
      </c>
      <c r="B681" s="4">
        <v>-96577388698</v>
      </c>
      <c r="C681" s="5">
        <v>3</v>
      </c>
      <c r="D681" s="5">
        <v>4.0245000000000003E-2</v>
      </c>
      <c r="E681" s="5">
        <v>1.8901000000000001E-2</v>
      </c>
      <c r="F681" s="5">
        <v>1056672</v>
      </c>
      <c r="G681" s="5">
        <v>-214866470</v>
      </c>
      <c r="H681" s="5">
        <v>71576942</v>
      </c>
      <c r="I681" s="5">
        <v>0</v>
      </c>
      <c r="J681" s="5">
        <v>227</v>
      </c>
      <c r="L681">
        <f t="shared" si="63"/>
        <v>679</v>
      </c>
      <c r="M681">
        <f>Analysis!$B$3+B681/1000000</f>
        <v>14.611302000004798</v>
      </c>
      <c r="N681">
        <f t="shared" si="64"/>
        <v>3</v>
      </c>
      <c r="O681">
        <f>IF(ABS(D681)&gt;1,D681/1000000,D681)*Analysis!$B$4</f>
        <v>0.39480345000000006</v>
      </c>
      <c r="P681">
        <f>IF(ABS(E681)&gt;1,E681/1000000,E681)*Analysis!$B$4</f>
        <v>0.18541881000000002</v>
      </c>
      <c r="Q681">
        <f>IF(ABS(F681)&gt;1,F681/1000000,F681)*Analysis!$B$4</f>
        <v>10.365952320000002</v>
      </c>
      <c r="R681">
        <f t="shared" si="65"/>
        <v>-214.86646999999999</v>
      </c>
      <c r="S681">
        <f t="shared" si="66"/>
        <v>71.576942000000003</v>
      </c>
      <c r="T681">
        <f t="shared" si="67"/>
        <v>0</v>
      </c>
      <c r="U681">
        <f t="shared" si="68"/>
        <v>0.22700000000000001</v>
      </c>
    </row>
    <row r="682" spans="1:21" x14ac:dyDescent="0.3">
      <c r="A682" s="4">
        <v>680</v>
      </c>
      <c r="B682" s="4">
        <v>-96577370712</v>
      </c>
      <c r="C682" s="5">
        <v>3</v>
      </c>
      <c r="D682" s="5">
        <v>3.6832999999999998E-2</v>
      </c>
      <c r="E682" s="5">
        <v>2.7950000000000002E-3</v>
      </c>
      <c r="F682" s="5">
        <v>1050315</v>
      </c>
      <c r="G682" s="5">
        <v>-206478104</v>
      </c>
      <c r="H682" s="5">
        <v>65717140</v>
      </c>
      <c r="I682" s="5">
        <v>0</v>
      </c>
      <c r="J682" s="5">
        <v>227</v>
      </c>
      <c r="L682">
        <f t="shared" si="63"/>
        <v>680</v>
      </c>
      <c r="M682">
        <f>Analysis!$B$3+B682/1000000</f>
        <v>14.62928799999645</v>
      </c>
      <c r="N682">
        <f t="shared" si="64"/>
        <v>3</v>
      </c>
      <c r="O682">
        <f>IF(ABS(D682)&gt;1,D682/1000000,D682)*Analysis!$B$4</f>
        <v>0.36133173000000002</v>
      </c>
      <c r="P682">
        <f>IF(ABS(E682)&gt;1,E682/1000000,E682)*Analysis!$B$4</f>
        <v>2.7418950000000004E-2</v>
      </c>
      <c r="Q682">
        <f>IF(ABS(F682)&gt;1,F682/1000000,F682)*Analysis!$B$4</f>
        <v>10.303590150000002</v>
      </c>
      <c r="R682">
        <f t="shared" si="65"/>
        <v>-206.478104</v>
      </c>
      <c r="S682">
        <f t="shared" si="66"/>
        <v>65.717140000000001</v>
      </c>
      <c r="T682">
        <f t="shared" si="67"/>
        <v>0</v>
      </c>
      <c r="U682">
        <f t="shared" si="68"/>
        <v>0.22700000000000001</v>
      </c>
    </row>
    <row r="683" spans="1:21" x14ac:dyDescent="0.3">
      <c r="A683" s="4">
        <v>681</v>
      </c>
      <c r="B683" s="4">
        <v>-96577350751</v>
      </c>
      <c r="C683" s="5">
        <v>3</v>
      </c>
      <c r="D683" s="5">
        <v>3.1061999999999999E-2</v>
      </c>
      <c r="E683" s="5">
        <v>-2.0599999999999999E-4</v>
      </c>
      <c r="F683" s="5">
        <v>1033584</v>
      </c>
      <c r="G683" s="5">
        <v>-190616043</v>
      </c>
      <c r="H683" s="5">
        <v>51757961</v>
      </c>
      <c r="I683" s="5">
        <v>0</v>
      </c>
      <c r="J683" s="5">
        <v>226</v>
      </c>
      <c r="L683">
        <f t="shared" si="63"/>
        <v>681</v>
      </c>
      <c r="M683">
        <f>Analysis!$B$3+B683/1000000</f>
        <v>14.649248999994597</v>
      </c>
      <c r="N683">
        <f t="shared" si="64"/>
        <v>3</v>
      </c>
      <c r="O683">
        <f>IF(ABS(D683)&gt;1,D683/1000000,D683)*Analysis!$B$4</f>
        <v>0.30471821999999998</v>
      </c>
      <c r="P683">
        <f>IF(ABS(E683)&gt;1,E683/1000000,E683)*Analysis!$B$4</f>
        <v>-2.0208600000000002E-3</v>
      </c>
      <c r="Q683">
        <f>IF(ABS(F683)&gt;1,F683/1000000,F683)*Analysis!$B$4</f>
        <v>10.13945904</v>
      </c>
      <c r="R683">
        <f t="shared" si="65"/>
        <v>-190.61604299999999</v>
      </c>
      <c r="S683">
        <f t="shared" si="66"/>
        <v>51.757961000000002</v>
      </c>
      <c r="T683">
        <f t="shared" si="67"/>
        <v>0</v>
      </c>
      <c r="U683">
        <f t="shared" si="68"/>
        <v>0.22600000000000001</v>
      </c>
    </row>
    <row r="684" spans="1:21" x14ac:dyDescent="0.3">
      <c r="A684" s="4">
        <v>682</v>
      </c>
      <c r="B684" s="4">
        <v>-96577330373</v>
      </c>
      <c r="C684" s="5">
        <v>3</v>
      </c>
      <c r="D684" s="5">
        <v>1.6063000000000001E-2</v>
      </c>
      <c r="E684" s="5">
        <v>2.3324999999999999E-2</v>
      </c>
      <c r="F684" s="5">
        <v>1016343</v>
      </c>
      <c r="G684" s="5">
        <v>-174497086</v>
      </c>
      <c r="H684" s="5">
        <v>41377563</v>
      </c>
      <c r="I684" s="5">
        <v>0</v>
      </c>
      <c r="J684" s="5">
        <v>230</v>
      </c>
      <c r="L684">
        <f t="shared" si="63"/>
        <v>682</v>
      </c>
      <c r="M684">
        <f>Analysis!$B$3+B684/1000000</f>
        <v>14.669626999995671</v>
      </c>
      <c r="N684">
        <f t="shared" si="64"/>
        <v>3</v>
      </c>
      <c r="O684">
        <f>IF(ABS(D684)&gt;1,D684/1000000,D684)*Analysis!$B$4</f>
        <v>0.15757803000000001</v>
      </c>
      <c r="P684">
        <f>IF(ABS(E684)&gt;1,E684/1000000,E684)*Analysis!$B$4</f>
        <v>0.22881825</v>
      </c>
      <c r="Q684">
        <f>IF(ABS(F684)&gt;1,F684/1000000,F684)*Analysis!$B$4</f>
        <v>9.9703248300000009</v>
      </c>
      <c r="R684">
        <f t="shared" si="65"/>
        <v>-174.497086</v>
      </c>
      <c r="S684">
        <f t="shared" si="66"/>
        <v>41.377563000000002</v>
      </c>
      <c r="T684">
        <f t="shared" si="67"/>
        <v>0</v>
      </c>
      <c r="U684">
        <f t="shared" si="68"/>
        <v>0.23</v>
      </c>
    </row>
    <row r="685" spans="1:21" x14ac:dyDescent="0.3">
      <c r="A685" s="4">
        <v>683</v>
      </c>
      <c r="B685" s="4">
        <v>-96577309810</v>
      </c>
      <c r="C685" s="5">
        <v>3</v>
      </c>
      <c r="D685" s="5">
        <v>3.0200999999999999E-2</v>
      </c>
      <c r="E685" s="5">
        <v>2.5113E-2</v>
      </c>
      <c r="F685" s="5">
        <v>1005980</v>
      </c>
      <c r="G685" s="5">
        <v>-163876236</v>
      </c>
      <c r="H685" s="5">
        <v>30708401</v>
      </c>
      <c r="I685" s="5">
        <v>0</v>
      </c>
      <c r="J685" s="5">
        <v>230</v>
      </c>
      <c r="L685">
        <f t="shared" si="63"/>
        <v>683</v>
      </c>
      <c r="M685">
        <f>Analysis!$B$3+B685/1000000</f>
        <v>14.690189999993891</v>
      </c>
      <c r="N685">
        <f t="shared" si="64"/>
        <v>3</v>
      </c>
      <c r="O685">
        <f>IF(ABS(D685)&gt;1,D685/1000000,D685)*Analysis!$B$4</f>
        <v>0.29627181000000002</v>
      </c>
      <c r="P685">
        <f>IF(ABS(E685)&gt;1,E685/1000000,E685)*Analysis!$B$4</f>
        <v>0.24635853000000002</v>
      </c>
      <c r="Q685">
        <f>IF(ABS(F685)&gt;1,F685/1000000,F685)*Analysis!$B$4</f>
        <v>9.868663800000002</v>
      </c>
      <c r="R685">
        <f t="shared" si="65"/>
        <v>-163.87623600000001</v>
      </c>
      <c r="S685">
        <f t="shared" si="66"/>
        <v>30.708400999999999</v>
      </c>
      <c r="T685">
        <f t="shared" si="67"/>
        <v>0</v>
      </c>
      <c r="U685">
        <f t="shared" si="68"/>
        <v>0.23</v>
      </c>
    </row>
    <row r="686" spans="1:21" x14ac:dyDescent="0.3">
      <c r="A686" s="4">
        <v>684</v>
      </c>
      <c r="B686" s="4">
        <v>-96577290195</v>
      </c>
      <c r="C686" s="5">
        <v>3</v>
      </c>
      <c r="D686" s="5">
        <v>1.9864E-2</v>
      </c>
      <c r="E686" s="5">
        <v>5.7499999999999999E-4</v>
      </c>
      <c r="F686" s="5">
        <v>1012305</v>
      </c>
      <c r="G686" s="5">
        <v>-151050812</v>
      </c>
      <c r="H686" s="5">
        <v>22310520</v>
      </c>
      <c r="I686" s="5">
        <v>0</v>
      </c>
      <c r="J686" s="5">
        <v>232</v>
      </c>
      <c r="L686">
        <f t="shared" si="63"/>
        <v>684</v>
      </c>
      <c r="M686">
        <f>Analysis!$B$3+B686/1000000</f>
        <v>14.709805000005872</v>
      </c>
      <c r="N686">
        <f t="shared" si="64"/>
        <v>3</v>
      </c>
      <c r="O686">
        <f>IF(ABS(D686)&gt;1,D686/1000000,D686)*Analysis!$B$4</f>
        <v>0.19486584000000001</v>
      </c>
      <c r="P686">
        <f>IF(ABS(E686)&gt;1,E686/1000000,E686)*Analysis!$B$4</f>
        <v>5.6407499999999999E-3</v>
      </c>
      <c r="Q686">
        <f>IF(ABS(F686)&gt;1,F686/1000000,F686)*Analysis!$B$4</f>
        <v>9.9307120500000003</v>
      </c>
      <c r="R686">
        <f t="shared" si="65"/>
        <v>-151.05081200000001</v>
      </c>
      <c r="S686">
        <f t="shared" si="66"/>
        <v>22.31052</v>
      </c>
      <c r="T686">
        <f t="shared" si="67"/>
        <v>0</v>
      </c>
      <c r="U686">
        <f t="shared" si="68"/>
        <v>0.23200000000000001</v>
      </c>
    </row>
    <row r="687" spans="1:21" x14ac:dyDescent="0.3">
      <c r="A687" s="4">
        <v>685</v>
      </c>
      <c r="B687" s="4">
        <v>-96577268983</v>
      </c>
      <c r="C687" s="5">
        <v>3</v>
      </c>
      <c r="D687" s="5">
        <v>2.3503E-2</v>
      </c>
      <c r="E687" s="5">
        <v>2.9863000000000001E-2</v>
      </c>
      <c r="F687" s="5">
        <v>1005570</v>
      </c>
      <c r="G687" s="5">
        <v>-137819519</v>
      </c>
      <c r="H687" s="5">
        <v>-6763387</v>
      </c>
      <c r="I687" s="5">
        <v>0</v>
      </c>
      <c r="J687" s="5">
        <v>232</v>
      </c>
      <c r="L687">
        <f t="shared" si="63"/>
        <v>685</v>
      </c>
      <c r="M687">
        <f>Analysis!$B$3+B687/1000000</f>
        <v>14.731016999998246</v>
      </c>
      <c r="N687">
        <f t="shared" si="64"/>
        <v>3</v>
      </c>
      <c r="O687">
        <f>IF(ABS(D687)&gt;1,D687/1000000,D687)*Analysis!$B$4</f>
        <v>0.23056443000000001</v>
      </c>
      <c r="P687">
        <f>IF(ABS(E687)&gt;1,E687/1000000,E687)*Analysis!$B$4</f>
        <v>0.29295603000000003</v>
      </c>
      <c r="Q687">
        <f>IF(ABS(F687)&gt;1,F687/1000000,F687)*Analysis!$B$4</f>
        <v>9.8646417000000017</v>
      </c>
      <c r="R687">
        <f t="shared" si="65"/>
        <v>-137.81951900000001</v>
      </c>
      <c r="S687">
        <f t="shared" si="66"/>
        <v>-6.7633869999999998</v>
      </c>
      <c r="T687">
        <f t="shared" si="67"/>
        <v>0</v>
      </c>
      <c r="U687">
        <f t="shared" si="68"/>
        <v>0.23200000000000001</v>
      </c>
    </row>
    <row r="688" spans="1:21" x14ac:dyDescent="0.3">
      <c r="A688" s="4">
        <v>686</v>
      </c>
      <c r="B688" s="4">
        <v>-96577253190</v>
      </c>
      <c r="C688" s="5">
        <v>3</v>
      </c>
      <c r="D688" s="5">
        <v>4.5081999999999997E-2</v>
      </c>
      <c r="E688" s="5">
        <v>2.7612000000000001E-2</v>
      </c>
      <c r="F688" s="5">
        <v>0.99139999999999995</v>
      </c>
      <c r="G688" s="5">
        <v>-123393517</v>
      </c>
      <c r="H688" s="5">
        <v>-22772850</v>
      </c>
      <c r="I688" s="5">
        <v>0</v>
      </c>
      <c r="J688" s="5">
        <v>233</v>
      </c>
      <c r="L688">
        <f t="shared" si="63"/>
        <v>686</v>
      </c>
      <c r="M688">
        <f>Analysis!$B$3+B688/1000000</f>
        <v>14.746809999996913</v>
      </c>
      <c r="N688">
        <f t="shared" si="64"/>
        <v>3</v>
      </c>
      <c r="O688">
        <f>IF(ABS(D688)&gt;1,D688/1000000,D688)*Analysis!$B$4</f>
        <v>0.44225441999999998</v>
      </c>
      <c r="P688">
        <f>IF(ABS(E688)&gt;1,E688/1000000,E688)*Analysis!$B$4</f>
        <v>0.27087372000000004</v>
      </c>
      <c r="Q688">
        <f>IF(ABS(F688)&gt;1,F688/1000000,F688)*Analysis!$B$4</f>
        <v>9.7256339999999994</v>
      </c>
      <c r="R688">
        <f t="shared" si="65"/>
        <v>-123.393517</v>
      </c>
      <c r="S688">
        <f t="shared" si="66"/>
        <v>-22.772849999999998</v>
      </c>
      <c r="T688">
        <f t="shared" si="67"/>
        <v>0</v>
      </c>
      <c r="U688">
        <f t="shared" si="68"/>
        <v>0.23300000000000001</v>
      </c>
    </row>
    <row r="689" spans="1:21" x14ac:dyDescent="0.3">
      <c r="A689" s="4">
        <v>687</v>
      </c>
      <c r="B689" s="4">
        <v>-96577229848</v>
      </c>
      <c r="C689" s="5">
        <v>3</v>
      </c>
      <c r="D689" s="5">
        <v>3.2495999999999997E-2</v>
      </c>
      <c r="E689" s="5">
        <v>6.6509999999999998E-3</v>
      </c>
      <c r="F689" s="5">
        <v>1002438</v>
      </c>
      <c r="G689" s="5">
        <v>-100448845</v>
      </c>
      <c r="H689" s="5">
        <v>-23597574</v>
      </c>
      <c r="I689" s="5">
        <v>0</v>
      </c>
      <c r="J689" s="5">
        <v>233</v>
      </c>
      <c r="L689">
        <f t="shared" si="63"/>
        <v>687</v>
      </c>
      <c r="M689">
        <f>Analysis!$B$3+B689/1000000</f>
        <v>14.770151999997324</v>
      </c>
      <c r="N689">
        <f t="shared" si="64"/>
        <v>3</v>
      </c>
      <c r="O689">
        <f>IF(ABS(D689)&gt;1,D689/1000000,D689)*Analysis!$B$4</f>
        <v>0.31878575999999997</v>
      </c>
      <c r="P689">
        <f>IF(ABS(E689)&gt;1,E689/1000000,E689)*Analysis!$B$4</f>
        <v>6.5246310000000002E-2</v>
      </c>
      <c r="Q689">
        <f>IF(ABS(F689)&gt;1,F689/1000000,F689)*Analysis!$B$4</f>
        <v>9.8339167799999991</v>
      </c>
      <c r="R689">
        <f t="shared" si="65"/>
        <v>-100.44884500000001</v>
      </c>
      <c r="S689">
        <f t="shared" si="66"/>
        <v>-23.597574000000002</v>
      </c>
      <c r="T689">
        <f t="shared" si="67"/>
        <v>0</v>
      </c>
      <c r="U689">
        <f t="shared" si="68"/>
        <v>0.23300000000000001</v>
      </c>
    </row>
    <row r="690" spans="1:21" x14ac:dyDescent="0.3">
      <c r="A690" s="4">
        <v>688</v>
      </c>
      <c r="B690" s="4">
        <v>-96577209356</v>
      </c>
      <c r="C690" s="5">
        <v>3</v>
      </c>
      <c r="D690" s="5">
        <v>-2.6150000000000001E-3</v>
      </c>
      <c r="E690" s="5">
        <v>2.2023999999999998E-2</v>
      </c>
      <c r="F690" s="5">
        <v>0.98817100000000002</v>
      </c>
      <c r="G690" s="5">
        <v>-83813560</v>
      </c>
      <c r="H690" s="5">
        <v>-29837877</v>
      </c>
      <c r="I690" s="5">
        <v>0</v>
      </c>
      <c r="J690" s="5">
        <v>232</v>
      </c>
      <c r="L690">
        <f t="shared" si="63"/>
        <v>688</v>
      </c>
      <c r="M690">
        <f>Analysis!$B$3+B690/1000000</f>
        <v>14.790643999993335</v>
      </c>
      <c r="N690">
        <f t="shared" si="64"/>
        <v>3</v>
      </c>
      <c r="O690">
        <f>IF(ABS(D690)&gt;1,D690/1000000,D690)*Analysis!$B$4</f>
        <v>-2.5653150000000003E-2</v>
      </c>
      <c r="P690">
        <f>IF(ABS(E690)&gt;1,E690/1000000,E690)*Analysis!$B$4</f>
        <v>0.21605543999999999</v>
      </c>
      <c r="Q690">
        <f>IF(ABS(F690)&gt;1,F690/1000000,F690)*Analysis!$B$4</f>
        <v>9.6939575100000006</v>
      </c>
      <c r="R690">
        <f t="shared" si="65"/>
        <v>-83.813559999999995</v>
      </c>
      <c r="S690">
        <f t="shared" si="66"/>
        <v>-29.837876999999999</v>
      </c>
      <c r="T690">
        <f t="shared" si="67"/>
        <v>0</v>
      </c>
      <c r="U690">
        <f t="shared" si="68"/>
        <v>0.23200000000000001</v>
      </c>
    </row>
    <row r="691" spans="1:21" x14ac:dyDescent="0.3">
      <c r="A691" s="4">
        <v>689</v>
      </c>
      <c r="B691" s="4">
        <v>-96577189431</v>
      </c>
      <c r="C691" s="5">
        <v>3</v>
      </c>
      <c r="D691" s="5">
        <v>2.7556000000000001E-2</v>
      </c>
      <c r="E691" s="5">
        <v>2.7924999999999998E-2</v>
      </c>
      <c r="F691" s="5">
        <v>0.98425499999999999</v>
      </c>
      <c r="G691" s="5">
        <v>-68128914</v>
      </c>
      <c r="H691" s="5">
        <v>-4246759</v>
      </c>
      <c r="I691" s="5">
        <v>0</v>
      </c>
      <c r="J691" s="5">
        <v>232</v>
      </c>
      <c r="L691">
        <f t="shared" si="63"/>
        <v>689</v>
      </c>
      <c r="M691">
        <f>Analysis!$B$3+B691/1000000</f>
        <v>14.810568999993848</v>
      </c>
      <c r="N691">
        <f t="shared" si="64"/>
        <v>3</v>
      </c>
      <c r="O691">
        <f>IF(ABS(D691)&gt;1,D691/1000000,D691)*Analysis!$B$4</f>
        <v>0.27032436000000004</v>
      </c>
      <c r="P691">
        <f>IF(ABS(E691)&gt;1,E691/1000000,E691)*Analysis!$B$4</f>
        <v>0.27394425</v>
      </c>
      <c r="Q691">
        <f>IF(ABS(F691)&gt;1,F691/1000000,F691)*Analysis!$B$4</f>
        <v>9.6555415500000006</v>
      </c>
      <c r="R691">
        <f t="shared" si="65"/>
        <v>-68.128913999999995</v>
      </c>
      <c r="S691">
        <f t="shared" si="66"/>
        <v>-4.246759</v>
      </c>
      <c r="T691">
        <f t="shared" si="67"/>
        <v>0</v>
      </c>
      <c r="U691">
        <f t="shared" si="68"/>
        <v>0.23200000000000001</v>
      </c>
    </row>
    <row r="692" spans="1:21" x14ac:dyDescent="0.3">
      <c r="A692" s="4">
        <v>690</v>
      </c>
      <c r="B692" s="4">
        <v>-96577167601</v>
      </c>
      <c r="C692" s="5">
        <v>3</v>
      </c>
      <c r="D692" s="5">
        <v>2.2098E-2</v>
      </c>
      <c r="E692" s="5">
        <v>-1.0169999999999999E-3</v>
      </c>
      <c r="F692" s="5">
        <v>0.99531700000000001</v>
      </c>
      <c r="G692" s="5">
        <v>-49821766</v>
      </c>
      <c r="H692" s="5">
        <v>0.679234</v>
      </c>
      <c r="I692" s="5">
        <v>0</v>
      </c>
      <c r="J692" s="5">
        <v>234</v>
      </c>
      <c r="L692">
        <f t="shared" si="63"/>
        <v>690</v>
      </c>
      <c r="M692">
        <f>Analysis!$B$3+B692/1000000</f>
        <v>14.832399000006262</v>
      </c>
      <c r="N692">
        <f t="shared" si="64"/>
        <v>3</v>
      </c>
      <c r="O692">
        <f>IF(ABS(D692)&gt;1,D692/1000000,D692)*Analysis!$B$4</f>
        <v>0.21678138</v>
      </c>
      <c r="P692">
        <f>IF(ABS(E692)&gt;1,E692/1000000,E692)*Analysis!$B$4</f>
        <v>-9.9767699999999994E-3</v>
      </c>
      <c r="Q692">
        <f>IF(ABS(F692)&gt;1,F692/1000000,F692)*Analysis!$B$4</f>
        <v>9.7640597700000011</v>
      </c>
      <c r="R692">
        <f t="shared" si="65"/>
        <v>-49.821765999999997</v>
      </c>
      <c r="S692">
        <f t="shared" si="66"/>
        <v>0.679234</v>
      </c>
      <c r="T692">
        <f t="shared" si="67"/>
        <v>0</v>
      </c>
      <c r="U692">
        <f t="shared" si="68"/>
        <v>0.23400000000000001</v>
      </c>
    </row>
    <row r="693" spans="1:21" x14ac:dyDescent="0.3">
      <c r="A693" s="4">
        <v>691</v>
      </c>
      <c r="B693" s="4">
        <v>-96577146738</v>
      </c>
      <c r="C693" s="5">
        <v>3</v>
      </c>
      <c r="D693" s="5">
        <v>1.6777E-2</v>
      </c>
      <c r="E693" s="5">
        <v>-7.097E-3</v>
      </c>
      <c r="F693" s="5">
        <v>0.99107000000000001</v>
      </c>
      <c r="G693" s="5">
        <v>-31217854</v>
      </c>
      <c r="H693" s="5">
        <v>-8678508</v>
      </c>
      <c r="I693" s="5">
        <v>0</v>
      </c>
      <c r="J693" s="5">
        <v>234</v>
      </c>
      <c r="L693">
        <f t="shared" si="63"/>
        <v>691</v>
      </c>
      <c r="M693">
        <f>Analysis!$B$3+B693/1000000</f>
        <v>14.853262000004179</v>
      </c>
      <c r="N693">
        <f t="shared" si="64"/>
        <v>3</v>
      </c>
      <c r="O693">
        <f>IF(ABS(D693)&gt;1,D693/1000000,D693)*Analysis!$B$4</f>
        <v>0.16458237000000001</v>
      </c>
      <c r="P693">
        <f>IF(ABS(E693)&gt;1,E693/1000000,E693)*Analysis!$B$4</f>
        <v>-6.9621570000000008E-2</v>
      </c>
      <c r="Q693">
        <f>IF(ABS(F693)&gt;1,F693/1000000,F693)*Analysis!$B$4</f>
        <v>9.7223967000000009</v>
      </c>
      <c r="R693">
        <f t="shared" si="65"/>
        <v>-31.217853999999999</v>
      </c>
      <c r="S693">
        <f t="shared" si="66"/>
        <v>-8.6785080000000008</v>
      </c>
      <c r="T693">
        <f t="shared" si="67"/>
        <v>0</v>
      </c>
      <c r="U693">
        <f t="shared" si="68"/>
        <v>0.23400000000000001</v>
      </c>
    </row>
    <row r="694" spans="1:21" x14ac:dyDescent="0.3">
      <c r="A694" s="4">
        <v>692</v>
      </c>
      <c r="B694" s="4">
        <v>-96577129472</v>
      </c>
      <c r="C694" s="5">
        <v>3</v>
      </c>
      <c r="D694" s="5">
        <v>2.3125E-2</v>
      </c>
      <c r="E694" s="5">
        <v>-6.986E-3</v>
      </c>
      <c r="F694" s="5">
        <v>0.99783699999999997</v>
      </c>
      <c r="G694" s="5">
        <v>-14708376</v>
      </c>
      <c r="H694" s="5">
        <v>-10282964</v>
      </c>
      <c r="I694" s="5">
        <v>0</v>
      </c>
      <c r="J694" s="5">
        <v>235</v>
      </c>
      <c r="L694">
        <f t="shared" si="63"/>
        <v>692</v>
      </c>
      <c r="M694">
        <f>Analysis!$B$3+B694/1000000</f>
        <v>14.870527999999467</v>
      </c>
      <c r="N694">
        <f t="shared" si="64"/>
        <v>3</v>
      </c>
      <c r="O694">
        <f>IF(ABS(D694)&gt;1,D694/1000000,D694)*Analysis!$B$4</f>
        <v>0.22685625000000001</v>
      </c>
      <c r="P694">
        <f>IF(ABS(E694)&gt;1,E694/1000000,E694)*Analysis!$B$4</f>
        <v>-6.8532660000000009E-2</v>
      </c>
      <c r="Q694">
        <f>IF(ABS(F694)&gt;1,F694/1000000,F694)*Analysis!$B$4</f>
        <v>9.7887809699999995</v>
      </c>
      <c r="R694">
        <f t="shared" si="65"/>
        <v>-14.708375999999999</v>
      </c>
      <c r="S694">
        <f t="shared" si="66"/>
        <v>-10.282964</v>
      </c>
      <c r="T694">
        <f t="shared" si="67"/>
        <v>0</v>
      </c>
      <c r="U694">
        <f t="shared" si="68"/>
        <v>0.23499999999999999</v>
      </c>
    </row>
    <row r="695" spans="1:21" x14ac:dyDescent="0.3">
      <c r="A695" s="4">
        <v>693</v>
      </c>
      <c r="B695" s="4">
        <v>-96577107739</v>
      </c>
      <c r="C695" s="5">
        <v>3</v>
      </c>
      <c r="D695" s="5">
        <v>2.2484000000000001E-2</v>
      </c>
      <c r="E695" s="5">
        <v>1.472E-3</v>
      </c>
      <c r="F695" s="5">
        <v>1006676</v>
      </c>
      <c r="G695" s="5">
        <v>-7600632</v>
      </c>
      <c r="H695" s="5">
        <v>-25045986</v>
      </c>
      <c r="I695" s="5">
        <v>0</v>
      </c>
      <c r="J695" s="5">
        <v>234</v>
      </c>
      <c r="L695">
        <f t="shared" si="63"/>
        <v>693</v>
      </c>
      <c r="M695">
        <f>Analysis!$B$3+B695/1000000</f>
        <v>14.892261000000872</v>
      </c>
      <c r="N695">
        <f t="shared" si="64"/>
        <v>3</v>
      </c>
      <c r="O695">
        <f>IF(ABS(D695)&gt;1,D695/1000000,D695)*Analysis!$B$4</f>
        <v>0.22056804000000002</v>
      </c>
      <c r="P695">
        <f>IF(ABS(E695)&gt;1,E695/1000000,E695)*Analysis!$B$4</f>
        <v>1.4440320000000001E-2</v>
      </c>
      <c r="Q695">
        <f>IF(ABS(F695)&gt;1,F695/1000000,F695)*Analysis!$B$4</f>
        <v>9.8754915600000004</v>
      </c>
      <c r="R695">
        <f t="shared" si="65"/>
        <v>-7.6006320000000001</v>
      </c>
      <c r="S695">
        <f t="shared" si="66"/>
        <v>-25.045985999999999</v>
      </c>
      <c r="T695">
        <f t="shared" si="67"/>
        <v>0</v>
      </c>
      <c r="U695">
        <f t="shared" si="68"/>
        <v>0.23400000000000001</v>
      </c>
    </row>
    <row r="696" spans="1:21" x14ac:dyDescent="0.3">
      <c r="A696" s="4">
        <v>694</v>
      </c>
      <c r="B696" s="4">
        <v>-96577087018</v>
      </c>
      <c r="C696" s="5">
        <v>3</v>
      </c>
      <c r="D696" s="5">
        <v>1.8683000000000002E-2</v>
      </c>
      <c r="E696" s="5">
        <v>4.3309999999999998E-3</v>
      </c>
      <c r="F696" s="5">
        <v>1020259</v>
      </c>
      <c r="G696" s="5">
        <v>7065637</v>
      </c>
      <c r="H696" s="5">
        <v>32957668</v>
      </c>
      <c r="I696" s="5">
        <v>0</v>
      </c>
      <c r="J696" s="5">
        <v>235</v>
      </c>
      <c r="L696">
        <f t="shared" si="63"/>
        <v>694</v>
      </c>
      <c r="M696">
        <f>Analysis!$B$3+B696/1000000</f>
        <v>14.912981999994372</v>
      </c>
      <c r="N696">
        <f t="shared" si="64"/>
        <v>3</v>
      </c>
      <c r="O696">
        <f>IF(ABS(D696)&gt;1,D696/1000000,D696)*Analysis!$B$4</f>
        <v>0.18328023000000002</v>
      </c>
      <c r="P696">
        <f>IF(ABS(E696)&gt;1,E696/1000000,E696)*Analysis!$B$4</f>
        <v>4.2487110000000002E-2</v>
      </c>
      <c r="Q696">
        <f>IF(ABS(F696)&gt;1,F696/1000000,F696)*Analysis!$B$4</f>
        <v>10.008740790000001</v>
      </c>
      <c r="R696">
        <f t="shared" si="65"/>
        <v>7.0656369999999997</v>
      </c>
      <c r="S696">
        <f t="shared" si="66"/>
        <v>32.957667999999998</v>
      </c>
      <c r="T696">
        <f t="shared" si="67"/>
        <v>0</v>
      </c>
      <c r="U696">
        <f t="shared" si="68"/>
        <v>0.23499999999999999</v>
      </c>
    </row>
    <row r="697" spans="1:21" x14ac:dyDescent="0.3">
      <c r="A697" s="4">
        <v>695</v>
      </c>
      <c r="B697" s="4">
        <v>-96577068856</v>
      </c>
      <c r="C697" s="5">
        <v>3</v>
      </c>
      <c r="D697" s="5">
        <v>1.9924000000000001E-2</v>
      </c>
      <c r="E697" s="5">
        <v>8.8140000000000007E-3</v>
      </c>
      <c r="F697" s="5">
        <v>1005150</v>
      </c>
      <c r="G697" s="5">
        <v>27437782</v>
      </c>
      <c r="H697" s="5">
        <v>65936066</v>
      </c>
      <c r="I697" s="5">
        <v>0</v>
      </c>
      <c r="J697" s="5">
        <v>235</v>
      </c>
      <c r="L697">
        <f t="shared" si="63"/>
        <v>695</v>
      </c>
      <c r="M697">
        <f>Analysis!$B$3+B697/1000000</f>
        <v>14.93114400000195</v>
      </c>
      <c r="N697">
        <f t="shared" si="64"/>
        <v>3</v>
      </c>
      <c r="O697">
        <f>IF(ABS(D697)&gt;1,D697/1000000,D697)*Analysis!$B$4</f>
        <v>0.19545444000000001</v>
      </c>
      <c r="P697">
        <f>IF(ABS(E697)&gt;1,E697/1000000,E697)*Analysis!$B$4</f>
        <v>8.6465340000000016E-2</v>
      </c>
      <c r="Q697">
        <f>IF(ABS(F697)&gt;1,F697/1000000,F697)*Analysis!$B$4</f>
        <v>9.8605215000000008</v>
      </c>
      <c r="R697">
        <f t="shared" si="65"/>
        <v>27.437781999999999</v>
      </c>
      <c r="S697">
        <f t="shared" si="66"/>
        <v>65.936065999999997</v>
      </c>
      <c r="T697">
        <f t="shared" si="67"/>
        <v>0</v>
      </c>
      <c r="U697">
        <f t="shared" si="68"/>
        <v>0.23499999999999999</v>
      </c>
    </row>
    <row r="698" spans="1:21" x14ac:dyDescent="0.3">
      <c r="A698" s="4">
        <v>696</v>
      </c>
      <c r="B698" s="4">
        <v>-96577047703</v>
      </c>
      <c r="C698" s="5">
        <v>3</v>
      </c>
      <c r="D698" s="5">
        <v>2.0607E-2</v>
      </c>
      <c r="E698" s="5">
        <v>-1.1235999999999999E-2</v>
      </c>
      <c r="F698" s="5">
        <v>0.99998299999999996</v>
      </c>
      <c r="G698" s="5">
        <v>31630476</v>
      </c>
      <c r="H698" s="5">
        <v>129666748</v>
      </c>
      <c r="I698" s="5">
        <v>0</v>
      </c>
      <c r="J698" s="5">
        <v>236</v>
      </c>
      <c r="L698">
        <f t="shared" si="63"/>
        <v>696</v>
      </c>
      <c r="M698">
        <f>Analysis!$B$3+B698/1000000</f>
        <v>14.952296999996179</v>
      </c>
      <c r="N698">
        <f t="shared" si="64"/>
        <v>3</v>
      </c>
      <c r="O698">
        <f>IF(ABS(D698)&gt;1,D698/1000000,D698)*Analysis!$B$4</f>
        <v>0.20215467000000001</v>
      </c>
      <c r="P698">
        <f>IF(ABS(E698)&gt;1,E698/1000000,E698)*Analysis!$B$4</f>
        <v>-0.11022516</v>
      </c>
      <c r="Q698">
        <f>IF(ABS(F698)&gt;1,F698/1000000,F698)*Analysis!$B$4</f>
        <v>9.8098332300000006</v>
      </c>
      <c r="R698">
        <f t="shared" si="65"/>
        <v>31.630476000000002</v>
      </c>
      <c r="S698">
        <f t="shared" si="66"/>
        <v>129.66674800000001</v>
      </c>
      <c r="T698">
        <f t="shared" si="67"/>
        <v>0</v>
      </c>
      <c r="U698">
        <f t="shared" si="68"/>
        <v>0.23599999999999999</v>
      </c>
    </row>
    <row r="699" spans="1:21" x14ac:dyDescent="0.3">
      <c r="A699" s="4">
        <v>697</v>
      </c>
      <c r="B699" s="4">
        <v>-96577041867</v>
      </c>
      <c r="C699" s="5">
        <v>3</v>
      </c>
      <c r="D699" s="5">
        <v>1.7101000000000002E-2</v>
      </c>
      <c r="E699" s="5">
        <v>-1.8575999999999999E-2</v>
      </c>
      <c r="F699" s="5">
        <v>1002513</v>
      </c>
      <c r="G699" s="5">
        <v>33351093</v>
      </c>
      <c r="H699" s="5">
        <v>128970444</v>
      </c>
      <c r="I699" s="5">
        <v>0</v>
      </c>
      <c r="J699" s="5">
        <v>236</v>
      </c>
      <c r="L699">
        <f t="shared" si="63"/>
        <v>697</v>
      </c>
      <c r="M699">
        <f>Analysis!$B$3+B699/1000000</f>
        <v>14.958132999992813</v>
      </c>
      <c r="N699">
        <f t="shared" si="64"/>
        <v>3</v>
      </c>
      <c r="O699">
        <f>IF(ABS(D699)&gt;1,D699/1000000,D699)*Analysis!$B$4</f>
        <v>0.16776081000000004</v>
      </c>
      <c r="P699">
        <f>IF(ABS(E699)&gt;1,E699/1000000,E699)*Analysis!$B$4</f>
        <v>-0.18223055999999999</v>
      </c>
      <c r="Q699">
        <f>IF(ABS(F699)&gt;1,F699/1000000,F699)*Analysis!$B$4</f>
        <v>9.8346525299999996</v>
      </c>
      <c r="R699">
        <f t="shared" si="65"/>
        <v>33.351092999999999</v>
      </c>
      <c r="S699">
        <f t="shared" si="66"/>
        <v>128.97044399999999</v>
      </c>
      <c r="T699">
        <f t="shared" si="67"/>
        <v>0</v>
      </c>
      <c r="U699">
        <f t="shared" si="68"/>
        <v>0.23599999999999999</v>
      </c>
    </row>
    <row r="700" spans="1:21" x14ac:dyDescent="0.3">
      <c r="A700" s="4">
        <v>698</v>
      </c>
      <c r="B700" s="4">
        <v>-96577009319</v>
      </c>
      <c r="C700" s="5">
        <v>3</v>
      </c>
      <c r="D700" s="5">
        <v>1.6025000000000001E-2</v>
      </c>
      <c r="E700" s="5">
        <v>-8.8540000000000008E-3</v>
      </c>
      <c r="F700" s="5">
        <v>1007656</v>
      </c>
      <c r="G700" s="5">
        <v>51812439</v>
      </c>
      <c r="H700" s="5">
        <v>163905014</v>
      </c>
      <c r="I700" s="5">
        <v>0</v>
      </c>
      <c r="J700" s="5">
        <v>236</v>
      </c>
      <c r="L700">
        <f t="shared" si="63"/>
        <v>698</v>
      </c>
      <c r="M700">
        <f>Analysis!$B$3+B700/1000000</f>
        <v>14.990680999995675</v>
      </c>
      <c r="N700">
        <f t="shared" si="64"/>
        <v>3</v>
      </c>
      <c r="O700">
        <f>IF(ABS(D700)&gt;1,D700/1000000,D700)*Analysis!$B$4</f>
        <v>0.15720525000000002</v>
      </c>
      <c r="P700">
        <f>IF(ABS(E700)&gt;1,E700/1000000,E700)*Analysis!$B$4</f>
        <v>-8.6857740000000017E-2</v>
      </c>
      <c r="Q700">
        <f>IF(ABS(F700)&gt;1,F700/1000000,F700)*Analysis!$B$4</f>
        <v>9.8851053600000007</v>
      </c>
      <c r="R700">
        <f t="shared" si="65"/>
        <v>51.812438999999998</v>
      </c>
      <c r="S700">
        <f t="shared" si="66"/>
        <v>163.90501399999999</v>
      </c>
      <c r="T700">
        <f t="shared" si="67"/>
        <v>0</v>
      </c>
      <c r="U700">
        <f t="shared" si="68"/>
        <v>0.23599999999999999</v>
      </c>
    </row>
    <row r="701" spans="1:21" x14ac:dyDescent="0.3">
      <c r="A701" s="4">
        <v>699</v>
      </c>
      <c r="B701" s="4">
        <v>-96576988853</v>
      </c>
      <c r="C701" s="5">
        <v>3</v>
      </c>
      <c r="D701" s="5">
        <v>8.8039999999999993E-3</v>
      </c>
      <c r="E701" s="5">
        <v>-9.953E-3</v>
      </c>
      <c r="F701" s="5">
        <v>1031408</v>
      </c>
      <c r="G701" s="5">
        <v>75998734</v>
      </c>
      <c r="H701" s="5">
        <v>179243164</v>
      </c>
      <c r="I701" s="5">
        <v>0</v>
      </c>
      <c r="J701" s="5">
        <v>235</v>
      </c>
      <c r="L701">
        <f t="shared" si="63"/>
        <v>699</v>
      </c>
      <c r="M701">
        <f>Analysis!$B$3+B701/1000000</f>
        <v>15.011146999997436</v>
      </c>
      <c r="N701">
        <f t="shared" si="64"/>
        <v>3</v>
      </c>
      <c r="O701">
        <f>IF(ABS(D701)&gt;1,D701/1000000,D701)*Analysis!$B$4</f>
        <v>8.6367239999999998E-2</v>
      </c>
      <c r="P701">
        <f>IF(ABS(E701)&gt;1,E701/1000000,E701)*Analysis!$B$4</f>
        <v>-9.7638929999999999E-2</v>
      </c>
      <c r="Q701">
        <f>IF(ABS(F701)&gt;1,F701/1000000,F701)*Analysis!$B$4</f>
        <v>10.118112480000001</v>
      </c>
      <c r="R701">
        <f t="shared" si="65"/>
        <v>75.998733999999999</v>
      </c>
      <c r="S701">
        <f t="shared" si="66"/>
        <v>179.24316400000001</v>
      </c>
      <c r="T701">
        <f t="shared" si="67"/>
        <v>0</v>
      </c>
      <c r="U701">
        <f t="shared" si="68"/>
        <v>0.23499999999999999</v>
      </c>
    </row>
    <row r="702" spans="1:21" x14ac:dyDescent="0.3">
      <c r="A702" s="4">
        <v>700</v>
      </c>
      <c r="B702" s="4">
        <v>-96576967472</v>
      </c>
      <c r="C702" s="5">
        <v>3</v>
      </c>
      <c r="D702" s="5">
        <v>1.0539E-2</v>
      </c>
      <c r="E702" s="5">
        <v>2.8400999999999999E-2</v>
      </c>
      <c r="F702" s="5">
        <v>1049821</v>
      </c>
      <c r="G702" s="5">
        <v>65814972</v>
      </c>
      <c r="H702" s="5">
        <v>200698410</v>
      </c>
      <c r="I702" s="5">
        <v>0</v>
      </c>
      <c r="J702" s="5">
        <v>235</v>
      </c>
      <c r="L702">
        <f t="shared" si="63"/>
        <v>700</v>
      </c>
      <c r="M702">
        <f>Analysis!$B$3+B702/1000000</f>
        <v>15.032527999996091</v>
      </c>
      <c r="N702">
        <f t="shared" si="64"/>
        <v>3</v>
      </c>
      <c r="O702">
        <f>IF(ABS(D702)&gt;1,D702/1000000,D702)*Analysis!$B$4</f>
        <v>0.10338759</v>
      </c>
      <c r="P702">
        <f>IF(ABS(E702)&gt;1,E702/1000000,E702)*Analysis!$B$4</f>
        <v>0.27861381000000002</v>
      </c>
      <c r="Q702">
        <f>IF(ABS(F702)&gt;1,F702/1000000,F702)*Analysis!$B$4</f>
        <v>10.29874401</v>
      </c>
      <c r="R702">
        <f t="shared" si="65"/>
        <v>65.814971999999997</v>
      </c>
      <c r="S702">
        <f t="shared" si="66"/>
        <v>200.69841</v>
      </c>
      <c r="T702">
        <f t="shared" si="67"/>
        <v>0</v>
      </c>
      <c r="U702">
        <f t="shared" si="68"/>
        <v>0.23499999999999999</v>
      </c>
    </row>
    <row r="703" spans="1:21" x14ac:dyDescent="0.3">
      <c r="A703" s="4">
        <v>701</v>
      </c>
      <c r="B703" s="4">
        <v>-96576951860</v>
      </c>
      <c r="C703" s="5">
        <v>3</v>
      </c>
      <c r="D703" s="5">
        <v>2.0962000000000001E-2</v>
      </c>
      <c r="E703" s="5">
        <v>2.8709999999999999E-2</v>
      </c>
      <c r="F703" s="5">
        <v>1028928</v>
      </c>
      <c r="G703" s="5">
        <v>57807201</v>
      </c>
      <c r="H703" s="5">
        <v>271101501</v>
      </c>
      <c r="I703" s="5">
        <v>0</v>
      </c>
      <c r="J703" s="5">
        <v>235</v>
      </c>
      <c r="L703">
        <f t="shared" si="63"/>
        <v>701</v>
      </c>
      <c r="M703">
        <f>Analysis!$B$3+B703/1000000</f>
        <v>15.048139999998966</v>
      </c>
      <c r="N703">
        <f t="shared" si="64"/>
        <v>3</v>
      </c>
      <c r="O703">
        <f>IF(ABS(D703)&gt;1,D703/1000000,D703)*Analysis!$B$4</f>
        <v>0.20563722000000004</v>
      </c>
      <c r="P703">
        <f>IF(ABS(E703)&gt;1,E703/1000000,E703)*Analysis!$B$4</f>
        <v>0.28164509999999998</v>
      </c>
      <c r="Q703">
        <f>IF(ABS(F703)&gt;1,F703/1000000,F703)*Analysis!$B$4</f>
        <v>10.093783680000001</v>
      </c>
      <c r="R703">
        <f t="shared" si="65"/>
        <v>57.807200999999999</v>
      </c>
      <c r="S703">
        <f t="shared" si="66"/>
        <v>271.10150099999998</v>
      </c>
      <c r="T703">
        <f t="shared" si="67"/>
        <v>0</v>
      </c>
      <c r="U703">
        <f t="shared" si="68"/>
        <v>0.23499999999999999</v>
      </c>
    </row>
    <row r="704" spans="1:21" x14ac:dyDescent="0.3">
      <c r="A704" s="4">
        <v>702</v>
      </c>
      <c r="B704" s="4">
        <v>-96576933346</v>
      </c>
      <c r="C704" s="5">
        <v>3</v>
      </c>
      <c r="D704" s="5">
        <v>1.7309000000000001E-2</v>
      </c>
      <c r="E704" s="5">
        <v>7.6509999999999998E-3</v>
      </c>
      <c r="F704" s="5">
        <v>1015282</v>
      </c>
      <c r="G704" s="5">
        <v>52396557</v>
      </c>
      <c r="H704" s="5">
        <v>302883728</v>
      </c>
      <c r="I704" s="5">
        <v>0</v>
      </c>
      <c r="J704" s="5">
        <v>235</v>
      </c>
      <c r="L704">
        <f t="shared" si="63"/>
        <v>702</v>
      </c>
      <c r="M704">
        <f>Analysis!$B$3+B704/1000000</f>
        <v>15.066653999994742</v>
      </c>
      <c r="N704">
        <f t="shared" si="64"/>
        <v>3</v>
      </c>
      <c r="O704">
        <f>IF(ABS(D704)&gt;1,D704/1000000,D704)*Analysis!$B$4</f>
        <v>0.16980129000000002</v>
      </c>
      <c r="P704">
        <f>IF(ABS(E704)&gt;1,E704/1000000,E704)*Analysis!$B$4</f>
        <v>7.5056310000000001E-2</v>
      </c>
      <c r="Q704">
        <f>IF(ABS(F704)&gt;1,F704/1000000,F704)*Analysis!$B$4</f>
        <v>9.9599164200000008</v>
      </c>
      <c r="R704">
        <f t="shared" si="65"/>
        <v>52.396557000000001</v>
      </c>
      <c r="S704">
        <f t="shared" si="66"/>
        <v>302.88372800000002</v>
      </c>
      <c r="T704">
        <f t="shared" si="67"/>
        <v>0</v>
      </c>
      <c r="U704">
        <f t="shared" si="68"/>
        <v>0.23499999999999999</v>
      </c>
    </row>
    <row r="705" spans="1:21" x14ac:dyDescent="0.3">
      <c r="A705" s="4">
        <v>703</v>
      </c>
      <c r="B705" s="4">
        <v>-96576921722</v>
      </c>
      <c r="C705" s="5">
        <v>3</v>
      </c>
      <c r="D705" s="5">
        <v>1.8918999999999998E-2</v>
      </c>
      <c r="E705" s="5">
        <v>-7.62E-3</v>
      </c>
      <c r="F705" s="5">
        <v>1012109</v>
      </c>
      <c r="G705" s="5">
        <v>63915676</v>
      </c>
      <c r="H705" s="5">
        <v>255438141</v>
      </c>
      <c r="I705" s="5">
        <v>0</v>
      </c>
      <c r="J705" s="5">
        <v>235</v>
      </c>
      <c r="L705">
        <f t="shared" si="63"/>
        <v>703</v>
      </c>
      <c r="M705">
        <f>Analysis!$B$3+B705/1000000</f>
        <v>15.078278000000864</v>
      </c>
      <c r="N705">
        <f t="shared" si="64"/>
        <v>3</v>
      </c>
      <c r="O705">
        <f>IF(ABS(D705)&gt;1,D705/1000000,D705)*Analysis!$B$4</f>
        <v>0.18559539</v>
      </c>
      <c r="P705">
        <f>IF(ABS(E705)&gt;1,E705/1000000,E705)*Analysis!$B$4</f>
        <v>-7.4752200000000005E-2</v>
      </c>
      <c r="Q705">
        <f>IF(ABS(F705)&gt;1,F705/1000000,F705)*Analysis!$B$4</f>
        <v>9.9287892899999992</v>
      </c>
      <c r="R705">
        <f t="shared" si="65"/>
        <v>63.915675999999998</v>
      </c>
      <c r="S705">
        <f t="shared" si="66"/>
        <v>255.438141</v>
      </c>
      <c r="T705">
        <f t="shared" si="67"/>
        <v>0</v>
      </c>
      <c r="U705">
        <f t="shared" si="68"/>
        <v>0.23499999999999999</v>
      </c>
    </row>
    <row r="706" spans="1:21" x14ac:dyDescent="0.3">
      <c r="A706" s="4">
        <v>704</v>
      </c>
      <c r="B706" s="4">
        <v>-96576890475</v>
      </c>
      <c r="C706" s="5">
        <v>3</v>
      </c>
      <c r="D706" s="5">
        <v>3.0043E-2</v>
      </c>
      <c r="E706" s="5">
        <v>-1.9109999999999999E-3</v>
      </c>
      <c r="F706" s="5">
        <v>1019884</v>
      </c>
      <c r="G706" s="5">
        <v>89629959</v>
      </c>
      <c r="H706" s="5">
        <v>163210739</v>
      </c>
      <c r="I706" s="5">
        <v>0</v>
      </c>
      <c r="J706" s="5">
        <v>235</v>
      </c>
      <c r="L706">
        <f t="shared" si="63"/>
        <v>704</v>
      </c>
      <c r="M706">
        <f>Analysis!$B$3+B706/1000000</f>
        <v>15.109525000007125</v>
      </c>
      <c r="N706">
        <f t="shared" si="64"/>
        <v>3</v>
      </c>
      <c r="O706">
        <f>IF(ABS(D706)&gt;1,D706/1000000,D706)*Analysis!$B$4</f>
        <v>0.29472183000000002</v>
      </c>
      <c r="P706">
        <f>IF(ABS(E706)&gt;1,E706/1000000,E706)*Analysis!$B$4</f>
        <v>-1.8746910000000002E-2</v>
      </c>
      <c r="Q706">
        <f>IF(ABS(F706)&gt;1,F706/1000000,F706)*Analysis!$B$4</f>
        <v>10.00506204</v>
      </c>
      <c r="R706">
        <f t="shared" si="65"/>
        <v>89.629958999999999</v>
      </c>
      <c r="S706">
        <f t="shared" si="66"/>
        <v>163.21073899999999</v>
      </c>
      <c r="T706">
        <f t="shared" si="67"/>
        <v>0</v>
      </c>
      <c r="U706">
        <f t="shared" si="68"/>
        <v>0.23499999999999999</v>
      </c>
    </row>
    <row r="707" spans="1:21" x14ac:dyDescent="0.3">
      <c r="A707" s="4">
        <v>705</v>
      </c>
      <c r="B707" s="4">
        <v>-96576870562</v>
      </c>
      <c r="C707" s="5">
        <v>3</v>
      </c>
      <c r="D707" s="5">
        <v>9.8340000000000007E-3</v>
      </c>
      <c r="E707" s="5">
        <v>1.5027E-2</v>
      </c>
      <c r="F707" s="5">
        <v>1038041</v>
      </c>
      <c r="G707" s="5">
        <v>125904999</v>
      </c>
      <c r="H707" s="5">
        <v>107185295</v>
      </c>
      <c r="I707" s="5">
        <v>0</v>
      </c>
      <c r="J707" s="5">
        <v>235</v>
      </c>
      <c r="L707">
        <f t="shared" ref="L707:L770" si="69">A707</f>
        <v>705</v>
      </c>
      <c r="M707">
        <f>Analysis!$B$3+B707/1000000</f>
        <v>15.129438000003574</v>
      </c>
      <c r="N707">
        <f t="shared" ref="N707:N770" si="70">C707</f>
        <v>3</v>
      </c>
      <c r="O707">
        <f>IF(ABS(D707)&gt;1,D707/1000000,D707)*Analysis!$B$4</f>
        <v>9.6471540000000008E-2</v>
      </c>
      <c r="P707">
        <f>IF(ABS(E707)&gt;1,E707/1000000,E707)*Analysis!$B$4</f>
        <v>0.14741487</v>
      </c>
      <c r="Q707">
        <f>IF(ABS(F707)&gt;1,F707/1000000,F707)*Analysis!$B$4</f>
        <v>10.18318221</v>
      </c>
      <c r="R707">
        <f t="shared" ref="R707:R770" si="71">IF(ABS(G707)&gt;1,G707/1000000,G707)</f>
        <v>125.904999</v>
      </c>
      <c r="S707">
        <f t="shared" ref="S707:S770" si="72">IF(ABS(H707)&gt;1,H707/1000000,H707)</f>
        <v>107.185295</v>
      </c>
      <c r="T707">
        <f t="shared" ref="T707:T770" si="73">IF(ABS(I707)&gt;1,I707/1000000,I707)</f>
        <v>0</v>
      </c>
      <c r="U707">
        <f t="shared" si="68"/>
        <v>0.23499999999999999</v>
      </c>
    </row>
    <row r="708" spans="1:21" x14ac:dyDescent="0.3">
      <c r="A708" s="4">
        <v>706</v>
      </c>
      <c r="B708" s="4">
        <v>-96576850624</v>
      </c>
      <c r="C708" s="5">
        <v>3</v>
      </c>
      <c r="D708" s="5">
        <v>4.2906E-2</v>
      </c>
      <c r="E708" s="5">
        <v>2.2880999999999999E-2</v>
      </c>
      <c r="F708" s="5">
        <v>1040818</v>
      </c>
      <c r="G708" s="5">
        <v>146058655</v>
      </c>
      <c r="H708" s="5">
        <v>92556168</v>
      </c>
      <c r="I708" s="5">
        <v>0</v>
      </c>
      <c r="J708" s="5">
        <v>237</v>
      </c>
      <c r="L708">
        <f t="shared" si="69"/>
        <v>706</v>
      </c>
      <c r="M708">
        <f>Analysis!$B$3+B708/1000000</f>
        <v>15.149376000001212</v>
      </c>
      <c r="N708">
        <f t="shared" si="70"/>
        <v>3</v>
      </c>
      <c r="O708">
        <f>IF(ABS(D708)&gt;1,D708/1000000,D708)*Analysis!$B$4</f>
        <v>0.42090786000000002</v>
      </c>
      <c r="P708">
        <f>IF(ABS(E708)&gt;1,E708/1000000,E708)*Analysis!$B$4</f>
        <v>0.22446261000000001</v>
      </c>
      <c r="Q708">
        <f>IF(ABS(F708)&gt;1,F708/1000000,F708)*Analysis!$B$4</f>
        <v>10.210424580000002</v>
      </c>
      <c r="R708">
        <f t="shared" si="71"/>
        <v>146.05865499999999</v>
      </c>
      <c r="S708">
        <f t="shared" si="72"/>
        <v>92.556168</v>
      </c>
      <c r="T708">
        <f t="shared" si="73"/>
        <v>0</v>
      </c>
      <c r="U708">
        <f t="shared" si="68"/>
        <v>0.23699999999999999</v>
      </c>
    </row>
    <row r="709" spans="1:21" x14ac:dyDescent="0.3">
      <c r="A709" s="4">
        <v>707</v>
      </c>
      <c r="B709" s="4">
        <v>-96576828026</v>
      </c>
      <c r="C709" s="5">
        <v>3</v>
      </c>
      <c r="D709" s="5">
        <v>3.4596000000000002E-2</v>
      </c>
      <c r="E709" s="5">
        <v>-4.5250000000000004E-3</v>
      </c>
      <c r="F709" s="5">
        <v>1039100</v>
      </c>
      <c r="G709" s="5">
        <v>178755081</v>
      </c>
      <c r="H709" s="5">
        <v>85394363</v>
      </c>
      <c r="I709" s="5">
        <v>0</v>
      </c>
      <c r="J709" s="5">
        <v>237</v>
      </c>
      <c r="L709">
        <f t="shared" si="69"/>
        <v>707</v>
      </c>
      <c r="M709">
        <f>Analysis!$B$3+B709/1000000</f>
        <v>15.171973999997135</v>
      </c>
      <c r="N709">
        <f t="shared" si="70"/>
        <v>3</v>
      </c>
      <c r="O709">
        <f>IF(ABS(D709)&gt;1,D709/1000000,D709)*Analysis!$B$4</f>
        <v>0.33938676000000001</v>
      </c>
      <c r="P709">
        <f>IF(ABS(E709)&gt;1,E709/1000000,E709)*Analysis!$B$4</f>
        <v>-4.4390250000000006E-2</v>
      </c>
      <c r="Q709">
        <f>IF(ABS(F709)&gt;1,F709/1000000,F709)*Analysis!$B$4</f>
        <v>10.193571</v>
      </c>
      <c r="R709">
        <f t="shared" si="71"/>
        <v>178.75508099999999</v>
      </c>
      <c r="S709">
        <f t="shared" si="72"/>
        <v>85.394362999999998</v>
      </c>
      <c r="T709">
        <f t="shared" si="73"/>
        <v>0</v>
      </c>
      <c r="U709">
        <f t="shared" si="68"/>
        <v>0.23699999999999999</v>
      </c>
    </row>
    <row r="710" spans="1:21" x14ac:dyDescent="0.3">
      <c r="A710" s="4">
        <v>708</v>
      </c>
      <c r="B710" s="4">
        <v>-96576812339</v>
      </c>
      <c r="C710" s="5">
        <v>3</v>
      </c>
      <c r="D710" s="5">
        <v>1.4323000000000001E-2</v>
      </c>
      <c r="E710" s="5">
        <v>5.8170000000000001E-3</v>
      </c>
      <c r="F710" s="5">
        <v>1019520</v>
      </c>
      <c r="G710" s="5">
        <v>186964081</v>
      </c>
      <c r="H710" s="5">
        <v>57468208</v>
      </c>
      <c r="I710" s="5">
        <v>0</v>
      </c>
      <c r="J710" s="5">
        <v>238</v>
      </c>
      <c r="L710">
        <f t="shared" si="69"/>
        <v>708</v>
      </c>
      <c r="M710">
        <f>Analysis!$B$3+B710/1000000</f>
        <v>15.187661000003573</v>
      </c>
      <c r="N710">
        <f t="shared" si="70"/>
        <v>3</v>
      </c>
      <c r="O710">
        <f>IF(ABS(D710)&gt;1,D710/1000000,D710)*Analysis!$B$4</f>
        <v>0.14050863000000002</v>
      </c>
      <c r="P710">
        <f>IF(ABS(E710)&gt;1,E710/1000000,E710)*Analysis!$B$4</f>
        <v>5.7064770000000001E-2</v>
      </c>
      <c r="Q710">
        <f>IF(ABS(F710)&gt;1,F710/1000000,F710)*Analysis!$B$4</f>
        <v>10.0014912</v>
      </c>
      <c r="R710">
        <f t="shared" si="71"/>
        <v>186.96408099999999</v>
      </c>
      <c r="S710">
        <f t="shared" si="72"/>
        <v>57.468207999999997</v>
      </c>
      <c r="T710">
        <f t="shared" si="73"/>
        <v>0</v>
      </c>
      <c r="U710">
        <f t="shared" si="68"/>
        <v>0.23799999999999999</v>
      </c>
    </row>
    <row r="711" spans="1:21" x14ac:dyDescent="0.3">
      <c r="A711" s="4">
        <v>709</v>
      </c>
      <c r="B711" s="4">
        <v>-96576789402</v>
      </c>
      <c r="C711" s="5">
        <v>3</v>
      </c>
      <c r="D711" s="5">
        <v>1.2456999999999999E-2</v>
      </c>
      <c r="E711" s="5">
        <v>3.0474999999999999E-2</v>
      </c>
      <c r="F711" s="5">
        <v>1019384</v>
      </c>
      <c r="G711" s="5">
        <v>199505508</v>
      </c>
      <c r="H711" s="5">
        <v>65299202</v>
      </c>
      <c r="I711" s="5">
        <v>0</v>
      </c>
      <c r="J711" s="5">
        <v>238</v>
      </c>
      <c r="L711">
        <f t="shared" si="69"/>
        <v>709</v>
      </c>
      <c r="M711">
        <f>Analysis!$B$3+B711/1000000</f>
        <v>15.21059800000512</v>
      </c>
      <c r="N711">
        <f t="shared" si="70"/>
        <v>3</v>
      </c>
      <c r="O711">
        <f>IF(ABS(D711)&gt;1,D711/1000000,D711)*Analysis!$B$4</f>
        <v>0.12220317</v>
      </c>
      <c r="P711">
        <f>IF(ABS(E711)&gt;1,E711/1000000,E711)*Analysis!$B$4</f>
        <v>0.29895975000000002</v>
      </c>
      <c r="Q711">
        <f>IF(ABS(F711)&gt;1,F711/1000000,F711)*Analysis!$B$4</f>
        <v>10.000157040000001</v>
      </c>
      <c r="R711">
        <f t="shared" si="71"/>
        <v>199.50550799999999</v>
      </c>
      <c r="S711">
        <f t="shared" si="72"/>
        <v>65.299201999999994</v>
      </c>
      <c r="T711">
        <f t="shared" si="73"/>
        <v>0</v>
      </c>
      <c r="U711">
        <f t="shared" si="68"/>
        <v>0.23799999999999999</v>
      </c>
    </row>
    <row r="712" spans="1:21" x14ac:dyDescent="0.3">
      <c r="A712" s="4">
        <v>710</v>
      </c>
      <c r="B712" s="4">
        <v>-96576772241</v>
      </c>
      <c r="C712" s="5">
        <v>3</v>
      </c>
      <c r="D712" s="5">
        <v>3.2301000000000003E-2</v>
      </c>
      <c r="E712" s="5">
        <v>5.5789999999999998E-3</v>
      </c>
      <c r="F712" s="5">
        <v>1019796</v>
      </c>
      <c r="G712" s="5">
        <v>220776932</v>
      </c>
      <c r="H712" s="5">
        <v>36341812</v>
      </c>
      <c r="I712" s="5">
        <v>0</v>
      </c>
      <c r="J712" s="5">
        <v>238</v>
      </c>
      <c r="L712">
        <f t="shared" si="69"/>
        <v>710</v>
      </c>
      <c r="M712">
        <f>Analysis!$B$3+B712/1000000</f>
        <v>15.227759000001242</v>
      </c>
      <c r="N712">
        <f t="shared" si="70"/>
        <v>3</v>
      </c>
      <c r="O712">
        <f>IF(ABS(D712)&gt;1,D712/1000000,D712)*Analysis!$B$4</f>
        <v>0.31687281000000006</v>
      </c>
      <c r="P712">
        <f>IF(ABS(E712)&gt;1,E712/1000000,E712)*Analysis!$B$4</f>
        <v>5.4729989999999999E-2</v>
      </c>
      <c r="Q712">
        <f>IF(ABS(F712)&gt;1,F712/1000000,F712)*Analysis!$B$4</f>
        <v>10.00419876</v>
      </c>
      <c r="R712">
        <f t="shared" si="71"/>
        <v>220.77693199999999</v>
      </c>
      <c r="S712">
        <f t="shared" si="72"/>
        <v>36.341811999999997</v>
      </c>
      <c r="T712">
        <f t="shared" si="73"/>
        <v>0</v>
      </c>
      <c r="U712">
        <f t="shared" si="68"/>
        <v>0.23799999999999999</v>
      </c>
    </row>
    <row r="713" spans="1:21" x14ac:dyDescent="0.3">
      <c r="A713" s="4">
        <v>711</v>
      </c>
      <c r="B713" s="4">
        <v>-96576755867</v>
      </c>
      <c r="C713" s="5">
        <v>3</v>
      </c>
      <c r="D713" s="5">
        <v>1.2848999999999999E-2</v>
      </c>
      <c r="E713" s="5">
        <v>8.5999999999999998E-4</v>
      </c>
      <c r="F713" s="5">
        <v>1008111</v>
      </c>
      <c r="G713" s="5">
        <v>237093201</v>
      </c>
      <c r="H713" s="5">
        <v>34029888</v>
      </c>
      <c r="I713" s="5">
        <v>0</v>
      </c>
      <c r="J713" s="5">
        <v>239</v>
      </c>
      <c r="L713">
        <f t="shared" si="69"/>
        <v>711</v>
      </c>
      <c r="M713">
        <f>Analysis!$B$3+B713/1000000</f>
        <v>15.244133000000147</v>
      </c>
      <c r="N713">
        <f t="shared" si="70"/>
        <v>3</v>
      </c>
      <c r="O713">
        <f>IF(ABS(D713)&gt;1,D713/1000000,D713)*Analysis!$B$4</f>
        <v>0.12604868999999999</v>
      </c>
      <c r="P713">
        <f>IF(ABS(E713)&gt;1,E713/1000000,E713)*Analysis!$B$4</f>
        <v>8.4366000000000007E-3</v>
      </c>
      <c r="Q713">
        <f>IF(ABS(F713)&gt;1,F713/1000000,F713)*Analysis!$B$4</f>
        <v>9.8895689099999995</v>
      </c>
      <c r="R713">
        <f t="shared" si="71"/>
        <v>237.09320099999999</v>
      </c>
      <c r="S713">
        <f t="shared" si="72"/>
        <v>34.029888</v>
      </c>
      <c r="T713">
        <f t="shared" si="73"/>
        <v>0</v>
      </c>
      <c r="U713">
        <f t="shared" si="68"/>
        <v>0.23899999999999999</v>
      </c>
    </row>
    <row r="714" spans="1:21" x14ac:dyDescent="0.3">
      <c r="A714" s="4">
        <v>712</v>
      </c>
      <c r="B714" s="4">
        <v>-96576730479</v>
      </c>
      <c r="C714" s="5">
        <v>3</v>
      </c>
      <c r="D714" s="5">
        <v>1.3746E-2</v>
      </c>
      <c r="E714" s="5">
        <v>1.2761E-2</v>
      </c>
      <c r="F714" s="5">
        <v>1016765</v>
      </c>
      <c r="G714" s="5">
        <v>243181839</v>
      </c>
      <c r="H714" s="5">
        <v>39525764</v>
      </c>
      <c r="I714" s="5">
        <v>0</v>
      </c>
      <c r="J714" s="5">
        <v>239</v>
      </c>
      <c r="L714">
        <f t="shared" si="69"/>
        <v>712</v>
      </c>
      <c r="M714">
        <f>Analysis!$B$3+B714/1000000</f>
        <v>15.269520999994711</v>
      </c>
      <c r="N714">
        <f t="shared" si="70"/>
        <v>3</v>
      </c>
      <c r="O714">
        <f>IF(ABS(D714)&gt;1,D714/1000000,D714)*Analysis!$B$4</f>
        <v>0.13484826</v>
      </c>
      <c r="P714">
        <f>IF(ABS(E714)&gt;1,E714/1000000,E714)*Analysis!$B$4</f>
        <v>0.12518541</v>
      </c>
      <c r="Q714">
        <f>IF(ABS(F714)&gt;1,F714/1000000,F714)*Analysis!$B$4</f>
        <v>9.9744646499999998</v>
      </c>
      <c r="R714">
        <f t="shared" si="71"/>
        <v>243.181839</v>
      </c>
      <c r="S714">
        <f t="shared" si="72"/>
        <v>39.525764000000002</v>
      </c>
      <c r="T714">
        <f t="shared" si="73"/>
        <v>0</v>
      </c>
      <c r="U714">
        <f t="shared" si="68"/>
        <v>0.23899999999999999</v>
      </c>
    </row>
    <row r="715" spans="1:21" x14ac:dyDescent="0.3">
      <c r="A715" s="4">
        <v>713</v>
      </c>
      <c r="B715" s="4">
        <v>-96576719675</v>
      </c>
      <c r="C715" s="5">
        <v>3</v>
      </c>
      <c r="D715" s="5">
        <v>1.5599999999999999E-2</v>
      </c>
      <c r="E715" s="5">
        <v>1.4706E-2</v>
      </c>
      <c r="F715" s="5">
        <v>1016400</v>
      </c>
      <c r="G715" s="5">
        <v>246047897</v>
      </c>
      <c r="H715" s="5">
        <v>40288963</v>
      </c>
      <c r="I715" s="5">
        <v>0</v>
      </c>
      <c r="J715" s="5">
        <v>239</v>
      </c>
      <c r="L715">
        <f t="shared" si="69"/>
        <v>713</v>
      </c>
      <c r="M715">
        <f>Analysis!$B$3+B715/1000000</f>
        <v>15.280324999999721</v>
      </c>
      <c r="N715">
        <f t="shared" si="70"/>
        <v>3</v>
      </c>
      <c r="O715">
        <f>IF(ABS(D715)&gt;1,D715/1000000,D715)*Analysis!$B$4</f>
        <v>0.15303600000000001</v>
      </c>
      <c r="P715">
        <f>IF(ABS(E715)&gt;1,E715/1000000,E715)*Analysis!$B$4</f>
        <v>0.14426586000000002</v>
      </c>
      <c r="Q715">
        <f>IF(ABS(F715)&gt;1,F715/1000000,F715)*Analysis!$B$4</f>
        <v>9.9708839999999999</v>
      </c>
      <c r="R715">
        <f t="shared" si="71"/>
        <v>246.04789700000001</v>
      </c>
      <c r="S715">
        <f t="shared" si="72"/>
        <v>40.288963000000003</v>
      </c>
      <c r="T715">
        <f t="shared" si="73"/>
        <v>0</v>
      </c>
      <c r="U715">
        <f t="shared" ref="U715:U778" si="74">J715/1000</f>
        <v>0.23899999999999999</v>
      </c>
    </row>
    <row r="716" spans="1:21" x14ac:dyDescent="0.3">
      <c r="A716" s="4">
        <v>714</v>
      </c>
      <c r="B716" s="4">
        <v>-96576694449</v>
      </c>
      <c r="C716" s="5">
        <v>3</v>
      </c>
      <c r="D716" s="5">
        <v>2.1634E-2</v>
      </c>
      <c r="E716" s="5">
        <v>1.159E-2</v>
      </c>
      <c r="F716" s="5">
        <v>1034812</v>
      </c>
      <c r="G716" s="5">
        <v>277767639</v>
      </c>
      <c r="H716" s="5">
        <v>23121536</v>
      </c>
      <c r="I716" s="5">
        <v>0</v>
      </c>
      <c r="J716" s="5">
        <v>239</v>
      </c>
      <c r="L716">
        <f t="shared" si="69"/>
        <v>714</v>
      </c>
      <c r="M716">
        <f>Analysis!$B$3+B716/1000000</f>
        <v>15.305550999997649</v>
      </c>
      <c r="N716">
        <f t="shared" si="70"/>
        <v>3</v>
      </c>
      <c r="O716">
        <f>IF(ABS(D716)&gt;1,D716/1000000,D716)*Analysis!$B$4</f>
        <v>0.21222954000000002</v>
      </c>
      <c r="P716">
        <f>IF(ABS(E716)&gt;1,E716/1000000,E716)*Analysis!$B$4</f>
        <v>0.1136979</v>
      </c>
      <c r="Q716">
        <f>IF(ABS(F716)&gt;1,F716/1000000,F716)*Analysis!$B$4</f>
        <v>10.151505720000001</v>
      </c>
      <c r="R716">
        <f t="shared" si="71"/>
        <v>277.76763899999997</v>
      </c>
      <c r="S716">
        <f t="shared" si="72"/>
        <v>23.121535999999999</v>
      </c>
      <c r="T716">
        <f t="shared" si="73"/>
        <v>0</v>
      </c>
      <c r="U716">
        <f t="shared" si="74"/>
        <v>0.23899999999999999</v>
      </c>
    </row>
    <row r="717" spans="1:21" x14ac:dyDescent="0.3">
      <c r="A717" s="4">
        <v>715</v>
      </c>
      <c r="B717" s="4">
        <v>-96576668110</v>
      </c>
      <c r="C717" s="5">
        <v>3</v>
      </c>
      <c r="D717" s="5">
        <v>1.3049E-2</v>
      </c>
      <c r="E717" s="5">
        <v>2.428E-3</v>
      </c>
      <c r="F717" s="5">
        <v>1038219</v>
      </c>
      <c r="G717" s="5">
        <v>311526459</v>
      </c>
      <c r="H717" s="5">
        <v>18932890</v>
      </c>
      <c r="I717" s="5">
        <v>0</v>
      </c>
      <c r="J717" s="5">
        <v>240</v>
      </c>
      <c r="L717">
        <f t="shared" si="69"/>
        <v>715</v>
      </c>
      <c r="M717">
        <f>Analysis!$B$3+B717/1000000</f>
        <v>15.331890000001295</v>
      </c>
      <c r="N717">
        <f t="shared" si="70"/>
        <v>3</v>
      </c>
      <c r="O717">
        <f>IF(ABS(D717)&gt;1,D717/1000000,D717)*Analysis!$B$4</f>
        <v>0.12801069000000001</v>
      </c>
      <c r="P717">
        <f>IF(ABS(E717)&gt;1,E717/1000000,E717)*Analysis!$B$4</f>
        <v>2.3818680000000002E-2</v>
      </c>
      <c r="Q717">
        <f>IF(ABS(F717)&gt;1,F717/1000000,F717)*Analysis!$B$4</f>
        <v>10.184928390000001</v>
      </c>
      <c r="R717">
        <f t="shared" si="71"/>
        <v>311.52645899999999</v>
      </c>
      <c r="S717">
        <f t="shared" si="72"/>
        <v>18.93289</v>
      </c>
      <c r="T717">
        <f t="shared" si="73"/>
        <v>0</v>
      </c>
      <c r="U717">
        <f t="shared" si="74"/>
        <v>0.24</v>
      </c>
    </row>
    <row r="718" spans="1:21" x14ac:dyDescent="0.3">
      <c r="A718" s="4">
        <v>716</v>
      </c>
      <c r="B718" s="4">
        <v>-96576662439</v>
      </c>
      <c r="C718" s="5">
        <v>3</v>
      </c>
      <c r="D718" s="5">
        <v>1.8563E-2</v>
      </c>
      <c r="E718" s="5">
        <v>-1.2999999999999999E-5</v>
      </c>
      <c r="F718" s="5">
        <v>1046023</v>
      </c>
      <c r="G718" s="5">
        <v>316875549</v>
      </c>
      <c r="H718" s="5">
        <v>13231498</v>
      </c>
      <c r="I718" s="5">
        <v>0</v>
      </c>
      <c r="J718" s="5">
        <v>240</v>
      </c>
      <c r="L718">
        <f t="shared" si="69"/>
        <v>716</v>
      </c>
      <c r="M718">
        <f>Analysis!$B$3+B718/1000000</f>
        <v>15.337560999993002</v>
      </c>
      <c r="N718">
        <f t="shared" si="70"/>
        <v>3</v>
      </c>
      <c r="O718">
        <f>IF(ABS(D718)&gt;1,D718/1000000,D718)*Analysis!$B$4</f>
        <v>0.18210303</v>
      </c>
      <c r="P718">
        <f>IF(ABS(E718)&gt;1,E718/1000000,E718)*Analysis!$B$4</f>
        <v>-1.2752999999999999E-4</v>
      </c>
      <c r="Q718">
        <f>IF(ABS(F718)&gt;1,F718/1000000,F718)*Analysis!$B$4</f>
        <v>10.261485629999999</v>
      </c>
      <c r="R718">
        <f t="shared" si="71"/>
        <v>316.87554899999998</v>
      </c>
      <c r="S718">
        <f t="shared" si="72"/>
        <v>13.231498</v>
      </c>
      <c r="T718">
        <f t="shared" si="73"/>
        <v>0</v>
      </c>
      <c r="U718">
        <f t="shared" si="74"/>
        <v>0.24</v>
      </c>
    </row>
    <row r="719" spans="1:21" x14ac:dyDescent="0.3">
      <c r="A719" s="4">
        <v>717</v>
      </c>
      <c r="B719" s="4">
        <v>-96576631671</v>
      </c>
      <c r="C719" s="5">
        <v>3</v>
      </c>
      <c r="D719" s="5">
        <v>-2.715E-3</v>
      </c>
      <c r="E719" s="5">
        <v>-8.2299999999999995E-4</v>
      </c>
      <c r="F719" s="5">
        <v>1059426</v>
      </c>
      <c r="G719" s="5">
        <v>350107391</v>
      </c>
      <c r="H719" s="5">
        <v>0.906694</v>
      </c>
      <c r="I719" s="5">
        <v>0</v>
      </c>
      <c r="J719" s="5">
        <v>240</v>
      </c>
      <c r="L719">
        <f t="shared" si="69"/>
        <v>717</v>
      </c>
      <c r="M719">
        <f>Analysis!$B$3+B719/1000000</f>
        <v>15.368329000004451</v>
      </c>
      <c r="N719">
        <f t="shared" si="70"/>
        <v>3</v>
      </c>
      <c r="O719">
        <f>IF(ABS(D719)&gt;1,D719/1000000,D719)*Analysis!$B$4</f>
        <v>-2.6634150000000002E-2</v>
      </c>
      <c r="P719">
        <f>IF(ABS(E719)&gt;1,E719/1000000,E719)*Analysis!$B$4</f>
        <v>-8.07363E-3</v>
      </c>
      <c r="Q719">
        <f>IF(ABS(F719)&gt;1,F719/1000000,F719)*Analysis!$B$4</f>
        <v>10.39296906</v>
      </c>
      <c r="R719">
        <f t="shared" si="71"/>
        <v>350.10739100000001</v>
      </c>
      <c r="S719">
        <f t="shared" si="72"/>
        <v>0.906694</v>
      </c>
      <c r="T719">
        <f t="shared" si="73"/>
        <v>0</v>
      </c>
      <c r="U719">
        <f t="shared" si="74"/>
        <v>0.24</v>
      </c>
    </row>
    <row r="720" spans="1:21" x14ac:dyDescent="0.3">
      <c r="A720" s="4">
        <v>718</v>
      </c>
      <c r="B720" s="4">
        <v>-96576615909</v>
      </c>
      <c r="C720" s="5">
        <v>3</v>
      </c>
      <c r="D720" s="5">
        <v>6.5690000000000002E-3</v>
      </c>
      <c r="E720" s="5">
        <v>8.3260000000000001E-3</v>
      </c>
      <c r="F720" s="5">
        <v>1054430</v>
      </c>
      <c r="G720" s="5">
        <v>371057739</v>
      </c>
      <c r="H720" s="5">
        <v>11096477</v>
      </c>
      <c r="I720" s="5">
        <v>0</v>
      </c>
      <c r="J720" s="5">
        <v>240</v>
      </c>
      <c r="L720">
        <f t="shared" si="69"/>
        <v>718</v>
      </c>
      <c r="M720">
        <f>Analysis!$B$3+B720/1000000</f>
        <v>15.384090999999898</v>
      </c>
      <c r="N720">
        <f t="shared" si="70"/>
        <v>3</v>
      </c>
      <c r="O720">
        <f>IF(ABS(D720)&gt;1,D720/1000000,D720)*Analysis!$B$4</f>
        <v>6.4441890000000002E-2</v>
      </c>
      <c r="P720">
        <f>IF(ABS(E720)&gt;1,E720/1000000,E720)*Analysis!$B$4</f>
        <v>8.1678060000000011E-2</v>
      </c>
      <c r="Q720">
        <f>IF(ABS(F720)&gt;1,F720/1000000,F720)*Analysis!$B$4</f>
        <v>10.343958300000001</v>
      </c>
      <c r="R720">
        <f t="shared" si="71"/>
        <v>371.05773900000003</v>
      </c>
      <c r="S720">
        <f t="shared" si="72"/>
        <v>11.096477</v>
      </c>
      <c r="T720">
        <f t="shared" si="73"/>
        <v>0</v>
      </c>
      <c r="U720">
        <f t="shared" si="74"/>
        <v>0.24</v>
      </c>
    </row>
    <row r="721" spans="1:21" x14ac:dyDescent="0.3">
      <c r="A721" s="4">
        <v>719</v>
      </c>
      <c r="B721" s="4">
        <v>-96576590816</v>
      </c>
      <c r="C721" s="5">
        <v>3</v>
      </c>
      <c r="D721" s="5">
        <v>4.4580000000000002E-3</v>
      </c>
      <c r="E721" s="5">
        <v>-5.5430000000000002E-3</v>
      </c>
      <c r="F721" s="5">
        <v>1068596</v>
      </c>
      <c r="G721" s="5">
        <v>398312561</v>
      </c>
      <c r="H721" s="5">
        <v>-1741384</v>
      </c>
      <c r="I721" s="5">
        <v>0</v>
      </c>
      <c r="J721" s="5">
        <v>241</v>
      </c>
      <c r="L721">
        <f t="shared" si="69"/>
        <v>719</v>
      </c>
      <c r="M721">
        <f>Analysis!$B$3+B721/1000000</f>
        <v>15.409184000003734</v>
      </c>
      <c r="N721">
        <f t="shared" si="70"/>
        <v>3</v>
      </c>
      <c r="O721">
        <f>IF(ABS(D721)&gt;1,D721/1000000,D721)*Analysis!$B$4</f>
        <v>4.3732980000000005E-2</v>
      </c>
      <c r="P721">
        <f>IF(ABS(E721)&gt;1,E721/1000000,E721)*Analysis!$B$4</f>
        <v>-5.4376830000000008E-2</v>
      </c>
      <c r="Q721">
        <f>IF(ABS(F721)&gt;1,F721/1000000,F721)*Analysis!$B$4</f>
        <v>10.482926760000002</v>
      </c>
      <c r="R721">
        <f t="shared" si="71"/>
        <v>398.31256100000002</v>
      </c>
      <c r="S721">
        <f t="shared" si="72"/>
        <v>-1.741384</v>
      </c>
      <c r="T721">
        <f t="shared" si="73"/>
        <v>0</v>
      </c>
      <c r="U721">
        <f t="shared" si="74"/>
        <v>0.24099999999999999</v>
      </c>
    </row>
    <row r="722" spans="1:21" x14ac:dyDescent="0.3">
      <c r="A722" s="4">
        <v>720</v>
      </c>
      <c r="B722" s="4">
        <v>-96576569436</v>
      </c>
      <c r="C722" s="5">
        <v>3</v>
      </c>
      <c r="D722" s="5">
        <v>2.2557000000000001E-2</v>
      </c>
      <c r="E722" s="5">
        <v>1.7125999999999999E-2</v>
      </c>
      <c r="F722" s="5">
        <v>1058869</v>
      </c>
      <c r="G722" s="5">
        <v>432693939</v>
      </c>
      <c r="H722" s="5">
        <v>1023309</v>
      </c>
      <c r="I722" s="5">
        <v>0</v>
      </c>
      <c r="J722" s="5">
        <v>241</v>
      </c>
      <c r="L722">
        <f t="shared" si="69"/>
        <v>720</v>
      </c>
      <c r="M722">
        <f>Analysis!$B$3+B722/1000000</f>
        <v>15.430563999994774</v>
      </c>
      <c r="N722">
        <f t="shared" si="70"/>
        <v>3</v>
      </c>
      <c r="O722">
        <f>IF(ABS(D722)&gt;1,D722/1000000,D722)*Analysis!$B$4</f>
        <v>0.22128417000000003</v>
      </c>
      <c r="P722">
        <f>IF(ABS(E722)&gt;1,E722/1000000,E722)*Analysis!$B$4</f>
        <v>0.16800605999999998</v>
      </c>
      <c r="Q722">
        <f>IF(ABS(F722)&gt;1,F722/1000000,F722)*Analysis!$B$4</f>
        <v>10.387504890000001</v>
      </c>
      <c r="R722">
        <f t="shared" si="71"/>
        <v>432.693939</v>
      </c>
      <c r="S722">
        <f t="shared" si="72"/>
        <v>1.023309</v>
      </c>
      <c r="T722">
        <f t="shared" si="73"/>
        <v>0</v>
      </c>
      <c r="U722">
        <f t="shared" si="74"/>
        <v>0.24099999999999999</v>
      </c>
    </row>
    <row r="723" spans="1:21" x14ac:dyDescent="0.3">
      <c r="A723" s="4">
        <v>721</v>
      </c>
      <c r="B723" s="4">
        <v>-96576550060</v>
      </c>
      <c r="C723" s="5">
        <v>3</v>
      </c>
      <c r="D723" s="5">
        <v>2.8330999999999999E-2</v>
      </c>
      <c r="E723" s="5">
        <v>1.7448999999999999E-2</v>
      </c>
      <c r="F723" s="5">
        <v>1047068</v>
      </c>
      <c r="G723" s="5">
        <v>437860565</v>
      </c>
      <c r="H723" s="5">
        <v>2519747</v>
      </c>
      <c r="I723" s="5">
        <v>0</v>
      </c>
      <c r="J723" s="5">
        <v>242</v>
      </c>
      <c r="L723">
        <f t="shared" si="69"/>
        <v>721</v>
      </c>
      <c r="M723">
        <f>Analysis!$B$3+B723/1000000</f>
        <v>15.449940000005881</v>
      </c>
      <c r="N723">
        <f t="shared" si="70"/>
        <v>3</v>
      </c>
      <c r="O723">
        <f>IF(ABS(D723)&gt;1,D723/1000000,D723)*Analysis!$B$4</f>
        <v>0.27792710999999998</v>
      </c>
      <c r="P723">
        <f>IF(ABS(E723)&gt;1,E723/1000000,E723)*Analysis!$B$4</f>
        <v>0.17117468999999999</v>
      </c>
      <c r="Q723">
        <f>IF(ABS(F723)&gt;1,F723/1000000,F723)*Analysis!$B$4</f>
        <v>10.271737080000001</v>
      </c>
      <c r="R723">
        <f t="shared" si="71"/>
        <v>437.86056500000001</v>
      </c>
      <c r="S723">
        <f t="shared" si="72"/>
        <v>2.5197470000000002</v>
      </c>
      <c r="T723">
        <f t="shared" si="73"/>
        <v>0</v>
      </c>
      <c r="U723">
        <f t="shared" si="74"/>
        <v>0.24199999999999999</v>
      </c>
    </row>
    <row r="724" spans="1:21" x14ac:dyDescent="0.3">
      <c r="A724" s="4">
        <v>722</v>
      </c>
      <c r="B724" s="4">
        <v>-96576528468</v>
      </c>
      <c r="C724" s="5">
        <v>3</v>
      </c>
      <c r="D724" s="5">
        <v>4.5199999999999997E-3</v>
      </c>
      <c r="E724" s="5">
        <v>6.587E-3</v>
      </c>
      <c r="F724" s="5">
        <v>1045734</v>
      </c>
      <c r="G724" s="5">
        <v>439744751</v>
      </c>
      <c r="H724" s="5">
        <v>41844467</v>
      </c>
      <c r="I724" s="5">
        <v>0</v>
      </c>
      <c r="J724" s="5">
        <v>242</v>
      </c>
      <c r="L724">
        <f t="shared" si="69"/>
        <v>722</v>
      </c>
      <c r="M724">
        <f>Analysis!$B$3+B724/1000000</f>
        <v>15.471531999995932</v>
      </c>
      <c r="N724">
        <f t="shared" si="70"/>
        <v>3</v>
      </c>
      <c r="O724">
        <f>IF(ABS(D724)&gt;1,D724/1000000,D724)*Analysis!$B$4</f>
        <v>4.4341199999999997E-2</v>
      </c>
      <c r="P724">
        <f>IF(ABS(E724)&gt;1,E724/1000000,E724)*Analysis!$B$4</f>
        <v>6.4618469999999997E-2</v>
      </c>
      <c r="Q724">
        <f>IF(ABS(F724)&gt;1,F724/1000000,F724)*Analysis!$B$4</f>
        <v>10.25865054</v>
      </c>
      <c r="R724">
        <f t="shared" si="71"/>
        <v>439.74475100000001</v>
      </c>
      <c r="S724">
        <f t="shared" si="72"/>
        <v>41.844467000000002</v>
      </c>
      <c r="T724">
        <f t="shared" si="73"/>
        <v>0</v>
      </c>
      <c r="U724">
        <f t="shared" si="74"/>
        <v>0.24199999999999999</v>
      </c>
    </row>
    <row r="725" spans="1:21" x14ac:dyDescent="0.3">
      <c r="A725" s="4">
        <v>723</v>
      </c>
      <c r="B725" s="4">
        <v>-96576510934</v>
      </c>
      <c r="C725" s="5">
        <v>3</v>
      </c>
      <c r="D725" s="5">
        <v>3.7100000000000002E-4</v>
      </c>
      <c r="E725" s="5">
        <v>2.8413999999999998E-2</v>
      </c>
      <c r="F725" s="5">
        <v>1060307</v>
      </c>
      <c r="G725" s="5">
        <v>440503296</v>
      </c>
      <c r="H725" s="5">
        <v>44848438</v>
      </c>
      <c r="I725" s="5">
        <v>0</v>
      </c>
      <c r="J725" s="5">
        <v>242</v>
      </c>
      <c r="L725">
        <f t="shared" si="69"/>
        <v>723</v>
      </c>
      <c r="M725">
        <f>Analysis!$B$3+B725/1000000</f>
        <v>15.489065999994637</v>
      </c>
      <c r="N725">
        <f t="shared" si="70"/>
        <v>3</v>
      </c>
      <c r="O725">
        <f>IF(ABS(D725)&gt;1,D725/1000000,D725)*Analysis!$B$4</f>
        <v>3.6395100000000003E-3</v>
      </c>
      <c r="P725">
        <f>IF(ABS(E725)&gt;1,E725/1000000,E725)*Analysis!$B$4</f>
        <v>0.27874134</v>
      </c>
      <c r="Q725">
        <f>IF(ABS(F725)&gt;1,F725/1000000,F725)*Analysis!$B$4</f>
        <v>10.401611670000001</v>
      </c>
      <c r="R725">
        <f t="shared" si="71"/>
        <v>440.50329599999998</v>
      </c>
      <c r="S725">
        <f t="shared" si="72"/>
        <v>44.848438000000002</v>
      </c>
      <c r="T725">
        <f t="shared" si="73"/>
        <v>0</v>
      </c>
      <c r="U725">
        <f t="shared" si="74"/>
        <v>0.24199999999999999</v>
      </c>
    </row>
    <row r="726" spans="1:21" x14ac:dyDescent="0.3">
      <c r="A726" s="4">
        <v>724</v>
      </c>
      <c r="B726" s="4">
        <v>-96576489944</v>
      </c>
      <c r="C726" s="5">
        <v>3</v>
      </c>
      <c r="D726" s="5">
        <v>-0.127418</v>
      </c>
      <c r="E726" s="5">
        <v>4.9721000000000001E-2</v>
      </c>
      <c r="F726" s="5">
        <v>1077895</v>
      </c>
      <c r="G726" s="5">
        <v>425904999</v>
      </c>
      <c r="H726" s="5">
        <v>54425652</v>
      </c>
      <c r="I726" s="5">
        <v>0</v>
      </c>
      <c r="J726" s="5">
        <v>243</v>
      </c>
      <c r="L726">
        <f t="shared" si="69"/>
        <v>724</v>
      </c>
      <c r="M726">
        <f>Analysis!$B$3+B726/1000000</f>
        <v>15.510055999999167</v>
      </c>
      <c r="N726">
        <f t="shared" si="70"/>
        <v>3</v>
      </c>
      <c r="O726">
        <f>IF(ABS(D726)&gt;1,D726/1000000,D726)*Analysis!$B$4</f>
        <v>-1.2499705800000001</v>
      </c>
      <c r="P726">
        <f>IF(ABS(E726)&gt;1,E726/1000000,E726)*Analysis!$B$4</f>
        <v>0.48776301000000005</v>
      </c>
      <c r="Q726">
        <f>IF(ABS(F726)&gt;1,F726/1000000,F726)*Analysis!$B$4</f>
        <v>10.574149950000001</v>
      </c>
      <c r="R726">
        <f t="shared" si="71"/>
        <v>425.90499899999998</v>
      </c>
      <c r="S726">
        <f t="shared" si="72"/>
        <v>54.425651999999999</v>
      </c>
      <c r="T726">
        <f t="shared" si="73"/>
        <v>0</v>
      </c>
      <c r="U726">
        <f t="shared" si="74"/>
        <v>0.24299999999999999</v>
      </c>
    </row>
    <row r="727" spans="1:21" x14ac:dyDescent="0.3">
      <c r="A727" s="4">
        <v>725</v>
      </c>
      <c r="B727" s="4">
        <v>-96576467905</v>
      </c>
      <c r="C727" s="5">
        <v>3</v>
      </c>
      <c r="D727" s="5">
        <v>-0.17808399999999999</v>
      </c>
      <c r="E727" s="5">
        <v>0.10302</v>
      </c>
      <c r="F727" s="5">
        <v>1091336</v>
      </c>
      <c r="G727" s="5">
        <v>393746552</v>
      </c>
      <c r="H727" s="5">
        <v>79332123</v>
      </c>
      <c r="I727" s="5">
        <v>0</v>
      </c>
      <c r="J727" s="5">
        <v>244</v>
      </c>
      <c r="L727">
        <f t="shared" si="69"/>
        <v>725</v>
      </c>
      <c r="M727">
        <f>Analysis!$B$3+B727/1000000</f>
        <v>15.5320950000023</v>
      </c>
      <c r="N727">
        <f t="shared" si="70"/>
        <v>3</v>
      </c>
      <c r="O727">
        <f>IF(ABS(D727)&gt;1,D727/1000000,D727)*Analysis!$B$4</f>
        <v>-1.74700404</v>
      </c>
      <c r="P727">
        <f>IF(ABS(E727)&gt;1,E727/1000000,E727)*Analysis!$B$4</f>
        <v>1.0106262000000001</v>
      </c>
      <c r="Q727">
        <f>IF(ABS(F727)&gt;1,F727/1000000,F727)*Analysis!$B$4</f>
        <v>10.706006160000001</v>
      </c>
      <c r="R727">
        <f t="shared" si="71"/>
        <v>393.74655200000001</v>
      </c>
      <c r="S727">
        <f t="shared" si="72"/>
        <v>79.332122999999996</v>
      </c>
      <c r="T727">
        <f t="shared" si="73"/>
        <v>0</v>
      </c>
      <c r="U727">
        <f t="shared" si="74"/>
        <v>0.24399999999999999</v>
      </c>
    </row>
    <row r="728" spans="1:21" x14ac:dyDescent="0.3">
      <c r="A728" s="4">
        <v>726</v>
      </c>
      <c r="B728" s="4">
        <v>-96576450370</v>
      </c>
      <c r="C728" s="5">
        <v>3</v>
      </c>
      <c r="D728" s="5">
        <v>-0.221752</v>
      </c>
      <c r="E728" s="5">
        <v>0.13336200000000001</v>
      </c>
      <c r="F728" s="5">
        <v>1052548</v>
      </c>
      <c r="G728" s="5">
        <v>342041901</v>
      </c>
      <c r="H728" s="5">
        <v>99623016</v>
      </c>
      <c r="I728" s="5">
        <v>0</v>
      </c>
      <c r="J728" s="5">
        <v>244</v>
      </c>
      <c r="L728">
        <f t="shared" si="69"/>
        <v>726</v>
      </c>
      <c r="M728">
        <f>Analysis!$B$3+B728/1000000</f>
        <v>15.549629999994067</v>
      </c>
      <c r="N728">
        <f t="shared" si="70"/>
        <v>3</v>
      </c>
      <c r="O728">
        <f>IF(ABS(D728)&gt;1,D728/1000000,D728)*Analysis!$B$4</f>
        <v>-2.1753871200000003</v>
      </c>
      <c r="P728">
        <f>IF(ABS(E728)&gt;1,E728/1000000,E728)*Analysis!$B$4</f>
        <v>1.3082812200000002</v>
      </c>
      <c r="Q728">
        <f>IF(ABS(F728)&gt;1,F728/1000000,F728)*Analysis!$B$4</f>
        <v>10.32549588</v>
      </c>
      <c r="R728">
        <f t="shared" si="71"/>
        <v>342.041901</v>
      </c>
      <c r="S728">
        <f t="shared" si="72"/>
        <v>99.623016000000007</v>
      </c>
      <c r="T728">
        <f t="shared" si="73"/>
        <v>0</v>
      </c>
      <c r="U728">
        <f t="shared" si="74"/>
        <v>0.24399999999999999</v>
      </c>
    </row>
    <row r="729" spans="1:21" x14ac:dyDescent="0.3">
      <c r="A729" s="4">
        <v>727</v>
      </c>
      <c r="B729" s="4">
        <v>-96576430553</v>
      </c>
      <c r="C729" s="5">
        <v>3</v>
      </c>
      <c r="D729" s="5">
        <v>-0.19594900000000001</v>
      </c>
      <c r="E729" s="5">
        <v>9.8937999999999998E-2</v>
      </c>
      <c r="F729" s="5">
        <v>1017334</v>
      </c>
      <c r="G729" s="5">
        <v>281209808</v>
      </c>
      <c r="H729" s="5">
        <v>98958351</v>
      </c>
      <c r="I729" s="5">
        <v>0</v>
      </c>
      <c r="J729" s="5">
        <v>245</v>
      </c>
      <c r="L729">
        <f t="shared" si="69"/>
        <v>727</v>
      </c>
      <c r="M729">
        <f>Analysis!$B$3+B729/1000000</f>
        <v>15.569447000001674</v>
      </c>
      <c r="N729">
        <f t="shared" si="70"/>
        <v>3</v>
      </c>
      <c r="O729">
        <f>IF(ABS(D729)&gt;1,D729/1000000,D729)*Analysis!$B$4</f>
        <v>-1.9222596900000002</v>
      </c>
      <c r="P729">
        <f>IF(ABS(E729)&gt;1,E729/1000000,E729)*Analysis!$B$4</f>
        <v>0.97058178000000006</v>
      </c>
      <c r="Q729">
        <f>IF(ABS(F729)&gt;1,F729/1000000,F729)*Analysis!$B$4</f>
        <v>9.98004654</v>
      </c>
      <c r="R729">
        <f t="shared" si="71"/>
        <v>281.20980800000001</v>
      </c>
      <c r="S729">
        <f t="shared" si="72"/>
        <v>98.958350999999993</v>
      </c>
      <c r="T729">
        <f t="shared" si="73"/>
        <v>0</v>
      </c>
      <c r="U729">
        <f t="shared" si="74"/>
        <v>0.245</v>
      </c>
    </row>
    <row r="730" spans="1:21" x14ac:dyDescent="0.3">
      <c r="A730" s="4">
        <v>728</v>
      </c>
      <c r="B730" s="4">
        <v>-96576409365</v>
      </c>
      <c r="C730" s="5">
        <v>3</v>
      </c>
      <c r="D730" s="5">
        <v>-0.109442</v>
      </c>
      <c r="E730" s="5">
        <v>7.7317999999999998E-2</v>
      </c>
      <c r="F730" s="5">
        <v>1008343</v>
      </c>
      <c r="G730" s="5">
        <v>235646500</v>
      </c>
      <c r="H730" s="5">
        <v>97954178</v>
      </c>
      <c r="I730" s="5">
        <v>0</v>
      </c>
      <c r="J730" s="5">
        <v>243</v>
      </c>
      <c r="L730">
        <f t="shared" si="69"/>
        <v>728</v>
      </c>
      <c r="M730">
        <f>Analysis!$B$3+B730/1000000</f>
        <v>15.590635000000475</v>
      </c>
      <c r="N730">
        <f t="shared" si="70"/>
        <v>3</v>
      </c>
      <c r="O730">
        <f>IF(ABS(D730)&gt;1,D730/1000000,D730)*Analysis!$B$4</f>
        <v>-1.0736260200000001</v>
      </c>
      <c r="P730">
        <f>IF(ABS(E730)&gt;1,E730/1000000,E730)*Analysis!$B$4</f>
        <v>0.75848958</v>
      </c>
      <c r="Q730">
        <f>IF(ABS(F730)&gt;1,F730/1000000,F730)*Analysis!$B$4</f>
        <v>9.8918448300000001</v>
      </c>
      <c r="R730">
        <f t="shared" si="71"/>
        <v>235.6465</v>
      </c>
      <c r="S730">
        <f t="shared" si="72"/>
        <v>97.954177999999999</v>
      </c>
      <c r="T730">
        <f t="shared" si="73"/>
        <v>0</v>
      </c>
      <c r="U730">
        <f t="shared" si="74"/>
        <v>0.24299999999999999</v>
      </c>
    </row>
    <row r="731" spans="1:21" x14ac:dyDescent="0.3">
      <c r="A731" s="4">
        <v>729</v>
      </c>
      <c r="B731" s="4">
        <v>-96576393774</v>
      </c>
      <c r="C731" s="5">
        <v>3</v>
      </c>
      <c r="D731" s="5">
        <v>-0.42857800000000001</v>
      </c>
      <c r="E731" s="5">
        <v>0.31089899999999998</v>
      </c>
      <c r="F731" s="5">
        <v>0.93401699999999999</v>
      </c>
      <c r="G731" s="5">
        <v>197585022</v>
      </c>
      <c r="H731" s="5">
        <v>107410820</v>
      </c>
      <c r="I731" s="5">
        <v>0</v>
      </c>
      <c r="J731" s="5">
        <v>243</v>
      </c>
      <c r="L731">
        <f t="shared" si="69"/>
        <v>729</v>
      </c>
      <c r="M731">
        <f>Analysis!$B$3+B731/1000000</f>
        <v>15.606226000003517</v>
      </c>
      <c r="N731">
        <f t="shared" si="70"/>
        <v>3</v>
      </c>
      <c r="O731">
        <f>IF(ABS(D731)&gt;1,D731/1000000,D731)*Analysis!$B$4</f>
        <v>-4.2043501800000005</v>
      </c>
      <c r="P731">
        <f>IF(ABS(E731)&gt;1,E731/1000000,E731)*Analysis!$B$4</f>
        <v>3.0499191899999998</v>
      </c>
      <c r="Q731">
        <f>IF(ABS(F731)&gt;1,F731/1000000,F731)*Analysis!$B$4</f>
        <v>9.1627067699999998</v>
      </c>
      <c r="R731">
        <f t="shared" si="71"/>
        <v>197.58502200000001</v>
      </c>
      <c r="S731">
        <f t="shared" si="72"/>
        <v>107.41082</v>
      </c>
      <c r="T731">
        <f t="shared" si="73"/>
        <v>0</v>
      </c>
      <c r="U731">
        <f t="shared" si="74"/>
        <v>0.24299999999999999</v>
      </c>
    </row>
    <row r="732" spans="1:21" x14ac:dyDescent="0.3">
      <c r="A732" s="4">
        <v>730</v>
      </c>
      <c r="B732" s="4">
        <v>-96576367137</v>
      </c>
      <c r="C732" s="5">
        <v>3</v>
      </c>
      <c r="D732" s="5">
        <v>-0.99253800000000003</v>
      </c>
      <c r="E732" s="5">
        <v>0.60546500000000003</v>
      </c>
      <c r="F732" s="5">
        <v>0.88556500000000005</v>
      </c>
      <c r="G732" s="5">
        <v>49675816</v>
      </c>
      <c r="H732" s="5">
        <v>175041443</v>
      </c>
      <c r="I732" s="5">
        <v>0</v>
      </c>
      <c r="J732" s="5">
        <v>242</v>
      </c>
      <c r="L732">
        <f t="shared" si="69"/>
        <v>730</v>
      </c>
      <c r="M732">
        <f>Analysis!$B$3+B732/1000000</f>
        <v>15.632863000006182</v>
      </c>
      <c r="N732">
        <f t="shared" si="70"/>
        <v>3</v>
      </c>
      <c r="O732">
        <f>IF(ABS(D732)&gt;1,D732/1000000,D732)*Analysis!$B$4</f>
        <v>-9.7367977800000016</v>
      </c>
      <c r="P732">
        <f>IF(ABS(E732)&gt;1,E732/1000000,E732)*Analysis!$B$4</f>
        <v>5.9396116500000007</v>
      </c>
      <c r="Q732">
        <f>IF(ABS(F732)&gt;1,F732/1000000,F732)*Analysis!$B$4</f>
        <v>8.6873926500000014</v>
      </c>
      <c r="R732">
        <f t="shared" si="71"/>
        <v>49.675815999999998</v>
      </c>
      <c r="S732">
        <f t="shared" si="72"/>
        <v>175.04144299999999</v>
      </c>
      <c r="T732">
        <f t="shared" si="73"/>
        <v>0</v>
      </c>
      <c r="U732">
        <f t="shared" si="74"/>
        <v>0.24199999999999999</v>
      </c>
    </row>
    <row r="733" spans="1:21" x14ac:dyDescent="0.3">
      <c r="A733" s="4">
        <v>731</v>
      </c>
      <c r="B733" s="4">
        <v>-96576348232</v>
      </c>
      <c r="C733" s="5">
        <v>3</v>
      </c>
      <c r="D733" s="5">
        <v>-0.70933900000000005</v>
      </c>
      <c r="E733" s="5">
        <v>0.25484200000000001</v>
      </c>
      <c r="F733" s="5">
        <v>0.98357899999999998</v>
      </c>
      <c r="G733" s="5">
        <v>-20120863</v>
      </c>
      <c r="H733" s="5">
        <v>209707947</v>
      </c>
      <c r="I733" s="5">
        <v>0</v>
      </c>
      <c r="J733" s="5">
        <v>243</v>
      </c>
      <c r="L733">
        <f t="shared" si="69"/>
        <v>731</v>
      </c>
      <c r="M733">
        <f>Analysis!$B$3+B733/1000000</f>
        <v>15.651767999996082</v>
      </c>
      <c r="N733">
        <f t="shared" si="70"/>
        <v>3</v>
      </c>
      <c r="O733">
        <f>IF(ABS(D733)&gt;1,D733/1000000,D733)*Analysis!$B$4</f>
        <v>-6.9586155900000009</v>
      </c>
      <c r="P733">
        <f>IF(ABS(E733)&gt;1,E733/1000000,E733)*Analysis!$B$4</f>
        <v>2.5000000200000003</v>
      </c>
      <c r="Q733">
        <f>IF(ABS(F733)&gt;1,F733/1000000,F733)*Analysis!$B$4</f>
        <v>9.6489099899999999</v>
      </c>
      <c r="R733">
        <f t="shared" si="71"/>
        <v>-20.120863</v>
      </c>
      <c r="S733">
        <f t="shared" si="72"/>
        <v>209.70794699999999</v>
      </c>
      <c r="T733">
        <f t="shared" si="73"/>
        <v>0</v>
      </c>
      <c r="U733">
        <f t="shared" si="74"/>
        <v>0.24299999999999999</v>
      </c>
    </row>
    <row r="734" spans="1:21" x14ac:dyDescent="0.3">
      <c r="A734" s="4">
        <v>732</v>
      </c>
      <c r="B734" s="4">
        <v>-96576332742</v>
      </c>
      <c r="C734" s="5">
        <v>3</v>
      </c>
      <c r="D734" s="5">
        <v>-0.34314</v>
      </c>
      <c r="E734" s="5">
        <v>5.9104999999999998E-2</v>
      </c>
      <c r="F734" s="5">
        <v>1042411</v>
      </c>
      <c r="G734" s="5">
        <v>-41652382</v>
      </c>
      <c r="H734" s="5">
        <v>215773041</v>
      </c>
      <c r="I734" s="5">
        <v>0</v>
      </c>
      <c r="J734" s="5">
        <v>243</v>
      </c>
      <c r="L734">
        <f t="shared" si="69"/>
        <v>732</v>
      </c>
      <c r="M734">
        <f>Analysis!$B$3+B734/1000000</f>
        <v>15.667258000001311</v>
      </c>
      <c r="N734">
        <f t="shared" si="70"/>
        <v>3</v>
      </c>
      <c r="O734">
        <f>IF(ABS(D734)&gt;1,D734/1000000,D734)*Analysis!$B$4</f>
        <v>-3.3662034000000003</v>
      </c>
      <c r="P734">
        <f>IF(ABS(E734)&gt;1,E734/1000000,E734)*Analysis!$B$4</f>
        <v>0.57982005000000003</v>
      </c>
      <c r="Q734">
        <f>IF(ABS(F734)&gt;1,F734/1000000,F734)*Analysis!$B$4</f>
        <v>10.226051910000001</v>
      </c>
      <c r="R734">
        <f t="shared" si="71"/>
        <v>-41.652382000000003</v>
      </c>
      <c r="S734">
        <f t="shared" si="72"/>
        <v>215.77304100000001</v>
      </c>
      <c r="T734">
        <f t="shared" si="73"/>
        <v>0</v>
      </c>
      <c r="U734">
        <f t="shared" si="74"/>
        <v>0.24299999999999999</v>
      </c>
    </row>
    <row r="735" spans="1:21" x14ac:dyDescent="0.3">
      <c r="A735" s="4">
        <v>733</v>
      </c>
      <c r="B735" s="4">
        <v>-96576313869</v>
      </c>
      <c r="C735" s="5">
        <v>3</v>
      </c>
      <c r="D735" s="5">
        <v>-5.1542999999999999E-2</v>
      </c>
      <c r="E735" s="5">
        <v>3.7405000000000001E-2</v>
      </c>
      <c r="F735" s="5">
        <v>1020562</v>
      </c>
      <c r="G735" s="5">
        <v>-38922470</v>
      </c>
      <c r="H735" s="5">
        <v>212472519</v>
      </c>
      <c r="I735" s="5">
        <v>0</v>
      </c>
      <c r="J735" s="5">
        <v>243</v>
      </c>
      <c r="L735">
        <f t="shared" si="69"/>
        <v>733</v>
      </c>
      <c r="M735">
        <f>Analysis!$B$3+B735/1000000</f>
        <v>15.68613099999493</v>
      </c>
      <c r="N735">
        <f t="shared" si="70"/>
        <v>3</v>
      </c>
      <c r="O735">
        <f>IF(ABS(D735)&gt;1,D735/1000000,D735)*Analysis!$B$4</f>
        <v>-0.50563683000000004</v>
      </c>
      <c r="P735">
        <f>IF(ABS(E735)&gt;1,E735/1000000,E735)*Analysis!$B$4</f>
        <v>0.36694305000000005</v>
      </c>
      <c r="Q735">
        <f>IF(ABS(F735)&gt;1,F735/1000000,F735)*Analysis!$B$4</f>
        <v>10.011713220000001</v>
      </c>
      <c r="R735">
        <f t="shared" si="71"/>
        <v>-38.922469999999997</v>
      </c>
      <c r="S735">
        <f t="shared" si="72"/>
        <v>212.47251900000001</v>
      </c>
      <c r="T735">
        <f t="shared" si="73"/>
        <v>0</v>
      </c>
      <c r="U735">
        <f t="shared" si="74"/>
        <v>0.24299999999999999</v>
      </c>
    </row>
    <row r="736" spans="1:21" x14ac:dyDescent="0.3">
      <c r="A736" s="4">
        <v>734</v>
      </c>
      <c r="B736" s="4">
        <v>-96576287801</v>
      </c>
      <c r="C736" s="5">
        <v>3</v>
      </c>
      <c r="D736" s="5">
        <v>0.41027200000000003</v>
      </c>
      <c r="E736" s="5">
        <v>0.75392999999999999</v>
      </c>
      <c r="F736" s="5">
        <v>0.93434200000000001</v>
      </c>
      <c r="G736" s="5">
        <v>5943994</v>
      </c>
      <c r="H736" s="5">
        <v>248614426</v>
      </c>
      <c r="I736" s="5">
        <v>0</v>
      </c>
      <c r="J736" s="5">
        <v>243</v>
      </c>
      <c r="L736">
        <f t="shared" si="69"/>
        <v>734</v>
      </c>
      <c r="M736">
        <f>Analysis!$B$3+B736/1000000</f>
        <v>15.712199000001419</v>
      </c>
      <c r="N736">
        <f t="shared" si="70"/>
        <v>3</v>
      </c>
      <c r="O736">
        <f>IF(ABS(D736)&gt;1,D736/1000000,D736)*Analysis!$B$4</f>
        <v>4.0247683200000006</v>
      </c>
      <c r="P736">
        <f>IF(ABS(E736)&gt;1,E736/1000000,E736)*Analysis!$B$4</f>
        <v>7.3960533000000002</v>
      </c>
      <c r="Q736">
        <f>IF(ABS(F736)&gt;1,F736/1000000,F736)*Analysis!$B$4</f>
        <v>9.1658950200000007</v>
      </c>
      <c r="R736">
        <f t="shared" si="71"/>
        <v>5.943994</v>
      </c>
      <c r="S736">
        <f t="shared" si="72"/>
        <v>248.61442600000001</v>
      </c>
      <c r="T736">
        <f t="shared" si="73"/>
        <v>0</v>
      </c>
      <c r="U736">
        <f t="shared" si="74"/>
        <v>0.24299999999999999</v>
      </c>
    </row>
    <row r="737" spans="1:21" x14ac:dyDescent="0.3">
      <c r="A737" s="4">
        <v>735</v>
      </c>
      <c r="B737" s="4">
        <v>-96576268767</v>
      </c>
      <c r="C737" s="5">
        <v>3</v>
      </c>
      <c r="D737" s="5">
        <v>0.86711300000000002</v>
      </c>
      <c r="E737" s="5">
        <v>1404525</v>
      </c>
      <c r="F737" s="5">
        <v>0.85125200000000001</v>
      </c>
      <c r="G737" s="5">
        <v>91052147</v>
      </c>
      <c r="H737" s="5">
        <v>353344421</v>
      </c>
      <c r="I737" s="5">
        <v>0</v>
      </c>
      <c r="J737" s="5">
        <v>244</v>
      </c>
      <c r="L737">
        <f t="shared" si="69"/>
        <v>735</v>
      </c>
      <c r="M737">
        <f>Analysis!$B$3+B737/1000000</f>
        <v>15.73123299999861</v>
      </c>
      <c r="N737">
        <f t="shared" si="70"/>
        <v>3</v>
      </c>
      <c r="O737">
        <f>IF(ABS(D737)&gt;1,D737/1000000,D737)*Analysis!$B$4</f>
        <v>8.506378530000001</v>
      </c>
      <c r="P737">
        <f>IF(ABS(E737)&gt;1,E737/1000000,E737)*Analysis!$B$4</f>
        <v>13.778390250000001</v>
      </c>
      <c r="Q737">
        <f>IF(ABS(F737)&gt;1,F737/1000000,F737)*Analysis!$B$4</f>
        <v>8.3507821199999999</v>
      </c>
      <c r="R737">
        <f t="shared" si="71"/>
        <v>91.052147000000005</v>
      </c>
      <c r="S737">
        <f t="shared" si="72"/>
        <v>353.34442100000001</v>
      </c>
      <c r="T737">
        <f t="shared" si="73"/>
        <v>0</v>
      </c>
      <c r="U737">
        <f t="shared" si="74"/>
        <v>0.24399999999999999</v>
      </c>
    </row>
    <row r="738" spans="1:21" x14ac:dyDescent="0.3">
      <c r="A738" s="4">
        <v>736</v>
      </c>
      <c r="B738" s="4">
        <v>-96576252060</v>
      </c>
      <c r="C738" s="5">
        <v>3</v>
      </c>
      <c r="D738" s="5">
        <v>0.82328999999999997</v>
      </c>
      <c r="E738" s="5">
        <v>1292893</v>
      </c>
      <c r="F738" s="5">
        <v>0.83231699999999997</v>
      </c>
      <c r="G738" s="5">
        <v>164948151</v>
      </c>
      <c r="H738" s="5">
        <v>444842529</v>
      </c>
      <c r="I738" s="5">
        <v>0</v>
      </c>
      <c r="J738" s="5">
        <v>244</v>
      </c>
      <c r="L738">
        <f t="shared" si="69"/>
        <v>736</v>
      </c>
      <c r="M738">
        <f>Analysis!$B$3+B738/1000000</f>
        <v>15.747940000001108</v>
      </c>
      <c r="N738">
        <f t="shared" si="70"/>
        <v>3</v>
      </c>
      <c r="O738">
        <f>IF(ABS(D738)&gt;1,D738/1000000,D738)*Analysis!$B$4</f>
        <v>8.0764749000000009</v>
      </c>
      <c r="P738">
        <f>IF(ABS(E738)&gt;1,E738/1000000,E738)*Analysis!$B$4</f>
        <v>12.683280330000001</v>
      </c>
      <c r="Q738">
        <f>IF(ABS(F738)&gt;1,F738/1000000,F738)*Analysis!$B$4</f>
        <v>8.1650297700000003</v>
      </c>
      <c r="R738">
        <f t="shared" si="71"/>
        <v>164.948151</v>
      </c>
      <c r="S738">
        <f t="shared" si="72"/>
        <v>444.84252900000001</v>
      </c>
      <c r="T738">
        <f t="shared" si="73"/>
        <v>0</v>
      </c>
      <c r="U738">
        <f t="shared" si="74"/>
        <v>0.24399999999999999</v>
      </c>
    </row>
    <row r="739" spans="1:21" x14ac:dyDescent="0.3">
      <c r="A739" s="4">
        <v>737</v>
      </c>
      <c r="B739" s="4">
        <v>-96576228497</v>
      </c>
      <c r="C739" s="5">
        <v>3</v>
      </c>
      <c r="D739" s="5">
        <v>0.227155</v>
      </c>
      <c r="E739" s="5">
        <v>0.32100400000000001</v>
      </c>
      <c r="F739" s="5">
        <v>0.95025300000000001</v>
      </c>
      <c r="G739" s="5">
        <v>178868240</v>
      </c>
      <c r="H739" s="5">
        <v>460604767</v>
      </c>
      <c r="I739" s="5">
        <v>0</v>
      </c>
      <c r="J739" s="5">
        <v>245</v>
      </c>
      <c r="L739">
        <f t="shared" si="69"/>
        <v>737</v>
      </c>
      <c r="M739">
        <f>Analysis!$B$3+B739/1000000</f>
        <v>15.771502999996301</v>
      </c>
      <c r="N739">
        <f t="shared" si="70"/>
        <v>3</v>
      </c>
      <c r="O739">
        <f>IF(ABS(D739)&gt;1,D739/1000000,D739)*Analysis!$B$4</f>
        <v>2.2283905499999999</v>
      </c>
      <c r="P739">
        <f>IF(ABS(E739)&gt;1,E739/1000000,E739)*Analysis!$B$4</f>
        <v>3.1490492400000001</v>
      </c>
      <c r="Q739">
        <f>IF(ABS(F739)&gt;1,F739/1000000,F739)*Analysis!$B$4</f>
        <v>9.3219819299999997</v>
      </c>
      <c r="R739">
        <f t="shared" si="71"/>
        <v>178.86823999999999</v>
      </c>
      <c r="S739">
        <f t="shared" si="72"/>
        <v>460.60476699999998</v>
      </c>
      <c r="T739">
        <f t="shared" si="73"/>
        <v>0</v>
      </c>
      <c r="U739">
        <f t="shared" si="74"/>
        <v>0.245</v>
      </c>
    </row>
    <row r="740" spans="1:21" x14ac:dyDescent="0.3">
      <c r="A740" s="4">
        <v>738</v>
      </c>
      <c r="B740" s="4">
        <v>-96576208794</v>
      </c>
      <c r="C740" s="5">
        <v>3</v>
      </c>
      <c r="D740" s="5">
        <v>1.2879E-2</v>
      </c>
      <c r="E740" s="5">
        <v>-0.100386</v>
      </c>
      <c r="F740" s="5">
        <v>1037985</v>
      </c>
      <c r="G740" s="5">
        <v>114094170</v>
      </c>
      <c r="H740" s="5">
        <v>350322723</v>
      </c>
      <c r="I740" s="5">
        <v>0</v>
      </c>
      <c r="J740" s="5">
        <v>244</v>
      </c>
      <c r="L740">
        <f t="shared" si="69"/>
        <v>738</v>
      </c>
      <c r="M740">
        <f>Analysis!$B$3+B740/1000000</f>
        <v>15.791205999994418</v>
      </c>
      <c r="N740">
        <f t="shared" si="70"/>
        <v>3</v>
      </c>
      <c r="O740">
        <f>IF(ABS(D740)&gt;1,D740/1000000,D740)*Analysis!$B$4</f>
        <v>0.12634299000000002</v>
      </c>
      <c r="P740">
        <f>IF(ABS(E740)&gt;1,E740/1000000,E740)*Analysis!$B$4</f>
        <v>-0.98478666000000004</v>
      </c>
      <c r="Q740">
        <f>IF(ABS(F740)&gt;1,F740/1000000,F740)*Analysis!$B$4</f>
        <v>10.182632849999999</v>
      </c>
      <c r="R740">
        <f t="shared" si="71"/>
        <v>114.09417000000001</v>
      </c>
      <c r="S740">
        <f t="shared" si="72"/>
        <v>350.322723</v>
      </c>
      <c r="T740">
        <f t="shared" si="73"/>
        <v>0</v>
      </c>
      <c r="U740">
        <f t="shared" si="74"/>
        <v>0.24399999999999999</v>
      </c>
    </row>
    <row r="741" spans="1:21" x14ac:dyDescent="0.3">
      <c r="A741" s="4">
        <v>739</v>
      </c>
      <c r="B741" s="4">
        <v>-96576188986</v>
      </c>
      <c r="C741" s="5">
        <v>3</v>
      </c>
      <c r="D741" s="5">
        <v>2.0597000000000001E-2</v>
      </c>
      <c r="E741" s="5">
        <v>-5.2035999999999999E-2</v>
      </c>
      <c r="F741" s="5">
        <v>1014202</v>
      </c>
      <c r="G741" s="5">
        <v>85014114</v>
      </c>
      <c r="H741" s="5">
        <v>290687042</v>
      </c>
      <c r="I741" s="5">
        <v>0</v>
      </c>
      <c r="J741" s="5">
        <v>245</v>
      </c>
      <c r="L741">
        <f t="shared" si="69"/>
        <v>739</v>
      </c>
      <c r="M741">
        <f>Analysis!$B$3+B741/1000000</f>
        <v>15.811014000006253</v>
      </c>
      <c r="N741">
        <f t="shared" si="70"/>
        <v>3</v>
      </c>
      <c r="O741">
        <f>IF(ABS(D741)&gt;1,D741/1000000,D741)*Analysis!$B$4</f>
        <v>0.20205657000000002</v>
      </c>
      <c r="P741">
        <f>IF(ABS(E741)&gt;1,E741/1000000,E741)*Analysis!$B$4</f>
        <v>-0.51047315999999998</v>
      </c>
      <c r="Q741">
        <f>IF(ABS(F741)&gt;1,F741/1000000,F741)*Analysis!$B$4</f>
        <v>9.949321620000001</v>
      </c>
      <c r="R741">
        <f t="shared" si="71"/>
        <v>85.014114000000006</v>
      </c>
      <c r="S741">
        <f t="shared" si="72"/>
        <v>290.68704200000002</v>
      </c>
      <c r="T741">
        <f t="shared" si="73"/>
        <v>0</v>
      </c>
      <c r="U741">
        <f t="shared" si="74"/>
        <v>0.245</v>
      </c>
    </row>
    <row r="742" spans="1:21" x14ac:dyDescent="0.3">
      <c r="A742" s="4">
        <v>740</v>
      </c>
      <c r="B742" s="4">
        <v>-96576166936</v>
      </c>
      <c r="C742" s="5">
        <v>3</v>
      </c>
      <c r="D742" s="5">
        <v>9.0840000000000001E-3</v>
      </c>
      <c r="E742" s="5">
        <v>-7.5428999999999996E-2</v>
      </c>
      <c r="F742" s="5">
        <v>1015478</v>
      </c>
      <c r="G742" s="5">
        <v>76339920</v>
      </c>
      <c r="H742" s="5">
        <v>276298615</v>
      </c>
      <c r="I742" s="5">
        <v>0</v>
      </c>
      <c r="J742" s="5">
        <v>244</v>
      </c>
      <c r="L742">
        <f t="shared" si="69"/>
        <v>740</v>
      </c>
      <c r="M742">
        <f>Analysis!$B$3+B742/1000000</f>
        <v>15.833064000005834</v>
      </c>
      <c r="N742">
        <f t="shared" si="70"/>
        <v>3</v>
      </c>
      <c r="O742">
        <f>IF(ABS(D742)&gt;1,D742/1000000,D742)*Analysis!$B$4</f>
        <v>8.9114040000000005E-2</v>
      </c>
      <c r="P742">
        <f>IF(ABS(E742)&gt;1,E742/1000000,E742)*Analysis!$B$4</f>
        <v>-0.73995849000000002</v>
      </c>
      <c r="Q742">
        <f>IF(ABS(F742)&gt;1,F742/1000000,F742)*Analysis!$B$4</f>
        <v>9.9618391800000019</v>
      </c>
      <c r="R742">
        <f t="shared" si="71"/>
        <v>76.339920000000006</v>
      </c>
      <c r="S742">
        <f t="shared" si="72"/>
        <v>276.29861499999998</v>
      </c>
      <c r="T742">
        <f t="shared" si="73"/>
        <v>0</v>
      </c>
      <c r="U742">
        <f t="shared" si="74"/>
        <v>0.24399999999999999</v>
      </c>
    </row>
    <row r="743" spans="1:21" x14ac:dyDescent="0.3">
      <c r="A743" s="4">
        <v>741</v>
      </c>
      <c r="B743" s="4">
        <v>-96576148242</v>
      </c>
      <c r="C743" s="5">
        <v>3</v>
      </c>
      <c r="D743" s="5">
        <v>5.8849999999999996E-3</v>
      </c>
      <c r="E743" s="5">
        <v>-7.7468999999999996E-2</v>
      </c>
      <c r="F743" s="5">
        <v>1019696</v>
      </c>
      <c r="G743" s="5">
        <v>75073540</v>
      </c>
      <c r="H743" s="5">
        <v>269473114</v>
      </c>
      <c r="I743" s="5">
        <v>0</v>
      </c>
      <c r="J743" s="5">
        <v>245</v>
      </c>
      <c r="L743">
        <f t="shared" si="69"/>
        <v>741</v>
      </c>
      <c r="M743">
        <f>Analysis!$B$3+B743/1000000</f>
        <v>15.851758000004338</v>
      </c>
      <c r="N743">
        <f t="shared" si="70"/>
        <v>3</v>
      </c>
      <c r="O743">
        <f>IF(ABS(D743)&gt;1,D743/1000000,D743)*Analysis!$B$4</f>
        <v>5.7731850000000001E-2</v>
      </c>
      <c r="P743">
        <f>IF(ABS(E743)&gt;1,E743/1000000,E743)*Analysis!$B$4</f>
        <v>-0.75997088999999995</v>
      </c>
      <c r="Q743">
        <f>IF(ABS(F743)&gt;1,F743/1000000,F743)*Analysis!$B$4</f>
        <v>10.00321776</v>
      </c>
      <c r="R743">
        <f t="shared" si="71"/>
        <v>75.073539999999994</v>
      </c>
      <c r="S743">
        <f t="shared" si="72"/>
        <v>269.47311400000001</v>
      </c>
      <c r="T743">
        <f t="shared" si="73"/>
        <v>0</v>
      </c>
      <c r="U743">
        <f t="shared" si="74"/>
        <v>0.245</v>
      </c>
    </row>
    <row r="744" spans="1:21" x14ac:dyDescent="0.3">
      <c r="A744" s="4">
        <v>742</v>
      </c>
      <c r="B744" s="4">
        <v>-96576127880</v>
      </c>
      <c r="C744" s="5">
        <v>3</v>
      </c>
      <c r="D744" s="5">
        <v>1.7232999999999998E-2</v>
      </c>
      <c r="E744" s="5">
        <v>-5.8005000000000001E-2</v>
      </c>
      <c r="F744" s="5">
        <v>1050183</v>
      </c>
      <c r="G744" s="5">
        <v>90811882</v>
      </c>
      <c r="H744" s="5">
        <v>250928696</v>
      </c>
      <c r="I744" s="5">
        <v>0</v>
      </c>
      <c r="J744" s="5">
        <v>245</v>
      </c>
      <c r="L744">
        <f t="shared" si="69"/>
        <v>742</v>
      </c>
      <c r="M744">
        <f>Analysis!$B$3+B744/1000000</f>
        <v>15.872119999999995</v>
      </c>
      <c r="N744">
        <f t="shared" si="70"/>
        <v>3</v>
      </c>
      <c r="O744">
        <f>IF(ABS(D744)&gt;1,D744/1000000,D744)*Analysis!$B$4</f>
        <v>0.16905572999999999</v>
      </c>
      <c r="P744">
        <f>IF(ABS(E744)&gt;1,E744/1000000,E744)*Analysis!$B$4</f>
        <v>-0.56902905000000004</v>
      </c>
      <c r="Q744">
        <f>IF(ABS(F744)&gt;1,F744/1000000,F744)*Analysis!$B$4</f>
        <v>10.302295230000002</v>
      </c>
      <c r="R744">
        <f t="shared" si="71"/>
        <v>90.811881999999997</v>
      </c>
      <c r="S744">
        <f t="shared" si="72"/>
        <v>250.928696</v>
      </c>
      <c r="T744">
        <f t="shared" si="73"/>
        <v>0</v>
      </c>
      <c r="U744">
        <f t="shared" si="74"/>
        <v>0.245</v>
      </c>
    </row>
    <row r="745" spans="1:21" x14ac:dyDescent="0.3">
      <c r="A745" s="4">
        <v>743</v>
      </c>
      <c r="B745" s="4">
        <v>-96576113394</v>
      </c>
      <c r="C745" s="5">
        <v>3</v>
      </c>
      <c r="D745" s="5">
        <v>2.7899999999999999E-3</v>
      </c>
      <c r="E745" s="5">
        <v>-5.2602000000000003E-2</v>
      </c>
      <c r="F745" s="5">
        <v>1032966</v>
      </c>
      <c r="G745" s="5">
        <v>114968086</v>
      </c>
      <c r="H745" s="5">
        <v>219284225</v>
      </c>
      <c r="I745" s="5">
        <v>0</v>
      </c>
      <c r="J745" s="5">
        <v>245</v>
      </c>
      <c r="L745">
        <f t="shared" si="69"/>
        <v>743</v>
      </c>
      <c r="M745">
        <f>Analysis!$B$3+B745/1000000</f>
        <v>15.886606000000029</v>
      </c>
      <c r="N745">
        <f t="shared" si="70"/>
        <v>3</v>
      </c>
      <c r="O745">
        <f>IF(ABS(D745)&gt;1,D745/1000000,D745)*Analysis!$B$4</f>
        <v>2.7369900000000003E-2</v>
      </c>
      <c r="P745">
        <f>IF(ABS(E745)&gt;1,E745/1000000,E745)*Analysis!$B$4</f>
        <v>-0.51602562000000007</v>
      </c>
      <c r="Q745">
        <f>IF(ABS(F745)&gt;1,F745/1000000,F745)*Analysis!$B$4</f>
        <v>10.13339646</v>
      </c>
      <c r="R745">
        <f t="shared" si="71"/>
        <v>114.968086</v>
      </c>
      <c r="S745">
        <f t="shared" si="72"/>
        <v>219.28422499999999</v>
      </c>
      <c r="T745">
        <f t="shared" si="73"/>
        <v>0</v>
      </c>
      <c r="U745">
        <f t="shared" si="74"/>
        <v>0.245</v>
      </c>
    </row>
    <row r="746" spans="1:21" x14ac:dyDescent="0.3">
      <c r="A746" s="4">
        <v>744</v>
      </c>
      <c r="B746" s="4">
        <v>-96576087899</v>
      </c>
      <c r="C746" s="5">
        <v>3</v>
      </c>
      <c r="D746" s="5">
        <v>5.3210000000000002E-3</v>
      </c>
      <c r="E746" s="5">
        <v>-4.3952999999999999E-2</v>
      </c>
      <c r="F746" s="5">
        <v>1022862</v>
      </c>
      <c r="G746" s="5">
        <v>133720413</v>
      </c>
      <c r="H746" s="5">
        <v>234584991</v>
      </c>
      <c r="I746" s="5">
        <v>0</v>
      </c>
      <c r="J746" s="5">
        <v>246</v>
      </c>
      <c r="L746">
        <f t="shared" si="69"/>
        <v>744</v>
      </c>
      <c r="M746">
        <f>Analysis!$B$3+B746/1000000</f>
        <v>15.912100999994436</v>
      </c>
      <c r="N746">
        <f t="shared" si="70"/>
        <v>3</v>
      </c>
      <c r="O746">
        <f>IF(ABS(D746)&gt;1,D746/1000000,D746)*Analysis!$B$4</f>
        <v>5.2199010000000004E-2</v>
      </c>
      <c r="P746">
        <f>IF(ABS(E746)&gt;1,E746/1000000,E746)*Analysis!$B$4</f>
        <v>-0.43117893000000002</v>
      </c>
      <c r="Q746">
        <f>IF(ABS(F746)&gt;1,F746/1000000,F746)*Analysis!$B$4</f>
        <v>10.034276220000001</v>
      </c>
      <c r="R746">
        <f t="shared" si="71"/>
        <v>133.72041300000001</v>
      </c>
      <c r="S746">
        <f t="shared" si="72"/>
        <v>234.584991</v>
      </c>
      <c r="T746">
        <f t="shared" si="73"/>
        <v>0</v>
      </c>
      <c r="U746">
        <f t="shared" si="74"/>
        <v>0.246</v>
      </c>
    </row>
    <row r="747" spans="1:21" x14ac:dyDescent="0.3">
      <c r="A747" s="4">
        <v>745</v>
      </c>
      <c r="B747" s="4">
        <v>-96576068407</v>
      </c>
      <c r="C747" s="5">
        <v>3</v>
      </c>
      <c r="D747" s="5">
        <v>6.3839999999999999E-3</v>
      </c>
      <c r="E747" s="5">
        <v>-5.0333999999999997E-2</v>
      </c>
      <c r="F747" s="5">
        <v>1005718</v>
      </c>
      <c r="G747" s="5">
        <v>154136490</v>
      </c>
      <c r="H747" s="5">
        <v>227442368</v>
      </c>
      <c r="I747" s="5">
        <v>0</v>
      </c>
      <c r="J747" s="5">
        <v>245</v>
      </c>
      <c r="L747">
        <f t="shared" si="69"/>
        <v>745</v>
      </c>
      <c r="M747">
        <f>Analysis!$B$3+B747/1000000</f>
        <v>15.931593000001158</v>
      </c>
      <c r="N747">
        <f t="shared" si="70"/>
        <v>3</v>
      </c>
      <c r="O747">
        <f>IF(ABS(D747)&gt;1,D747/1000000,D747)*Analysis!$B$4</f>
        <v>6.2627040000000009E-2</v>
      </c>
      <c r="P747">
        <f>IF(ABS(E747)&gt;1,E747/1000000,E747)*Analysis!$B$4</f>
        <v>-0.49377653999999999</v>
      </c>
      <c r="Q747">
        <f>IF(ABS(F747)&gt;1,F747/1000000,F747)*Analysis!$B$4</f>
        <v>9.8660935799999994</v>
      </c>
      <c r="R747">
        <f t="shared" si="71"/>
        <v>154.13649000000001</v>
      </c>
      <c r="S747">
        <f t="shared" si="72"/>
        <v>227.44236799999999</v>
      </c>
      <c r="T747">
        <f t="shared" si="73"/>
        <v>0</v>
      </c>
      <c r="U747">
        <f t="shared" si="74"/>
        <v>0.245</v>
      </c>
    </row>
    <row r="748" spans="1:21" x14ac:dyDescent="0.3">
      <c r="A748" s="4">
        <v>746</v>
      </c>
      <c r="B748" s="4">
        <v>-96576053281</v>
      </c>
      <c r="C748" s="5">
        <v>3</v>
      </c>
      <c r="D748" s="5">
        <v>-2.15E-3</v>
      </c>
      <c r="E748" s="5">
        <v>-5.1640999999999999E-2</v>
      </c>
      <c r="F748" s="5">
        <v>1024129</v>
      </c>
      <c r="G748" s="5">
        <v>166609421</v>
      </c>
      <c r="H748" s="5">
        <v>224717087</v>
      </c>
      <c r="I748" s="5">
        <v>0</v>
      </c>
      <c r="J748" s="5">
        <v>246</v>
      </c>
      <c r="L748">
        <f t="shared" si="69"/>
        <v>746</v>
      </c>
      <c r="M748">
        <f>Analysis!$B$3+B748/1000000</f>
        <v>15.946718999999575</v>
      </c>
      <c r="N748">
        <f t="shared" si="70"/>
        <v>3</v>
      </c>
      <c r="O748">
        <f>IF(ABS(D748)&gt;1,D748/1000000,D748)*Analysis!$B$4</f>
        <v>-2.1091500000000003E-2</v>
      </c>
      <c r="P748">
        <f>IF(ABS(E748)&gt;1,E748/1000000,E748)*Analysis!$B$4</f>
        <v>-0.50659821000000005</v>
      </c>
      <c r="Q748">
        <f>IF(ABS(F748)&gt;1,F748/1000000,F748)*Analysis!$B$4</f>
        <v>10.046705490000001</v>
      </c>
      <c r="R748">
        <f t="shared" si="71"/>
        <v>166.609421</v>
      </c>
      <c r="S748">
        <f t="shared" si="72"/>
        <v>224.71708699999999</v>
      </c>
      <c r="T748">
        <f t="shared" si="73"/>
        <v>0</v>
      </c>
      <c r="U748">
        <f t="shared" si="74"/>
        <v>0.246</v>
      </c>
    </row>
    <row r="749" spans="1:21" x14ac:dyDescent="0.3">
      <c r="A749" s="4">
        <v>747</v>
      </c>
      <c r="B749" s="4">
        <v>-96576030239</v>
      </c>
      <c r="C749" s="5">
        <v>3</v>
      </c>
      <c r="D749" s="5">
        <v>-1.1100000000000001E-3</v>
      </c>
      <c r="E749" s="5">
        <v>-2.7099999999999999E-2</v>
      </c>
      <c r="F749" s="5">
        <v>1038876</v>
      </c>
      <c r="G749" s="5">
        <v>175821243</v>
      </c>
      <c r="H749" s="5">
        <v>196079330</v>
      </c>
      <c r="I749" s="5">
        <v>0</v>
      </c>
      <c r="J749" s="5">
        <v>247</v>
      </c>
      <c r="L749">
        <f t="shared" si="69"/>
        <v>747</v>
      </c>
      <c r="M749">
        <f>Analysis!$B$3+B749/1000000</f>
        <v>15.96976100000029</v>
      </c>
      <c r="N749">
        <f t="shared" si="70"/>
        <v>3</v>
      </c>
      <c r="O749">
        <f>IF(ABS(D749)&gt;1,D749/1000000,D749)*Analysis!$B$4</f>
        <v>-1.0889100000000002E-2</v>
      </c>
      <c r="P749">
        <f>IF(ABS(E749)&gt;1,E749/1000000,E749)*Analysis!$B$4</f>
        <v>-0.265851</v>
      </c>
      <c r="Q749">
        <f>IF(ABS(F749)&gt;1,F749/1000000,F749)*Analysis!$B$4</f>
        <v>10.191373559999999</v>
      </c>
      <c r="R749">
        <f t="shared" si="71"/>
        <v>175.82124300000001</v>
      </c>
      <c r="S749">
        <f t="shared" si="72"/>
        <v>196.07933</v>
      </c>
      <c r="T749">
        <f t="shared" si="73"/>
        <v>0</v>
      </c>
      <c r="U749">
        <f t="shared" si="74"/>
        <v>0.247</v>
      </c>
    </row>
    <row r="750" spans="1:21" x14ac:dyDescent="0.3">
      <c r="A750" s="4">
        <v>748</v>
      </c>
      <c r="B750" s="4">
        <v>-96576011660</v>
      </c>
      <c r="C750" s="5">
        <v>3</v>
      </c>
      <c r="D750" s="5">
        <v>8.1899999999999994E-3</v>
      </c>
      <c r="E750" s="5">
        <v>-2.6203000000000001E-2</v>
      </c>
      <c r="F750" s="5">
        <v>1053346</v>
      </c>
      <c r="G750" s="5">
        <v>184994583</v>
      </c>
      <c r="H750" s="5">
        <v>200510254</v>
      </c>
      <c r="I750" s="5">
        <v>0</v>
      </c>
      <c r="J750" s="5">
        <v>247</v>
      </c>
      <c r="L750">
        <f t="shared" si="69"/>
        <v>748</v>
      </c>
      <c r="M750">
        <f>Analysis!$B$3+B750/1000000</f>
        <v>15.988339999996242</v>
      </c>
      <c r="N750">
        <f t="shared" si="70"/>
        <v>3</v>
      </c>
      <c r="O750">
        <f>IF(ABS(D750)&gt;1,D750/1000000,D750)*Analysis!$B$4</f>
        <v>8.0343899999999996E-2</v>
      </c>
      <c r="P750">
        <f>IF(ABS(E750)&gt;1,E750/1000000,E750)*Analysis!$B$4</f>
        <v>-0.25705143000000003</v>
      </c>
      <c r="Q750">
        <f>IF(ABS(F750)&gt;1,F750/1000000,F750)*Analysis!$B$4</f>
        <v>10.333324259999999</v>
      </c>
      <c r="R750">
        <f t="shared" si="71"/>
        <v>184.99458300000001</v>
      </c>
      <c r="S750">
        <f t="shared" si="72"/>
        <v>200.510254</v>
      </c>
      <c r="T750">
        <f t="shared" si="73"/>
        <v>0</v>
      </c>
      <c r="U750">
        <f t="shared" si="74"/>
        <v>0.247</v>
      </c>
    </row>
    <row r="751" spans="1:21" x14ac:dyDescent="0.3">
      <c r="A751" s="4">
        <v>749</v>
      </c>
      <c r="B751" s="4">
        <v>-96575988112</v>
      </c>
      <c r="C751" s="5">
        <v>3</v>
      </c>
      <c r="D751" s="5">
        <v>-1.0742E-2</v>
      </c>
      <c r="E751" s="5">
        <v>-4.1639000000000002E-2</v>
      </c>
      <c r="F751" s="5">
        <v>1053349</v>
      </c>
      <c r="G751" s="5">
        <v>197279282</v>
      </c>
      <c r="H751" s="5">
        <v>173804276</v>
      </c>
      <c r="I751" s="5">
        <v>0</v>
      </c>
      <c r="J751" s="5">
        <v>248</v>
      </c>
      <c r="L751">
        <f t="shared" si="69"/>
        <v>749</v>
      </c>
      <c r="M751">
        <f>Analysis!$B$3+B751/1000000</f>
        <v>16.011887999993633</v>
      </c>
      <c r="N751">
        <f t="shared" si="70"/>
        <v>3</v>
      </c>
      <c r="O751">
        <f>IF(ABS(D751)&gt;1,D751/1000000,D751)*Analysis!$B$4</f>
        <v>-0.10537902</v>
      </c>
      <c r="P751">
        <f>IF(ABS(E751)&gt;1,E751/1000000,E751)*Analysis!$B$4</f>
        <v>-0.40847859000000003</v>
      </c>
      <c r="Q751">
        <f>IF(ABS(F751)&gt;1,F751/1000000,F751)*Analysis!$B$4</f>
        <v>10.333353690000001</v>
      </c>
      <c r="R751">
        <f t="shared" si="71"/>
        <v>197.27928199999999</v>
      </c>
      <c r="S751">
        <f t="shared" si="72"/>
        <v>173.80427599999999</v>
      </c>
      <c r="T751">
        <f t="shared" si="73"/>
        <v>0</v>
      </c>
      <c r="U751">
        <f t="shared" si="74"/>
        <v>0.248</v>
      </c>
    </row>
    <row r="752" spans="1:21" x14ac:dyDescent="0.3">
      <c r="A752" s="4">
        <v>750</v>
      </c>
      <c r="B752" s="4">
        <v>-96575967459</v>
      </c>
      <c r="C752" s="5">
        <v>3</v>
      </c>
      <c r="D752" s="5">
        <v>-5.398E-3</v>
      </c>
      <c r="E752" s="5">
        <v>-3.031E-2</v>
      </c>
      <c r="F752" s="5">
        <v>1044086</v>
      </c>
      <c r="G752" s="5">
        <v>205326981</v>
      </c>
      <c r="H752" s="5">
        <v>168600647</v>
      </c>
      <c r="I752" s="5">
        <v>0</v>
      </c>
      <c r="J752" s="5">
        <v>247</v>
      </c>
      <c r="L752">
        <f t="shared" si="69"/>
        <v>750</v>
      </c>
      <c r="M752">
        <f>Analysis!$B$3+B752/1000000</f>
        <v>16.032540999993216</v>
      </c>
      <c r="N752">
        <f t="shared" si="70"/>
        <v>3</v>
      </c>
      <c r="O752">
        <f>IF(ABS(D752)&gt;1,D752/1000000,D752)*Analysis!$B$4</f>
        <v>-5.2954380000000002E-2</v>
      </c>
      <c r="P752">
        <f>IF(ABS(E752)&gt;1,E752/1000000,E752)*Analysis!$B$4</f>
        <v>-0.29734110000000002</v>
      </c>
      <c r="Q752">
        <f>IF(ABS(F752)&gt;1,F752/1000000,F752)*Analysis!$B$4</f>
        <v>10.242483660000001</v>
      </c>
      <c r="R752">
        <f t="shared" si="71"/>
        <v>205.32698099999999</v>
      </c>
      <c r="S752">
        <f t="shared" si="72"/>
        <v>168.60064700000001</v>
      </c>
      <c r="T752">
        <f t="shared" si="73"/>
        <v>0</v>
      </c>
      <c r="U752">
        <f t="shared" si="74"/>
        <v>0.247</v>
      </c>
    </row>
    <row r="753" spans="1:21" x14ac:dyDescent="0.3">
      <c r="A753" s="4">
        <v>751</v>
      </c>
      <c r="B753" s="4">
        <v>-96575953166</v>
      </c>
      <c r="C753" s="5">
        <v>3</v>
      </c>
      <c r="D753" s="5">
        <v>-4.0889999999999998E-3</v>
      </c>
      <c r="E753" s="5">
        <v>-1.9689000000000002E-2</v>
      </c>
      <c r="F753" s="5">
        <v>1027692</v>
      </c>
      <c r="G753" s="5">
        <v>210785660</v>
      </c>
      <c r="H753" s="5">
        <v>149306107</v>
      </c>
      <c r="I753" s="5">
        <v>0</v>
      </c>
      <c r="J753" s="5">
        <v>248</v>
      </c>
      <c r="L753">
        <f t="shared" si="69"/>
        <v>751</v>
      </c>
      <c r="M753">
        <f>Analysis!$B$3+B753/1000000</f>
        <v>16.046833999993396</v>
      </c>
      <c r="N753">
        <f t="shared" si="70"/>
        <v>3</v>
      </c>
      <c r="O753">
        <f>IF(ABS(D753)&gt;1,D753/1000000,D753)*Analysis!$B$4</f>
        <v>-4.0113089999999997E-2</v>
      </c>
      <c r="P753">
        <f>IF(ABS(E753)&gt;1,E753/1000000,E753)*Analysis!$B$4</f>
        <v>-0.19314909000000002</v>
      </c>
      <c r="Q753">
        <f>IF(ABS(F753)&gt;1,F753/1000000,F753)*Analysis!$B$4</f>
        <v>10.081658520000001</v>
      </c>
      <c r="R753">
        <f t="shared" si="71"/>
        <v>210.78566000000001</v>
      </c>
      <c r="S753">
        <f t="shared" si="72"/>
        <v>149.306107</v>
      </c>
      <c r="T753">
        <f t="shared" si="73"/>
        <v>0</v>
      </c>
      <c r="U753">
        <f t="shared" si="74"/>
        <v>0.248</v>
      </c>
    </row>
    <row r="754" spans="1:21" x14ac:dyDescent="0.3">
      <c r="A754" s="4">
        <v>752</v>
      </c>
      <c r="B754" s="4">
        <v>-96575926069</v>
      </c>
      <c r="C754" s="5">
        <v>3</v>
      </c>
      <c r="D754" s="5">
        <v>1.2321E-2</v>
      </c>
      <c r="E754" s="5">
        <v>-3.2398999999999997E-2</v>
      </c>
      <c r="F754" s="5">
        <v>1023804</v>
      </c>
      <c r="G754" s="5">
        <v>209869431</v>
      </c>
      <c r="H754" s="5">
        <v>143017563</v>
      </c>
      <c r="I754" s="5">
        <v>0</v>
      </c>
      <c r="J754" s="5">
        <v>248</v>
      </c>
      <c r="L754">
        <f t="shared" si="69"/>
        <v>752</v>
      </c>
      <c r="M754">
        <f>Analysis!$B$3+B754/1000000</f>
        <v>16.073931000006269</v>
      </c>
      <c r="N754">
        <f t="shared" si="70"/>
        <v>3</v>
      </c>
      <c r="O754">
        <f>IF(ABS(D754)&gt;1,D754/1000000,D754)*Analysis!$B$4</f>
        <v>0.12086901000000001</v>
      </c>
      <c r="P754">
        <f>IF(ABS(E754)&gt;1,E754/1000000,E754)*Analysis!$B$4</f>
        <v>-0.31783419000000002</v>
      </c>
      <c r="Q754">
        <f>IF(ABS(F754)&gt;1,F754/1000000,F754)*Analysis!$B$4</f>
        <v>10.04351724</v>
      </c>
      <c r="R754">
        <f t="shared" si="71"/>
        <v>209.86943099999999</v>
      </c>
      <c r="S754">
        <f t="shared" si="72"/>
        <v>143.017563</v>
      </c>
      <c r="T754">
        <f t="shared" si="73"/>
        <v>0</v>
      </c>
      <c r="U754">
        <f t="shared" si="74"/>
        <v>0.248</v>
      </c>
    </row>
    <row r="755" spans="1:21" x14ac:dyDescent="0.3">
      <c r="A755" s="4">
        <v>753</v>
      </c>
      <c r="B755" s="4">
        <v>-96575910894</v>
      </c>
      <c r="C755" s="5">
        <v>3</v>
      </c>
      <c r="D755" s="5">
        <v>4.13E-3</v>
      </c>
      <c r="E755" s="5">
        <v>-4.5241999999999997E-2</v>
      </c>
      <c r="F755" s="5">
        <v>1037716</v>
      </c>
      <c r="G755" s="5">
        <v>216399979</v>
      </c>
      <c r="H755" s="5">
        <v>132509659</v>
      </c>
      <c r="I755" s="5">
        <v>0</v>
      </c>
      <c r="J755" s="5">
        <v>249</v>
      </c>
      <c r="L755">
        <f t="shared" si="69"/>
        <v>753</v>
      </c>
      <c r="M755">
        <f>Analysis!$B$3+B755/1000000</f>
        <v>16.089105999999447</v>
      </c>
      <c r="N755">
        <f t="shared" si="70"/>
        <v>3</v>
      </c>
      <c r="O755">
        <f>IF(ABS(D755)&gt;1,D755/1000000,D755)*Analysis!$B$4</f>
        <v>4.0515300000000004E-2</v>
      </c>
      <c r="P755">
        <f>IF(ABS(E755)&gt;1,E755/1000000,E755)*Analysis!$B$4</f>
        <v>-0.44382401999999999</v>
      </c>
      <c r="Q755">
        <f>IF(ABS(F755)&gt;1,F755/1000000,F755)*Analysis!$B$4</f>
        <v>10.179993960000001</v>
      </c>
      <c r="R755">
        <f t="shared" si="71"/>
        <v>216.399979</v>
      </c>
      <c r="S755">
        <f t="shared" si="72"/>
        <v>132.509659</v>
      </c>
      <c r="T755">
        <f t="shared" si="73"/>
        <v>0</v>
      </c>
      <c r="U755">
        <f t="shared" si="74"/>
        <v>0.249</v>
      </c>
    </row>
    <row r="756" spans="1:21" x14ac:dyDescent="0.3">
      <c r="A756" s="4">
        <v>754</v>
      </c>
      <c r="B756" s="4">
        <v>-96575891756</v>
      </c>
      <c r="C756" s="5">
        <v>3</v>
      </c>
      <c r="D756" s="5">
        <v>9.1E-4</v>
      </c>
      <c r="E756" s="5">
        <v>-5.4158999999999999E-2</v>
      </c>
      <c r="F756" s="5">
        <v>1045371</v>
      </c>
      <c r="G756" s="5">
        <v>230659546</v>
      </c>
      <c r="H756" s="5">
        <v>136090225</v>
      </c>
      <c r="I756" s="5">
        <v>0</v>
      </c>
      <c r="J756" s="5">
        <v>250</v>
      </c>
      <c r="L756">
        <f t="shared" si="69"/>
        <v>754</v>
      </c>
      <c r="M756">
        <f>Analysis!$B$3+B756/1000000</f>
        <v>16.108244000002742</v>
      </c>
      <c r="N756">
        <f t="shared" si="70"/>
        <v>3</v>
      </c>
      <c r="O756">
        <f>IF(ABS(D756)&gt;1,D756/1000000,D756)*Analysis!$B$4</f>
        <v>8.9271000000000003E-3</v>
      </c>
      <c r="P756">
        <f>IF(ABS(E756)&gt;1,E756/1000000,E756)*Analysis!$B$4</f>
        <v>-0.53129979000000005</v>
      </c>
      <c r="Q756">
        <f>IF(ABS(F756)&gt;1,F756/1000000,F756)*Analysis!$B$4</f>
        <v>10.255089510000001</v>
      </c>
      <c r="R756">
        <f t="shared" si="71"/>
        <v>230.65954600000001</v>
      </c>
      <c r="S756">
        <f t="shared" si="72"/>
        <v>136.090225</v>
      </c>
      <c r="T756">
        <f t="shared" si="73"/>
        <v>0</v>
      </c>
      <c r="U756">
        <f t="shared" si="74"/>
        <v>0.25</v>
      </c>
    </row>
    <row r="757" spans="1:21" x14ac:dyDescent="0.3">
      <c r="A757" s="4">
        <v>755</v>
      </c>
      <c r="B757" s="4">
        <v>-96575875878</v>
      </c>
      <c r="C757" s="5">
        <v>3</v>
      </c>
      <c r="D757" s="5">
        <v>-5.5489999999999998E-2</v>
      </c>
      <c r="E757" s="5">
        <v>-8.9797000000000002E-2</v>
      </c>
      <c r="F757" s="5">
        <v>1048614</v>
      </c>
      <c r="G757" s="5">
        <v>230686081</v>
      </c>
      <c r="H757" s="5">
        <v>137480072</v>
      </c>
      <c r="I757" s="5">
        <v>0</v>
      </c>
      <c r="J757" s="5">
        <v>250</v>
      </c>
      <c r="L757">
        <f t="shared" si="69"/>
        <v>755</v>
      </c>
      <c r="M757">
        <f>Analysis!$B$3+B757/1000000</f>
        <v>16.124121999993804</v>
      </c>
      <c r="N757">
        <f t="shared" si="70"/>
        <v>3</v>
      </c>
      <c r="O757">
        <f>IF(ABS(D757)&gt;1,D757/1000000,D757)*Analysis!$B$4</f>
        <v>-0.54435690000000003</v>
      </c>
      <c r="P757">
        <f>IF(ABS(E757)&gt;1,E757/1000000,E757)*Analysis!$B$4</f>
        <v>-0.88090857000000011</v>
      </c>
      <c r="Q757">
        <f>IF(ABS(F757)&gt;1,F757/1000000,F757)*Analysis!$B$4</f>
        <v>10.28690334</v>
      </c>
      <c r="R757">
        <f t="shared" si="71"/>
        <v>230.686081</v>
      </c>
      <c r="S757">
        <f t="shared" si="72"/>
        <v>137.48007200000001</v>
      </c>
      <c r="T757">
        <f t="shared" si="73"/>
        <v>0</v>
      </c>
      <c r="U757">
        <f t="shared" si="74"/>
        <v>0.25</v>
      </c>
    </row>
    <row r="758" spans="1:21" x14ac:dyDescent="0.3">
      <c r="A758" s="4">
        <v>756</v>
      </c>
      <c r="B758" s="4">
        <v>-96575849030</v>
      </c>
      <c r="C758" s="5">
        <v>3</v>
      </c>
      <c r="D758" s="5">
        <v>-0.46067200000000003</v>
      </c>
      <c r="E758" s="5">
        <v>-0.32104500000000002</v>
      </c>
      <c r="F758" s="5">
        <v>1007554</v>
      </c>
      <c r="G758" s="5">
        <v>189683701</v>
      </c>
      <c r="H758" s="5">
        <v>94707291</v>
      </c>
      <c r="I758" s="5">
        <v>0</v>
      </c>
      <c r="J758" s="5">
        <v>248</v>
      </c>
      <c r="L758">
        <f t="shared" si="69"/>
        <v>756</v>
      </c>
      <c r="M758">
        <f>Analysis!$B$3+B758/1000000</f>
        <v>16.150970000002417</v>
      </c>
      <c r="N758">
        <f t="shared" si="70"/>
        <v>3</v>
      </c>
      <c r="O758">
        <f>IF(ABS(D758)&gt;1,D758/1000000,D758)*Analysis!$B$4</f>
        <v>-4.5191923200000002</v>
      </c>
      <c r="P758">
        <f>IF(ABS(E758)&gt;1,E758/1000000,E758)*Analysis!$B$4</f>
        <v>-3.1494514500000004</v>
      </c>
      <c r="Q758">
        <f>IF(ABS(F758)&gt;1,F758/1000000,F758)*Analysis!$B$4</f>
        <v>9.8841047400000015</v>
      </c>
      <c r="R758">
        <f t="shared" si="71"/>
        <v>189.68370100000001</v>
      </c>
      <c r="S758">
        <f t="shared" si="72"/>
        <v>94.707290999999998</v>
      </c>
      <c r="T758">
        <f t="shared" si="73"/>
        <v>0</v>
      </c>
      <c r="U758">
        <f t="shared" si="74"/>
        <v>0.248</v>
      </c>
    </row>
    <row r="759" spans="1:21" x14ac:dyDescent="0.3">
      <c r="A759" s="4">
        <v>757</v>
      </c>
      <c r="B759" s="4">
        <v>-96575831308</v>
      </c>
      <c r="C759" s="5">
        <v>3</v>
      </c>
      <c r="D759" s="5">
        <v>-0.64217299999999999</v>
      </c>
      <c r="E759" s="5">
        <v>-0.27953800000000001</v>
      </c>
      <c r="F759" s="5">
        <v>1034601</v>
      </c>
      <c r="G759" s="5">
        <v>100599586</v>
      </c>
      <c r="H759" s="5">
        <v>48439533</v>
      </c>
      <c r="I759" s="5">
        <v>0</v>
      </c>
      <c r="J759" s="5">
        <v>248</v>
      </c>
      <c r="L759">
        <f t="shared" si="69"/>
        <v>757</v>
      </c>
      <c r="M759">
        <f>Analysis!$B$3+B759/1000000</f>
        <v>16.168692000006558</v>
      </c>
      <c r="N759">
        <f t="shared" si="70"/>
        <v>3</v>
      </c>
      <c r="O759">
        <f>IF(ABS(D759)&gt;1,D759/1000000,D759)*Analysis!$B$4</f>
        <v>-6.2997171300000003</v>
      </c>
      <c r="P759">
        <f>IF(ABS(E759)&gt;1,E759/1000000,E759)*Analysis!$B$4</f>
        <v>-2.7422677800000002</v>
      </c>
      <c r="Q759">
        <f>IF(ABS(F759)&gt;1,F759/1000000,F759)*Analysis!$B$4</f>
        <v>10.149435810000002</v>
      </c>
      <c r="R759">
        <f t="shared" si="71"/>
        <v>100.599586</v>
      </c>
      <c r="S759">
        <f t="shared" si="72"/>
        <v>48.439532999999997</v>
      </c>
      <c r="T759">
        <f t="shared" si="73"/>
        <v>0</v>
      </c>
      <c r="U759">
        <f t="shared" si="74"/>
        <v>0.248</v>
      </c>
    </row>
    <row r="760" spans="1:21" x14ac:dyDescent="0.3">
      <c r="A760" s="4">
        <v>758</v>
      </c>
      <c r="B760" s="4">
        <v>-96575811780</v>
      </c>
      <c r="C760" s="5">
        <v>3</v>
      </c>
      <c r="D760" s="5">
        <v>-0.34885699999999997</v>
      </c>
      <c r="E760" s="5">
        <v>-0.123097</v>
      </c>
      <c r="F760" s="5">
        <v>1080069</v>
      </c>
      <c r="G760" s="5">
        <v>-6036906</v>
      </c>
      <c r="H760" s="5">
        <v>24635248</v>
      </c>
      <c r="I760" s="5">
        <v>0</v>
      </c>
      <c r="J760" s="5">
        <v>249</v>
      </c>
      <c r="L760">
        <f t="shared" si="69"/>
        <v>758</v>
      </c>
      <c r="M760">
        <f>Analysis!$B$3+B760/1000000</f>
        <v>16.188219999996363</v>
      </c>
      <c r="N760">
        <f t="shared" si="70"/>
        <v>3</v>
      </c>
      <c r="O760">
        <f>IF(ABS(D760)&gt;1,D760/1000000,D760)*Analysis!$B$4</f>
        <v>-3.4222871699999997</v>
      </c>
      <c r="P760">
        <f>IF(ABS(E760)&gt;1,E760/1000000,E760)*Analysis!$B$4</f>
        <v>-1.2075815700000001</v>
      </c>
      <c r="Q760">
        <f>IF(ABS(F760)&gt;1,F760/1000000,F760)*Analysis!$B$4</f>
        <v>10.59547689</v>
      </c>
      <c r="R760">
        <f t="shared" si="71"/>
        <v>-6.0369060000000001</v>
      </c>
      <c r="S760">
        <f t="shared" si="72"/>
        <v>24.635248000000001</v>
      </c>
      <c r="T760">
        <f t="shared" si="73"/>
        <v>0</v>
      </c>
      <c r="U760">
        <f t="shared" si="74"/>
        <v>0.249</v>
      </c>
    </row>
    <row r="761" spans="1:21" x14ac:dyDescent="0.3">
      <c r="A761" s="4">
        <v>759</v>
      </c>
      <c r="B761" s="4">
        <v>-96575792022</v>
      </c>
      <c r="C761" s="5">
        <v>3</v>
      </c>
      <c r="D761" s="5">
        <v>-3.7430999999999999E-2</v>
      </c>
      <c r="E761" s="5">
        <v>-8.8850999999999999E-2</v>
      </c>
      <c r="F761" s="5">
        <v>1078885</v>
      </c>
      <c r="G761" s="5">
        <v>-70156105</v>
      </c>
      <c r="H761" s="5">
        <v>19818682</v>
      </c>
      <c r="I761" s="5">
        <v>0</v>
      </c>
      <c r="J761" s="5">
        <v>250</v>
      </c>
      <c r="L761">
        <f t="shared" si="69"/>
        <v>759</v>
      </c>
      <c r="M761">
        <f>Analysis!$B$3+B761/1000000</f>
        <v>16.207978000005824</v>
      </c>
      <c r="N761">
        <f t="shared" si="70"/>
        <v>3</v>
      </c>
      <c r="O761">
        <f>IF(ABS(D761)&gt;1,D761/1000000,D761)*Analysis!$B$4</f>
        <v>-0.36719811000000002</v>
      </c>
      <c r="P761">
        <f>IF(ABS(E761)&gt;1,E761/1000000,E761)*Analysis!$B$4</f>
        <v>-0.87162831000000007</v>
      </c>
      <c r="Q761">
        <f>IF(ABS(F761)&gt;1,F761/1000000,F761)*Analysis!$B$4</f>
        <v>10.583861850000002</v>
      </c>
      <c r="R761">
        <f t="shared" si="71"/>
        <v>-70.156104999999997</v>
      </c>
      <c r="S761">
        <f t="shared" si="72"/>
        <v>19.818681999999999</v>
      </c>
      <c r="T761">
        <f t="shared" si="73"/>
        <v>0</v>
      </c>
      <c r="U761">
        <f t="shared" si="74"/>
        <v>0.25</v>
      </c>
    </row>
    <row r="762" spans="1:21" x14ac:dyDescent="0.3">
      <c r="A762" s="4">
        <v>760</v>
      </c>
      <c r="B762" s="4">
        <v>-96575768834</v>
      </c>
      <c r="C762" s="5">
        <v>3</v>
      </c>
      <c r="D762" s="5">
        <v>4.3241000000000002E-2</v>
      </c>
      <c r="E762" s="5">
        <v>-6.0768000000000003E-2</v>
      </c>
      <c r="F762" s="5">
        <v>1063891</v>
      </c>
      <c r="G762" s="5">
        <v>-95855156</v>
      </c>
      <c r="H762" s="5">
        <v>20254663</v>
      </c>
      <c r="I762" s="5">
        <v>0</v>
      </c>
      <c r="J762" s="5">
        <v>248</v>
      </c>
      <c r="L762">
        <f t="shared" si="69"/>
        <v>760</v>
      </c>
      <c r="M762">
        <f>Analysis!$B$3+B762/1000000</f>
        <v>16.231165999997756</v>
      </c>
      <c r="N762">
        <f t="shared" si="70"/>
        <v>3</v>
      </c>
      <c r="O762">
        <f>IF(ABS(D762)&gt;1,D762/1000000,D762)*Analysis!$B$4</f>
        <v>0.42419421000000002</v>
      </c>
      <c r="P762">
        <f>IF(ABS(E762)&gt;1,E762/1000000,E762)*Analysis!$B$4</f>
        <v>-0.59613408000000001</v>
      </c>
      <c r="Q762">
        <f>IF(ABS(F762)&gt;1,F762/1000000,F762)*Analysis!$B$4</f>
        <v>10.436770709999999</v>
      </c>
      <c r="R762">
        <f t="shared" si="71"/>
        <v>-95.855155999999994</v>
      </c>
      <c r="S762">
        <f t="shared" si="72"/>
        <v>20.254663000000001</v>
      </c>
      <c r="T762">
        <f t="shared" si="73"/>
        <v>0</v>
      </c>
      <c r="U762">
        <f t="shared" si="74"/>
        <v>0.248</v>
      </c>
    </row>
    <row r="763" spans="1:21" x14ac:dyDescent="0.3">
      <c r="A763" s="4">
        <v>761</v>
      </c>
      <c r="B763" s="4">
        <v>-96575751148</v>
      </c>
      <c r="C763" s="5">
        <v>3</v>
      </c>
      <c r="D763" s="5">
        <v>3.9669999999999997E-2</v>
      </c>
      <c r="E763" s="5">
        <v>-7.5527999999999998E-2</v>
      </c>
      <c r="F763" s="5">
        <v>1063217</v>
      </c>
      <c r="G763" s="5">
        <v>-104771187</v>
      </c>
      <c r="H763" s="5">
        <v>14819654</v>
      </c>
      <c r="I763" s="5">
        <v>0</v>
      </c>
      <c r="J763" s="5">
        <v>248</v>
      </c>
      <c r="L763">
        <f t="shared" si="69"/>
        <v>761</v>
      </c>
      <c r="M763">
        <f>Analysis!$B$3+B763/1000000</f>
        <v>16.248852000004263</v>
      </c>
      <c r="N763">
        <f t="shared" si="70"/>
        <v>3</v>
      </c>
      <c r="O763">
        <f>IF(ABS(D763)&gt;1,D763/1000000,D763)*Analysis!$B$4</f>
        <v>0.38916269999999997</v>
      </c>
      <c r="P763">
        <f>IF(ABS(E763)&gt;1,E763/1000000,E763)*Analysis!$B$4</f>
        <v>-0.74092968000000003</v>
      </c>
      <c r="Q763">
        <f>IF(ABS(F763)&gt;1,F763/1000000,F763)*Analysis!$B$4</f>
        <v>10.430158770000002</v>
      </c>
      <c r="R763">
        <f t="shared" si="71"/>
        <v>-104.771187</v>
      </c>
      <c r="S763">
        <f t="shared" si="72"/>
        <v>14.819654</v>
      </c>
      <c r="T763">
        <f t="shared" si="73"/>
        <v>0</v>
      </c>
      <c r="U763">
        <f t="shared" si="74"/>
        <v>0.248</v>
      </c>
    </row>
    <row r="764" spans="1:21" x14ac:dyDescent="0.3">
      <c r="A764" s="4">
        <v>762</v>
      </c>
      <c r="B764" s="4">
        <v>-96575730938</v>
      </c>
      <c r="C764" s="5">
        <v>3</v>
      </c>
      <c r="D764" s="5">
        <v>3.5733000000000001E-2</v>
      </c>
      <c r="E764" s="5">
        <v>-5.0250000000000003E-2</v>
      </c>
      <c r="F764" s="5">
        <v>1085838</v>
      </c>
      <c r="G764" s="5">
        <v>-101818939</v>
      </c>
      <c r="H764" s="5">
        <v>0.61989499999999997</v>
      </c>
      <c r="I764" s="5">
        <v>0</v>
      </c>
      <c r="J764" s="5">
        <v>249</v>
      </c>
      <c r="L764">
        <f t="shared" si="69"/>
        <v>762</v>
      </c>
      <c r="M764">
        <f>Analysis!$B$3+B764/1000000</f>
        <v>16.26906200000667</v>
      </c>
      <c r="N764">
        <f t="shared" si="70"/>
        <v>3</v>
      </c>
      <c r="O764">
        <f>IF(ABS(D764)&gt;1,D764/1000000,D764)*Analysis!$B$4</f>
        <v>0.35054073000000002</v>
      </c>
      <c r="P764">
        <f>IF(ABS(E764)&gt;1,E764/1000000,E764)*Analysis!$B$4</f>
        <v>-0.49295250000000007</v>
      </c>
      <c r="Q764">
        <f>IF(ABS(F764)&gt;1,F764/1000000,F764)*Analysis!$B$4</f>
        <v>10.652070780000001</v>
      </c>
      <c r="R764">
        <f t="shared" si="71"/>
        <v>-101.818939</v>
      </c>
      <c r="S764">
        <f t="shared" si="72"/>
        <v>0.61989499999999997</v>
      </c>
      <c r="T764">
        <f t="shared" si="73"/>
        <v>0</v>
      </c>
      <c r="U764">
        <f t="shared" si="74"/>
        <v>0.249</v>
      </c>
    </row>
    <row r="765" spans="1:21" x14ac:dyDescent="0.3">
      <c r="A765" s="4">
        <v>763</v>
      </c>
      <c r="B765" s="4">
        <v>-96575711940</v>
      </c>
      <c r="C765" s="5">
        <v>3</v>
      </c>
      <c r="D765" s="5">
        <v>6.8019999999999999E-3</v>
      </c>
      <c r="E765" s="5">
        <v>-3.2571000000000003E-2</v>
      </c>
      <c r="F765" s="5">
        <v>1101380</v>
      </c>
      <c r="G765" s="5">
        <v>-89511948</v>
      </c>
      <c r="H765" s="5">
        <v>-0.62189700000000003</v>
      </c>
      <c r="I765" s="5">
        <v>0</v>
      </c>
      <c r="J765" s="5">
        <v>250</v>
      </c>
      <c r="L765">
        <f t="shared" si="69"/>
        <v>763</v>
      </c>
      <c r="M765">
        <f>Analysis!$B$3+B765/1000000</f>
        <v>16.288060000006226</v>
      </c>
      <c r="N765">
        <f t="shared" si="70"/>
        <v>3</v>
      </c>
      <c r="O765">
        <f>IF(ABS(D765)&gt;1,D765/1000000,D765)*Analysis!$B$4</f>
        <v>6.6727620000000001E-2</v>
      </c>
      <c r="P765">
        <f>IF(ABS(E765)&gt;1,E765/1000000,E765)*Analysis!$B$4</f>
        <v>-0.31952151000000006</v>
      </c>
      <c r="Q765">
        <f>IF(ABS(F765)&gt;1,F765/1000000,F765)*Analysis!$B$4</f>
        <v>10.8045378</v>
      </c>
      <c r="R765">
        <f t="shared" si="71"/>
        <v>-89.511948000000004</v>
      </c>
      <c r="S765">
        <f t="shared" si="72"/>
        <v>-0.62189700000000003</v>
      </c>
      <c r="T765">
        <f t="shared" si="73"/>
        <v>0</v>
      </c>
      <c r="U765">
        <f t="shared" si="74"/>
        <v>0.25</v>
      </c>
    </row>
    <row r="766" spans="1:21" x14ac:dyDescent="0.3">
      <c r="A766" s="4">
        <v>764</v>
      </c>
      <c r="B766" s="4">
        <v>-96575691217</v>
      </c>
      <c r="C766" s="5">
        <v>3</v>
      </c>
      <c r="D766" s="5">
        <v>1.9421999999999998E-2</v>
      </c>
      <c r="E766" s="5">
        <v>-1.4061000000000001E-2</v>
      </c>
      <c r="F766" s="5">
        <v>1086769</v>
      </c>
      <c r="G766" s="5">
        <v>-74899529</v>
      </c>
      <c r="H766" s="5">
        <v>-14296225</v>
      </c>
      <c r="I766" s="5">
        <v>0</v>
      </c>
      <c r="J766" s="5">
        <v>251</v>
      </c>
      <c r="L766">
        <f t="shared" si="69"/>
        <v>764</v>
      </c>
      <c r="M766">
        <f>Analysis!$B$3+B766/1000000</f>
        <v>16.308783000000403</v>
      </c>
      <c r="N766">
        <f t="shared" si="70"/>
        <v>3</v>
      </c>
      <c r="O766">
        <f>IF(ABS(D766)&gt;1,D766/1000000,D766)*Analysis!$B$4</f>
        <v>0.19052981999999999</v>
      </c>
      <c r="P766">
        <f>IF(ABS(E766)&gt;1,E766/1000000,E766)*Analysis!$B$4</f>
        <v>-0.13793841000000001</v>
      </c>
      <c r="Q766">
        <f>IF(ABS(F766)&gt;1,F766/1000000,F766)*Analysis!$B$4</f>
        <v>10.661203890000001</v>
      </c>
      <c r="R766">
        <f t="shared" si="71"/>
        <v>-74.899529000000001</v>
      </c>
      <c r="S766">
        <f t="shared" si="72"/>
        <v>-14.296225</v>
      </c>
      <c r="T766">
        <f t="shared" si="73"/>
        <v>0</v>
      </c>
      <c r="U766">
        <f t="shared" si="74"/>
        <v>0.251</v>
      </c>
    </row>
    <row r="767" spans="1:21" x14ac:dyDescent="0.3">
      <c r="A767" s="4">
        <v>765</v>
      </c>
      <c r="B767" s="4">
        <v>-96575671125</v>
      </c>
      <c r="C767" s="5">
        <v>3</v>
      </c>
      <c r="D767" s="5">
        <v>4.7602999999999999E-2</v>
      </c>
      <c r="E767" s="5">
        <v>-3.3610000000000001E-2</v>
      </c>
      <c r="F767" s="5">
        <v>1073228</v>
      </c>
      <c r="G767" s="5">
        <v>-51819836</v>
      </c>
      <c r="H767" s="5">
        <v>-26452045</v>
      </c>
      <c r="I767" s="5">
        <v>0</v>
      </c>
      <c r="J767" s="5">
        <v>252</v>
      </c>
      <c r="L767">
        <f t="shared" si="69"/>
        <v>765</v>
      </c>
      <c r="M767">
        <f>Analysis!$B$3+B767/1000000</f>
        <v>16.328875000006519</v>
      </c>
      <c r="N767">
        <f t="shared" si="70"/>
        <v>3</v>
      </c>
      <c r="O767">
        <f>IF(ABS(D767)&gt;1,D767/1000000,D767)*Analysis!$B$4</f>
        <v>0.46698543000000003</v>
      </c>
      <c r="P767">
        <f>IF(ABS(E767)&gt;1,E767/1000000,E767)*Analysis!$B$4</f>
        <v>-0.32971410000000001</v>
      </c>
      <c r="Q767">
        <f>IF(ABS(F767)&gt;1,F767/1000000,F767)*Analysis!$B$4</f>
        <v>10.528366680000001</v>
      </c>
      <c r="R767">
        <f t="shared" si="71"/>
        <v>-51.819836000000002</v>
      </c>
      <c r="S767">
        <f t="shared" si="72"/>
        <v>-26.452044999999998</v>
      </c>
      <c r="T767">
        <f t="shared" si="73"/>
        <v>0</v>
      </c>
      <c r="U767">
        <f t="shared" si="74"/>
        <v>0.252</v>
      </c>
    </row>
    <row r="768" spans="1:21" x14ac:dyDescent="0.3">
      <c r="A768" s="4">
        <v>766</v>
      </c>
      <c r="B768" s="4">
        <v>-96575663274</v>
      </c>
      <c r="C768" s="5">
        <v>3</v>
      </c>
      <c r="D768" s="5">
        <v>3.6603999999999998E-2</v>
      </c>
      <c r="E768" s="5">
        <v>-2.9426000000000001E-2</v>
      </c>
      <c r="F768" s="5">
        <v>1067711</v>
      </c>
      <c r="G768" s="5">
        <v>-46892323</v>
      </c>
      <c r="H768" s="5">
        <v>-28987534</v>
      </c>
      <c r="I768" s="5">
        <v>0</v>
      </c>
      <c r="J768" s="5">
        <v>252</v>
      </c>
      <c r="L768">
        <f t="shared" si="69"/>
        <v>766</v>
      </c>
      <c r="M768">
        <f>Analysis!$B$3+B768/1000000</f>
        <v>16.336725999994087</v>
      </c>
      <c r="N768">
        <f t="shared" si="70"/>
        <v>3</v>
      </c>
      <c r="O768">
        <f>IF(ABS(D768)&gt;1,D768/1000000,D768)*Analysis!$B$4</f>
        <v>0.35908523999999997</v>
      </c>
      <c r="P768">
        <f>IF(ABS(E768)&gt;1,E768/1000000,E768)*Analysis!$B$4</f>
        <v>-0.28866906000000003</v>
      </c>
      <c r="Q768">
        <f>IF(ABS(F768)&gt;1,F768/1000000,F768)*Analysis!$B$4</f>
        <v>10.474244910000001</v>
      </c>
      <c r="R768">
        <f t="shared" si="71"/>
        <v>-46.892322999999998</v>
      </c>
      <c r="S768">
        <f t="shared" si="72"/>
        <v>-28.987534</v>
      </c>
      <c r="T768">
        <f t="shared" si="73"/>
        <v>0</v>
      </c>
      <c r="U768">
        <f t="shared" si="74"/>
        <v>0.252</v>
      </c>
    </row>
    <row r="769" spans="1:21" x14ac:dyDescent="0.3">
      <c r="A769" s="4">
        <v>767</v>
      </c>
      <c r="B769" s="4">
        <v>-96575611707</v>
      </c>
      <c r="C769" s="5">
        <v>3</v>
      </c>
      <c r="D769" s="5">
        <v>1.8624999999999999E-2</v>
      </c>
      <c r="E769" s="5">
        <v>-6.8789999999999997E-3</v>
      </c>
      <c r="F769" s="5">
        <v>1025057</v>
      </c>
      <c r="G769" s="5">
        <v>-9961164</v>
      </c>
      <c r="H769" s="5">
        <v>0.55922700000000003</v>
      </c>
      <c r="I769" s="5">
        <v>0</v>
      </c>
      <c r="J769" s="5">
        <v>255</v>
      </c>
      <c r="L769">
        <f t="shared" si="69"/>
        <v>767</v>
      </c>
      <c r="M769">
        <f>Analysis!$B$3+B769/1000000</f>
        <v>16.388292999996338</v>
      </c>
      <c r="N769">
        <f t="shared" si="70"/>
        <v>3</v>
      </c>
      <c r="O769">
        <f>IF(ABS(D769)&gt;1,D769/1000000,D769)*Analysis!$B$4</f>
        <v>0.18271124999999999</v>
      </c>
      <c r="P769">
        <f>IF(ABS(E769)&gt;1,E769/1000000,E769)*Analysis!$B$4</f>
        <v>-6.7482990000000007E-2</v>
      </c>
      <c r="Q769">
        <f>IF(ABS(F769)&gt;1,F769/1000000,F769)*Analysis!$B$4</f>
        <v>10.055809170000002</v>
      </c>
      <c r="R769">
        <f t="shared" si="71"/>
        <v>-9.9611640000000001</v>
      </c>
      <c r="S769">
        <f t="shared" si="72"/>
        <v>0.55922700000000003</v>
      </c>
      <c r="T769">
        <f t="shared" si="73"/>
        <v>0</v>
      </c>
      <c r="U769">
        <f t="shared" si="74"/>
        <v>0.255</v>
      </c>
    </row>
    <row r="770" spans="1:21" x14ac:dyDescent="0.3">
      <c r="A770" s="4">
        <v>768</v>
      </c>
      <c r="B770" s="4">
        <v>-96575590071</v>
      </c>
      <c r="C770" s="5">
        <v>3</v>
      </c>
      <c r="D770" s="5">
        <v>2.3772000000000001E-2</v>
      </c>
      <c r="E770" s="5">
        <v>-1.8879E-2</v>
      </c>
      <c r="F770" s="5">
        <v>1013617</v>
      </c>
      <c r="G770" s="5">
        <v>2977066</v>
      </c>
      <c r="H770" s="5">
        <v>2161606</v>
      </c>
      <c r="I770" s="5">
        <v>0</v>
      </c>
      <c r="J770" s="5">
        <v>252</v>
      </c>
      <c r="L770">
        <f t="shared" si="69"/>
        <v>768</v>
      </c>
      <c r="M770">
        <f>Analysis!$B$3+B770/1000000</f>
        <v>16.409929000001284</v>
      </c>
      <c r="N770">
        <f t="shared" si="70"/>
        <v>3</v>
      </c>
      <c r="O770">
        <f>IF(ABS(D770)&gt;1,D770/1000000,D770)*Analysis!$B$4</f>
        <v>0.23320332000000002</v>
      </c>
      <c r="P770">
        <f>IF(ABS(E770)&gt;1,E770/1000000,E770)*Analysis!$B$4</f>
        <v>-0.18520299000000001</v>
      </c>
      <c r="Q770">
        <f>IF(ABS(F770)&gt;1,F770/1000000,F770)*Analysis!$B$4</f>
        <v>9.9435827700000008</v>
      </c>
      <c r="R770">
        <f t="shared" si="71"/>
        <v>2.9770660000000002</v>
      </c>
      <c r="S770">
        <f t="shared" si="72"/>
        <v>2.1616059999999999</v>
      </c>
      <c r="T770">
        <f t="shared" si="73"/>
        <v>0</v>
      </c>
      <c r="U770">
        <f t="shared" si="74"/>
        <v>0.252</v>
      </c>
    </row>
    <row r="771" spans="1:21" x14ac:dyDescent="0.3">
      <c r="A771" s="4">
        <v>769</v>
      </c>
      <c r="B771" s="4">
        <v>-96575570352</v>
      </c>
      <c r="C771" s="5">
        <v>3</v>
      </c>
      <c r="D771" s="5">
        <v>8.208E-3</v>
      </c>
      <c r="E771" s="5">
        <v>-5.6639999999999998E-3</v>
      </c>
      <c r="F771" s="5">
        <v>1008709</v>
      </c>
      <c r="G771" s="5">
        <v>14421295</v>
      </c>
      <c r="H771" s="5">
        <v>-5923647</v>
      </c>
      <c r="I771" s="5">
        <v>0</v>
      </c>
      <c r="J771" s="5">
        <v>253</v>
      </c>
      <c r="L771">
        <f t="shared" ref="L771:L834" si="75">A771</f>
        <v>769</v>
      </c>
      <c r="M771">
        <f>Analysis!$B$3+B771/1000000</f>
        <v>16.429648000004818</v>
      </c>
      <c r="N771">
        <f t="shared" ref="N771:N834" si="76">C771</f>
        <v>3</v>
      </c>
      <c r="O771">
        <f>IF(ABS(D771)&gt;1,D771/1000000,D771)*Analysis!$B$4</f>
        <v>8.0520480000000005E-2</v>
      </c>
      <c r="P771">
        <f>IF(ABS(E771)&gt;1,E771/1000000,E771)*Analysis!$B$4</f>
        <v>-5.5563840000000003E-2</v>
      </c>
      <c r="Q771">
        <f>IF(ABS(F771)&gt;1,F771/1000000,F771)*Analysis!$B$4</f>
        <v>9.8954352900000018</v>
      </c>
      <c r="R771">
        <f t="shared" ref="R771:R834" si="77">IF(ABS(G771)&gt;1,G771/1000000,G771)</f>
        <v>14.421295000000001</v>
      </c>
      <c r="S771">
        <f t="shared" ref="S771:S834" si="78">IF(ABS(H771)&gt;1,H771/1000000,H771)</f>
        <v>-5.9236469999999999</v>
      </c>
      <c r="T771">
        <f t="shared" ref="T771:T834" si="79">IF(ABS(I771)&gt;1,I771/1000000,I771)</f>
        <v>0</v>
      </c>
      <c r="U771">
        <f t="shared" si="74"/>
        <v>0.253</v>
      </c>
    </row>
    <row r="772" spans="1:21" x14ac:dyDescent="0.3">
      <c r="A772" s="4">
        <v>770</v>
      </c>
      <c r="B772" s="4">
        <v>-96575555258</v>
      </c>
      <c r="C772" s="5">
        <v>3</v>
      </c>
      <c r="D772" s="5">
        <v>-2.0110000000000002E-3</v>
      </c>
      <c r="E772" s="5">
        <v>-2.1499999999999998E-2</v>
      </c>
      <c r="F772" s="5">
        <v>1001338</v>
      </c>
      <c r="G772" s="5">
        <v>21194174</v>
      </c>
      <c r="H772" s="5">
        <v>-13219012</v>
      </c>
      <c r="I772" s="5">
        <v>0</v>
      </c>
      <c r="J772" s="5">
        <v>254</v>
      </c>
      <c r="L772">
        <f t="shared" si="75"/>
        <v>770</v>
      </c>
      <c r="M772">
        <f>Analysis!$B$3+B772/1000000</f>
        <v>16.444742000006954</v>
      </c>
      <c r="N772">
        <f t="shared" si="76"/>
        <v>3</v>
      </c>
      <c r="O772">
        <f>IF(ABS(D772)&gt;1,D772/1000000,D772)*Analysis!$B$4</f>
        <v>-1.9727910000000001E-2</v>
      </c>
      <c r="P772">
        <f>IF(ABS(E772)&gt;1,E772/1000000,E772)*Analysis!$B$4</f>
        <v>-0.21091499999999999</v>
      </c>
      <c r="Q772">
        <f>IF(ABS(F772)&gt;1,F772/1000000,F772)*Analysis!$B$4</f>
        <v>9.8231257800000016</v>
      </c>
      <c r="R772">
        <f t="shared" si="77"/>
        <v>21.194174</v>
      </c>
      <c r="S772">
        <f t="shared" si="78"/>
        <v>-13.219011999999999</v>
      </c>
      <c r="T772">
        <f t="shared" si="79"/>
        <v>0</v>
      </c>
      <c r="U772">
        <f t="shared" si="74"/>
        <v>0.254</v>
      </c>
    </row>
    <row r="773" spans="1:21" x14ac:dyDescent="0.3">
      <c r="A773" s="4">
        <v>771</v>
      </c>
      <c r="B773" s="4">
        <v>-96575530106</v>
      </c>
      <c r="C773" s="5">
        <v>3</v>
      </c>
      <c r="D773" s="5">
        <v>1.2172000000000001E-2</v>
      </c>
      <c r="E773" s="5">
        <v>-5.2991000000000003E-2</v>
      </c>
      <c r="F773" s="5">
        <v>1026158</v>
      </c>
      <c r="G773" s="5">
        <v>33188755</v>
      </c>
      <c r="H773" s="5">
        <v>-27723913</v>
      </c>
      <c r="I773" s="5">
        <v>0</v>
      </c>
      <c r="J773" s="5">
        <v>251</v>
      </c>
      <c r="L773">
        <f t="shared" si="75"/>
        <v>771</v>
      </c>
      <c r="M773">
        <f>Analysis!$B$3+B773/1000000</f>
        <v>16.469893999994383</v>
      </c>
      <c r="N773">
        <f t="shared" si="76"/>
        <v>3</v>
      </c>
      <c r="O773">
        <f>IF(ABS(D773)&gt;1,D773/1000000,D773)*Analysis!$B$4</f>
        <v>0.11940732000000001</v>
      </c>
      <c r="P773">
        <f>IF(ABS(E773)&gt;1,E773/1000000,E773)*Analysis!$B$4</f>
        <v>-0.51984171000000001</v>
      </c>
      <c r="Q773">
        <f>IF(ABS(F773)&gt;1,F773/1000000,F773)*Analysis!$B$4</f>
        <v>10.066609979999999</v>
      </c>
      <c r="R773">
        <f t="shared" si="77"/>
        <v>33.188755</v>
      </c>
      <c r="S773">
        <f t="shared" si="78"/>
        <v>-27.723913</v>
      </c>
      <c r="T773">
        <f t="shared" si="79"/>
        <v>0</v>
      </c>
      <c r="U773">
        <f t="shared" si="74"/>
        <v>0.251</v>
      </c>
    </row>
    <row r="774" spans="1:21" x14ac:dyDescent="0.3">
      <c r="A774" s="4">
        <v>772</v>
      </c>
      <c r="B774" s="4">
        <v>-96575508360</v>
      </c>
      <c r="C774" s="5">
        <v>3</v>
      </c>
      <c r="D774" s="5">
        <v>3.0435E-2</v>
      </c>
      <c r="E774" s="5">
        <v>-4.4393000000000002E-2</v>
      </c>
      <c r="F774" s="5">
        <v>1037478</v>
      </c>
      <c r="G774" s="5">
        <v>42757149</v>
      </c>
      <c r="H774" s="5">
        <v>-40987217</v>
      </c>
      <c r="I774" s="5">
        <v>0</v>
      </c>
      <c r="J774" s="5">
        <v>253</v>
      </c>
      <c r="L774">
        <f t="shared" si="75"/>
        <v>772</v>
      </c>
      <c r="M774">
        <f>Analysis!$B$3+B774/1000000</f>
        <v>16.491639999992913</v>
      </c>
      <c r="N774">
        <f t="shared" si="76"/>
        <v>3</v>
      </c>
      <c r="O774">
        <f>IF(ABS(D774)&gt;1,D774/1000000,D774)*Analysis!$B$4</f>
        <v>0.29856735000000001</v>
      </c>
      <c r="P774">
        <f>IF(ABS(E774)&gt;1,E774/1000000,E774)*Analysis!$B$4</f>
        <v>-0.43549533000000001</v>
      </c>
      <c r="Q774">
        <f>IF(ABS(F774)&gt;1,F774/1000000,F774)*Analysis!$B$4</f>
        <v>10.177659179999999</v>
      </c>
      <c r="R774">
        <f t="shared" si="77"/>
        <v>42.757148999999998</v>
      </c>
      <c r="S774">
        <f t="shared" si="78"/>
        <v>-40.987217000000001</v>
      </c>
      <c r="T774">
        <f t="shared" si="79"/>
        <v>0</v>
      </c>
      <c r="U774">
        <f t="shared" si="74"/>
        <v>0.253</v>
      </c>
    </row>
    <row r="775" spans="1:21" x14ac:dyDescent="0.3">
      <c r="A775" s="4">
        <v>773</v>
      </c>
      <c r="B775" s="4">
        <v>-96575487286</v>
      </c>
      <c r="C775" s="5">
        <v>3</v>
      </c>
      <c r="D775" s="5">
        <v>2.5264999999999999E-2</v>
      </c>
      <c r="E775" s="5">
        <v>-4.2743999999999997E-2</v>
      </c>
      <c r="F775" s="5">
        <v>1049474</v>
      </c>
      <c r="G775" s="5">
        <v>58191711</v>
      </c>
      <c r="H775" s="5">
        <v>-46687687</v>
      </c>
      <c r="I775" s="5">
        <v>0</v>
      </c>
      <c r="J775" s="5">
        <v>251</v>
      </c>
      <c r="L775">
        <f t="shared" si="75"/>
        <v>773</v>
      </c>
      <c r="M775">
        <f>Analysis!$B$3+B775/1000000</f>
        <v>16.512713999996777</v>
      </c>
      <c r="N775">
        <f t="shared" si="76"/>
        <v>3</v>
      </c>
      <c r="O775">
        <f>IF(ABS(D775)&gt;1,D775/1000000,D775)*Analysis!$B$4</f>
        <v>0.24784965</v>
      </c>
      <c r="P775">
        <f>IF(ABS(E775)&gt;1,E775/1000000,E775)*Analysis!$B$4</f>
        <v>-0.41931864000000002</v>
      </c>
      <c r="Q775">
        <f>IF(ABS(F775)&gt;1,F775/1000000,F775)*Analysis!$B$4</f>
        <v>10.29533994</v>
      </c>
      <c r="R775">
        <f t="shared" si="77"/>
        <v>58.191710999999998</v>
      </c>
      <c r="S775">
        <f t="shared" si="78"/>
        <v>-46.687686999999997</v>
      </c>
      <c r="T775">
        <f t="shared" si="79"/>
        <v>0</v>
      </c>
      <c r="U775">
        <f t="shared" si="74"/>
        <v>0.251</v>
      </c>
    </row>
    <row r="776" spans="1:21" x14ac:dyDescent="0.3">
      <c r="A776" s="4">
        <v>774</v>
      </c>
      <c r="B776" s="4">
        <v>-96575469060</v>
      </c>
      <c r="C776" s="5">
        <v>3</v>
      </c>
      <c r="D776" s="5">
        <v>4.0813000000000002E-2</v>
      </c>
      <c r="E776" s="5">
        <v>-3.7127E-2</v>
      </c>
      <c r="F776" s="5">
        <v>1055204</v>
      </c>
      <c r="G776" s="5">
        <v>68675835</v>
      </c>
      <c r="H776" s="5">
        <v>-50654388</v>
      </c>
      <c r="I776" s="5">
        <v>0</v>
      </c>
      <c r="J776" s="5">
        <v>253</v>
      </c>
      <c r="L776">
        <f t="shared" si="75"/>
        <v>774</v>
      </c>
      <c r="M776">
        <f>Analysis!$B$3+B776/1000000</f>
        <v>16.530939999996917</v>
      </c>
      <c r="N776">
        <f t="shared" si="76"/>
        <v>3</v>
      </c>
      <c r="O776">
        <f>IF(ABS(D776)&gt;1,D776/1000000,D776)*Analysis!$B$4</f>
        <v>0.40037553000000004</v>
      </c>
      <c r="P776">
        <f>IF(ABS(E776)&gt;1,E776/1000000,E776)*Analysis!$B$4</f>
        <v>-0.36421587</v>
      </c>
      <c r="Q776">
        <f>IF(ABS(F776)&gt;1,F776/1000000,F776)*Analysis!$B$4</f>
        <v>10.351551240000001</v>
      </c>
      <c r="R776">
        <f t="shared" si="77"/>
        <v>68.675835000000006</v>
      </c>
      <c r="S776">
        <f t="shared" si="78"/>
        <v>-50.654387999999997</v>
      </c>
      <c r="T776">
        <f t="shared" si="79"/>
        <v>0</v>
      </c>
      <c r="U776">
        <f t="shared" si="74"/>
        <v>0.253</v>
      </c>
    </row>
    <row r="777" spans="1:21" x14ac:dyDescent="0.3">
      <c r="A777" s="4">
        <v>775</v>
      </c>
      <c r="B777" s="4">
        <v>-96575454792</v>
      </c>
      <c r="C777" s="5">
        <v>3</v>
      </c>
      <c r="D777" s="5">
        <v>4.0946999999999997E-2</v>
      </c>
      <c r="E777" s="5">
        <v>-3.5360000000000003E-2</v>
      </c>
      <c r="F777" s="5">
        <v>1055108</v>
      </c>
      <c r="G777" s="5">
        <v>83629326</v>
      </c>
      <c r="H777" s="5">
        <v>-47921543</v>
      </c>
      <c r="I777" s="5">
        <v>0</v>
      </c>
      <c r="J777" s="5">
        <v>254</v>
      </c>
      <c r="L777">
        <f t="shared" si="75"/>
        <v>775</v>
      </c>
      <c r="M777">
        <f>Analysis!$B$3+B777/1000000</f>
        <v>16.54520799999591</v>
      </c>
      <c r="N777">
        <f t="shared" si="76"/>
        <v>3</v>
      </c>
      <c r="O777">
        <f>IF(ABS(D777)&gt;1,D777/1000000,D777)*Analysis!$B$4</f>
        <v>0.40169007000000001</v>
      </c>
      <c r="P777">
        <f>IF(ABS(E777)&gt;1,E777/1000000,E777)*Analysis!$B$4</f>
        <v>-0.34688160000000007</v>
      </c>
      <c r="Q777">
        <f>IF(ABS(F777)&gt;1,F777/1000000,F777)*Analysis!$B$4</f>
        <v>10.350609479999999</v>
      </c>
      <c r="R777">
        <f t="shared" si="77"/>
        <v>83.629326000000006</v>
      </c>
      <c r="S777">
        <f t="shared" si="78"/>
        <v>-47.921543</v>
      </c>
      <c r="T777">
        <f t="shared" si="79"/>
        <v>0</v>
      </c>
      <c r="U777">
        <f t="shared" si="74"/>
        <v>0.254</v>
      </c>
    </row>
    <row r="778" spans="1:21" x14ac:dyDescent="0.3">
      <c r="A778" s="4">
        <v>776</v>
      </c>
      <c r="B778" s="4">
        <v>-96575430972</v>
      </c>
      <c r="C778" s="5">
        <v>3</v>
      </c>
      <c r="D778" s="5">
        <v>3.6159999999999998E-2</v>
      </c>
      <c r="E778" s="5">
        <v>-2.6877000000000002E-2</v>
      </c>
      <c r="F778" s="5">
        <v>1041697</v>
      </c>
      <c r="G778" s="5">
        <v>92881004</v>
      </c>
      <c r="H778" s="5">
        <v>-46016392</v>
      </c>
      <c r="I778" s="5">
        <v>0</v>
      </c>
      <c r="J778" s="5">
        <v>253</v>
      </c>
      <c r="L778">
        <f t="shared" si="75"/>
        <v>776</v>
      </c>
      <c r="M778">
        <f>Analysis!$B$3+B778/1000000</f>
        <v>16.56902799999807</v>
      </c>
      <c r="N778">
        <f t="shared" si="76"/>
        <v>3</v>
      </c>
      <c r="O778">
        <f>IF(ABS(D778)&gt;1,D778/1000000,D778)*Analysis!$B$4</f>
        <v>0.35472959999999998</v>
      </c>
      <c r="P778">
        <f>IF(ABS(E778)&gt;1,E778/1000000,E778)*Analysis!$B$4</f>
        <v>-0.26366337000000001</v>
      </c>
      <c r="Q778">
        <f>IF(ABS(F778)&gt;1,F778/1000000,F778)*Analysis!$B$4</f>
        <v>10.219047570000001</v>
      </c>
      <c r="R778">
        <f t="shared" si="77"/>
        <v>92.881004000000004</v>
      </c>
      <c r="S778">
        <f t="shared" si="78"/>
        <v>-46.016392000000003</v>
      </c>
      <c r="T778">
        <f t="shared" si="79"/>
        <v>0</v>
      </c>
      <c r="U778">
        <f t="shared" si="74"/>
        <v>0.253</v>
      </c>
    </row>
    <row r="779" spans="1:21" x14ac:dyDescent="0.3">
      <c r="A779" s="4">
        <v>777</v>
      </c>
      <c r="B779" s="4">
        <v>-96575419710</v>
      </c>
      <c r="C779" s="5">
        <v>3</v>
      </c>
      <c r="D779" s="5">
        <v>-1.8627999999999999E-2</v>
      </c>
      <c r="E779" s="5">
        <v>-9.5359999999999993E-3</v>
      </c>
      <c r="F779" s="5">
        <v>1020907</v>
      </c>
      <c r="G779" s="5">
        <v>101017799</v>
      </c>
      <c r="H779" s="5">
        <v>-18303871</v>
      </c>
      <c r="I779" s="5">
        <v>0</v>
      </c>
      <c r="J779" s="5">
        <v>254</v>
      </c>
      <c r="L779">
        <f t="shared" si="75"/>
        <v>777</v>
      </c>
      <c r="M779">
        <f>Analysis!$B$3+B779/1000000</f>
        <v>16.580289999998058</v>
      </c>
      <c r="N779">
        <f t="shared" si="76"/>
        <v>3</v>
      </c>
      <c r="O779">
        <f>IF(ABS(D779)&gt;1,D779/1000000,D779)*Analysis!$B$4</f>
        <v>-0.18274067999999999</v>
      </c>
      <c r="P779">
        <f>IF(ABS(E779)&gt;1,E779/1000000,E779)*Analysis!$B$4</f>
        <v>-9.3548159999999991E-2</v>
      </c>
      <c r="Q779">
        <f>IF(ABS(F779)&gt;1,F779/1000000,F779)*Analysis!$B$4</f>
        <v>10.015097670000001</v>
      </c>
      <c r="R779">
        <f t="shared" si="77"/>
        <v>101.017799</v>
      </c>
      <c r="S779">
        <f t="shared" si="78"/>
        <v>-18.303871000000001</v>
      </c>
      <c r="T779">
        <f t="shared" si="79"/>
        <v>0</v>
      </c>
      <c r="U779">
        <f t="shared" ref="U779:U842" si="80">J779/1000</f>
        <v>0.254</v>
      </c>
    </row>
    <row r="780" spans="1:21" x14ac:dyDescent="0.3">
      <c r="A780" s="4">
        <v>778</v>
      </c>
      <c r="B780" s="4">
        <v>-96575387517</v>
      </c>
      <c r="C780" s="5">
        <v>3</v>
      </c>
      <c r="D780" s="5">
        <v>-0.11670700000000001</v>
      </c>
      <c r="E780" s="5">
        <v>1.0426E-2</v>
      </c>
      <c r="F780" s="5">
        <v>1002627</v>
      </c>
      <c r="G780" s="5">
        <v>88289345</v>
      </c>
      <c r="H780" s="5">
        <v>8367798</v>
      </c>
      <c r="I780" s="5">
        <v>0</v>
      </c>
      <c r="J780" s="5">
        <v>255</v>
      </c>
      <c r="L780">
        <f t="shared" si="75"/>
        <v>778</v>
      </c>
      <c r="M780">
        <f>Analysis!$B$3+B780/1000000</f>
        <v>16.612483000004431</v>
      </c>
      <c r="N780">
        <f t="shared" si="76"/>
        <v>3</v>
      </c>
      <c r="O780">
        <f>IF(ABS(D780)&gt;1,D780/1000000,D780)*Analysis!$B$4</f>
        <v>-1.1448956700000001</v>
      </c>
      <c r="P780">
        <f>IF(ABS(E780)&gt;1,E780/1000000,E780)*Analysis!$B$4</f>
        <v>0.10227906</v>
      </c>
      <c r="Q780">
        <f>IF(ABS(F780)&gt;1,F780/1000000,F780)*Analysis!$B$4</f>
        <v>9.8357708699999993</v>
      </c>
      <c r="R780">
        <f t="shared" si="77"/>
        <v>88.289344999999997</v>
      </c>
      <c r="S780">
        <f t="shared" si="78"/>
        <v>8.3677980000000005</v>
      </c>
      <c r="T780">
        <f t="shared" si="79"/>
        <v>0</v>
      </c>
      <c r="U780">
        <f t="shared" si="80"/>
        <v>0.255</v>
      </c>
    </row>
    <row r="781" spans="1:21" x14ac:dyDescent="0.3">
      <c r="A781" s="4">
        <v>779</v>
      </c>
      <c r="B781" s="4">
        <v>-96575368484</v>
      </c>
      <c r="C781" s="5">
        <v>3</v>
      </c>
      <c r="D781" s="5">
        <v>-4.3124999999999997E-2</v>
      </c>
      <c r="E781" s="5">
        <v>2.8159999999999999E-3</v>
      </c>
      <c r="F781" s="5">
        <v>1041004</v>
      </c>
      <c r="G781" s="5">
        <v>74470245</v>
      </c>
      <c r="H781" s="5">
        <v>19297945</v>
      </c>
      <c r="I781" s="5">
        <v>0</v>
      </c>
      <c r="J781" s="5">
        <v>255</v>
      </c>
      <c r="L781">
        <f t="shared" si="75"/>
        <v>779</v>
      </c>
      <c r="M781">
        <f>Analysis!$B$3+B781/1000000</f>
        <v>16.631515999994008</v>
      </c>
      <c r="N781">
        <f t="shared" si="76"/>
        <v>3</v>
      </c>
      <c r="O781">
        <f>IF(ABS(D781)&gt;1,D781/1000000,D781)*Analysis!$B$4</f>
        <v>-0.42305624999999997</v>
      </c>
      <c r="P781">
        <f>IF(ABS(E781)&gt;1,E781/1000000,E781)*Analysis!$B$4</f>
        <v>2.762496E-2</v>
      </c>
      <c r="Q781">
        <f>IF(ABS(F781)&gt;1,F781/1000000,F781)*Analysis!$B$4</f>
        <v>10.21224924</v>
      </c>
      <c r="R781">
        <f t="shared" si="77"/>
        <v>74.470245000000006</v>
      </c>
      <c r="S781">
        <f t="shared" si="78"/>
        <v>19.297944999999999</v>
      </c>
      <c r="T781">
        <f t="shared" si="79"/>
        <v>0</v>
      </c>
      <c r="U781">
        <f t="shared" si="80"/>
        <v>0.255</v>
      </c>
    </row>
    <row r="782" spans="1:21" x14ac:dyDescent="0.3">
      <c r="A782" s="4">
        <v>780</v>
      </c>
      <c r="B782" s="4">
        <v>-96575347353</v>
      </c>
      <c r="C782" s="5">
        <v>3</v>
      </c>
      <c r="D782" s="5">
        <v>-4.2315999999999999E-2</v>
      </c>
      <c r="E782" s="5">
        <v>2.8349999999999998E-3</v>
      </c>
      <c r="F782" s="5">
        <v>1054000</v>
      </c>
      <c r="G782" s="5">
        <v>76820099</v>
      </c>
      <c r="H782" s="5">
        <v>-22472408</v>
      </c>
      <c r="I782" s="5">
        <v>0</v>
      </c>
      <c r="J782" s="5">
        <v>257</v>
      </c>
      <c r="L782">
        <f t="shared" si="75"/>
        <v>780</v>
      </c>
      <c r="M782">
        <f>Analysis!$B$3+B782/1000000</f>
        <v>16.652646999995341</v>
      </c>
      <c r="N782">
        <f t="shared" si="76"/>
        <v>3</v>
      </c>
      <c r="O782">
        <f>IF(ABS(D782)&gt;1,D782/1000000,D782)*Analysis!$B$4</f>
        <v>-0.41511996000000001</v>
      </c>
      <c r="P782">
        <f>IF(ABS(E782)&gt;1,E782/1000000,E782)*Analysis!$B$4</f>
        <v>2.7811349999999999E-2</v>
      </c>
      <c r="Q782">
        <f>IF(ABS(F782)&gt;1,F782/1000000,F782)*Analysis!$B$4</f>
        <v>10.339740000000001</v>
      </c>
      <c r="R782">
        <f t="shared" si="77"/>
        <v>76.820098999999999</v>
      </c>
      <c r="S782">
        <f t="shared" si="78"/>
        <v>-22.472408000000001</v>
      </c>
      <c r="T782">
        <f t="shared" si="79"/>
        <v>0</v>
      </c>
      <c r="U782">
        <f t="shared" si="80"/>
        <v>0.25700000000000001</v>
      </c>
    </row>
    <row r="783" spans="1:21" x14ac:dyDescent="0.3">
      <c r="A783" s="4">
        <v>781</v>
      </c>
      <c r="B783" s="4">
        <v>-96575333718</v>
      </c>
      <c r="C783" s="5">
        <v>3</v>
      </c>
      <c r="D783" s="5">
        <v>-0.26612599999999997</v>
      </c>
      <c r="E783" s="5">
        <v>0.22242400000000001</v>
      </c>
      <c r="F783" s="5">
        <v>1009589</v>
      </c>
      <c r="G783" s="5">
        <v>69370399</v>
      </c>
      <c r="H783" s="5">
        <v>-68274757</v>
      </c>
      <c r="I783" s="5">
        <v>0</v>
      </c>
      <c r="J783" s="5">
        <v>258</v>
      </c>
      <c r="L783">
        <f t="shared" si="75"/>
        <v>781</v>
      </c>
      <c r="M783">
        <f>Analysis!$B$3+B783/1000000</f>
        <v>16.666282000005594</v>
      </c>
      <c r="N783">
        <f t="shared" si="76"/>
        <v>3</v>
      </c>
      <c r="O783">
        <f>IF(ABS(D783)&gt;1,D783/1000000,D783)*Analysis!$B$4</f>
        <v>-2.61069606</v>
      </c>
      <c r="P783">
        <f>IF(ABS(E783)&gt;1,E783/1000000,E783)*Analysis!$B$4</f>
        <v>2.1819794400000001</v>
      </c>
      <c r="Q783">
        <f>IF(ABS(F783)&gt;1,F783/1000000,F783)*Analysis!$B$4</f>
        <v>9.9040680900000009</v>
      </c>
      <c r="R783">
        <f t="shared" si="77"/>
        <v>69.370399000000006</v>
      </c>
      <c r="S783">
        <f t="shared" si="78"/>
        <v>-68.274756999999994</v>
      </c>
      <c r="T783">
        <f t="shared" si="79"/>
        <v>0</v>
      </c>
      <c r="U783">
        <f t="shared" si="80"/>
        <v>0.25800000000000001</v>
      </c>
    </row>
    <row r="784" spans="1:21" x14ac:dyDescent="0.3">
      <c r="A784" s="4">
        <v>782</v>
      </c>
      <c r="B784" s="4">
        <v>-96575309033</v>
      </c>
      <c r="C784" s="5">
        <v>3</v>
      </c>
      <c r="D784" s="5">
        <v>-0.44802599999999998</v>
      </c>
      <c r="E784" s="5">
        <v>0.98305399999999998</v>
      </c>
      <c r="F784" s="5">
        <v>0.85829100000000003</v>
      </c>
      <c r="G784" s="5">
        <v>29492008</v>
      </c>
      <c r="H784" s="5">
        <v>-52084587</v>
      </c>
      <c r="I784" s="5">
        <v>0</v>
      </c>
      <c r="J784" s="5">
        <v>259</v>
      </c>
      <c r="L784">
        <f t="shared" si="75"/>
        <v>782</v>
      </c>
      <c r="M784">
        <f>Analysis!$B$3+B784/1000000</f>
        <v>16.690967000002274</v>
      </c>
      <c r="N784">
        <f t="shared" si="76"/>
        <v>3</v>
      </c>
      <c r="O784">
        <f>IF(ABS(D784)&gt;1,D784/1000000,D784)*Analysis!$B$4</f>
        <v>-4.3951350600000003</v>
      </c>
      <c r="P784">
        <f>IF(ABS(E784)&gt;1,E784/1000000,E784)*Analysis!$B$4</f>
        <v>9.6437597400000001</v>
      </c>
      <c r="Q784">
        <f>IF(ABS(F784)&gt;1,F784/1000000,F784)*Analysis!$B$4</f>
        <v>8.4198347099999999</v>
      </c>
      <c r="R784">
        <f t="shared" si="77"/>
        <v>29.492007999999998</v>
      </c>
      <c r="S784">
        <f t="shared" si="78"/>
        <v>-52.084586999999999</v>
      </c>
      <c r="T784">
        <f t="shared" si="79"/>
        <v>0</v>
      </c>
      <c r="U784">
        <f t="shared" si="80"/>
        <v>0.25900000000000001</v>
      </c>
    </row>
    <row r="785" spans="1:21" x14ac:dyDescent="0.3">
      <c r="A785" s="4">
        <v>783</v>
      </c>
      <c r="B785" s="4">
        <v>-96575288494</v>
      </c>
      <c r="C785" s="5">
        <v>3</v>
      </c>
      <c r="D785" s="5">
        <v>-0.21360399999999999</v>
      </c>
      <c r="E785" s="5">
        <v>0.99326800000000004</v>
      </c>
      <c r="F785" s="5">
        <v>0.85395200000000004</v>
      </c>
      <c r="G785" s="5">
        <v>4306533</v>
      </c>
      <c r="H785" s="5">
        <v>6022439</v>
      </c>
      <c r="I785" s="5">
        <v>0</v>
      </c>
      <c r="J785" s="5">
        <v>261</v>
      </c>
      <c r="L785">
        <f t="shared" si="75"/>
        <v>783</v>
      </c>
      <c r="M785">
        <f>Analysis!$B$3+B785/1000000</f>
        <v>16.711506000006921</v>
      </c>
      <c r="N785">
        <f t="shared" si="76"/>
        <v>3</v>
      </c>
      <c r="O785">
        <f>IF(ABS(D785)&gt;1,D785/1000000,D785)*Analysis!$B$4</f>
        <v>-2.0954552400000002</v>
      </c>
      <c r="P785">
        <f>IF(ABS(E785)&gt;1,E785/1000000,E785)*Analysis!$B$4</f>
        <v>9.7439590800000015</v>
      </c>
      <c r="Q785">
        <f>IF(ABS(F785)&gt;1,F785/1000000,F785)*Analysis!$B$4</f>
        <v>8.3772691200000011</v>
      </c>
      <c r="R785">
        <f t="shared" si="77"/>
        <v>4.3065329999999999</v>
      </c>
      <c r="S785">
        <f t="shared" si="78"/>
        <v>6.0224390000000003</v>
      </c>
      <c r="T785">
        <f t="shared" si="79"/>
        <v>0</v>
      </c>
      <c r="U785">
        <f t="shared" si="80"/>
        <v>0.26100000000000001</v>
      </c>
    </row>
    <row r="786" spans="1:21" x14ac:dyDescent="0.3">
      <c r="A786" s="4">
        <v>784</v>
      </c>
      <c r="B786" s="4">
        <v>-96575269036</v>
      </c>
      <c r="C786" s="5">
        <v>3</v>
      </c>
      <c r="D786" s="5">
        <v>-1.0359E-2</v>
      </c>
      <c r="E786" s="5">
        <v>0.172319</v>
      </c>
      <c r="F786" s="5">
        <v>0.98446699999999998</v>
      </c>
      <c r="G786" s="5">
        <v>-13914030</v>
      </c>
      <c r="H786" s="5">
        <v>69657990</v>
      </c>
      <c r="I786" s="5">
        <v>0</v>
      </c>
      <c r="J786" s="5">
        <v>262</v>
      </c>
      <c r="L786">
        <f t="shared" si="75"/>
        <v>784</v>
      </c>
      <c r="M786">
        <f>Analysis!$B$3+B786/1000000</f>
        <v>16.730964000002132</v>
      </c>
      <c r="N786">
        <f t="shared" si="76"/>
        <v>3</v>
      </c>
      <c r="O786">
        <f>IF(ABS(D786)&gt;1,D786/1000000,D786)*Analysis!$B$4</f>
        <v>-0.10162179</v>
      </c>
      <c r="P786">
        <f>IF(ABS(E786)&gt;1,E786/1000000,E786)*Analysis!$B$4</f>
        <v>1.6904493900000002</v>
      </c>
      <c r="Q786">
        <f>IF(ABS(F786)&gt;1,F786/1000000,F786)*Analysis!$B$4</f>
        <v>9.6576212699999999</v>
      </c>
      <c r="R786">
        <f t="shared" si="77"/>
        <v>-13.91403</v>
      </c>
      <c r="S786">
        <f t="shared" si="78"/>
        <v>69.657989999999998</v>
      </c>
      <c r="T786">
        <f t="shared" si="79"/>
        <v>0</v>
      </c>
      <c r="U786">
        <f t="shared" si="80"/>
        <v>0.26200000000000001</v>
      </c>
    </row>
    <row r="787" spans="1:21" x14ac:dyDescent="0.3">
      <c r="A787" s="4">
        <v>785</v>
      </c>
      <c r="B787" s="4">
        <v>-96575248428</v>
      </c>
      <c r="C787" s="5">
        <v>3</v>
      </c>
      <c r="D787" s="5">
        <v>-2.7772999999999999E-2</v>
      </c>
      <c r="E787" s="5">
        <v>-8.2472000000000004E-2</v>
      </c>
      <c r="F787" s="5">
        <v>1041762</v>
      </c>
      <c r="G787" s="5">
        <v>-14709602</v>
      </c>
      <c r="H787" s="5">
        <v>80626099</v>
      </c>
      <c r="I787" s="5">
        <v>0</v>
      </c>
      <c r="J787" s="5">
        <v>263</v>
      </c>
      <c r="L787">
        <f t="shared" si="75"/>
        <v>785</v>
      </c>
      <c r="M787">
        <f>Analysis!$B$3+B787/1000000</f>
        <v>16.751571999993757</v>
      </c>
      <c r="N787">
        <f t="shared" si="76"/>
        <v>3</v>
      </c>
      <c r="O787">
        <f>IF(ABS(D787)&gt;1,D787/1000000,D787)*Analysis!$B$4</f>
        <v>-0.27245312999999999</v>
      </c>
      <c r="P787">
        <f>IF(ABS(E787)&gt;1,E787/1000000,E787)*Analysis!$B$4</f>
        <v>-0.8090503200000001</v>
      </c>
      <c r="Q787">
        <f>IF(ABS(F787)&gt;1,F787/1000000,F787)*Analysis!$B$4</f>
        <v>10.219685220000001</v>
      </c>
      <c r="R787">
        <f t="shared" si="77"/>
        <v>-14.709602</v>
      </c>
      <c r="S787">
        <f t="shared" si="78"/>
        <v>80.626098999999996</v>
      </c>
      <c r="T787">
        <f t="shared" si="79"/>
        <v>0</v>
      </c>
      <c r="U787">
        <f t="shared" si="80"/>
        <v>0.26300000000000001</v>
      </c>
    </row>
    <row r="788" spans="1:21" x14ac:dyDescent="0.3">
      <c r="A788" s="4">
        <v>786</v>
      </c>
      <c r="B788" s="4">
        <v>-96575231197</v>
      </c>
      <c r="C788" s="5">
        <v>3</v>
      </c>
      <c r="D788" s="5">
        <v>-7.5007000000000004E-2</v>
      </c>
      <c r="E788" s="5">
        <v>-6.4560000000000006E-2</v>
      </c>
      <c r="F788" s="5">
        <v>1012663</v>
      </c>
      <c r="G788" s="5">
        <v>-9693875</v>
      </c>
      <c r="H788" s="5">
        <v>85312950</v>
      </c>
      <c r="I788" s="5">
        <v>0</v>
      </c>
      <c r="J788" s="5">
        <v>265</v>
      </c>
      <c r="L788">
        <f t="shared" si="75"/>
        <v>786</v>
      </c>
      <c r="M788">
        <f>Analysis!$B$3+B788/1000000</f>
        <v>16.768802999999025</v>
      </c>
      <c r="N788">
        <f t="shared" si="76"/>
        <v>3</v>
      </c>
      <c r="O788">
        <f>IF(ABS(D788)&gt;1,D788/1000000,D788)*Analysis!$B$4</f>
        <v>-0.73581867000000012</v>
      </c>
      <c r="P788">
        <f>IF(ABS(E788)&gt;1,E788/1000000,E788)*Analysis!$B$4</f>
        <v>-0.63333360000000005</v>
      </c>
      <c r="Q788">
        <f>IF(ABS(F788)&gt;1,F788/1000000,F788)*Analysis!$B$4</f>
        <v>9.9342240300000011</v>
      </c>
      <c r="R788">
        <f t="shared" si="77"/>
        <v>-9.6938750000000002</v>
      </c>
      <c r="S788">
        <f t="shared" si="78"/>
        <v>85.312950000000001</v>
      </c>
      <c r="T788">
        <f t="shared" si="79"/>
        <v>0</v>
      </c>
      <c r="U788">
        <f t="shared" si="80"/>
        <v>0.26500000000000001</v>
      </c>
    </row>
    <row r="789" spans="1:21" x14ac:dyDescent="0.3">
      <c r="A789" s="4">
        <v>787</v>
      </c>
      <c r="B789" s="4">
        <v>-96575213171</v>
      </c>
      <c r="C789" s="5">
        <v>3</v>
      </c>
      <c r="D789" s="5">
        <v>-0.11600000000000001</v>
      </c>
      <c r="E789" s="5">
        <v>-0.149674</v>
      </c>
      <c r="F789" s="5">
        <v>0.994479</v>
      </c>
      <c r="G789" s="5">
        <v>-12946208</v>
      </c>
      <c r="H789" s="5">
        <v>73736008</v>
      </c>
      <c r="I789" s="5">
        <v>0</v>
      </c>
      <c r="J789" s="5">
        <v>267</v>
      </c>
      <c r="L789">
        <f t="shared" si="75"/>
        <v>787</v>
      </c>
      <c r="M789">
        <f>Analysis!$B$3+B789/1000000</f>
        <v>16.786829000004218</v>
      </c>
      <c r="N789">
        <f t="shared" si="76"/>
        <v>3</v>
      </c>
      <c r="O789">
        <f>IF(ABS(D789)&gt;1,D789/1000000,D789)*Analysis!$B$4</f>
        <v>-1.1379600000000001</v>
      </c>
      <c r="P789">
        <f>IF(ABS(E789)&gt;1,E789/1000000,E789)*Analysis!$B$4</f>
        <v>-1.4683019400000001</v>
      </c>
      <c r="Q789">
        <f>IF(ABS(F789)&gt;1,F789/1000000,F789)*Analysis!$B$4</f>
        <v>9.7558389900000009</v>
      </c>
      <c r="R789">
        <f t="shared" si="77"/>
        <v>-12.946208</v>
      </c>
      <c r="S789">
        <f t="shared" si="78"/>
        <v>73.736007999999998</v>
      </c>
      <c r="T789">
        <f t="shared" si="79"/>
        <v>0</v>
      </c>
      <c r="U789">
        <f t="shared" si="80"/>
        <v>0.26700000000000002</v>
      </c>
    </row>
    <row r="790" spans="1:21" x14ac:dyDescent="0.3">
      <c r="A790" s="4">
        <v>788</v>
      </c>
      <c r="B790" s="4">
        <v>-96575184714</v>
      </c>
      <c r="C790" s="5">
        <v>3</v>
      </c>
      <c r="D790" s="5">
        <v>-8.1044000000000005E-2</v>
      </c>
      <c r="E790" s="5">
        <v>-0.102684</v>
      </c>
      <c r="F790" s="5">
        <v>0.98411999999999999</v>
      </c>
      <c r="G790" s="5">
        <v>-3502319</v>
      </c>
      <c r="H790" s="5">
        <v>45323925</v>
      </c>
      <c r="I790" s="5">
        <v>0</v>
      </c>
      <c r="J790" s="5">
        <v>268</v>
      </c>
      <c r="L790">
        <f t="shared" si="75"/>
        <v>788</v>
      </c>
      <c r="M790">
        <f>Analysis!$B$3+B790/1000000</f>
        <v>16.815285999997286</v>
      </c>
      <c r="N790">
        <f t="shared" si="76"/>
        <v>3</v>
      </c>
      <c r="O790">
        <f>IF(ABS(D790)&gt;1,D790/1000000,D790)*Analysis!$B$4</f>
        <v>-0.7950416400000001</v>
      </c>
      <c r="P790">
        <f>IF(ABS(E790)&gt;1,E790/1000000,E790)*Analysis!$B$4</f>
        <v>-1.00733004</v>
      </c>
      <c r="Q790">
        <f>IF(ABS(F790)&gt;1,F790/1000000,F790)*Analysis!$B$4</f>
        <v>9.6542171999999997</v>
      </c>
      <c r="R790">
        <f t="shared" si="77"/>
        <v>-3.502319</v>
      </c>
      <c r="S790">
        <f t="shared" si="78"/>
        <v>45.323925000000003</v>
      </c>
      <c r="T790">
        <f t="shared" si="79"/>
        <v>0</v>
      </c>
      <c r="U790">
        <f t="shared" si="80"/>
        <v>0.26800000000000002</v>
      </c>
    </row>
    <row r="791" spans="1:21" x14ac:dyDescent="0.3">
      <c r="A791" s="4">
        <v>789</v>
      </c>
      <c r="B791" s="4">
        <v>-96575167845</v>
      </c>
      <c r="C791" s="5">
        <v>3</v>
      </c>
      <c r="D791" s="5">
        <v>-3.4422000000000001E-2</v>
      </c>
      <c r="E791" s="5">
        <v>-2.3373000000000001E-2</v>
      </c>
      <c r="F791" s="5">
        <v>1016004</v>
      </c>
      <c r="G791" s="5">
        <v>8716801</v>
      </c>
      <c r="H791" s="5">
        <v>36878021</v>
      </c>
      <c r="I791" s="5">
        <v>0</v>
      </c>
      <c r="J791" s="5">
        <v>269</v>
      </c>
      <c r="L791">
        <f t="shared" si="75"/>
        <v>789</v>
      </c>
      <c r="M791">
        <f>Analysis!$B$3+B791/1000000</f>
        <v>16.832154999996419</v>
      </c>
      <c r="N791">
        <f t="shared" si="76"/>
        <v>3</v>
      </c>
      <c r="O791">
        <f>IF(ABS(D791)&gt;1,D791/1000000,D791)*Analysis!$B$4</f>
        <v>-0.33767982000000002</v>
      </c>
      <c r="P791">
        <f>IF(ABS(E791)&gt;1,E791/1000000,E791)*Analysis!$B$4</f>
        <v>-0.22928913000000004</v>
      </c>
      <c r="Q791">
        <f>IF(ABS(F791)&gt;1,F791/1000000,F791)*Analysis!$B$4</f>
        <v>9.9669992399999998</v>
      </c>
      <c r="R791">
        <f t="shared" si="77"/>
        <v>8.7168010000000002</v>
      </c>
      <c r="S791">
        <f t="shared" si="78"/>
        <v>36.878020999999997</v>
      </c>
      <c r="T791">
        <f t="shared" si="79"/>
        <v>0</v>
      </c>
      <c r="U791">
        <f t="shared" si="80"/>
        <v>0.26900000000000002</v>
      </c>
    </row>
    <row r="792" spans="1:21" x14ac:dyDescent="0.3">
      <c r="A792" s="4">
        <v>790</v>
      </c>
      <c r="B792" s="4">
        <v>-96575147600</v>
      </c>
      <c r="C792" s="5">
        <v>3</v>
      </c>
      <c r="D792" s="5">
        <v>-3.5518000000000001E-2</v>
      </c>
      <c r="E792" s="5">
        <v>-3.2821000000000003E-2</v>
      </c>
      <c r="F792" s="5">
        <v>1023874</v>
      </c>
      <c r="G792" s="5">
        <v>26414259</v>
      </c>
      <c r="H792" s="5">
        <v>15540167</v>
      </c>
      <c r="I792" s="5">
        <v>0</v>
      </c>
      <c r="J792" s="5">
        <v>271</v>
      </c>
      <c r="L792">
        <f t="shared" si="75"/>
        <v>790</v>
      </c>
      <c r="M792">
        <f>Analysis!$B$3+B792/1000000</f>
        <v>16.852400000003399</v>
      </c>
      <c r="N792">
        <f t="shared" si="76"/>
        <v>3</v>
      </c>
      <c r="O792">
        <f>IF(ABS(D792)&gt;1,D792/1000000,D792)*Analysis!$B$4</f>
        <v>-0.34843158000000002</v>
      </c>
      <c r="P792">
        <f>IF(ABS(E792)&gt;1,E792/1000000,E792)*Analysis!$B$4</f>
        <v>-0.32197401000000003</v>
      </c>
      <c r="Q792">
        <f>IF(ABS(F792)&gt;1,F792/1000000,F792)*Analysis!$B$4</f>
        <v>10.044203939999999</v>
      </c>
      <c r="R792">
        <f t="shared" si="77"/>
        <v>26.414259000000001</v>
      </c>
      <c r="S792">
        <f t="shared" si="78"/>
        <v>15.540167</v>
      </c>
      <c r="T792">
        <f t="shared" si="79"/>
        <v>0</v>
      </c>
      <c r="U792">
        <f t="shared" si="80"/>
        <v>0.27100000000000002</v>
      </c>
    </row>
    <row r="793" spans="1:21" x14ac:dyDescent="0.3">
      <c r="A793" s="4">
        <v>791</v>
      </c>
      <c r="B793" s="4">
        <v>-96575129801</v>
      </c>
      <c r="C793" s="5">
        <v>3</v>
      </c>
      <c r="D793" s="5">
        <v>-6.7019999999999996E-2</v>
      </c>
      <c r="E793" s="5">
        <v>-6.1550000000000001E-2</v>
      </c>
      <c r="F793" s="5">
        <v>1029726</v>
      </c>
      <c r="G793" s="5">
        <v>35108204</v>
      </c>
      <c r="H793" s="5">
        <v>3409446</v>
      </c>
      <c r="I793" s="5">
        <v>0</v>
      </c>
      <c r="J793" s="5">
        <v>273</v>
      </c>
      <c r="L793">
        <f t="shared" si="75"/>
        <v>791</v>
      </c>
      <c r="M793">
        <f>Analysis!$B$3+B793/1000000</f>
        <v>16.870198999997228</v>
      </c>
      <c r="N793">
        <f t="shared" si="76"/>
        <v>3</v>
      </c>
      <c r="O793">
        <f>IF(ABS(D793)&gt;1,D793/1000000,D793)*Analysis!$B$4</f>
        <v>-0.6574662</v>
      </c>
      <c r="P793">
        <f>IF(ABS(E793)&gt;1,E793/1000000,E793)*Analysis!$B$4</f>
        <v>-0.60380549999999999</v>
      </c>
      <c r="Q793">
        <f>IF(ABS(F793)&gt;1,F793/1000000,F793)*Analysis!$B$4</f>
        <v>10.101612059999999</v>
      </c>
      <c r="R793">
        <f t="shared" si="77"/>
        <v>35.108204000000001</v>
      </c>
      <c r="S793">
        <f t="shared" si="78"/>
        <v>3.409446</v>
      </c>
      <c r="T793">
        <f t="shared" si="79"/>
        <v>0</v>
      </c>
      <c r="U793">
        <f t="shared" si="80"/>
        <v>0.27300000000000002</v>
      </c>
    </row>
    <row r="794" spans="1:21" x14ac:dyDescent="0.3">
      <c r="A794" s="4">
        <v>792</v>
      </c>
      <c r="B794" s="4">
        <v>-96575108191</v>
      </c>
      <c r="C794" s="5">
        <v>3</v>
      </c>
      <c r="D794" s="5">
        <v>-9.3968999999999997E-2</v>
      </c>
      <c r="E794" s="5">
        <v>-1.6850000000000001E-3</v>
      </c>
      <c r="F794" s="5">
        <v>0.99951199999999996</v>
      </c>
      <c r="G794" s="5">
        <v>44308594</v>
      </c>
      <c r="H794" s="5">
        <v>-12630047</v>
      </c>
      <c r="I794" s="5">
        <v>0</v>
      </c>
      <c r="J794" s="5">
        <v>275</v>
      </c>
      <c r="L794">
        <f t="shared" si="75"/>
        <v>792</v>
      </c>
      <c r="M794">
        <f>Analysis!$B$3+B794/1000000</f>
        <v>16.891808999993373</v>
      </c>
      <c r="N794">
        <f t="shared" si="76"/>
        <v>3</v>
      </c>
      <c r="O794">
        <f>IF(ABS(D794)&gt;1,D794/1000000,D794)*Analysis!$B$4</f>
        <v>-0.92183588999999999</v>
      </c>
      <c r="P794">
        <f>IF(ABS(E794)&gt;1,E794/1000000,E794)*Analysis!$B$4</f>
        <v>-1.6529850000000002E-2</v>
      </c>
      <c r="Q794">
        <f>IF(ABS(F794)&gt;1,F794/1000000,F794)*Analysis!$B$4</f>
        <v>9.8052127200000001</v>
      </c>
      <c r="R794">
        <f t="shared" si="77"/>
        <v>44.308593999999999</v>
      </c>
      <c r="S794">
        <f t="shared" si="78"/>
        <v>-12.630046999999999</v>
      </c>
      <c r="T794">
        <f t="shared" si="79"/>
        <v>0</v>
      </c>
      <c r="U794">
        <f t="shared" si="80"/>
        <v>0.27500000000000002</v>
      </c>
    </row>
    <row r="795" spans="1:21" x14ac:dyDescent="0.3">
      <c r="A795" s="4">
        <v>793</v>
      </c>
      <c r="B795" s="4">
        <v>-96575089598</v>
      </c>
      <c r="C795" s="5">
        <v>3</v>
      </c>
      <c r="D795" s="5">
        <v>-0.115427</v>
      </c>
      <c r="E795" s="5">
        <v>-1.6083E-2</v>
      </c>
      <c r="F795" s="5">
        <v>0.95284199999999997</v>
      </c>
      <c r="G795" s="5">
        <v>46972397</v>
      </c>
      <c r="H795" s="5">
        <v>-15907662</v>
      </c>
      <c r="I795" s="5">
        <v>0</v>
      </c>
      <c r="J795" s="5">
        <v>277</v>
      </c>
      <c r="L795">
        <f t="shared" si="75"/>
        <v>793</v>
      </c>
      <c r="M795">
        <f>Analysis!$B$3+B795/1000000</f>
        <v>16.910401999994065</v>
      </c>
      <c r="N795">
        <f t="shared" si="76"/>
        <v>3</v>
      </c>
      <c r="O795">
        <f>IF(ABS(D795)&gt;1,D795/1000000,D795)*Analysis!$B$4</f>
        <v>-1.1323388700000001</v>
      </c>
      <c r="P795">
        <f>IF(ABS(E795)&gt;1,E795/1000000,E795)*Analysis!$B$4</f>
        <v>-0.15777423000000002</v>
      </c>
      <c r="Q795">
        <f>IF(ABS(F795)&gt;1,F795/1000000,F795)*Analysis!$B$4</f>
        <v>9.347380020000001</v>
      </c>
      <c r="R795">
        <f t="shared" si="77"/>
        <v>46.972397000000001</v>
      </c>
      <c r="S795">
        <f t="shared" si="78"/>
        <v>-15.907662</v>
      </c>
      <c r="T795">
        <f t="shared" si="79"/>
        <v>0</v>
      </c>
      <c r="U795">
        <f t="shared" si="80"/>
        <v>0.27700000000000002</v>
      </c>
    </row>
    <row r="796" spans="1:21" x14ac:dyDescent="0.3">
      <c r="A796" s="4">
        <v>794</v>
      </c>
      <c r="B796" s="4">
        <v>-96575070932</v>
      </c>
      <c r="C796" s="5">
        <v>3</v>
      </c>
      <c r="D796" s="5">
        <v>-9.6575999999999995E-2</v>
      </c>
      <c r="E796" s="5">
        <v>-1.6629999999999999E-2</v>
      </c>
      <c r="F796" s="5">
        <v>0.95683499999999999</v>
      </c>
      <c r="G796" s="5">
        <v>49810242</v>
      </c>
      <c r="H796" s="5">
        <v>-14431403</v>
      </c>
      <c r="I796" s="5">
        <v>0</v>
      </c>
      <c r="J796" s="5">
        <v>278</v>
      </c>
      <c r="L796">
        <f t="shared" si="75"/>
        <v>794</v>
      </c>
      <c r="M796">
        <f>Analysis!$B$3+B796/1000000</f>
        <v>16.929067999997642</v>
      </c>
      <c r="N796">
        <f t="shared" si="76"/>
        <v>3</v>
      </c>
      <c r="O796">
        <f>IF(ABS(D796)&gt;1,D796/1000000,D796)*Analysis!$B$4</f>
        <v>-0.94741056000000001</v>
      </c>
      <c r="P796">
        <f>IF(ABS(E796)&gt;1,E796/1000000,E796)*Analysis!$B$4</f>
        <v>-0.16314029999999999</v>
      </c>
      <c r="Q796">
        <f>IF(ABS(F796)&gt;1,F796/1000000,F796)*Analysis!$B$4</f>
        <v>9.3865513499999995</v>
      </c>
      <c r="R796">
        <f t="shared" si="77"/>
        <v>49.810242000000002</v>
      </c>
      <c r="S796">
        <f t="shared" si="78"/>
        <v>-14.431403</v>
      </c>
      <c r="T796">
        <f t="shared" si="79"/>
        <v>0</v>
      </c>
      <c r="U796">
        <f t="shared" si="80"/>
        <v>0.27800000000000002</v>
      </c>
    </row>
    <row r="797" spans="1:21" x14ac:dyDescent="0.3">
      <c r="A797" s="4">
        <v>795</v>
      </c>
      <c r="B797" s="4">
        <v>-96575047909</v>
      </c>
      <c r="C797" s="5">
        <v>3</v>
      </c>
      <c r="D797" s="5">
        <v>-8.4168999999999994E-2</v>
      </c>
      <c r="E797" s="5">
        <v>-4.1660000000000004E-3</v>
      </c>
      <c r="F797" s="5">
        <v>0.98728700000000003</v>
      </c>
      <c r="G797" s="5">
        <v>59567562</v>
      </c>
      <c r="H797" s="5">
        <v>-13529315</v>
      </c>
      <c r="I797" s="5">
        <v>0</v>
      </c>
      <c r="J797" s="5">
        <v>280</v>
      </c>
      <c r="L797">
        <f t="shared" si="75"/>
        <v>795</v>
      </c>
      <c r="M797">
        <f>Analysis!$B$3+B797/1000000</f>
        <v>16.9520909999992</v>
      </c>
      <c r="N797">
        <f t="shared" si="76"/>
        <v>3</v>
      </c>
      <c r="O797">
        <f>IF(ABS(D797)&gt;1,D797/1000000,D797)*Analysis!$B$4</f>
        <v>-0.82569788999999993</v>
      </c>
      <c r="P797">
        <f>IF(ABS(E797)&gt;1,E797/1000000,E797)*Analysis!$B$4</f>
        <v>-4.0868460000000009E-2</v>
      </c>
      <c r="Q797">
        <f>IF(ABS(F797)&gt;1,F797/1000000,F797)*Analysis!$B$4</f>
        <v>9.6852854700000002</v>
      </c>
      <c r="R797">
        <f t="shared" si="77"/>
        <v>59.567562000000002</v>
      </c>
      <c r="S797">
        <f t="shared" si="78"/>
        <v>-13.529315</v>
      </c>
      <c r="T797">
        <f t="shared" si="79"/>
        <v>0</v>
      </c>
      <c r="U797">
        <f t="shared" si="80"/>
        <v>0.28000000000000003</v>
      </c>
    </row>
    <row r="798" spans="1:21" x14ac:dyDescent="0.3">
      <c r="A798" s="4">
        <v>796</v>
      </c>
      <c r="B798" s="4">
        <v>-96575033833</v>
      </c>
      <c r="C798" s="5">
        <v>3</v>
      </c>
      <c r="D798" s="5">
        <v>-8.1234000000000001E-2</v>
      </c>
      <c r="E798" s="5">
        <v>-1.6800000000000001E-3</v>
      </c>
      <c r="F798" s="5">
        <v>0.99838700000000002</v>
      </c>
      <c r="G798" s="5">
        <v>66046501</v>
      </c>
      <c r="H798" s="5">
        <v>-6675214</v>
      </c>
      <c r="I798" s="5">
        <v>0</v>
      </c>
      <c r="J798" s="5">
        <v>281</v>
      </c>
      <c r="L798">
        <f t="shared" si="75"/>
        <v>796</v>
      </c>
      <c r="M798">
        <f>Analysis!$B$3+B798/1000000</f>
        <v>16.966167000005953</v>
      </c>
      <c r="N798">
        <f t="shared" si="76"/>
        <v>3</v>
      </c>
      <c r="O798">
        <f>IF(ABS(D798)&gt;1,D798/1000000,D798)*Analysis!$B$4</f>
        <v>-0.79690554000000002</v>
      </c>
      <c r="P798">
        <f>IF(ABS(E798)&gt;1,E798/1000000,E798)*Analysis!$B$4</f>
        <v>-1.64808E-2</v>
      </c>
      <c r="Q798">
        <f>IF(ABS(F798)&gt;1,F798/1000000,F798)*Analysis!$B$4</f>
        <v>9.79417647</v>
      </c>
      <c r="R798">
        <f t="shared" si="77"/>
        <v>66.046501000000006</v>
      </c>
      <c r="S798">
        <f t="shared" si="78"/>
        <v>-6.6752140000000004</v>
      </c>
      <c r="T798">
        <f t="shared" si="79"/>
        <v>0</v>
      </c>
      <c r="U798">
        <f t="shared" si="80"/>
        <v>0.28100000000000003</v>
      </c>
    </row>
    <row r="799" spans="1:21" x14ac:dyDescent="0.3">
      <c r="A799" s="4">
        <v>797</v>
      </c>
      <c r="B799" s="4">
        <v>-96575017134</v>
      </c>
      <c r="C799" s="5">
        <v>3</v>
      </c>
      <c r="D799" s="5">
        <v>-0.117919</v>
      </c>
      <c r="E799" s="5">
        <v>-2.8476000000000001E-2</v>
      </c>
      <c r="F799" s="5">
        <v>0.98194300000000001</v>
      </c>
      <c r="G799" s="5">
        <v>71817261</v>
      </c>
      <c r="H799" s="5">
        <v>-21144304</v>
      </c>
      <c r="I799" s="5">
        <v>0</v>
      </c>
      <c r="J799" s="5">
        <v>283</v>
      </c>
      <c r="L799">
        <f t="shared" si="75"/>
        <v>797</v>
      </c>
      <c r="M799">
        <f>Analysis!$B$3+B799/1000000</f>
        <v>16.982866000005743</v>
      </c>
      <c r="N799">
        <f t="shared" si="76"/>
        <v>3</v>
      </c>
      <c r="O799">
        <f>IF(ABS(D799)&gt;1,D799/1000000,D799)*Analysis!$B$4</f>
        <v>-1.15678539</v>
      </c>
      <c r="P799">
        <f>IF(ABS(E799)&gt;1,E799/1000000,E799)*Analysis!$B$4</f>
        <v>-0.27934956000000005</v>
      </c>
      <c r="Q799">
        <f>IF(ABS(F799)&gt;1,F799/1000000,F799)*Analysis!$B$4</f>
        <v>9.6328608300000003</v>
      </c>
      <c r="R799">
        <f t="shared" si="77"/>
        <v>71.817261000000002</v>
      </c>
      <c r="S799">
        <f t="shared" si="78"/>
        <v>-21.144304000000002</v>
      </c>
      <c r="T799">
        <f t="shared" si="79"/>
        <v>0</v>
      </c>
      <c r="U799">
        <f t="shared" si="80"/>
        <v>0.28299999999999997</v>
      </c>
    </row>
    <row r="800" spans="1:21" x14ac:dyDescent="0.3">
      <c r="A800" s="4">
        <v>798</v>
      </c>
      <c r="B800" s="4">
        <v>-96574997368</v>
      </c>
      <c r="C800" s="5">
        <v>3</v>
      </c>
      <c r="D800" s="5">
        <v>-0.234102</v>
      </c>
      <c r="E800" s="5">
        <v>5.3300000000000005E-4</v>
      </c>
      <c r="F800" s="5">
        <v>0.94283600000000001</v>
      </c>
      <c r="G800" s="5">
        <v>68827049</v>
      </c>
      <c r="H800" s="5">
        <v>-12533122</v>
      </c>
      <c r="I800" s="5">
        <v>0</v>
      </c>
      <c r="J800" s="5">
        <v>284</v>
      </c>
      <c r="L800">
        <f t="shared" si="75"/>
        <v>798</v>
      </c>
      <c r="M800">
        <f>Analysis!$B$3+B800/1000000</f>
        <v>17.002632000003359</v>
      </c>
      <c r="N800">
        <f t="shared" si="76"/>
        <v>3</v>
      </c>
      <c r="O800">
        <f>IF(ABS(D800)&gt;1,D800/1000000,D800)*Analysis!$B$4</f>
        <v>-2.29654062</v>
      </c>
      <c r="P800">
        <f>IF(ABS(E800)&gt;1,E800/1000000,E800)*Analysis!$B$4</f>
        <v>5.2287300000000009E-3</v>
      </c>
      <c r="Q800">
        <f>IF(ABS(F800)&gt;1,F800/1000000,F800)*Analysis!$B$4</f>
        <v>9.2492211600000012</v>
      </c>
      <c r="R800">
        <f t="shared" si="77"/>
        <v>68.827049000000002</v>
      </c>
      <c r="S800">
        <f t="shared" si="78"/>
        <v>-12.533122000000001</v>
      </c>
      <c r="T800">
        <f t="shared" si="79"/>
        <v>0</v>
      </c>
      <c r="U800">
        <f t="shared" si="80"/>
        <v>0.28399999999999997</v>
      </c>
    </row>
    <row r="801" spans="1:21" x14ac:dyDescent="0.3">
      <c r="A801" s="4">
        <v>799</v>
      </c>
      <c r="B801" s="4">
        <v>-96574974288</v>
      </c>
      <c r="C801" s="5">
        <v>3</v>
      </c>
      <c r="D801" s="5">
        <v>-0.29623899999999997</v>
      </c>
      <c r="E801" s="5">
        <v>7.2147000000000003E-2</v>
      </c>
      <c r="F801" s="5">
        <v>0.93420300000000001</v>
      </c>
      <c r="G801" s="5">
        <v>56810608</v>
      </c>
      <c r="H801" s="5">
        <v>3664857</v>
      </c>
      <c r="I801" s="5">
        <v>0</v>
      </c>
      <c r="J801" s="5">
        <v>287</v>
      </c>
      <c r="L801">
        <f t="shared" si="75"/>
        <v>799</v>
      </c>
      <c r="M801">
        <f>Analysis!$B$3+B801/1000000</f>
        <v>17.025712000002386</v>
      </c>
      <c r="N801">
        <f t="shared" si="76"/>
        <v>3</v>
      </c>
      <c r="O801">
        <f>IF(ABS(D801)&gt;1,D801/1000000,D801)*Analysis!$B$4</f>
        <v>-2.90610459</v>
      </c>
      <c r="P801">
        <f>IF(ABS(E801)&gt;1,E801/1000000,E801)*Analysis!$B$4</f>
        <v>0.70776207000000002</v>
      </c>
      <c r="Q801">
        <f>IF(ABS(F801)&gt;1,F801/1000000,F801)*Analysis!$B$4</f>
        <v>9.1645314300000003</v>
      </c>
      <c r="R801">
        <f t="shared" si="77"/>
        <v>56.810608000000002</v>
      </c>
      <c r="S801">
        <f t="shared" si="78"/>
        <v>3.664857</v>
      </c>
      <c r="T801">
        <f t="shared" si="79"/>
        <v>0</v>
      </c>
      <c r="U801">
        <f t="shared" si="80"/>
        <v>0.28699999999999998</v>
      </c>
    </row>
    <row r="802" spans="1:21" x14ac:dyDescent="0.3">
      <c r="A802" s="4">
        <v>800</v>
      </c>
      <c r="B802" s="4">
        <v>-96574949719</v>
      </c>
      <c r="C802" s="5">
        <v>3</v>
      </c>
      <c r="D802" s="5">
        <v>-0.166903</v>
      </c>
      <c r="E802" s="5">
        <v>5.3150000000000003E-2</v>
      </c>
      <c r="F802" s="5">
        <v>0.99357399999999996</v>
      </c>
      <c r="G802" s="5">
        <v>49208549</v>
      </c>
      <c r="H802" s="5">
        <v>11961235</v>
      </c>
      <c r="I802" s="5">
        <v>0</v>
      </c>
      <c r="J802" s="5">
        <v>289</v>
      </c>
      <c r="L802">
        <f t="shared" si="75"/>
        <v>800</v>
      </c>
      <c r="M802">
        <f>Analysis!$B$3+B802/1000000</f>
        <v>17.050281000003451</v>
      </c>
      <c r="N802">
        <f t="shared" si="76"/>
        <v>3</v>
      </c>
      <c r="O802">
        <f>IF(ABS(D802)&gt;1,D802/1000000,D802)*Analysis!$B$4</f>
        <v>-1.6373184300000001</v>
      </c>
      <c r="P802">
        <f>IF(ABS(E802)&gt;1,E802/1000000,E802)*Analysis!$B$4</f>
        <v>0.52140150000000007</v>
      </c>
      <c r="Q802">
        <f>IF(ABS(F802)&gt;1,F802/1000000,F802)*Analysis!$B$4</f>
        <v>9.7469609399999992</v>
      </c>
      <c r="R802">
        <f t="shared" si="77"/>
        <v>49.208548999999998</v>
      </c>
      <c r="S802">
        <f t="shared" si="78"/>
        <v>11.961235</v>
      </c>
      <c r="T802">
        <f t="shared" si="79"/>
        <v>0</v>
      </c>
      <c r="U802">
        <f t="shared" si="80"/>
        <v>0.28899999999999998</v>
      </c>
    </row>
    <row r="803" spans="1:21" x14ac:dyDescent="0.3">
      <c r="A803" s="4">
        <v>801</v>
      </c>
      <c r="B803" s="4">
        <v>-96574927581</v>
      </c>
      <c r="C803" s="5">
        <v>3</v>
      </c>
      <c r="D803" s="5">
        <v>-9.3232999999999996E-2</v>
      </c>
      <c r="E803" s="5">
        <v>3.8254000000000003E-2</v>
      </c>
      <c r="F803" s="5">
        <v>0.97916000000000003</v>
      </c>
      <c r="G803" s="5">
        <v>49467529</v>
      </c>
      <c r="H803" s="5">
        <v>16945759</v>
      </c>
      <c r="I803" s="5">
        <v>0</v>
      </c>
      <c r="J803" s="5">
        <v>291</v>
      </c>
      <c r="L803">
        <f t="shared" si="75"/>
        <v>801</v>
      </c>
      <c r="M803">
        <f>Analysis!$B$3+B803/1000000</f>
        <v>17.07241900000372</v>
      </c>
      <c r="N803">
        <f t="shared" si="76"/>
        <v>3</v>
      </c>
      <c r="O803">
        <f>IF(ABS(D803)&gt;1,D803/1000000,D803)*Analysis!$B$4</f>
        <v>-0.91461572999999996</v>
      </c>
      <c r="P803">
        <f>IF(ABS(E803)&gt;1,E803/1000000,E803)*Analysis!$B$4</f>
        <v>0.37527174000000008</v>
      </c>
      <c r="Q803">
        <f>IF(ABS(F803)&gt;1,F803/1000000,F803)*Analysis!$B$4</f>
        <v>9.6055596000000012</v>
      </c>
      <c r="R803">
        <f t="shared" si="77"/>
        <v>49.467528999999999</v>
      </c>
      <c r="S803">
        <f t="shared" si="78"/>
        <v>16.945758999999999</v>
      </c>
      <c r="T803">
        <f t="shared" si="79"/>
        <v>0</v>
      </c>
      <c r="U803">
        <f t="shared" si="80"/>
        <v>0.29099999999999998</v>
      </c>
    </row>
    <row r="804" spans="1:21" x14ac:dyDescent="0.3">
      <c r="A804" s="4">
        <v>802</v>
      </c>
      <c r="B804" s="4">
        <v>-96574908024</v>
      </c>
      <c r="C804" s="5">
        <v>3</v>
      </c>
      <c r="D804" s="5">
        <v>-7.4619000000000005E-2</v>
      </c>
      <c r="E804" s="5">
        <v>1.3667E-2</v>
      </c>
      <c r="F804" s="5">
        <v>0.988757</v>
      </c>
      <c r="G804" s="5">
        <v>48605286</v>
      </c>
      <c r="H804" s="5">
        <v>16118820</v>
      </c>
      <c r="I804" s="5">
        <v>0</v>
      </c>
      <c r="J804" s="5">
        <v>291</v>
      </c>
      <c r="L804">
        <f t="shared" si="75"/>
        <v>802</v>
      </c>
      <c r="M804">
        <f>Analysis!$B$3+B804/1000000</f>
        <v>17.091975999996066</v>
      </c>
      <c r="N804">
        <f t="shared" si="76"/>
        <v>3</v>
      </c>
      <c r="O804">
        <f>IF(ABS(D804)&gt;1,D804/1000000,D804)*Analysis!$B$4</f>
        <v>-0.73201239000000007</v>
      </c>
      <c r="P804">
        <f>IF(ABS(E804)&gt;1,E804/1000000,E804)*Analysis!$B$4</f>
        <v>0.13407327000000002</v>
      </c>
      <c r="Q804">
        <f>IF(ABS(F804)&gt;1,F804/1000000,F804)*Analysis!$B$4</f>
        <v>9.6997061700000007</v>
      </c>
      <c r="R804">
        <f t="shared" si="77"/>
        <v>48.605286</v>
      </c>
      <c r="S804">
        <f t="shared" si="78"/>
        <v>16.118819999999999</v>
      </c>
      <c r="T804">
        <f t="shared" si="79"/>
        <v>0</v>
      </c>
      <c r="U804">
        <f t="shared" si="80"/>
        <v>0.29099999999999998</v>
      </c>
    </row>
    <row r="805" spans="1:21" x14ac:dyDescent="0.3">
      <c r="A805" s="4">
        <v>803</v>
      </c>
      <c r="B805" s="4">
        <v>-96574898025</v>
      </c>
      <c r="C805" s="5">
        <v>3</v>
      </c>
      <c r="D805" s="5">
        <v>-5.2451999999999999E-2</v>
      </c>
      <c r="E805" s="5">
        <v>-4.6614000000000003E-2</v>
      </c>
      <c r="F805" s="5">
        <v>0.98810600000000004</v>
      </c>
      <c r="G805" s="5">
        <v>56663979</v>
      </c>
      <c r="H805" s="5">
        <v>10332028</v>
      </c>
      <c r="I805" s="5">
        <v>0</v>
      </c>
      <c r="J805" s="5">
        <v>293</v>
      </c>
      <c r="L805">
        <f t="shared" si="75"/>
        <v>803</v>
      </c>
      <c r="M805">
        <f>Analysis!$B$3+B805/1000000</f>
        <v>17.101974999997765</v>
      </c>
      <c r="N805">
        <f t="shared" si="76"/>
        <v>3</v>
      </c>
      <c r="O805">
        <f>IF(ABS(D805)&gt;1,D805/1000000,D805)*Analysis!$B$4</f>
        <v>-0.51455412</v>
      </c>
      <c r="P805">
        <f>IF(ABS(E805)&gt;1,E805/1000000,E805)*Analysis!$B$4</f>
        <v>-0.45728334000000004</v>
      </c>
      <c r="Q805">
        <f>IF(ABS(F805)&gt;1,F805/1000000,F805)*Analysis!$B$4</f>
        <v>9.6933198600000008</v>
      </c>
      <c r="R805">
        <f t="shared" si="77"/>
        <v>56.663978999999998</v>
      </c>
      <c r="S805">
        <f t="shared" si="78"/>
        <v>10.332027999999999</v>
      </c>
      <c r="T805">
        <f t="shared" si="79"/>
        <v>0</v>
      </c>
      <c r="U805">
        <f t="shared" si="80"/>
        <v>0.29299999999999998</v>
      </c>
    </row>
    <row r="806" spans="1:21" x14ac:dyDescent="0.3">
      <c r="A806" s="4">
        <v>804</v>
      </c>
      <c r="B806" s="4">
        <v>-96574867406</v>
      </c>
      <c r="C806" s="5">
        <v>3</v>
      </c>
      <c r="D806" s="5">
        <v>-0.16795299999999999</v>
      </c>
      <c r="E806" s="5">
        <v>1.16E-4</v>
      </c>
      <c r="F806" s="5">
        <v>0.92909600000000003</v>
      </c>
      <c r="G806" s="5">
        <v>59023754</v>
      </c>
      <c r="H806" s="5">
        <v>6359024</v>
      </c>
      <c r="I806" s="5">
        <v>0</v>
      </c>
      <c r="J806" s="5">
        <v>293</v>
      </c>
      <c r="L806">
        <f t="shared" si="75"/>
        <v>804</v>
      </c>
      <c r="M806">
        <f>Analysis!$B$3+B806/1000000</f>
        <v>17.132593999995152</v>
      </c>
      <c r="N806">
        <f t="shared" si="76"/>
        <v>3</v>
      </c>
      <c r="O806">
        <f>IF(ABS(D806)&gt;1,D806/1000000,D806)*Analysis!$B$4</f>
        <v>-1.6476189299999999</v>
      </c>
      <c r="P806">
        <f>IF(ABS(E806)&gt;1,E806/1000000,E806)*Analysis!$B$4</f>
        <v>1.1379600000000001E-3</v>
      </c>
      <c r="Q806">
        <f>IF(ABS(F806)&gt;1,F806/1000000,F806)*Analysis!$B$4</f>
        <v>9.1144317600000004</v>
      </c>
      <c r="R806">
        <f t="shared" si="77"/>
        <v>59.023753999999997</v>
      </c>
      <c r="S806">
        <f t="shared" si="78"/>
        <v>6.3590239999999998</v>
      </c>
      <c r="T806">
        <f t="shared" si="79"/>
        <v>0</v>
      </c>
      <c r="U806">
        <f t="shared" si="80"/>
        <v>0.29299999999999998</v>
      </c>
    </row>
    <row r="807" spans="1:21" x14ac:dyDescent="0.3">
      <c r="A807" s="4">
        <v>805</v>
      </c>
      <c r="B807" s="4">
        <v>-96574850902</v>
      </c>
      <c r="C807" s="5">
        <v>3</v>
      </c>
      <c r="D807" s="5">
        <v>-0.19043299999999999</v>
      </c>
      <c r="E807" s="5">
        <v>-2.5308000000000001E-2</v>
      </c>
      <c r="F807" s="5">
        <v>0.89072200000000001</v>
      </c>
      <c r="G807" s="5">
        <v>47193962</v>
      </c>
      <c r="H807" s="5">
        <v>0.91892600000000002</v>
      </c>
      <c r="I807" s="5">
        <v>0</v>
      </c>
      <c r="J807" s="5">
        <v>296</v>
      </c>
      <c r="L807">
        <f t="shared" si="75"/>
        <v>805</v>
      </c>
      <c r="M807">
        <f>Analysis!$B$3+B807/1000000</f>
        <v>17.14909799999441</v>
      </c>
      <c r="N807">
        <f t="shared" si="76"/>
        <v>3</v>
      </c>
      <c r="O807">
        <f>IF(ABS(D807)&gt;1,D807/1000000,D807)*Analysis!$B$4</f>
        <v>-1.86814773</v>
      </c>
      <c r="P807">
        <f>IF(ABS(E807)&gt;1,E807/1000000,E807)*Analysis!$B$4</f>
        <v>-0.24827148000000002</v>
      </c>
      <c r="Q807">
        <f>IF(ABS(F807)&gt;1,F807/1000000,F807)*Analysis!$B$4</f>
        <v>8.7379828200000009</v>
      </c>
      <c r="R807">
        <f t="shared" si="77"/>
        <v>47.193961999999999</v>
      </c>
      <c r="S807">
        <f t="shared" si="78"/>
        <v>0.91892600000000002</v>
      </c>
      <c r="T807">
        <f t="shared" si="79"/>
        <v>0</v>
      </c>
      <c r="U807">
        <f t="shared" si="80"/>
        <v>0.29599999999999999</v>
      </c>
    </row>
    <row r="808" spans="1:21" x14ac:dyDescent="0.3">
      <c r="A808" s="4">
        <v>806</v>
      </c>
      <c r="B808" s="4">
        <v>-96574827850</v>
      </c>
      <c r="C808" s="5">
        <v>3</v>
      </c>
      <c r="D808" s="5">
        <v>-0.14519799999999999</v>
      </c>
      <c r="E808" s="5">
        <v>-6.0780000000000001E-3</v>
      </c>
      <c r="F808" s="5">
        <v>0.93910000000000005</v>
      </c>
      <c r="G808" s="5">
        <v>45901646</v>
      </c>
      <c r="H808" s="5">
        <v>4685595</v>
      </c>
      <c r="I808" s="5">
        <v>0</v>
      </c>
      <c r="J808" s="5">
        <v>296</v>
      </c>
      <c r="L808">
        <f t="shared" si="75"/>
        <v>806</v>
      </c>
      <c r="M808">
        <f>Analysis!$B$3+B808/1000000</f>
        <v>17.17214999999851</v>
      </c>
      <c r="N808">
        <f t="shared" si="76"/>
        <v>3</v>
      </c>
      <c r="O808">
        <f>IF(ABS(D808)&gt;1,D808/1000000,D808)*Analysis!$B$4</f>
        <v>-1.42439238</v>
      </c>
      <c r="P808">
        <f>IF(ABS(E808)&gt;1,E808/1000000,E808)*Analysis!$B$4</f>
        <v>-5.9625180000000007E-2</v>
      </c>
      <c r="Q808">
        <f>IF(ABS(F808)&gt;1,F808/1000000,F808)*Analysis!$B$4</f>
        <v>9.2125710000000005</v>
      </c>
      <c r="R808">
        <f t="shared" si="77"/>
        <v>45.901646</v>
      </c>
      <c r="S808">
        <f t="shared" si="78"/>
        <v>4.6855950000000002</v>
      </c>
      <c r="T808">
        <f t="shared" si="79"/>
        <v>0</v>
      </c>
      <c r="U808">
        <f t="shared" si="80"/>
        <v>0.29599999999999999</v>
      </c>
    </row>
    <row r="809" spans="1:21" x14ac:dyDescent="0.3">
      <c r="A809" s="4">
        <v>807</v>
      </c>
      <c r="B809" s="4">
        <v>-96574815813</v>
      </c>
      <c r="C809" s="5">
        <v>3</v>
      </c>
      <c r="D809" s="5">
        <v>-0.146843</v>
      </c>
      <c r="E809" s="5">
        <v>3.13E-3</v>
      </c>
      <c r="F809" s="5">
        <v>0.969939</v>
      </c>
      <c r="G809" s="5">
        <v>50508579</v>
      </c>
      <c r="H809" s="5">
        <v>6303520</v>
      </c>
      <c r="I809" s="5">
        <v>0</v>
      </c>
      <c r="J809" s="5">
        <v>298</v>
      </c>
      <c r="L809">
        <f t="shared" si="75"/>
        <v>807</v>
      </c>
      <c r="M809">
        <f>Analysis!$B$3+B809/1000000</f>
        <v>17.184187000006204</v>
      </c>
      <c r="N809">
        <f t="shared" si="76"/>
        <v>3</v>
      </c>
      <c r="O809">
        <f>IF(ABS(D809)&gt;1,D809/1000000,D809)*Analysis!$B$4</f>
        <v>-1.44052983</v>
      </c>
      <c r="P809">
        <f>IF(ABS(E809)&gt;1,E809/1000000,E809)*Analysis!$B$4</f>
        <v>3.0705300000000001E-2</v>
      </c>
      <c r="Q809">
        <f>IF(ABS(F809)&gt;1,F809/1000000,F809)*Analysis!$B$4</f>
        <v>9.5151015900000004</v>
      </c>
      <c r="R809">
        <f t="shared" si="77"/>
        <v>50.508578999999997</v>
      </c>
      <c r="S809">
        <f t="shared" si="78"/>
        <v>6.3035199999999998</v>
      </c>
      <c r="T809">
        <f t="shared" si="79"/>
        <v>0</v>
      </c>
      <c r="U809">
        <f t="shared" si="80"/>
        <v>0.29799999999999999</v>
      </c>
    </row>
    <row r="810" spans="1:21" x14ac:dyDescent="0.3">
      <c r="A810" s="4">
        <v>808</v>
      </c>
      <c r="B810" s="4">
        <v>-96574790691</v>
      </c>
      <c r="C810" s="5">
        <v>3</v>
      </c>
      <c r="D810" s="5">
        <v>-0.159608</v>
      </c>
      <c r="E810" s="5">
        <v>9.6930000000000002E-3</v>
      </c>
      <c r="F810" s="5">
        <v>0.93070900000000001</v>
      </c>
      <c r="G810" s="5">
        <v>53802834</v>
      </c>
      <c r="H810" s="5">
        <v>8821223</v>
      </c>
      <c r="I810" s="5">
        <v>0</v>
      </c>
      <c r="J810" s="5">
        <v>299</v>
      </c>
      <c r="L810">
        <f t="shared" si="75"/>
        <v>808</v>
      </c>
      <c r="M810">
        <f>Analysis!$B$3+B810/1000000</f>
        <v>17.209308999998029</v>
      </c>
      <c r="N810">
        <f t="shared" si="76"/>
        <v>3</v>
      </c>
      <c r="O810">
        <f>IF(ABS(D810)&gt;1,D810/1000000,D810)*Analysis!$B$4</f>
        <v>-1.5657544800000001</v>
      </c>
      <c r="P810">
        <f>IF(ABS(E810)&gt;1,E810/1000000,E810)*Analysis!$B$4</f>
        <v>9.5088330000000013E-2</v>
      </c>
      <c r="Q810">
        <f>IF(ABS(F810)&gt;1,F810/1000000,F810)*Analysis!$B$4</f>
        <v>9.1302552900000009</v>
      </c>
      <c r="R810">
        <f t="shared" si="77"/>
        <v>53.802833999999997</v>
      </c>
      <c r="S810">
        <f t="shared" si="78"/>
        <v>8.8212229999999998</v>
      </c>
      <c r="T810">
        <f t="shared" si="79"/>
        <v>0</v>
      </c>
      <c r="U810">
        <f t="shared" si="80"/>
        <v>0.29899999999999999</v>
      </c>
    </row>
    <row r="811" spans="1:21" x14ac:dyDescent="0.3">
      <c r="A811" s="4">
        <v>809</v>
      </c>
      <c r="B811" s="4">
        <v>-96574770460</v>
      </c>
      <c r="C811" s="5">
        <v>3</v>
      </c>
      <c r="D811" s="5">
        <v>-0.17350199999999999</v>
      </c>
      <c r="E811" s="5">
        <v>1.1869999999999999E-3</v>
      </c>
      <c r="F811" s="5">
        <v>0.90116099999999999</v>
      </c>
      <c r="G811" s="5">
        <v>54122108</v>
      </c>
      <c r="H811" s="5">
        <v>8495681</v>
      </c>
      <c r="I811" s="5">
        <v>0</v>
      </c>
      <c r="J811" s="5">
        <v>301</v>
      </c>
      <c r="L811">
        <f t="shared" si="75"/>
        <v>809</v>
      </c>
      <c r="M811">
        <f>Analysis!$B$3+B811/1000000</f>
        <v>17.22954000000027</v>
      </c>
      <c r="N811">
        <f t="shared" si="76"/>
        <v>3</v>
      </c>
      <c r="O811">
        <f>IF(ABS(D811)&gt;1,D811/1000000,D811)*Analysis!$B$4</f>
        <v>-1.70205462</v>
      </c>
      <c r="P811">
        <f>IF(ABS(E811)&gt;1,E811/1000000,E811)*Analysis!$B$4</f>
        <v>1.1644470000000001E-2</v>
      </c>
      <c r="Q811">
        <f>IF(ABS(F811)&gt;1,F811/1000000,F811)*Analysis!$B$4</f>
        <v>8.8403894100000002</v>
      </c>
      <c r="R811">
        <f t="shared" si="77"/>
        <v>54.122107999999997</v>
      </c>
      <c r="S811">
        <f t="shared" si="78"/>
        <v>8.4956809999999994</v>
      </c>
      <c r="T811">
        <f t="shared" si="79"/>
        <v>0</v>
      </c>
      <c r="U811">
        <f t="shared" si="80"/>
        <v>0.30099999999999999</v>
      </c>
    </row>
    <row r="812" spans="1:21" x14ac:dyDescent="0.3">
      <c r="A812" s="4">
        <v>810</v>
      </c>
      <c r="B812" s="4">
        <v>-96574748871</v>
      </c>
      <c r="C812" s="5">
        <v>3</v>
      </c>
      <c r="D812" s="5">
        <v>-0.14794099999999999</v>
      </c>
      <c r="E812" s="5">
        <v>-2.3220999999999999E-2</v>
      </c>
      <c r="F812" s="5">
        <v>0.92889600000000005</v>
      </c>
      <c r="G812" s="5">
        <v>55400757</v>
      </c>
      <c r="H812" s="5">
        <v>3729467</v>
      </c>
      <c r="I812" s="5">
        <v>0</v>
      </c>
      <c r="J812" s="5">
        <v>300</v>
      </c>
      <c r="L812">
        <f t="shared" si="75"/>
        <v>810</v>
      </c>
      <c r="M812">
        <f>Analysis!$B$3+B812/1000000</f>
        <v>17.251128999996581</v>
      </c>
      <c r="N812">
        <f t="shared" si="76"/>
        <v>3</v>
      </c>
      <c r="O812">
        <f>IF(ABS(D812)&gt;1,D812/1000000,D812)*Analysis!$B$4</f>
        <v>-1.45130121</v>
      </c>
      <c r="P812">
        <f>IF(ABS(E812)&gt;1,E812/1000000,E812)*Analysis!$B$4</f>
        <v>-0.22779801</v>
      </c>
      <c r="Q812">
        <f>IF(ABS(F812)&gt;1,F812/1000000,F812)*Analysis!$B$4</f>
        <v>9.1124697600000015</v>
      </c>
      <c r="R812">
        <f t="shared" si="77"/>
        <v>55.400756999999999</v>
      </c>
      <c r="S812">
        <f t="shared" si="78"/>
        <v>3.7294670000000001</v>
      </c>
      <c r="T812">
        <f t="shared" si="79"/>
        <v>0</v>
      </c>
      <c r="U812">
        <f t="shared" si="80"/>
        <v>0.3</v>
      </c>
    </row>
    <row r="813" spans="1:21" x14ac:dyDescent="0.3">
      <c r="A813" s="4">
        <v>811</v>
      </c>
      <c r="B813" s="4">
        <v>-96574734212</v>
      </c>
      <c r="C813" s="5">
        <v>3</v>
      </c>
      <c r="D813" s="5">
        <v>-0.151091</v>
      </c>
      <c r="E813" s="5">
        <v>-3.4110000000000001E-2</v>
      </c>
      <c r="F813" s="5">
        <v>0.938029</v>
      </c>
      <c r="G813" s="5">
        <v>58122456</v>
      </c>
      <c r="H813" s="5">
        <v>-1064670</v>
      </c>
      <c r="I813" s="5">
        <v>0</v>
      </c>
      <c r="J813" s="5">
        <v>302</v>
      </c>
      <c r="L813">
        <f t="shared" si="75"/>
        <v>811</v>
      </c>
      <c r="M813">
        <f>Analysis!$B$3+B813/1000000</f>
        <v>17.26578800000425</v>
      </c>
      <c r="N813">
        <f t="shared" si="76"/>
        <v>3</v>
      </c>
      <c r="O813">
        <f>IF(ABS(D813)&gt;1,D813/1000000,D813)*Analysis!$B$4</f>
        <v>-1.4822027100000001</v>
      </c>
      <c r="P813">
        <f>IF(ABS(E813)&gt;1,E813/1000000,E813)*Analysis!$B$4</f>
        <v>-0.33461910000000006</v>
      </c>
      <c r="Q813">
        <f>IF(ABS(F813)&gt;1,F813/1000000,F813)*Analysis!$B$4</f>
        <v>9.2020644899999997</v>
      </c>
      <c r="R813">
        <f t="shared" si="77"/>
        <v>58.122456</v>
      </c>
      <c r="S813">
        <f t="shared" si="78"/>
        <v>-1.06467</v>
      </c>
      <c r="T813">
        <f t="shared" si="79"/>
        <v>0</v>
      </c>
      <c r="U813">
        <f t="shared" si="80"/>
        <v>0.30199999999999999</v>
      </c>
    </row>
    <row r="814" spans="1:21" x14ac:dyDescent="0.3">
      <c r="A814" s="4">
        <v>812</v>
      </c>
      <c r="B814" s="4">
        <v>-96574709460</v>
      </c>
      <c r="C814" s="5">
        <v>3</v>
      </c>
      <c r="D814" s="5">
        <v>-0.18309800000000001</v>
      </c>
      <c r="E814" s="5">
        <v>6.6299999999999996E-3</v>
      </c>
      <c r="F814" s="5">
        <v>0.94308000000000003</v>
      </c>
      <c r="G814" s="5">
        <v>55821037</v>
      </c>
      <c r="H814" s="5">
        <v>-6033116</v>
      </c>
      <c r="I814" s="5">
        <v>0</v>
      </c>
      <c r="J814" s="5">
        <v>302</v>
      </c>
      <c r="L814">
        <f t="shared" si="75"/>
        <v>812</v>
      </c>
      <c r="M814">
        <f>Analysis!$B$3+B814/1000000</f>
        <v>17.290540000001783</v>
      </c>
      <c r="N814">
        <f t="shared" si="76"/>
        <v>3</v>
      </c>
      <c r="O814">
        <f>IF(ABS(D814)&gt;1,D814/1000000,D814)*Analysis!$B$4</f>
        <v>-1.7961913800000002</v>
      </c>
      <c r="P814">
        <f>IF(ABS(E814)&gt;1,E814/1000000,E814)*Analysis!$B$4</f>
        <v>6.5040299999999995E-2</v>
      </c>
      <c r="Q814">
        <f>IF(ABS(F814)&gt;1,F814/1000000,F814)*Analysis!$B$4</f>
        <v>9.2516148000000005</v>
      </c>
      <c r="R814">
        <f t="shared" si="77"/>
        <v>55.821036999999997</v>
      </c>
      <c r="S814">
        <f t="shared" si="78"/>
        <v>-6.0331159999999997</v>
      </c>
      <c r="T814">
        <f t="shared" si="79"/>
        <v>0</v>
      </c>
      <c r="U814">
        <f t="shared" si="80"/>
        <v>0.30199999999999999</v>
      </c>
    </row>
    <row r="815" spans="1:21" x14ac:dyDescent="0.3">
      <c r="A815" s="4">
        <v>813</v>
      </c>
      <c r="B815" s="4">
        <v>-96574689506</v>
      </c>
      <c r="C815" s="5">
        <v>3</v>
      </c>
      <c r="D815" s="5">
        <v>-0.16497400000000001</v>
      </c>
      <c r="E815" s="5">
        <v>2.0060999999999999E-2</v>
      </c>
      <c r="F815" s="5">
        <v>0.94259000000000004</v>
      </c>
      <c r="G815" s="5">
        <v>52418377</v>
      </c>
      <c r="H815" s="5">
        <v>8.0499999999999999E-3</v>
      </c>
      <c r="I815" s="5">
        <v>0</v>
      </c>
      <c r="J815" s="5">
        <v>304</v>
      </c>
      <c r="L815">
        <f t="shared" si="75"/>
        <v>813</v>
      </c>
      <c r="M815">
        <f>Analysis!$B$3+B815/1000000</f>
        <v>17.310494000004837</v>
      </c>
      <c r="N815">
        <f t="shared" si="76"/>
        <v>3</v>
      </c>
      <c r="O815">
        <f>IF(ABS(D815)&gt;1,D815/1000000,D815)*Analysis!$B$4</f>
        <v>-1.6183949400000002</v>
      </c>
      <c r="P815">
        <f>IF(ABS(E815)&gt;1,E815/1000000,E815)*Analysis!$B$4</f>
        <v>0.19679841000000001</v>
      </c>
      <c r="Q815">
        <f>IF(ABS(F815)&gt;1,F815/1000000,F815)*Analysis!$B$4</f>
        <v>9.2468079000000003</v>
      </c>
      <c r="R815">
        <f t="shared" si="77"/>
        <v>52.418377</v>
      </c>
      <c r="S815">
        <f t="shared" si="78"/>
        <v>8.0499999999999999E-3</v>
      </c>
      <c r="T815">
        <f t="shared" si="79"/>
        <v>0</v>
      </c>
      <c r="U815">
        <f t="shared" si="80"/>
        <v>0.30399999999999999</v>
      </c>
    </row>
    <row r="816" spans="1:21" x14ac:dyDescent="0.3">
      <c r="A816" s="4">
        <v>814</v>
      </c>
      <c r="B816" s="4">
        <v>-96574669179</v>
      </c>
      <c r="C816" s="5">
        <v>3</v>
      </c>
      <c r="D816" s="5">
        <v>-0.129501</v>
      </c>
      <c r="E816" s="5">
        <v>3.0400000000000002E-4</v>
      </c>
      <c r="F816" s="5">
        <v>0.95616400000000001</v>
      </c>
      <c r="G816" s="5">
        <v>53464554</v>
      </c>
      <c r="H816" s="5">
        <v>2226419</v>
      </c>
      <c r="I816" s="5">
        <v>0</v>
      </c>
      <c r="J816" s="5">
        <v>303</v>
      </c>
      <c r="L816">
        <f t="shared" si="75"/>
        <v>814</v>
      </c>
      <c r="M816">
        <f>Analysis!$B$3+B816/1000000</f>
        <v>17.330820999995922</v>
      </c>
      <c r="N816">
        <f t="shared" si="76"/>
        <v>3</v>
      </c>
      <c r="O816">
        <f>IF(ABS(D816)&gt;1,D816/1000000,D816)*Analysis!$B$4</f>
        <v>-1.2704048100000001</v>
      </c>
      <c r="P816">
        <f>IF(ABS(E816)&gt;1,E816/1000000,E816)*Analysis!$B$4</f>
        <v>2.9822400000000002E-3</v>
      </c>
      <c r="Q816">
        <f>IF(ABS(F816)&gt;1,F816/1000000,F816)*Analysis!$B$4</f>
        <v>9.3799688400000001</v>
      </c>
      <c r="R816">
        <f t="shared" si="77"/>
        <v>53.464554</v>
      </c>
      <c r="S816">
        <f t="shared" si="78"/>
        <v>2.2264189999999999</v>
      </c>
      <c r="T816">
        <f t="shared" si="79"/>
        <v>0</v>
      </c>
      <c r="U816">
        <f t="shared" si="80"/>
        <v>0.30299999999999999</v>
      </c>
    </row>
    <row r="817" spans="1:21" x14ac:dyDescent="0.3">
      <c r="A817" s="4">
        <v>815</v>
      </c>
      <c r="B817" s="4">
        <v>-96574647963</v>
      </c>
      <c r="C817" s="5">
        <v>3</v>
      </c>
      <c r="D817" s="5">
        <v>-0.118016</v>
      </c>
      <c r="E817" s="5">
        <v>-2.1056999999999999E-2</v>
      </c>
      <c r="F817" s="5">
        <v>0.96756900000000001</v>
      </c>
      <c r="G817" s="5">
        <v>55714870</v>
      </c>
      <c r="H817" s="5">
        <v>0.73732900000000001</v>
      </c>
      <c r="I817" s="5">
        <v>0</v>
      </c>
      <c r="J817" s="5">
        <v>304</v>
      </c>
      <c r="L817">
        <f t="shared" si="75"/>
        <v>815</v>
      </c>
      <c r="M817">
        <f>Analysis!$B$3+B817/1000000</f>
        <v>17.352037000004202</v>
      </c>
      <c r="N817">
        <f t="shared" si="76"/>
        <v>3</v>
      </c>
      <c r="O817">
        <f>IF(ABS(D817)&gt;1,D817/1000000,D817)*Analysis!$B$4</f>
        <v>-1.15773696</v>
      </c>
      <c r="P817">
        <f>IF(ABS(E817)&gt;1,E817/1000000,E817)*Analysis!$B$4</f>
        <v>-0.20656917</v>
      </c>
      <c r="Q817">
        <f>IF(ABS(F817)&gt;1,F817/1000000,F817)*Analysis!$B$4</f>
        <v>9.4918518900000013</v>
      </c>
      <c r="R817">
        <f t="shared" si="77"/>
        <v>55.714869999999998</v>
      </c>
      <c r="S817">
        <f t="shared" si="78"/>
        <v>0.73732900000000001</v>
      </c>
      <c r="T817">
        <f t="shared" si="79"/>
        <v>0</v>
      </c>
      <c r="U817">
        <f t="shared" si="80"/>
        <v>0.30399999999999999</v>
      </c>
    </row>
    <row r="818" spans="1:21" x14ac:dyDescent="0.3">
      <c r="A818" s="4">
        <v>816</v>
      </c>
      <c r="B818" s="4">
        <v>-96574630798</v>
      </c>
      <c r="C818" s="5">
        <v>3</v>
      </c>
      <c r="D818" s="5">
        <v>-0.18096499999999999</v>
      </c>
      <c r="E818" s="5">
        <v>-1.1679999999999999E-2</v>
      </c>
      <c r="F818" s="5">
        <v>0.961453</v>
      </c>
      <c r="G818" s="5">
        <v>51191132</v>
      </c>
      <c r="H818" s="5">
        <v>-4327587</v>
      </c>
      <c r="I818" s="5">
        <v>0</v>
      </c>
      <c r="J818" s="5">
        <v>303</v>
      </c>
      <c r="L818">
        <f t="shared" si="75"/>
        <v>816</v>
      </c>
      <c r="M818">
        <f>Analysis!$B$3+B818/1000000</f>
        <v>17.369202000001678</v>
      </c>
      <c r="N818">
        <f t="shared" si="76"/>
        <v>3</v>
      </c>
      <c r="O818">
        <f>IF(ABS(D818)&gt;1,D818/1000000,D818)*Analysis!$B$4</f>
        <v>-1.7752666500000001</v>
      </c>
      <c r="P818">
        <f>IF(ABS(E818)&gt;1,E818/1000000,E818)*Analysis!$B$4</f>
        <v>-0.1145808</v>
      </c>
      <c r="Q818">
        <f>IF(ABS(F818)&gt;1,F818/1000000,F818)*Analysis!$B$4</f>
        <v>9.4318539300000008</v>
      </c>
      <c r="R818">
        <f t="shared" si="77"/>
        <v>51.191132000000003</v>
      </c>
      <c r="S818">
        <f t="shared" si="78"/>
        <v>-4.3275870000000003</v>
      </c>
      <c r="T818">
        <f t="shared" si="79"/>
        <v>0</v>
      </c>
      <c r="U818">
        <f t="shared" si="80"/>
        <v>0.30299999999999999</v>
      </c>
    </row>
    <row r="819" spans="1:21" x14ac:dyDescent="0.3">
      <c r="A819" s="4">
        <v>817</v>
      </c>
      <c r="B819" s="4">
        <v>-96574612675</v>
      </c>
      <c r="C819" s="5">
        <v>3</v>
      </c>
      <c r="D819" s="5">
        <v>-0.175403</v>
      </c>
      <c r="E819" s="5">
        <v>1.4818E-2</v>
      </c>
      <c r="F819" s="5">
        <v>0.95757599999999998</v>
      </c>
      <c r="G819" s="5">
        <v>48217651</v>
      </c>
      <c r="H819" s="5">
        <v>1214662</v>
      </c>
      <c r="I819" s="5">
        <v>0</v>
      </c>
      <c r="J819" s="5">
        <v>304</v>
      </c>
      <c r="L819">
        <f t="shared" si="75"/>
        <v>817</v>
      </c>
      <c r="M819">
        <f>Analysis!$B$3+B819/1000000</f>
        <v>17.387325000003329</v>
      </c>
      <c r="N819">
        <f t="shared" si="76"/>
        <v>3</v>
      </c>
      <c r="O819">
        <f>IF(ABS(D819)&gt;1,D819/1000000,D819)*Analysis!$B$4</f>
        <v>-1.7207034300000001</v>
      </c>
      <c r="P819">
        <f>IF(ABS(E819)&gt;1,E819/1000000,E819)*Analysis!$B$4</f>
        <v>0.14536457999999999</v>
      </c>
      <c r="Q819">
        <f>IF(ABS(F819)&gt;1,F819/1000000,F819)*Analysis!$B$4</f>
        <v>9.39382056</v>
      </c>
      <c r="R819">
        <f t="shared" si="77"/>
        <v>48.217650999999996</v>
      </c>
      <c r="S819">
        <f t="shared" si="78"/>
        <v>1.2146619999999999</v>
      </c>
      <c r="T819">
        <f t="shared" si="79"/>
        <v>0</v>
      </c>
      <c r="U819">
        <f t="shared" si="80"/>
        <v>0.30399999999999999</v>
      </c>
    </row>
    <row r="820" spans="1:21" x14ac:dyDescent="0.3">
      <c r="A820" s="4">
        <v>818</v>
      </c>
      <c r="B820" s="4">
        <v>-96574589884</v>
      </c>
      <c r="C820" s="5">
        <v>3</v>
      </c>
      <c r="D820" s="5">
        <v>-0.103746</v>
      </c>
      <c r="E820" s="5">
        <v>-8.3639999999999999E-3</v>
      </c>
      <c r="F820" s="5">
        <v>0.967279</v>
      </c>
      <c r="G820" s="5">
        <v>45665287</v>
      </c>
      <c r="H820" s="5">
        <v>3739190</v>
      </c>
      <c r="I820" s="5">
        <v>0</v>
      </c>
      <c r="J820" s="5">
        <v>303</v>
      </c>
      <c r="L820">
        <f t="shared" si="75"/>
        <v>818</v>
      </c>
      <c r="M820">
        <f>Analysis!$B$3+B820/1000000</f>
        <v>17.410115999999107</v>
      </c>
      <c r="N820">
        <f t="shared" si="76"/>
        <v>3</v>
      </c>
      <c r="O820">
        <f>IF(ABS(D820)&gt;1,D820/1000000,D820)*Analysis!$B$4</f>
        <v>-1.0177482600000001</v>
      </c>
      <c r="P820">
        <f>IF(ABS(E820)&gt;1,E820/1000000,E820)*Analysis!$B$4</f>
        <v>-8.205084E-2</v>
      </c>
      <c r="Q820">
        <f>IF(ABS(F820)&gt;1,F820/1000000,F820)*Analysis!$B$4</f>
        <v>9.48900699</v>
      </c>
      <c r="R820">
        <f t="shared" si="77"/>
        <v>45.665286999999999</v>
      </c>
      <c r="S820">
        <f t="shared" si="78"/>
        <v>3.7391899999999998</v>
      </c>
      <c r="T820">
        <f t="shared" si="79"/>
        <v>0</v>
      </c>
      <c r="U820">
        <f t="shared" si="80"/>
        <v>0.30299999999999999</v>
      </c>
    </row>
    <row r="821" spans="1:21" x14ac:dyDescent="0.3">
      <c r="A821" s="4">
        <v>819</v>
      </c>
      <c r="B821" s="4">
        <v>-96574570810</v>
      </c>
      <c r="C821" s="5">
        <v>3</v>
      </c>
      <c r="D821" s="5">
        <v>-8.9854000000000003E-2</v>
      </c>
      <c r="E821" s="5">
        <v>-3.1258000000000001E-2</v>
      </c>
      <c r="F821" s="5">
        <v>0.97767899999999996</v>
      </c>
      <c r="G821" s="5">
        <v>47121616</v>
      </c>
      <c r="H821" s="5">
        <v>-0.43931199999999998</v>
      </c>
      <c r="I821" s="5">
        <v>0</v>
      </c>
      <c r="J821" s="5">
        <v>304</v>
      </c>
      <c r="L821">
        <f t="shared" si="75"/>
        <v>819</v>
      </c>
      <c r="M821">
        <f>Analysis!$B$3+B821/1000000</f>
        <v>17.429189999995288</v>
      </c>
      <c r="N821">
        <f t="shared" si="76"/>
        <v>3</v>
      </c>
      <c r="O821">
        <f>IF(ABS(D821)&gt;1,D821/1000000,D821)*Analysis!$B$4</f>
        <v>-0.88146774000000006</v>
      </c>
      <c r="P821">
        <f>IF(ABS(E821)&gt;1,E821/1000000,E821)*Analysis!$B$4</f>
        <v>-0.30664098000000001</v>
      </c>
      <c r="Q821">
        <f>IF(ABS(F821)&gt;1,F821/1000000,F821)*Analysis!$B$4</f>
        <v>9.5910309900000001</v>
      </c>
      <c r="R821">
        <f t="shared" si="77"/>
        <v>47.121616000000003</v>
      </c>
      <c r="S821">
        <f t="shared" si="78"/>
        <v>-0.43931199999999998</v>
      </c>
      <c r="T821">
        <f t="shared" si="79"/>
        <v>0</v>
      </c>
      <c r="U821">
        <f t="shared" si="80"/>
        <v>0.30399999999999999</v>
      </c>
    </row>
    <row r="822" spans="1:21" x14ac:dyDescent="0.3">
      <c r="A822" s="4">
        <v>820</v>
      </c>
      <c r="B822" s="4">
        <v>-96574549213</v>
      </c>
      <c r="C822" s="5">
        <v>3</v>
      </c>
      <c r="D822" s="5">
        <v>-0.13123799999999999</v>
      </c>
      <c r="E822" s="5">
        <v>-1.1372999999999999E-2</v>
      </c>
      <c r="F822" s="5">
        <v>0.96621599999999996</v>
      </c>
      <c r="G822" s="5">
        <v>44037952</v>
      </c>
      <c r="H822" s="5">
        <v>-4803272</v>
      </c>
      <c r="I822" s="5">
        <v>0</v>
      </c>
      <c r="J822" s="5">
        <v>306</v>
      </c>
      <c r="L822">
        <f t="shared" si="75"/>
        <v>820</v>
      </c>
      <c r="M822">
        <f>Analysis!$B$3+B822/1000000</f>
        <v>17.450786999994307</v>
      </c>
      <c r="N822">
        <f t="shared" si="76"/>
        <v>3</v>
      </c>
      <c r="O822">
        <f>IF(ABS(D822)&gt;1,D822/1000000,D822)*Analysis!$B$4</f>
        <v>-1.28744478</v>
      </c>
      <c r="P822">
        <f>IF(ABS(E822)&gt;1,E822/1000000,E822)*Analysis!$B$4</f>
        <v>-0.11156913</v>
      </c>
      <c r="Q822">
        <f>IF(ABS(F822)&gt;1,F822/1000000,F822)*Analysis!$B$4</f>
        <v>9.4785789600000001</v>
      </c>
      <c r="R822">
        <f t="shared" si="77"/>
        <v>44.037951999999997</v>
      </c>
      <c r="S822">
        <f t="shared" si="78"/>
        <v>-4.8032719999999998</v>
      </c>
      <c r="T822">
        <f t="shared" si="79"/>
        <v>0</v>
      </c>
      <c r="U822">
        <f t="shared" si="80"/>
        <v>0.30599999999999999</v>
      </c>
    </row>
    <row r="823" spans="1:21" x14ac:dyDescent="0.3">
      <c r="A823" s="4">
        <v>821</v>
      </c>
      <c r="B823" s="4">
        <v>-96574527329</v>
      </c>
      <c r="C823" s="5">
        <v>3</v>
      </c>
      <c r="D823" s="5">
        <v>-0.125274</v>
      </c>
      <c r="E823" s="5">
        <v>1.3984999999999999E-2</v>
      </c>
      <c r="F823" s="5">
        <v>0.96403700000000003</v>
      </c>
      <c r="G823" s="5">
        <v>41700958</v>
      </c>
      <c r="H823" s="5">
        <v>1691015</v>
      </c>
      <c r="I823" s="5">
        <v>0</v>
      </c>
      <c r="J823" s="5">
        <v>307</v>
      </c>
      <c r="L823">
        <f t="shared" si="75"/>
        <v>821</v>
      </c>
      <c r="M823">
        <f>Analysis!$B$3+B823/1000000</f>
        <v>17.472670999995898</v>
      </c>
      <c r="N823">
        <f t="shared" si="76"/>
        <v>3</v>
      </c>
      <c r="O823">
        <f>IF(ABS(D823)&gt;1,D823/1000000,D823)*Analysis!$B$4</f>
        <v>-1.22893794</v>
      </c>
      <c r="P823">
        <f>IF(ABS(E823)&gt;1,E823/1000000,E823)*Analysis!$B$4</f>
        <v>0.13719285000000001</v>
      </c>
      <c r="Q823">
        <f>IF(ABS(F823)&gt;1,F823/1000000,F823)*Analysis!$B$4</f>
        <v>9.4572029700000009</v>
      </c>
      <c r="R823">
        <f t="shared" si="77"/>
        <v>41.700958</v>
      </c>
      <c r="S823">
        <f t="shared" si="78"/>
        <v>1.6910149999999999</v>
      </c>
      <c r="T823">
        <f t="shared" si="79"/>
        <v>0</v>
      </c>
      <c r="U823">
        <f t="shared" si="80"/>
        <v>0.307</v>
      </c>
    </row>
    <row r="824" spans="1:21" x14ac:dyDescent="0.3">
      <c r="A824" s="4">
        <v>822</v>
      </c>
      <c r="B824" s="4">
        <v>-96574507178</v>
      </c>
      <c r="C824" s="5">
        <v>3</v>
      </c>
      <c r="D824" s="5">
        <v>-0.10151300000000001</v>
      </c>
      <c r="E824" s="5">
        <v>1.109E-3</v>
      </c>
      <c r="F824" s="5">
        <v>0.98086300000000004</v>
      </c>
      <c r="G824" s="5">
        <v>40860832</v>
      </c>
      <c r="H824" s="5">
        <v>3828517</v>
      </c>
      <c r="I824" s="5">
        <v>0</v>
      </c>
      <c r="J824" s="5">
        <v>308</v>
      </c>
      <c r="L824">
        <f t="shared" si="75"/>
        <v>822</v>
      </c>
      <c r="M824">
        <f>Analysis!$B$3+B824/1000000</f>
        <v>17.49282200000016</v>
      </c>
      <c r="N824">
        <f t="shared" si="76"/>
        <v>3</v>
      </c>
      <c r="O824">
        <f>IF(ABS(D824)&gt;1,D824/1000000,D824)*Analysis!$B$4</f>
        <v>-0.99584253000000011</v>
      </c>
      <c r="P824">
        <f>IF(ABS(E824)&gt;1,E824/1000000,E824)*Analysis!$B$4</f>
        <v>1.087929E-2</v>
      </c>
      <c r="Q824">
        <f>IF(ABS(F824)&gt;1,F824/1000000,F824)*Analysis!$B$4</f>
        <v>9.6222660300000005</v>
      </c>
      <c r="R824">
        <f t="shared" si="77"/>
        <v>40.860832000000002</v>
      </c>
      <c r="S824">
        <f t="shared" si="78"/>
        <v>3.8285170000000002</v>
      </c>
      <c r="T824">
        <f t="shared" si="79"/>
        <v>0</v>
      </c>
      <c r="U824">
        <f t="shared" si="80"/>
        <v>0.308</v>
      </c>
    </row>
    <row r="825" spans="1:21" x14ac:dyDescent="0.3">
      <c r="A825" s="4">
        <v>823</v>
      </c>
      <c r="B825" s="4">
        <v>-96574501499</v>
      </c>
      <c r="C825" s="5">
        <v>3</v>
      </c>
      <c r="D825" s="5">
        <v>-7.0529999999999995E-2</v>
      </c>
      <c r="E825" s="5">
        <v>-1.4434000000000001E-2</v>
      </c>
      <c r="F825" s="5">
        <v>1005076</v>
      </c>
      <c r="G825" s="5">
        <v>42683582</v>
      </c>
      <c r="H825" s="5">
        <v>5777111</v>
      </c>
      <c r="I825" s="5">
        <v>0</v>
      </c>
      <c r="J825" s="5">
        <v>309</v>
      </c>
      <c r="L825">
        <f t="shared" si="75"/>
        <v>823</v>
      </c>
      <c r="M825">
        <f>Analysis!$B$3+B825/1000000</f>
        <v>17.498500999994576</v>
      </c>
      <c r="N825">
        <f t="shared" si="76"/>
        <v>3</v>
      </c>
      <c r="O825">
        <f>IF(ABS(D825)&gt;1,D825/1000000,D825)*Analysis!$B$4</f>
        <v>-0.69189929999999999</v>
      </c>
      <c r="P825">
        <f>IF(ABS(E825)&gt;1,E825/1000000,E825)*Analysis!$B$4</f>
        <v>-0.14159754000000002</v>
      </c>
      <c r="Q825">
        <f>IF(ABS(F825)&gt;1,F825/1000000,F825)*Analysis!$B$4</f>
        <v>9.859795560000002</v>
      </c>
      <c r="R825">
        <f t="shared" si="77"/>
        <v>42.683582000000001</v>
      </c>
      <c r="S825">
        <f t="shared" si="78"/>
        <v>5.7771109999999997</v>
      </c>
      <c r="T825">
        <f t="shared" si="79"/>
        <v>0</v>
      </c>
      <c r="U825">
        <f t="shared" si="80"/>
        <v>0.309</v>
      </c>
    </row>
    <row r="826" spans="1:21" x14ac:dyDescent="0.3">
      <c r="A826" s="4">
        <v>824</v>
      </c>
      <c r="B826" s="4">
        <v>-96574469079</v>
      </c>
      <c r="C826" s="5">
        <v>3</v>
      </c>
      <c r="D826" s="5">
        <v>-9.0948000000000001E-2</v>
      </c>
      <c r="E826" s="5">
        <v>-2.7276000000000002E-2</v>
      </c>
      <c r="F826" s="5">
        <v>0.99271200000000004</v>
      </c>
      <c r="G826" s="5">
        <v>40023285</v>
      </c>
      <c r="H826" s="5">
        <v>2107263</v>
      </c>
      <c r="I826" s="5">
        <v>0</v>
      </c>
      <c r="J826" s="5">
        <v>304</v>
      </c>
      <c r="L826">
        <f t="shared" si="75"/>
        <v>824</v>
      </c>
      <c r="M826">
        <f>Analysis!$B$3+B826/1000000</f>
        <v>17.530920999997761</v>
      </c>
      <c r="N826">
        <f t="shared" si="76"/>
        <v>3</v>
      </c>
      <c r="O826">
        <f>IF(ABS(D826)&gt;1,D826/1000000,D826)*Analysis!$B$4</f>
        <v>-0.89219988000000006</v>
      </c>
      <c r="P826">
        <f>IF(ABS(E826)&gt;1,E826/1000000,E826)*Analysis!$B$4</f>
        <v>-0.26757756000000005</v>
      </c>
      <c r="Q826">
        <f>IF(ABS(F826)&gt;1,F826/1000000,F826)*Analysis!$B$4</f>
        <v>9.7385047200000017</v>
      </c>
      <c r="R826">
        <f t="shared" si="77"/>
        <v>40.023285000000001</v>
      </c>
      <c r="S826">
        <f t="shared" si="78"/>
        <v>2.1072630000000001</v>
      </c>
      <c r="T826">
        <f t="shared" si="79"/>
        <v>0</v>
      </c>
      <c r="U826">
        <f t="shared" si="80"/>
        <v>0.30399999999999999</v>
      </c>
    </row>
    <row r="827" spans="1:21" x14ac:dyDescent="0.3">
      <c r="A827" s="4">
        <v>825</v>
      </c>
      <c r="B827" s="4">
        <v>-96574449595</v>
      </c>
      <c r="C827" s="5">
        <v>3</v>
      </c>
      <c r="D827" s="5">
        <v>-7.8968999999999998E-2</v>
      </c>
      <c r="E827" s="5">
        <v>-9.8490000000000001E-3</v>
      </c>
      <c r="F827" s="5">
        <v>0.99152300000000004</v>
      </c>
      <c r="G827" s="5">
        <v>37538013</v>
      </c>
      <c r="H827" s="5">
        <v>2354345</v>
      </c>
      <c r="I827" s="5">
        <v>0</v>
      </c>
      <c r="J827" s="5">
        <v>304</v>
      </c>
      <c r="L827">
        <f t="shared" si="75"/>
        <v>825</v>
      </c>
      <c r="M827">
        <f>Analysis!$B$3+B827/1000000</f>
        <v>17.550405000001774</v>
      </c>
      <c r="N827">
        <f t="shared" si="76"/>
        <v>3</v>
      </c>
      <c r="O827">
        <f>IF(ABS(D827)&gt;1,D827/1000000,D827)*Analysis!$B$4</f>
        <v>-0.77468588999999999</v>
      </c>
      <c r="P827">
        <f>IF(ABS(E827)&gt;1,E827/1000000,E827)*Analysis!$B$4</f>
        <v>-9.6618690000000007E-2</v>
      </c>
      <c r="Q827">
        <f>IF(ABS(F827)&gt;1,F827/1000000,F827)*Analysis!$B$4</f>
        <v>9.7268406300000017</v>
      </c>
      <c r="R827">
        <f t="shared" si="77"/>
        <v>37.538012999999999</v>
      </c>
      <c r="S827">
        <f t="shared" si="78"/>
        <v>2.3543449999999999</v>
      </c>
      <c r="T827">
        <f t="shared" si="79"/>
        <v>0</v>
      </c>
      <c r="U827">
        <f t="shared" si="80"/>
        <v>0.30399999999999999</v>
      </c>
    </row>
    <row r="828" spans="1:21" x14ac:dyDescent="0.3">
      <c r="A828" s="4">
        <v>826</v>
      </c>
      <c r="B828" s="4">
        <v>-96574433310</v>
      </c>
      <c r="C828" s="5">
        <v>3</v>
      </c>
      <c r="D828" s="5">
        <v>-5.8756000000000003E-2</v>
      </c>
      <c r="E828" s="5">
        <v>-1.2427000000000001E-2</v>
      </c>
      <c r="F828" s="5">
        <v>1009437</v>
      </c>
      <c r="G828" s="5">
        <v>32762344</v>
      </c>
      <c r="H828" s="5">
        <v>27501051</v>
      </c>
      <c r="I828" s="5">
        <v>0</v>
      </c>
      <c r="J828" s="5">
        <v>300</v>
      </c>
      <c r="L828">
        <f t="shared" si="75"/>
        <v>826</v>
      </c>
      <c r="M828">
        <f>Analysis!$B$3+B828/1000000</f>
        <v>17.566690000006929</v>
      </c>
      <c r="N828">
        <f t="shared" si="76"/>
        <v>3</v>
      </c>
      <c r="O828">
        <f>IF(ABS(D828)&gt;1,D828/1000000,D828)*Analysis!$B$4</f>
        <v>-0.57639636000000005</v>
      </c>
      <c r="P828">
        <f>IF(ABS(E828)&gt;1,E828/1000000,E828)*Analysis!$B$4</f>
        <v>-0.12190887000000002</v>
      </c>
      <c r="Q828">
        <f>IF(ABS(F828)&gt;1,F828/1000000,F828)*Analysis!$B$4</f>
        <v>9.9025769700000001</v>
      </c>
      <c r="R828">
        <f t="shared" si="77"/>
        <v>32.762343999999999</v>
      </c>
      <c r="S828">
        <f t="shared" si="78"/>
        <v>27.501051</v>
      </c>
      <c r="T828">
        <f t="shared" si="79"/>
        <v>0</v>
      </c>
      <c r="U828">
        <f t="shared" si="80"/>
        <v>0.3</v>
      </c>
    </row>
    <row r="829" spans="1:21" x14ac:dyDescent="0.3">
      <c r="A829" s="4">
        <v>827</v>
      </c>
      <c r="B829" s="4">
        <v>-96574417274</v>
      </c>
      <c r="C829" s="5">
        <v>3</v>
      </c>
      <c r="D829" s="5">
        <v>-5.1013999999999997E-2</v>
      </c>
      <c r="E829" s="5">
        <v>-1.6414999999999999E-2</v>
      </c>
      <c r="F829" s="5">
        <v>1009411</v>
      </c>
      <c r="G829" s="5">
        <v>29444775</v>
      </c>
      <c r="H829" s="5">
        <v>42406078</v>
      </c>
      <c r="I829" s="5">
        <v>0</v>
      </c>
      <c r="J829" s="5">
        <v>301</v>
      </c>
      <c r="L829">
        <f t="shared" si="75"/>
        <v>827</v>
      </c>
      <c r="M829">
        <f>Analysis!$B$3+B829/1000000</f>
        <v>17.582725999993272</v>
      </c>
      <c r="N829">
        <f t="shared" si="76"/>
        <v>3</v>
      </c>
      <c r="O829">
        <f>IF(ABS(D829)&gt;1,D829/1000000,D829)*Analysis!$B$4</f>
        <v>-0.50044734000000002</v>
      </c>
      <c r="P829">
        <f>IF(ABS(E829)&gt;1,E829/1000000,E829)*Analysis!$B$4</f>
        <v>-0.16103115000000001</v>
      </c>
      <c r="Q829">
        <f>IF(ABS(F829)&gt;1,F829/1000000,F829)*Analysis!$B$4</f>
        <v>9.9023219100000013</v>
      </c>
      <c r="R829">
        <f t="shared" si="77"/>
        <v>29.444775</v>
      </c>
      <c r="S829">
        <f t="shared" si="78"/>
        <v>42.406078000000001</v>
      </c>
      <c r="T829">
        <f t="shared" si="79"/>
        <v>0</v>
      </c>
      <c r="U829">
        <f t="shared" si="80"/>
        <v>0.30099999999999999</v>
      </c>
    </row>
    <row r="830" spans="1:21" x14ac:dyDescent="0.3">
      <c r="A830" s="4">
        <v>828</v>
      </c>
      <c r="B830" s="4">
        <v>-96574393184</v>
      </c>
      <c r="C830" s="5">
        <v>3</v>
      </c>
      <c r="D830" s="5">
        <v>-5.3629000000000003E-2</v>
      </c>
      <c r="E830" s="5">
        <v>-2.7585999999999999E-2</v>
      </c>
      <c r="F830" s="5">
        <v>1000565</v>
      </c>
      <c r="G830" s="5">
        <v>25980747</v>
      </c>
      <c r="H830" s="5">
        <v>57503300</v>
      </c>
      <c r="I830" s="5">
        <v>0</v>
      </c>
      <c r="J830" s="5">
        <v>296</v>
      </c>
      <c r="L830">
        <f t="shared" si="75"/>
        <v>828</v>
      </c>
      <c r="M830">
        <f>Analysis!$B$3+B830/1000000</f>
        <v>17.606815999999526</v>
      </c>
      <c r="N830">
        <f t="shared" si="76"/>
        <v>3</v>
      </c>
      <c r="O830">
        <f>IF(ABS(D830)&gt;1,D830/1000000,D830)*Analysis!$B$4</f>
        <v>-0.52610049000000003</v>
      </c>
      <c r="P830">
        <f>IF(ABS(E830)&gt;1,E830/1000000,E830)*Analysis!$B$4</f>
        <v>-0.27061866000000001</v>
      </c>
      <c r="Q830">
        <f>IF(ABS(F830)&gt;1,F830/1000000,F830)*Analysis!$B$4</f>
        <v>9.8155426499999994</v>
      </c>
      <c r="R830">
        <f t="shared" si="77"/>
        <v>25.980747000000001</v>
      </c>
      <c r="S830">
        <f t="shared" si="78"/>
        <v>57.503300000000003</v>
      </c>
      <c r="T830">
        <f t="shared" si="79"/>
        <v>0</v>
      </c>
      <c r="U830">
        <f t="shared" si="80"/>
        <v>0.29599999999999999</v>
      </c>
    </row>
    <row r="831" spans="1:21" x14ac:dyDescent="0.3">
      <c r="A831" s="4">
        <v>829</v>
      </c>
      <c r="B831" s="4">
        <v>-96574367003</v>
      </c>
      <c r="C831" s="5">
        <v>3</v>
      </c>
      <c r="D831" s="5">
        <v>-5.1538E-2</v>
      </c>
      <c r="E831" s="5">
        <v>-2.8024E-2</v>
      </c>
      <c r="F831" s="5">
        <v>0.99911099999999997</v>
      </c>
      <c r="G831" s="5">
        <v>25496031</v>
      </c>
      <c r="H831" s="5">
        <v>59576939</v>
      </c>
      <c r="I831" s="5">
        <v>0</v>
      </c>
      <c r="J831" s="5">
        <v>296</v>
      </c>
      <c r="L831">
        <f t="shared" si="75"/>
        <v>829</v>
      </c>
      <c r="M831">
        <f>Analysis!$B$3+B831/1000000</f>
        <v>17.632996999993338</v>
      </c>
      <c r="N831">
        <f t="shared" si="76"/>
        <v>3</v>
      </c>
      <c r="O831">
        <f>IF(ABS(D831)&gt;1,D831/1000000,D831)*Analysis!$B$4</f>
        <v>-0.50558778000000004</v>
      </c>
      <c r="P831">
        <f>IF(ABS(E831)&gt;1,E831/1000000,E831)*Analysis!$B$4</f>
        <v>-0.27491544000000001</v>
      </c>
      <c r="Q831">
        <f>IF(ABS(F831)&gt;1,F831/1000000,F831)*Analysis!$B$4</f>
        <v>9.8012789100000006</v>
      </c>
      <c r="R831">
        <f t="shared" si="77"/>
        <v>25.496030999999999</v>
      </c>
      <c r="S831">
        <f t="shared" si="78"/>
        <v>59.576939000000003</v>
      </c>
      <c r="T831">
        <f t="shared" si="79"/>
        <v>0</v>
      </c>
      <c r="U831">
        <f t="shared" si="80"/>
        <v>0.29599999999999999</v>
      </c>
    </row>
    <row r="832" spans="1:21" x14ac:dyDescent="0.3">
      <c r="A832" s="4">
        <v>830</v>
      </c>
      <c r="B832" s="4">
        <v>-96574348468</v>
      </c>
      <c r="C832" s="5">
        <v>3</v>
      </c>
      <c r="D832" s="5">
        <v>-2.5003999999999998E-2</v>
      </c>
      <c r="E832" s="5">
        <v>-4.8887E-2</v>
      </c>
      <c r="F832" s="5">
        <v>1021451</v>
      </c>
      <c r="G832" s="5">
        <v>21281960</v>
      </c>
      <c r="H832" s="5">
        <v>68458366</v>
      </c>
      <c r="I832" s="5">
        <v>0</v>
      </c>
      <c r="J832" s="5">
        <v>292</v>
      </c>
      <c r="L832">
        <f t="shared" si="75"/>
        <v>830</v>
      </c>
      <c r="M832">
        <f>Analysis!$B$3+B832/1000000</f>
        <v>17.651532000003499</v>
      </c>
      <c r="N832">
        <f t="shared" si="76"/>
        <v>3</v>
      </c>
      <c r="O832">
        <f>IF(ABS(D832)&gt;1,D832/1000000,D832)*Analysis!$B$4</f>
        <v>-0.24528923999999999</v>
      </c>
      <c r="P832">
        <f>IF(ABS(E832)&gt;1,E832/1000000,E832)*Analysis!$B$4</f>
        <v>-0.47958147000000001</v>
      </c>
      <c r="Q832">
        <f>IF(ABS(F832)&gt;1,F832/1000000,F832)*Analysis!$B$4</f>
        <v>10.020434310000002</v>
      </c>
      <c r="R832">
        <f t="shared" si="77"/>
        <v>21.281960000000002</v>
      </c>
      <c r="S832">
        <f t="shared" si="78"/>
        <v>68.458365999999998</v>
      </c>
      <c r="T832">
        <f t="shared" si="79"/>
        <v>0</v>
      </c>
      <c r="U832">
        <f t="shared" si="80"/>
        <v>0.29199999999999998</v>
      </c>
    </row>
    <row r="833" spans="1:21" x14ac:dyDescent="0.3">
      <c r="A833" s="4">
        <v>831</v>
      </c>
      <c r="B833" s="4">
        <v>-96574327390</v>
      </c>
      <c r="C833" s="5">
        <v>3</v>
      </c>
      <c r="D833" s="5">
        <v>-3.0457999999999999E-2</v>
      </c>
      <c r="E833" s="5">
        <v>-2.4705000000000001E-2</v>
      </c>
      <c r="F833" s="5">
        <v>1027008</v>
      </c>
      <c r="G833" s="5">
        <v>16469149</v>
      </c>
      <c r="H833" s="5">
        <v>75240456</v>
      </c>
      <c r="I833" s="5">
        <v>0</v>
      </c>
      <c r="J833" s="5">
        <v>293</v>
      </c>
      <c r="L833">
        <f t="shared" si="75"/>
        <v>831</v>
      </c>
      <c r="M833">
        <f>Analysis!$B$3+B833/1000000</f>
        <v>17.672609999994165</v>
      </c>
      <c r="N833">
        <f t="shared" si="76"/>
        <v>3</v>
      </c>
      <c r="O833">
        <f>IF(ABS(D833)&gt;1,D833/1000000,D833)*Analysis!$B$4</f>
        <v>-0.29879297999999999</v>
      </c>
      <c r="P833">
        <f>IF(ABS(E833)&gt;1,E833/1000000,E833)*Analysis!$B$4</f>
        <v>-0.24235605000000002</v>
      </c>
      <c r="Q833">
        <f>IF(ABS(F833)&gt;1,F833/1000000,F833)*Analysis!$B$4</f>
        <v>10.07494848</v>
      </c>
      <c r="R833">
        <f t="shared" si="77"/>
        <v>16.469149000000002</v>
      </c>
      <c r="S833">
        <f t="shared" si="78"/>
        <v>75.240455999999995</v>
      </c>
      <c r="T833">
        <f t="shared" si="79"/>
        <v>0</v>
      </c>
      <c r="U833">
        <f t="shared" si="80"/>
        <v>0.29299999999999998</v>
      </c>
    </row>
    <row r="834" spans="1:21" x14ac:dyDescent="0.3">
      <c r="A834" s="4">
        <v>832</v>
      </c>
      <c r="B834" s="4">
        <v>-96574287360</v>
      </c>
      <c r="C834" s="5">
        <v>3</v>
      </c>
      <c r="D834" s="5">
        <v>-1.5651999999999999E-2</v>
      </c>
      <c r="E834" s="5">
        <v>-4.9119999999999997E-3</v>
      </c>
      <c r="F834" s="5">
        <v>1046886</v>
      </c>
      <c r="G834" s="5">
        <v>9113235</v>
      </c>
      <c r="H834" s="5">
        <v>73256172</v>
      </c>
      <c r="I834" s="5">
        <v>0</v>
      </c>
      <c r="J834" s="5">
        <v>289</v>
      </c>
      <c r="L834">
        <f t="shared" si="75"/>
        <v>832</v>
      </c>
      <c r="M834">
        <f>Analysis!$B$3+B834/1000000</f>
        <v>17.712639999997918</v>
      </c>
      <c r="N834">
        <f t="shared" si="76"/>
        <v>3</v>
      </c>
      <c r="O834">
        <f>IF(ABS(D834)&gt;1,D834/1000000,D834)*Analysis!$B$4</f>
        <v>-0.15354612000000001</v>
      </c>
      <c r="P834">
        <f>IF(ABS(E834)&gt;1,E834/1000000,E834)*Analysis!$B$4</f>
        <v>-4.8186720000000002E-2</v>
      </c>
      <c r="Q834">
        <f>IF(ABS(F834)&gt;1,F834/1000000,F834)*Analysis!$B$4</f>
        <v>10.26995166</v>
      </c>
      <c r="R834">
        <f t="shared" si="77"/>
        <v>9.1132349999999995</v>
      </c>
      <c r="S834">
        <f t="shared" si="78"/>
        <v>73.256172000000007</v>
      </c>
      <c r="T834">
        <f t="shared" si="79"/>
        <v>0</v>
      </c>
      <c r="U834">
        <f t="shared" si="80"/>
        <v>0.28899999999999998</v>
      </c>
    </row>
    <row r="835" spans="1:21" x14ac:dyDescent="0.3">
      <c r="A835" s="4">
        <v>833</v>
      </c>
      <c r="B835" s="4">
        <v>-96574267335</v>
      </c>
      <c r="C835" s="5">
        <v>3</v>
      </c>
      <c r="D835" s="5">
        <v>-7.4019999999999997E-3</v>
      </c>
      <c r="E835" s="5">
        <v>-2.6342000000000001E-2</v>
      </c>
      <c r="F835" s="5">
        <v>1053186</v>
      </c>
      <c r="G835" s="5">
        <v>6727546</v>
      </c>
      <c r="H835" s="5">
        <v>71853691</v>
      </c>
      <c r="I835" s="5">
        <v>0</v>
      </c>
      <c r="J835" s="5">
        <v>285</v>
      </c>
      <c r="L835">
        <f t="shared" ref="L835:L898" si="81">A835</f>
        <v>833</v>
      </c>
      <c r="M835">
        <f>Analysis!$B$3+B835/1000000</f>
        <v>17.73266500000318</v>
      </c>
      <c r="N835">
        <f t="shared" ref="N835:N898" si="82">C835</f>
        <v>3</v>
      </c>
      <c r="O835">
        <f>IF(ABS(D835)&gt;1,D835/1000000,D835)*Analysis!$B$4</f>
        <v>-7.2613620000000004E-2</v>
      </c>
      <c r="P835">
        <f>IF(ABS(E835)&gt;1,E835/1000000,E835)*Analysis!$B$4</f>
        <v>-0.25841502</v>
      </c>
      <c r="Q835">
        <f>IF(ABS(F835)&gt;1,F835/1000000,F835)*Analysis!$B$4</f>
        <v>10.33175466</v>
      </c>
      <c r="R835">
        <f t="shared" ref="R835:R898" si="83">IF(ABS(G835)&gt;1,G835/1000000,G835)</f>
        <v>6.7275460000000002</v>
      </c>
      <c r="S835">
        <f t="shared" ref="S835:S898" si="84">IF(ABS(H835)&gt;1,H835/1000000,H835)</f>
        <v>71.853690999999998</v>
      </c>
      <c r="T835">
        <f t="shared" ref="T835:T898" si="85">IF(ABS(I835)&gt;1,I835/1000000,I835)</f>
        <v>0</v>
      </c>
      <c r="U835">
        <f t="shared" si="80"/>
        <v>0.28499999999999998</v>
      </c>
    </row>
    <row r="836" spans="1:21" x14ac:dyDescent="0.3">
      <c r="A836" s="4">
        <v>834</v>
      </c>
      <c r="B836" s="4">
        <v>-96574262574</v>
      </c>
      <c r="C836" s="5">
        <v>3</v>
      </c>
      <c r="D836" s="5">
        <v>1.549E-3</v>
      </c>
      <c r="E836" s="5">
        <v>-2.1818000000000001E-2</v>
      </c>
      <c r="F836" s="5">
        <v>1055497</v>
      </c>
      <c r="G836" s="5">
        <v>4899899</v>
      </c>
      <c r="H836" s="5">
        <v>71592056</v>
      </c>
      <c r="I836" s="5">
        <v>0</v>
      </c>
      <c r="J836" s="5">
        <v>285</v>
      </c>
      <c r="L836">
        <f t="shared" si="81"/>
        <v>834</v>
      </c>
      <c r="M836">
        <f>Analysis!$B$3+B836/1000000</f>
        <v>17.737426000006963</v>
      </c>
      <c r="N836">
        <f t="shared" si="82"/>
        <v>3</v>
      </c>
      <c r="O836">
        <f>IF(ABS(D836)&gt;1,D836/1000000,D836)*Analysis!$B$4</f>
        <v>1.5195690000000001E-2</v>
      </c>
      <c r="P836">
        <f>IF(ABS(E836)&gt;1,E836/1000000,E836)*Analysis!$B$4</f>
        <v>-0.21403458000000003</v>
      </c>
      <c r="Q836">
        <f>IF(ABS(F836)&gt;1,F836/1000000,F836)*Analysis!$B$4</f>
        <v>10.35442557</v>
      </c>
      <c r="R836">
        <f t="shared" si="83"/>
        <v>4.8998989999999996</v>
      </c>
      <c r="S836">
        <f t="shared" si="84"/>
        <v>71.592055999999999</v>
      </c>
      <c r="T836">
        <f t="shared" si="85"/>
        <v>0</v>
      </c>
      <c r="U836">
        <f t="shared" si="80"/>
        <v>0.28499999999999998</v>
      </c>
    </row>
    <row r="837" spans="1:21" x14ac:dyDescent="0.3">
      <c r="A837" s="4">
        <v>835</v>
      </c>
      <c r="B837" s="4">
        <v>-96574226795</v>
      </c>
      <c r="C837" s="5">
        <v>3</v>
      </c>
      <c r="D837" s="5">
        <v>7.8600000000000002E-4</v>
      </c>
      <c r="E837" s="5">
        <v>-3.2169999999999998E-3</v>
      </c>
      <c r="F837" s="5">
        <v>1058685</v>
      </c>
      <c r="G837" s="5">
        <v>-1159671</v>
      </c>
      <c r="H837" s="5">
        <v>54874748</v>
      </c>
      <c r="I837" s="5">
        <v>0</v>
      </c>
      <c r="J837" s="5">
        <v>285</v>
      </c>
      <c r="L837">
        <f t="shared" si="81"/>
        <v>835</v>
      </c>
      <c r="M837">
        <f>Analysis!$B$3+B837/1000000</f>
        <v>17.773205000004964</v>
      </c>
      <c r="N837">
        <f t="shared" si="82"/>
        <v>3</v>
      </c>
      <c r="O837">
        <f>IF(ABS(D837)&gt;1,D837/1000000,D837)*Analysis!$B$4</f>
        <v>7.7106600000000003E-3</v>
      </c>
      <c r="P837">
        <f>IF(ABS(E837)&gt;1,E837/1000000,E837)*Analysis!$B$4</f>
        <v>-3.155877E-2</v>
      </c>
      <c r="Q837">
        <f>IF(ABS(F837)&gt;1,F837/1000000,F837)*Analysis!$B$4</f>
        <v>10.385699850000002</v>
      </c>
      <c r="R837">
        <f t="shared" si="83"/>
        <v>-1.1596709999999999</v>
      </c>
      <c r="S837">
        <f t="shared" si="84"/>
        <v>54.874747999999997</v>
      </c>
      <c r="T837">
        <f t="shared" si="85"/>
        <v>0</v>
      </c>
      <c r="U837">
        <f t="shared" si="80"/>
        <v>0.28499999999999998</v>
      </c>
    </row>
    <row r="838" spans="1:21" x14ac:dyDescent="0.3">
      <c r="A838" s="4">
        <v>836</v>
      </c>
      <c r="B838" s="4">
        <v>-96574212530</v>
      </c>
      <c r="C838" s="5">
        <v>3</v>
      </c>
      <c r="D838" s="5">
        <v>-4.2579999999999996E-3</v>
      </c>
      <c r="E838" s="5">
        <v>-7.4819999999999999E-3</v>
      </c>
      <c r="F838" s="5">
        <v>1043875</v>
      </c>
      <c r="G838" s="5">
        <v>-11803870</v>
      </c>
      <c r="H838" s="5">
        <v>48699429</v>
      </c>
      <c r="I838" s="5">
        <v>0</v>
      </c>
      <c r="J838" s="5">
        <v>285</v>
      </c>
      <c r="L838">
        <f t="shared" si="81"/>
        <v>836</v>
      </c>
      <c r="M838">
        <f>Analysis!$B$3+B838/1000000</f>
        <v>17.787469999995665</v>
      </c>
      <c r="N838">
        <f t="shared" si="82"/>
        <v>3</v>
      </c>
      <c r="O838">
        <f>IF(ABS(D838)&gt;1,D838/1000000,D838)*Analysis!$B$4</f>
        <v>-4.1770979999999999E-2</v>
      </c>
      <c r="P838">
        <f>IF(ABS(E838)&gt;1,E838/1000000,E838)*Analysis!$B$4</f>
        <v>-7.3398420000000006E-2</v>
      </c>
      <c r="Q838">
        <f>IF(ABS(F838)&gt;1,F838/1000000,F838)*Analysis!$B$4</f>
        <v>10.240413750000002</v>
      </c>
      <c r="R838">
        <f t="shared" si="83"/>
        <v>-11.80387</v>
      </c>
      <c r="S838">
        <f t="shared" si="84"/>
        <v>48.699429000000002</v>
      </c>
      <c r="T838">
        <f t="shared" si="85"/>
        <v>0</v>
      </c>
      <c r="U838">
        <f t="shared" si="80"/>
        <v>0.28499999999999998</v>
      </c>
    </row>
    <row r="839" spans="1:21" x14ac:dyDescent="0.3">
      <c r="A839" s="4">
        <v>837</v>
      </c>
      <c r="B839" s="4">
        <v>-96574186043</v>
      </c>
      <c r="C839" s="5">
        <v>3</v>
      </c>
      <c r="D839" s="5">
        <v>6.2E-4</v>
      </c>
      <c r="E839" s="5">
        <v>-1.2063000000000001E-2</v>
      </c>
      <c r="F839" s="5">
        <v>1038177</v>
      </c>
      <c r="G839" s="5">
        <v>-17882513</v>
      </c>
      <c r="H839" s="5">
        <v>28788033</v>
      </c>
      <c r="I839" s="5">
        <v>0</v>
      </c>
      <c r="J839" s="5">
        <v>281</v>
      </c>
      <c r="L839">
        <f t="shared" si="81"/>
        <v>837</v>
      </c>
      <c r="M839">
        <f>Analysis!$B$3+B839/1000000</f>
        <v>17.813957000005757</v>
      </c>
      <c r="N839">
        <f t="shared" si="82"/>
        <v>3</v>
      </c>
      <c r="O839">
        <f>IF(ABS(D839)&gt;1,D839/1000000,D839)*Analysis!$B$4</f>
        <v>6.0822000000000003E-3</v>
      </c>
      <c r="P839">
        <f>IF(ABS(E839)&gt;1,E839/1000000,E839)*Analysis!$B$4</f>
        <v>-0.11833803000000001</v>
      </c>
      <c r="Q839">
        <f>IF(ABS(F839)&gt;1,F839/1000000,F839)*Analysis!$B$4</f>
        <v>10.184516369999999</v>
      </c>
      <c r="R839">
        <f t="shared" si="83"/>
        <v>-17.882512999999999</v>
      </c>
      <c r="S839">
        <f t="shared" si="84"/>
        <v>28.788032999999999</v>
      </c>
      <c r="T839">
        <f t="shared" si="85"/>
        <v>0</v>
      </c>
      <c r="U839">
        <f t="shared" si="80"/>
        <v>0.28100000000000003</v>
      </c>
    </row>
    <row r="840" spans="1:21" x14ac:dyDescent="0.3">
      <c r="A840" s="4">
        <v>838</v>
      </c>
      <c r="B840" s="4">
        <v>-96574175618</v>
      </c>
      <c r="C840" s="5">
        <v>3</v>
      </c>
      <c r="D840" s="5">
        <v>1.1812E-2</v>
      </c>
      <c r="E840" s="5">
        <v>-1.6063999999999998E-2</v>
      </c>
      <c r="F840" s="5">
        <v>1034175</v>
      </c>
      <c r="G840" s="5">
        <v>-22624619</v>
      </c>
      <c r="H840" s="5">
        <v>16095655</v>
      </c>
      <c r="I840" s="5">
        <v>0</v>
      </c>
      <c r="J840" s="5">
        <v>281</v>
      </c>
      <c r="L840">
        <f t="shared" si="81"/>
        <v>838</v>
      </c>
      <c r="M840">
        <f>Analysis!$B$3+B840/1000000</f>
        <v>17.824382000006153</v>
      </c>
      <c r="N840">
        <f t="shared" si="82"/>
        <v>3</v>
      </c>
      <c r="O840">
        <f>IF(ABS(D840)&gt;1,D840/1000000,D840)*Analysis!$B$4</f>
        <v>0.11587572</v>
      </c>
      <c r="P840">
        <f>IF(ABS(E840)&gt;1,E840/1000000,E840)*Analysis!$B$4</f>
        <v>-0.15758783999999998</v>
      </c>
      <c r="Q840">
        <f>IF(ABS(F840)&gt;1,F840/1000000,F840)*Analysis!$B$4</f>
        <v>10.145256750000001</v>
      </c>
      <c r="R840">
        <f t="shared" si="83"/>
        <v>-22.624618999999999</v>
      </c>
      <c r="S840">
        <f t="shared" si="84"/>
        <v>16.095655000000001</v>
      </c>
      <c r="T840">
        <f t="shared" si="85"/>
        <v>0</v>
      </c>
      <c r="U840">
        <f t="shared" si="80"/>
        <v>0.28100000000000003</v>
      </c>
    </row>
    <row r="841" spans="1:21" x14ac:dyDescent="0.3">
      <c r="A841" s="4">
        <v>839</v>
      </c>
      <c r="B841" s="4">
        <v>-96574149438</v>
      </c>
      <c r="C841" s="5">
        <v>3</v>
      </c>
      <c r="D841" s="5">
        <v>5.267E-3</v>
      </c>
      <c r="E841" s="5">
        <v>-1.4645999999999999E-2</v>
      </c>
      <c r="F841" s="5">
        <v>1049925</v>
      </c>
      <c r="G841" s="5">
        <v>-29589823</v>
      </c>
      <c r="H841" s="5">
        <v>-0.90495800000000004</v>
      </c>
      <c r="I841" s="5">
        <v>0</v>
      </c>
      <c r="J841" s="5">
        <v>278</v>
      </c>
      <c r="L841">
        <f t="shared" si="81"/>
        <v>839</v>
      </c>
      <c r="M841">
        <f>Analysis!$B$3+B841/1000000</f>
        <v>17.850562000006903</v>
      </c>
      <c r="N841">
        <f t="shared" si="82"/>
        <v>3</v>
      </c>
      <c r="O841">
        <f>IF(ABS(D841)&gt;1,D841/1000000,D841)*Analysis!$B$4</f>
        <v>5.1669270000000003E-2</v>
      </c>
      <c r="P841">
        <f>IF(ABS(E841)&gt;1,E841/1000000,E841)*Analysis!$B$4</f>
        <v>-0.14367726</v>
      </c>
      <c r="Q841">
        <f>IF(ABS(F841)&gt;1,F841/1000000,F841)*Analysis!$B$4</f>
        <v>10.299764250000001</v>
      </c>
      <c r="R841">
        <f t="shared" si="83"/>
        <v>-29.589822999999999</v>
      </c>
      <c r="S841">
        <f t="shared" si="84"/>
        <v>-0.90495800000000004</v>
      </c>
      <c r="T841">
        <f t="shared" si="85"/>
        <v>0</v>
      </c>
      <c r="U841">
        <f t="shared" si="80"/>
        <v>0.27800000000000002</v>
      </c>
    </row>
    <row r="842" spans="1:21" x14ac:dyDescent="0.3">
      <c r="A842" s="4">
        <v>840</v>
      </c>
      <c r="B842" s="4">
        <v>-96574145618</v>
      </c>
      <c r="C842" s="5">
        <v>3</v>
      </c>
      <c r="D842" s="5">
        <v>5.8840000000000003E-3</v>
      </c>
      <c r="E842" s="5">
        <v>-1.1343000000000001E-2</v>
      </c>
      <c r="F842" s="5">
        <v>1052430</v>
      </c>
      <c r="G842" s="5">
        <v>-31048939</v>
      </c>
      <c r="H842" s="5">
        <v>-4022886</v>
      </c>
      <c r="I842" s="5">
        <v>0</v>
      </c>
      <c r="J842" s="5">
        <v>278</v>
      </c>
      <c r="L842">
        <f t="shared" si="81"/>
        <v>840</v>
      </c>
      <c r="M842">
        <f>Analysis!$B$3+B842/1000000</f>
        <v>17.854382000004989</v>
      </c>
      <c r="N842">
        <f t="shared" si="82"/>
        <v>3</v>
      </c>
      <c r="O842">
        <f>IF(ABS(D842)&gt;1,D842/1000000,D842)*Analysis!$B$4</f>
        <v>5.7722040000000009E-2</v>
      </c>
      <c r="P842">
        <f>IF(ABS(E842)&gt;1,E842/1000000,E842)*Analysis!$B$4</f>
        <v>-0.11127483000000001</v>
      </c>
      <c r="Q842">
        <f>IF(ABS(F842)&gt;1,F842/1000000,F842)*Analysis!$B$4</f>
        <v>10.324338300000001</v>
      </c>
      <c r="R842">
        <f t="shared" si="83"/>
        <v>-31.048939000000001</v>
      </c>
      <c r="S842">
        <f t="shared" si="84"/>
        <v>-4.0228859999999997</v>
      </c>
      <c r="T842">
        <f t="shared" si="85"/>
        <v>0</v>
      </c>
      <c r="U842">
        <f t="shared" si="80"/>
        <v>0.27800000000000002</v>
      </c>
    </row>
    <row r="843" spans="1:21" x14ac:dyDescent="0.3">
      <c r="A843" s="4">
        <v>841</v>
      </c>
      <c r="B843" s="4">
        <v>-96574107830</v>
      </c>
      <c r="C843" s="5">
        <v>3</v>
      </c>
      <c r="D843" s="5">
        <v>6.8069999999999997E-3</v>
      </c>
      <c r="E843" s="5">
        <v>-1.0345E-2</v>
      </c>
      <c r="F843" s="5">
        <v>1047848</v>
      </c>
      <c r="G843" s="5">
        <v>-43764889</v>
      </c>
      <c r="H843" s="5">
        <v>-19536217</v>
      </c>
      <c r="I843" s="5">
        <v>0</v>
      </c>
      <c r="J843" s="5">
        <v>276</v>
      </c>
      <c r="L843">
        <f t="shared" si="81"/>
        <v>841</v>
      </c>
      <c r="M843">
        <f>Analysis!$B$3+B843/1000000</f>
        <v>17.892170000006445</v>
      </c>
      <c r="N843">
        <f t="shared" si="82"/>
        <v>3</v>
      </c>
      <c r="O843">
        <f>IF(ABS(D843)&gt;1,D843/1000000,D843)*Analysis!$B$4</f>
        <v>6.6776669999999996E-2</v>
      </c>
      <c r="P843">
        <f>IF(ABS(E843)&gt;1,E843/1000000,E843)*Analysis!$B$4</f>
        <v>-0.10148445</v>
      </c>
      <c r="Q843">
        <f>IF(ABS(F843)&gt;1,F843/1000000,F843)*Analysis!$B$4</f>
        <v>10.279388879999999</v>
      </c>
      <c r="R843">
        <f t="shared" si="83"/>
        <v>-43.764888999999997</v>
      </c>
      <c r="S843">
        <f t="shared" si="84"/>
        <v>-19.536217000000001</v>
      </c>
      <c r="T843">
        <f t="shared" si="85"/>
        <v>0</v>
      </c>
      <c r="U843">
        <f t="shared" ref="U843:U906" si="86">J843/1000</f>
        <v>0.27600000000000002</v>
      </c>
    </row>
    <row r="844" spans="1:21" x14ac:dyDescent="0.3">
      <c r="A844" s="4">
        <v>842</v>
      </c>
      <c r="B844" s="4">
        <v>-96574091520</v>
      </c>
      <c r="C844" s="5">
        <v>3</v>
      </c>
      <c r="D844" s="5">
        <v>-4.9100000000000003E-3</v>
      </c>
      <c r="E844" s="5">
        <v>-9.9260000000000008E-3</v>
      </c>
      <c r="F844" s="5">
        <v>1044233</v>
      </c>
      <c r="G844" s="5">
        <v>-53095390</v>
      </c>
      <c r="H844" s="5">
        <v>-28589523</v>
      </c>
      <c r="I844" s="5">
        <v>0</v>
      </c>
      <c r="J844" s="5">
        <v>276</v>
      </c>
      <c r="L844">
        <f t="shared" si="81"/>
        <v>842</v>
      </c>
      <c r="M844">
        <f>Analysis!$B$3+B844/1000000</f>
        <v>17.908479999998235</v>
      </c>
      <c r="N844">
        <f t="shared" si="82"/>
        <v>3</v>
      </c>
      <c r="O844">
        <f>IF(ABS(D844)&gt;1,D844/1000000,D844)*Analysis!$B$4</f>
        <v>-4.8167100000000004E-2</v>
      </c>
      <c r="P844">
        <f>IF(ABS(E844)&gt;1,E844/1000000,E844)*Analysis!$B$4</f>
        <v>-9.7374060000000012E-2</v>
      </c>
      <c r="Q844">
        <f>IF(ABS(F844)&gt;1,F844/1000000,F844)*Analysis!$B$4</f>
        <v>10.243925730000001</v>
      </c>
      <c r="R844">
        <f t="shared" si="83"/>
        <v>-53.095390000000002</v>
      </c>
      <c r="S844">
        <f t="shared" si="84"/>
        <v>-28.589523</v>
      </c>
      <c r="T844">
        <f t="shared" si="85"/>
        <v>0</v>
      </c>
      <c r="U844">
        <f t="shared" si="86"/>
        <v>0.27600000000000002</v>
      </c>
    </row>
    <row r="845" spans="1:21" x14ac:dyDescent="0.3">
      <c r="A845" s="4">
        <v>843</v>
      </c>
      <c r="B845" s="4">
        <v>-96574071297</v>
      </c>
      <c r="C845" s="5">
        <v>3</v>
      </c>
      <c r="D845" s="5">
        <v>5.0489999999999997E-3</v>
      </c>
      <c r="E845" s="5">
        <v>6.3599999999999996E-4</v>
      </c>
      <c r="F845" s="5">
        <v>1046035</v>
      </c>
      <c r="G845" s="5">
        <v>-67008270</v>
      </c>
      <c r="H845" s="5">
        <v>-34074314</v>
      </c>
      <c r="I845" s="5">
        <v>0</v>
      </c>
      <c r="J845" s="5">
        <v>276</v>
      </c>
      <c r="L845">
        <f t="shared" si="81"/>
        <v>843</v>
      </c>
      <c r="M845">
        <f>Analysis!$B$3+B845/1000000</f>
        <v>17.928702999997768</v>
      </c>
      <c r="N845">
        <f t="shared" si="82"/>
        <v>3</v>
      </c>
      <c r="O845">
        <f>IF(ABS(D845)&gt;1,D845/1000000,D845)*Analysis!$B$4</f>
        <v>4.9530690000000002E-2</v>
      </c>
      <c r="P845">
        <f>IF(ABS(E845)&gt;1,E845/1000000,E845)*Analysis!$B$4</f>
        <v>6.2391599999999997E-3</v>
      </c>
      <c r="Q845">
        <f>IF(ABS(F845)&gt;1,F845/1000000,F845)*Analysis!$B$4</f>
        <v>10.261603350000001</v>
      </c>
      <c r="R845">
        <f t="shared" si="83"/>
        <v>-67.008269999999996</v>
      </c>
      <c r="S845">
        <f t="shared" si="84"/>
        <v>-34.074314000000001</v>
      </c>
      <c r="T845">
        <f t="shared" si="85"/>
        <v>0</v>
      </c>
      <c r="U845">
        <f t="shared" si="86"/>
        <v>0.27600000000000002</v>
      </c>
    </row>
    <row r="846" spans="1:21" x14ac:dyDescent="0.3">
      <c r="A846" s="4">
        <v>844</v>
      </c>
      <c r="B846" s="4">
        <v>-96574050629</v>
      </c>
      <c r="C846" s="5">
        <v>3</v>
      </c>
      <c r="D846" s="5">
        <v>2.1329999999999998E-2</v>
      </c>
      <c r="E846" s="5">
        <v>3.6458999999999998E-2</v>
      </c>
      <c r="F846" s="5">
        <v>1034810</v>
      </c>
      <c r="G846" s="5">
        <v>-78134087</v>
      </c>
      <c r="H846" s="5">
        <v>-39775398</v>
      </c>
      <c r="I846" s="5">
        <v>0</v>
      </c>
      <c r="J846" s="5">
        <v>276</v>
      </c>
      <c r="L846">
        <f t="shared" si="81"/>
        <v>844</v>
      </c>
      <c r="M846">
        <f>Analysis!$B$3+B846/1000000</f>
        <v>17.949370999995153</v>
      </c>
      <c r="N846">
        <f t="shared" si="82"/>
        <v>3</v>
      </c>
      <c r="O846">
        <f>IF(ABS(D846)&gt;1,D846/1000000,D846)*Analysis!$B$4</f>
        <v>0.2092473</v>
      </c>
      <c r="P846">
        <f>IF(ABS(E846)&gt;1,E846/1000000,E846)*Analysis!$B$4</f>
        <v>0.35766279000000001</v>
      </c>
      <c r="Q846">
        <f>IF(ABS(F846)&gt;1,F846/1000000,F846)*Analysis!$B$4</f>
        <v>10.151486100000001</v>
      </c>
      <c r="R846">
        <f t="shared" si="83"/>
        <v>-78.134086999999994</v>
      </c>
      <c r="S846">
        <f t="shared" si="84"/>
        <v>-39.775398000000003</v>
      </c>
      <c r="T846">
        <f t="shared" si="85"/>
        <v>0</v>
      </c>
      <c r="U846">
        <f t="shared" si="86"/>
        <v>0.27600000000000002</v>
      </c>
    </row>
    <row r="847" spans="1:21" x14ac:dyDescent="0.3">
      <c r="A847" s="4">
        <v>845</v>
      </c>
      <c r="B847" s="4">
        <v>-96574037902</v>
      </c>
      <c r="C847" s="5">
        <v>3</v>
      </c>
      <c r="D847" s="5">
        <v>4.9641999999999999E-2</v>
      </c>
      <c r="E847" s="5">
        <v>0.16336000000000001</v>
      </c>
      <c r="F847" s="5">
        <v>1040852</v>
      </c>
      <c r="G847" s="5">
        <v>-80806274</v>
      </c>
      <c r="H847" s="5">
        <v>-34312057</v>
      </c>
      <c r="I847" s="5">
        <v>0</v>
      </c>
      <c r="J847" s="5">
        <v>274</v>
      </c>
      <c r="L847">
        <f t="shared" si="81"/>
        <v>845</v>
      </c>
      <c r="M847">
        <f>Analysis!$B$3+B847/1000000</f>
        <v>17.962098000003607</v>
      </c>
      <c r="N847">
        <f t="shared" si="82"/>
        <v>3</v>
      </c>
      <c r="O847">
        <f>IF(ABS(D847)&gt;1,D847/1000000,D847)*Analysis!$B$4</f>
        <v>0.48698802000000002</v>
      </c>
      <c r="P847">
        <f>IF(ABS(E847)&gt;1,E847/1000000,E847)*Analysis!$B$4</f>
        <v>1.6025616</v>
      </c>
      <c r="Q847">
        <f>IF(ABS(F847)&gt;1,F847/1000000,F847)*Analysis!$B$4</f>
        <v>10.210758120000001</v>
      </c>
      <c r="R847">
        <f t="shared" si="83"/>
        <v>-80.806274000000002</v>
      </c>
      <c r="S847">
        <f t="shared" si="84"/>
        <v>-34.312057000000003</v>
      </c>
      <c r="T847">
        <f t="shared" si="85"/>
        <v>0</v>
      </c>
      <c r="U847">
        <f t="shared" si="86"/>
        <v>0.27400000000000002</v>
      </c>
    </row>
    <row r="848" spans="1:21" x14ac:dyDescent="0.3">
      <c r="A848" s="4">
        <v>846</v>
      </c>
      <c r="B848" s="4">
        <v>-96574009125</v>
      </c>
      <c r="C848" s="5">
        <v>3</v>
      </c>
      <c r="D848" s="5">
        <v>7.8764000000000001E-2</v>
      </c>
      <c r="E848" s="5">
        <v>0.30197099999999999</v>
      </c>
      <c r="F848" s="5">
        <v>1036582</v>
      </c>
      <c r="G848" s="5">
        <v>-82093956</v>
      </c>
      <c r="H848" s="5">
        <v>-23613333</v>
      </c>
      <c r="I848" s="5">
        <v>0</v>
      </c>
      <c r="J848" s="5">
        <v>274</v>
      </c>
      <c r="L848">
        <f t="shared" si="81"/>
        <v>846</v>
      </c>
      <c r="M848">
        <f>Analysis!$B$3+B848/1000000</f>
        <v>17.990875000003143</v>
      </c>
      <c r="N848">
        <f t="shared" si="82"/>
        <v>3</v>
      </c>
      <c r="O848">
        <f>IF(ABS(D848)&gt;1,D848/1000000,D848)*Analysis!$B$4</f>
        <v>0.77267484000000008</v>
      </c>
      <c r="P848">
        <f>IF(ABS(E848)&gt;1,E848/1000000,E848)*Analysis!$B$4</f>
        <v>2.9623355099999999</v>
      </c>
      <c r="Q848">
        <f>IF(ABS(F848)&gt;1,F848/1000000,F848)*Analysis!$B$4</f>
        <v>10.16886942</v>
      </c>
      <c r="R848">
        <f t="shared" si="83"/>
        <v>-82.093956000000006</v>
      </c>
      <c r="S848">
        <f t="shared" si="84"/>
        <v>-23.613333000000001</v>
      </c>
      <c r="T848">
        <f t="shared" si="85"/>
        <v>0</v>
      </c>
      <c r="U848">
        <f t="shared" si="86"/>
        <v>0.27400000000000002</v>
      </c>
    </row>
    <row r="849" spans="1:21" x14ac:dyDescent="0.3">
      <c r="A849" s="4">
        <v>847</v>
      </c>
      <c r="B849" s="4">
        <v>-96574005177</v>
      </c>
      <c r="C849" s="5">
        <v>3</v>
      </c>
      <c r="D849" s="5">
        <v>7.7156000000000002E-2</v>
      </c>
      <c r="E849" s="5">
        <v>0.34321099999999999</v>
      </c>
      <c r="F849" s="5">
        <v>1023466</v>
      </c>
      <c r="G849" s="5">
        <v>-83532471</v>
      </c>
      <c r="H849" s="5">
        <v>-16289070</v>
      </c>
      <c r="I849" s="5">
        <v>0</v>
      </c>
      <c r="J849" s="5">
        <v>274</v>
      </c>
      <c r="L849">
        <f t="shared" si="81"/>
        <v>847</v>
      </c>
      <c r="M849">
        <f>Analysis!$B$3+B849/1000000</f>
        <v>17.994823000000906</v>
      </c>
      <c r="N849">
        <f t="shared" si="82"/>
        <v>3</v>
      </c>
      <c r="O849">
        <f>IF(ABS(D849)&gt;1,D849/1000000,D849)*Analysis!$B$4</f>
        <v>0.75690036000000005</v>
      </c>
      <c r="P849">
        <f>IF(ABS(E849)&gt;1,E849/1000000,E849)*Analysis!$B$4</f>
        <v>3.3668999099999999</v>
      </c>
      <c r="Q849">
        <f>IF(ABS(F849)&gt;1,F849/1000000,F849)*Analysis!$B$4</f>
        <v>10.04020146</v>
      </c>
      <c r="R849">
        <f t="shared" si="83"/>
        <v>-83.532471000000001</v>
      </c>
      <c r="S849">
        <f t="shared" si="84"/>
        <v>-16.289069999999999</v>
      </c>
      <c r="T849">
        <f t="shared" si="85"/>
        <v>0</v>
      </c>
      <c r="U849">
        <f t="shared" si="86"/>
        <v>0.27400000000000002</v>
      </c>
    </row>
    <row r="850" spans="1:21" x14ac:dyDescent="0.3">
      <c r="A850" s="4">
        <v>848</v>
      </c>
      <c r="B850" s="4">
        <v>-96573972486</v>
      </c>
      <c r="C850" s="5">
        <v>3</v>
      </c>
      <c r="D850" s="5">
        <v>8.5528000000000007E-2</v>
      </c>
      <c r="E850" s="5">
        <v>0.37482799999999999</v>
      </c>
      <c r="F850" s="5">
        <v>1026514</v>
      </c>
      <c r="G850" s="5">
        <v>-84526711</v>
      </c>
      <c r="H850" s="5">
        <v>8396886</v>
      </c>
      <c r="I850" s="5">
        <v>0</v>
      </c>
      <c r="J850" s="5">
        <v>274</v>
      </c>
      <c r="L850">
        <f t="shared" si="81"/>
        <v>848</v>
      </c>
      <c r="M850">
        <f>Analysis!$B$3+B850/1000000</f>
        <v>18.027514000001247</v>
      </c>
      <c r="N850">
        <f t="shared" si="82"/>
        <v>3</v>
      </c>
      <c r="O850">
        <f>IF(ABS(D850)&gt;1,D850/1000000,D850)*Analysis!$B$4</f>
        <v>0.83902968000000011</v>
      </c>
      <c r="P850">
        <f>IF(ABS(E850)&gt;1,E850/1000000,E850)*Analysis!$B$4</f>
        <v>3.6770626800000001</v>
      </c>
      <c r="Q850">
        <f>IF(ABS(F850)&gt;1,F850/1000000,F850)*Analysis!$B$4</f>
        <v>10.07010234</v>
      </c>
      <c r="R850">
        <f t="shared" si="83"/>
        <v>-84.526711000000006</v>
      </c>
      <c r="S850">
        <f t="shared" si="84"/>
        <v>8.3968860000000003</v>
      </c>
      <c r="T850">
        <f t="shared" si="85"/>
        <v>0</v>
      </c>
      <c r="U850">
        <f t="shared" si="86"/>
        <v>0.27400000000000002</v>
      </c>
    </row>
    <row r="851" spans="1:21" x14ac:dyDescent="0.3">
      <c r="A851" s="4">
        <v>849</v>
      </c>
      <c r="B851" s="4">
        <v>-96573949899</v>
      </c>
      <c r="C851" s="5">
        <v>3</v>
      </c>
      <c r="D851" s="5">
        <v>-1.8596000000000001E-2</v>
      </c>
      <c r="E851" s="5">
        <v>-3.8105E-2</v>
      </c>
      <c r="F851" s="5">
        <v>1046636</v>
      </c>
      <c r="G851" s="5">
        <v>-89848503</v>
      </c>
      <c r="H851" s="5">
        <v>30233273</v>
      </c>
      <c r="I851" s="5">
        <v>0</v>
      </c>
      <c r="J851" s="5">
        <v>273</v>
      </c>
      <c r="L851">
        <f t="shared" si="81"/>
        <v>849</v>
      </c>
      <c r="M851">
        <f>Analysis!$B$3+B851/1000000</f>
        <v>18.050101000000723</v>
      </c>
      <c r="N851">
        <f t="shared" si="82"/>
        <v>3</v>
      </c>
      <c r="O851">
        <f>IF(ABS(D851)&gt;1,D851/1000000,D851)*Analysis!$B$4</f>
        <v>-0.18242676000000002</v>
      </c>
      <c r="P851">
        <f>IF(ABS(E851)&gt;1,E851/1000000,E851)*Analysis!$B$4</f>
        <v>-0.37381005</v>
      </c>
      <c r="Q851">
        <f>IF(ABS(F851)&gt;1,F851/1000000,F851)*Analysis!$B$4</f>
        <v>10.26749916</v>
      </c>
      <c r="R851">
        <f t="shared" si="83"/>
        <v>-89.848502999999994</v>
      </c>
      <c r="S851">
        <f t="shared" si="84"/>
        <v>30.233273000000001</v>
      </c>
      <c r="T851">
        <f t="shared" si="85"/>
        <v>0</v>
      </c>
      <c r="U851">
        <f t="shared" si="86"/>
        <v>0.27300000000000002</v>
      </c>
    </row>
    <row r="852" spans="1:21" x14ac:dyDescent="0.3">
      <c r="A852" s="4">
        <v>850</v>
      </c>
      <c r="B852" s="4">
        <v>-96573937579</v>
      </c>
      <c r="C852" s="5">
        <v>3</v>
      </c>
      <c r="D852" s="5">
        <v>-1.1148999999999999E-2</v>
      </c>
      <c r="E852" s="5">
        <v>-1.6707E-2</v>
      </c>
      <c r="F852" s="5">
        <v>1039504</v>
      </c>
      <c r="G852" s="5">
        <v>-96173309</v>
      </c>
      <c r="H852" s="5">
        <v>30153845</v>
      </c>
      <c r="I852" s="5">
        <v>0</v>
      </c>
      <c r="J852" s="5">
        <v>273</v>
      </c>
      <c r="L852">
        <f t="shared" si="81"/>
        <v>850</v>
      </c>
      <c r="M852">
        <f>Analysis!$B$3+B852/1000000</f>
        <v>18.062420999995084</v>
      </c>
      <c r="N852">
        <f t="shared" si="82"/>
        <v>3</v>
      </c>
      <c r="O852">
        <f>IF(ABS(D852)&gt;1,D852/1000000,D852)*Analysis!$B$4</f>
        <v>-0.10937168999999999</v>
      </c>
      <c r="P852">
        <f>IF(ABS(E852)&gt;1,E852/1000000,E852)*Analysis!$B$4</f>
        <v>-0.16389566999999999</v>
      </c>
      <c r="Q852">
        <f>IF(ABS(F852)&gt;1,F852/1000000,F852)*Analysis!$B$4</f>
        <v>10.19753424</v>
      </c>
      <c r="R852">
        <f t="shared" si="83"/>
        <v>-96.173309000000003</v>
      </c>
      <c r="S852">
        <f t="shared" si="84"/>
        <v>30.153845</v>
      </c>
      <c r="T852">
        <f t="shared" si="85"/>
        <v>0</v>
      </c>
      <c r="U852">
        <f t="shared" si="86"/>
        <v>0.27300000000000002</v>
      </c>
    </row>
    <row r="853" spans="1:21" x14ac:dyDescent="0.3">
      <c r="A853" s="4">
        <v>851</v>
      </c>
      <c r="B853" s="4">
        <v>-96573893412</v>
      </c>
      <c r="C853" s="5">
        <v>3</v>
      </c>
      <c r="D853" s="5">
        <v>1.72E-3</v>
      </c>
      <c r="E853" s="5">
        <v>-4.9049999999999996E-3</v>
      </c>
      <c r="F853" s="5">
        <v>1029818</v>
      </c>
      <c r="G853" s="5">
        <v>-100532043</v>
      </c>
      <c r="H853" s="5">
        <v>30795519</v>
      </c>
      <c r="I853" s="5">
        <v>0</v>
      </c>
      <c r="J853" s="5">
        <v>274</v>
      </c>
      <c r="L853">
        <f t="shared" si="81"/>
        <v>851</v>
      </c>
      <c r="M853">
        <f>Analysis!$B$3+B853/1000000</f>
        <v>18.106587999995099</v>
      </c>
      <c r="N853">
        <f t="shared" si="82"/>
        <v>3</v>
      </c>
      <c r="O853">
        <f>IF(ABS(D853)&gt;1,D853/1000000,D853)*Analysis!$B$4</f>
        <v>1.6873200000000001E-2</v>
      </c>
      <c r="P853">
        <f>IF(ABS(E853)&gt;1,E853/1000000,E853)*Analysis!$B$4</f>
        <v>-4.8118049999999996E-2</v>
      </c>
      <c r="Q853">
        <f>IF(ABS(F853)&gt;1,F853/1000000,F853)*Analysis!$B$4</f>
        <v>10.102514579999999</v>
      </c>
      <c r="R853">
        <f t="shared" si="83"/>
        <v>-100.532043</v>
      </c>
      <c r="S853">
        <f t="shared" si="84"/>
        <v>30.795518999999999</v>
      </c>
      <c r="T853">
        <f t="shared" si="85"/>
        <v>0</v>
      </c>
      <c r="U853">
        <f t="shared" si="86"/>
        <v>0.27400000000000002</v>
      </c>
    </row>
    <row r="854" spans="1:21" x14ac:dyDescent="0.3">
      <c r="A854" s="4">
        <v>852</v>
      </c>
      <c r="B854" s="4">
        <v>-96573832271</v>
      </c>
      <c r="C854" s="5">
        <v>3</v>
      </c>
      <c r="D854" s="5">
        <v>-6.2729999999999999E-3</v>
      </c>
      <c r="E854" s="5">
        <v>-2.0670999999999998E-2</v>
      </c>
      <c r="F854" s="5">
        <v>1012381</v>
      </c>
      <c r="G854" s="5">
        <v>-109623344</v>
      </c>
      <c r="H854" s="5">
        <v>19796967</v>
      </c>
      <c r="I854" s="5">
        <v>0</v>
      </c>
      <c r="J854" s="5">
        <v>273</v>
      </c>
      <c r="L854">
        <f t="shared" si="81"/>
        <v>852</v>
      </c>
      <c r="M854">
        <f>Analysis!$B$3+B854/1000000</f>
        <v>18.167728999993415</v>
      </c>
      <c r="N854">
        <f t="shared" si="82"/>
        <v>3</v>
      </c>
      <c r="O854">
        <f>IF(ABS(D854)&gt;1,D854/1000000,D854)*Analysis!$B$4</f>
        <v>-6.1538130000000003E-2</v>
      </c>
      <c r="P854">
        <f>IF(ABS(E854)&gt;1,E854/1000000,E854)*Analysis!$B$4</f>
        <v>-0.20278251</v>
      </c>
      <c r="Q854">
        <f>IF(ABS(F854)&gt;1,F854/1000000,F854)*Analysis!$B$4</f>
        <v>9.9314576100000007</v>
      </c>
      <c r="R854">
        <f t="shared" si="83"/>
        <v>-109.623344</v>
      </c>
      <c r="S854">
        <f t="shared" si="84"/>
        <v>19.796966999999999</v>
      </c>
      <c r="T854">
        <f t="shared" si="85"/>
        <v>0</v>
      </c>
      <c r="U854">
        <f t="shared" si="86"/>
        <v>0.27300000000000002</v>
      </c>
    </row>
    <row r="855" spans="1:21" x14ac:dyDescent="0.3">
      <c r="A855" s="4">
        <v>853</v>
      </c>
      <c r="B855" s="4">
        <v>-96573819524</v>
      </c>
      <c r="C855" s="5">
        <v>3</v>
      </c>
      <c r="D855" s="5">
        <v>-1.7288000000000001E-2</v>
      </c>
      <c r="E855" s="5">
        <v>-6.9319999999999998E-3</v>
      </c>
      <c r="F855" s="5">
        <v>1008618</v>
      </c>
      <c r="G855" s="5">
        <v>-128613815</v>
      </c>
      <c r="H855" s="5">
        <v>31444748</v>
      </c>
      <c r="I855" s="5">
        <v>0</v>
      </c>
      <c r="J855" s="5">
        <v>273</v>
      </c>
      <c r="L855">
        <f t="shared" si="81"/>
        <v>853</v>
      </c>
      <c r="M855">
        <f>Analysis!$B$3+B855/1000000</f>
        <v>18.180475999994087</v>
      </c>
      <c r="N855">
        <f t="shared" si="82"/>
        <v>3</v>
      </c>
      <c r="O855">
        <f>IF(ABS(D855)&gt;1,D855/1000000,D855)*Analysis!$B$4</f>
        <v>-0.16959528000000001</v>
      </c>
      <c r="P855">
        <f>IF(ABS(E855)&gt;1,E855/1000000,E855)*Analysis!$B$4</f>
        <v>-6.8002920000000008E-2</v>
      </c>
      <c r="Q855">
        <f>IF(ABS(F855)&gt;1,F855/1000000,F855)*Analysis!$B$4</f>
        <v>9.8945425800000013</v>
      </c>
      <c r="R855">
        <f t="shared" si="83"/>
        <v>-128.61381499999999</v>
      </c>
      <c r="S855">
        <f t="shared" si="84"/>
        <v>31.444748000000001</v>
      </c>
      <c r="T855">
        <f t="shared" si="85"/>
        <v>0</v>
      </c>
      <c r="U855">
        <f t="shared" si="86"/>
        <v>0.27300000000000002</v>
      </c>
    </row>
    <row r="856" spans="1:21" x14ac:dyDescent="0.3">
      <c r="A856" s="4">
        <v>854</v>
      </c>
      <c r="B856" s="4">
        <v>-96573679068</v>
      </c>
      <c r="C856" s="5">
        <v>3</v>
      </c>
      <c r="D856" s="5">
        <v>-4.2880000000000001E-3</v>
      </c>
      <c r="E856" s="5">
        <v>-2.2339999999999999E-3</v>
      </c>
      <c r="F856" s="5">
        <v>1012672</v>
      </c>
      <c r="G856" s="5">
        <v>-129200043</v>
      </c>
      <c r="H856" s="5">
        <v>31898193</v>
      </c>
      <c r="I856" s="5">
        <v>0</v>
      </c>
      <c r="J856" s="5">
        <v>273</v>
      </c>
      <c r="L856">
        <f t="shared" si="81"/>
        <v>854</v>
      </c>
      <c r="M856">
        <f>Analysis!$B$3+B856/1000000</f>
        <v>18.320932000002358</v>
      </c>
      <c r="N856">
        <f t="shared" si="82"/>
        <v>3</v>
      </c>
      <c r="O856">
        <f>IF(ABS(D856)&gt;1,D856/1000000,D856)*Analysis!$B$4</f>
        <v>-4.2065280000000004E-2</v>
      </c>
      <c r="P856">
        <f>IF(ABS(E856)&gt;1,E856/1000000,E856)*Analysis!$B$4</f>
        <v>-2.1915540000000001E-2</v>
      </c>
      <c r="Q856">
        <f>IF(ABS(F856)&gt;1,F856/1000000,F856)*Analysis!$B$4</f>
        <v>9.9343123200000001</v>
      </c>
      <c r="R856">
        <f t="shared" si="83"/>
        <v>-129.20004299999999</v>
      </c>
      <c r="S856">
        <f t="shared" si="84"/>
        <v>31.898192999999999</v>
      </c>
      <c r="T856">
        <f t="shared" si="85"/>
        <v>0</v>
      </c>
      <c r="U856">
        <f t="shared" si="86"/>
        <v>0.27300000000000002</v>
      </c>
    </row>
    <row r="857" spans="1:21" x14ac:dyDescent="0.3">
      <c r="A857" s="4">
        <v>855</v>
      </c>
      <c r="B857" s="4">
        <v>-96573619943</v>
      </c>
      <c r="C857" s="5">
        <v>3</v>
      </c>
      <c r="D857" s="5">
        <v>-1.428E-3</v>
      </c>
      <c r="E857" s="5">
        <v>3.7550000000000001E-3</v>
      </c>
      <c r="F857" s="5">
        <v>1014781</v>
      </c>
      <c r="G857" s="5">
        <v>-129361694</v>
      </c>
      <c r="H857" s="5">
        <v>31501429</v>
      </c>
      <c r="I857" s="5">
        <v>0</v>
      </c>
      <c r="J857" s="5">
        <v>273</v>
      </c>
      <c r="L857">
        <f t="shared" si="81"/>
        <v>855</v>
      </c>
      <c r="M857">
        <f>Analysis!$B$3+B857/1000000</f>
        <v>18.380057000002125</v>
      </c>
      <c r="N857">
        <f t="shared" si="82"/>
        <v>3</v>
      </c>
      <c r="O857">
        <f>IF(ABS(D857)&gt;1,D857/1000000,D857)*Analysis!$B$4</f>
        <v>-1.4008680000000001E-2</v>
      </c>
      <c r="P857">
        <f>IF(ABS(E857)&gt;1,E857/1000000,E857)*Analysis!$B$4</f>
        <v>3.6836550000000003E-2</v>
      </c>
      <c r="Q857">
        <f>IF(ABS(F857)&gt;1,F857/1000000,F857)*Analysis!$B$4</f>
        <v>9.9550016100000001</v>
      </c>
      <c r="R857">
        <f t="shared" si="83"/>
        <v>-129.361694</v>
      </c>
      <c r="S857">
        <f t="shared" si="84"/>
        <v>31.501429000000002</v>
      </c>
      <c r="T857">
        <f t="shared" si="85"/>
        <v>0</v>
      </c>
      <c r="U857">
        <f t="shared" si="86"/>
        <v>0.27300000000000002</v>
      </c>
    </row>
    <row r="858" spans="1:21" x14ac:dyDescent="0.3">
      <c r="A858" s="4">
        <v>856</v>
      </c>
      <c r="B858" s="4">
        <v>-96573594501</v>
      </c>
      <c r="C858" s="5">
        <v>3</v>
      </c>
      <c r="D858" s="5">
        <v>-1.0995E-2</v>
      </c>
      <c r="E858" s="5">
        <v>-5.4669999999999996E-3</v>
      </c>
      <c r="F858" s="5">
        <v>1010076</v>
      </c>
      <c r="G858" s="5">
        <v>-130995743</v>
      </c>
      <c r="H858" s="5">
        <v>31904442</v>
      </c>
      <c r="I858" s="5">
        <v>0</v>
      </c>
      <c r="J858" s="5">
        <v>273</v>
      </c>
      <c r="L858">
        <f t="shared" si="81"/>
        <v>856</v>
      </c>
      <c r="M858">
        <f>Analysis!$B$3+B858/1000000</f>
        <v>18.405499000000418</v>
      </c>
      <c r="N858">
        <f t="shared" si="82"/>
        <v>3</v>
      </c>
      <c r="O858">
        <f>IF(ABS(D858)&gt;1,D858/1000000,D858)*Analysis!$B$4</f>
        <v>-0.10786095</v>
      </c>
      <c r="P858">
        <f>IF(ABS(E858)&gt;1,E858/1000000,E858)*Analysis!$B$4</f>
        <v>-5.3631270000000002E-2</v>
      </c>
      <c r="Q858">
        <f>IF(ABS(F858)&gt;1,F858/1000000,F858)*Analysis!$B$4</f>
        <v>9.9088455599999996</v>
      </c>
      <c r="R858">
        <f t="shared" si="83"/>
        <v>-130.995743</v>
      </c>
      <c r="S858">
        <f t="shared" si="84"/>
        <v>31.904442</v>
      </c>
      <c r="T858">
        <f t="shared" si="85"/>
        <v>0</v>
      </c>
      <c r="U858">
        <f t="shared" si="86"/>
        <v>0.27300000000000002</v>
      </c>
    </row>
    <row r="859" spans="1:21" x14ac:dyDescent="0.3">
      <c r="A859" s="4">
        <v>857</v>
      </c>
      <c r="B859" s="4">
        <v>-96573577446</v>
      </c>
      <c r="C859" s="5">
        <v>3</v>
      </c>
      <c r="D859" s="5">
        <v>5.1850000000000004E-3</v>
      </c>
      <c r="E859" s="5">
        <v>-1.1514E-2</v>
      </c>
      <c r="F859" s="5">
        <v>1014508</v>
      </c>
      <c r="G859" s="5">
        <v>-133507309</v>
      </c>
      <c r="H859" s="5">
        <v>27131763</v>
      </c>
      <c r="I859" s="5">
        <v>0</v>
      </c>
      <c r="J859" s="5">
        <v>273</v>
      </c>
      <c r="L859">
        <f t="shared" si="81"/>
        <v>857</v>
      </c>
      <c r="M859">
        <f>Analysis!$B$3+B859/1000000</f>
        <v>18.422554000004311</v>
      </c>
      <c r="N859">
        <f t="shared" si="82"/>
        <v>3</v>
      </c>
      <c r="O859">
        <f>IF(ABS(D859)&gt;1,D859/1000000,D859)*Analysis!$B$4</f>
        <v>5.0864850000000003E-2</v>
      </c>
      <c r="P859">
        <f>IF(ABS(E859)&gt;1,E859/1000000,E859)*Analysis!$B$4</f>
        <v>-0.11295234</v>
      </c>
      <c r="Q859">
        <f>IF(ABS(F859)&gt;1,F859/1000000,F859)*Analysis!$B$4</f>
        <v>9.9523234800000004</v>
      </c>
      <c r="R859">
        <f t="shared" si="83"/>
        <v>-133.50730899999999</v>
      </c>
      <c r="S859">
        <f t="shared" si="84"/>
        <v>27.131762999999999</v>
      </c>
      <c r="T859">
        <f t="shared" si="85"/>
        <v>0</v>
      </c>
      <c r="U859">
        <f t="shared" si="86"/>
        <v>0.27300000000000002</v>
      </c>
    </row>
    <row r="860" spans="1:21" x14ac:dyDescent="0.3">
      <c r="A860" s="4">
        <v>858</v>
      </c>
      <c r="B860" s="4">
        <v>-96573549045</v>
      </c>
      <c r="C860" s="5">
        <v>3</v>
      </c>
      <c r="D860" s="5">
        <v>5.2100000000000002E-3</v>
      </c>
      <c r="E860" s="5">
        <v>-2.1817E-2</v>
      </c>
      <c r="F860" s="5">
        <v>0.99845399999999995</v>
      </c>
      <c r="G860" s="5">
        <v>-140337662</v>
      </c>
      <c r="H860" s="5">
        <v>4035411</v>
      </c>
      <c r="I860" s="5">
        <v>0</v>
      </c>
      <c r="J860" s="5">
        <v>273</v>
      </c>
      <c r="L860">
        <f t="shared" si="81"/>
        <v>858</v>
      </c>
      <c r="M860">
        <f>Analysis!$B$3+B860/1000000</f>
        <v>18.450954999992973</v>
      </c>
      <c r="N860">
        <f t="shared" si="82"/>
        <v>3</v>
      </c>
      <c r="O860">
        <f>IF(ABS(D860)&gt;1,D860/1000000,D860)*Analysis!$B$4</f>
        <v>5.1110100000000006E-2</v>
      </c>
      <c r="P860">
        <f>IF(ABS(E860)&gt;1,E860/1000000,E860)*Analysis!$B$4</f>
        <v>-0.21402477</v>
      </c>
      <c r="Q860">
        <f>IF(ABS(F860)&gt;1,F860/1000000,F860)*Analysis!$B$4</f>
        <v>9.7948337399999996</v>
      </c>
      <c r="R860">
        <f t="shared" si="83"/>
        <v>-140.33766199999999</v>
      </c>
      <c r="S860">
        <f t="shared" si="84"/>
        <v>4.0354109999999999</v>
      </c>
      <c r="T860">
        <f t="shared" si="85"/>
        <v>0</v>
      </c>
      <c r="U860">
        <f t="shared" si="86"/>
        <v>0.27300000000000002</v>
      </c>
    </row>
    <row r="861" spans="1:21" x14ac:dyDescent="0.3">
      <c r="A861" s="4">
        <v>859</v>
      </c>
      <c r="B861" s="4">
        <v>-96573542976</v>
      </c>
      <c r="C861" s="5">
        <v>3</v>
      </c>
      <c r="D861" s="5">
        <v>1.427E-2</v>
      </c>
      <c r="E861" s="5">
        <v>-1.209E-3</v>
      </c>
      <c r="F861" s="5">
        <v>0.99313600000000002</v>
      </c>
      <c r="G861" s="5">
        <v>-141901108</v>
      </c>
      <c r="H861" s="5">
        <v>-28295643</v>
      </c>
      <c r="I861" s="5">
        <v>0</v>
      </c>
      <c r="J861" s="5">
        <v>274</v>
      </c>
      <c r="L861">
        <f t="shared" si="81"/>
        <v>859</v>
      </c>
      <c r="M861">
        <f>Analysis!$B$3+B861/1000000</f>
        <v>18.457024000003003</v>
      </c>
      <c r="N861">
        <f t="shared" si="82"/>
        <v>3</v>
      </c>
      <c r="O861">
        <f>IF(ABS(D861)&gt;1,D861/1000000,D861)*Analysis!$B$4</f>
        <v>0.13998869999999999</v>
      </c>
      <c r="P861">
        <f>IF(ABS(E861)&gt;1,E861/1000000,E861)*Analysis!$B$4</f>
        <v>-1.1860290000000001E-2</v>
      </c>
      <c r="Q861">
        <f>IF(ABS(F861)&gt;1,F861/1000000,F861)*Analysis!$B$4</f>
        <v>9.7426641600000004</v>
      </c>
      <c r="R861">
        <f t="shared" si="83"/>
        <v>-141.90110799999999</v>
      </c>
      <c r="S861">
        <f t="shared" si="84"/>
        <v>-28.295642999999998</v>
      </c>
      <c r="T861">
        <f t="shared" si="85"/>
        <v>0</v>
      </c>
      <c r="U861">
        <f t="shared" si="86"/>
        <v>0.27400000000000002</v>
      </c>
    </row>
    <row r="862" spans="1:21" x14ac:dyDescent="0.3">
      <c r="A862" s="4">
        <v>860</v>
      </c>
      <c r="B862" s="4">
        <v>-96573468298</v>
      </c>
      <c r="C862" s="5">
        <v>3</v>
      </c>
      <c r="D862" s="5">
        <v>3.4785000000000003E-2</v>
      </c>
      <c r="E862" s="5">
        <v>3.0148000000000001E-2</v>
      </c>
      <c r="F862" s="5">
        <v>0.97318499999999997</v>
      </c>
      <c r="G862" s="5">
        <v>-108385681</v>
      </c>
      <c r="H862" s="5">
        <v>-6547798</v>
      </c>
      <c r="I862" s="5">
        <v>0</v>
      </c>
      <c r="J862" s="5">
        <v>274</v>
      </c>
      <c r="L862">
        <f t="shared" si="81"/>
        <v>860</v>
      </c>
      <c r="M862">
        <f>Analysis!$B$3+B862/1000000</f>
        <v>18.531701999992947</v>
      </c>
      <c r="N862">
        <f t="shared" si="82"/>
        <v>3</v>
      </c>
      <c r="O862">
        <f>IF(ABS(D862)&gt;1,D862/1000000,D862)*Analysis!$B$4</f>
        <v>0.34124085000000004</v>
      </c>
      <c r="P862">
        <f>IF(ABS(E862)&gt;1,E862/1000000,E862)*Analysis!$B$4</f>
        <v>0.29575188000000002</v>
      </c>
      <c r="Q862">
        <f>IF(ABS(F862)&gt;1,F862/1000000,F862)*Analysis!$B$4</f>
        <v>9.5469448500000009</v>
      </c>
      <c r="R862">
        <f t="shared" si="83"/>
        <v>-108.38568100000001</v>
      </c>
      <c r="S862">
        <f t="shared" si="84"/>
        <v>-6.5477980000000002</v>
      </c>
      <c r="T862">
        <f t="shared" si="85"/>
        <v>0</v>
      </c>
      <c r="U862">
        <f t="shared" si="86"/>
        <v>0.27400000000000002</v>
      </c>
    </row>
    <row r="863" spans="1:21" x14ac:dyDescent="0.3">
      <c r="A863" s="4">
        <v>861</v>
      </c>
      <c r="B863" s="4">
        <v>-96573407714</v>
      </c>
      <c r="C863" s="5">
        <v>3</v>
      </c>
      <c r="D863" s="5">
        <v>4.3388999999999997E-2</v>
      </c>
      <c r="E863" s="5">
        <v>3.7197000000000001E-2</v>
      </c>
      <c r="F863" s="5">
        <v>0.98252899999999999</v>
      </c>
      <c r="G863" s="5">
        <v>-89251137</v>
      </c>
      <c r="H863" s="5">
        <v>-9171316</v>
      </c>
      <c r="I863" s="5">
        <v>0</v>
      </c>
      <c r="J863" s="5">
        <v>275</v>
      </c>
      <c r="L863">
        <f t="shared" si="81"/>
        <v>861</v>
      </c>
      <c r="M863">
        <f>Analysis!$B$3+B863/1000000</f>
        <v>18.592285999999149</v>
      </c>
      <c r="N863">
        <f t="shared" si="82"/>
        <v>3</v>
      </c>
      <c r="O863">
        <f>IF(ABS(D863)&gt;1,D863/1000000,D863)*Analysis!$B$4</f>
        <v>0.42564608999999998</v>
      </c>
      <c r="P863">
        <f>IF(ABS(E863)&gt;1,E863/1000000,E863)*Analysis!$B$4</f>
        <v>0.36490257000000004</v>
      </c>
      <c r="Q863">
        <f>IF(ABS(F863)&gt;1,F863/1000000,F863)*Analysis!$B$4</f>
        <v>9.6386094900000003</v>
      </c>
      <c r="R863">
        <f t="shared" si="83"/>
        <v>-89.251137</v>
      </c>
      <c r="S863">
        <f t="shared" si="84"/>
        <v>-9.1713159999999991</v>
      </c>
      <c r="T863">
        <f t="shared" si="85"/>
        <v>0</v>
      </c>
      <c r="U863">
        <f t="shared" si="86"/>
        <v>0.27500000000000002</v>
      </c>
    </row>
    <row r="864" spans="1:21" x14ac:dyDescent="0.3">
      <c r="A864" s="4">
        <v>862</v>
      </c>
      <c r="B864" s="4">
        <v>-96573399721</v>
      </c>
      <c r="C864" s="5">
        <v>3</v>
      </c>
      <c r="D864" s="5">
        <v>5.8101E-2</v>
      </c>
      <c r="E864" s="5">
        <v>8.2490999999999995E-2</v>
      </c>
      <c r="F864" s="5">
        <v>0.98317100000000002</v>
      </c>
      <c r="G864" s="5">
        <v>-84034065</v>
      </c>
      <c r="H864" s="5">
        <v>-7229520</v>
      </c>
      <c r="I864" s="5">
        <v>0</v>
      </c>
      <c r="J864" s="5">
        <v>275</v>
      </c>
      <c r="L864">
        <f t="shared" si="81"/>
        <v>862</v>
      </c>
      <c r="M864">
        <f>Analysis!$B$3+B864/1000000</f>
        <v>18.600279000005685</v>
      </c>
      <c r="N864">
        <f t="shared" si="82"/>
        <v>3</v>
      </c>
      <c r="O864">
        <f>IF(ABS(D864)&gt;1,D864/1000000,D864)*Analysis!$B$4</f>
        <v>0.56997081000000005</v>
      </c>
      <c r="P864">
        <f>IF(ABS(E864)&gt;1,E864/1000000,E864)*Analysis!$B$4</f>
        <v>0.80923670999999997</v>
      </c>
      <c r="Q864">
        <f>IF(ABS(F864)&gt;1,F864/1000000,F864)*Analysis!$B$4</f>
        <v>9.6449075100000012</v>
      </c>
      <c r="R864">
        <f t="shared" si="83"/>
        <v>-84.034064999999998</v>
      </c>
      <c r="S864">
        <f t="shared" si="84"/>
        <v>-7.2295199999999999</v>
      </c>
      <c r="T864">
        <f t="shared" si="85"/>
        <v>0</v>
      </c>
      <c r="U864">
        <f t="shared" si="86"/>
        <v>0.27500000000000002</v>
      </c>
    </row>
    <row r="865" spans="1:21" x14ac:dyDescent="0.3">
      <c r="A865" s="4">
        <v>863</v>
      </c>
      <c r="B865" s="4">
        <v>-96573356200</v>
      </c>
      <c r="C865" s="5">
        <v>3</v>
      </c>
      <c r="D865" s="5">
        <v>1.2104999999999999E-2</v>
      </c>
      <c r="E865" s="5">
        <v>4.7930000000000004E-3</v>
      </c>
      <c r="F865" s="5">
        <v>0.981012</v>
      </c>
      <c r="G865" s="5">
        <v>-48841602</v>
      </c>
      <c r="H865" s="5">
        <v>5489197</v>
      </c>
      <c r="I865" s="5">
        <v>0</v>
      </c>
      <c r="J865" s="5">
        <v>276</v>
      </c>
      <c r="L865">
        <f t="shared" si="81"/>
        <v>863</v>
      </c>
      <c r="M865">
        <f>Analysis!$B$3+B865/1000000</f>
        <v>18.643800000005285</v>
      </c>
      <c r="N865">
        <f t="shared" si="82"/>
        <v>3</v>
      </c>
      <c r="O865">
        <f>IF(ABS(D865)&gt;1,D865/1000000,D865)*Analysis!$B$4</f>
        <v>0.11875005</v>
      </c>
      <c r="P865">
        <f>IF(ABS(E865)&gt;1,E865/1000000,E865)*Analysis!$B$4</f>
        <v>4.7019330000000005E-2</v>
      </c>
      <c r="Q865">
        <f>IF(ABS(F865)&gt;1,F865/1000000,F865)*Analysis!$B$4</f>
        <v>9.6237277199999998</v>
      </c>
      <c r="R865">
        <f t="shared" si="83"/>
        <v>-48.841602000000002</v>
      </c>
      <c r="S865">
        <f t="shared" si="84"/>
        <v>5.4891969999999999</v>
      </c>
      <c r="T865">
        <f t="shared" si="85"/>
        <v>0</v>
      </c>
      <c r="U865">
        <f t="shared" si="86"/>
        <v>0.27600000000000002</v>
      </c>
    </row>
    <row r="866" spans="1:21" x14ac:dyDescent="0.3">
      <c r="A866" s="4">
        <v>864</v>
      </c>
      <c r="B866" s="4">
        <v>-96573330639</v>
      </c>
      <c r="C866" s="5">
        <v>3</v>
      </c>
      <c r="D866" s="5">
        <v>1.8218000000000002E-2</v>
      </c>
      <c r="E866" s="5">
        <v>1.7432E-2</v>
      </c>
      <c r="F866" s="5">
        <v>1015384</v>
      </c>
      <c r="G866" s="5">
        <v>-21035969</v>
      </c>
      <c r="H866" s="5">
        <v>2778378</v>
      </c>
      <c r="I866" s="5">
        <v>0</v>
      </c>
      <c r="J866" s="5">
        <v>274</v>
      </c>
      <c r="L866">
        <f t="shared" si="81"/>
        <v>864</v>
      </c>
      <c r="M866">
        <f>Analysis!$B$3+B866/1000000</f>
        <v>18.669360999992932</v>
      </c>
      <c r="N866">
        <f t="shared" si="82"/>
        <v>3</v>
      </c>
      <c r="O866">
        <f>IF(ABS(D866)&gt;1,D866/1000000,D866)*Analysis!$B$4</f>
        <v>0.17871858000000002</v>
      </c>
      <c r="P866">
        <f>IF(ABS(E866)&gt;1,E866/1000000,E866)*Analysis!$B$4</f>
        <v>0.17100792000000001</v>
      </c>
      <c r="Q866">
        <f>IF(ABS(F866)&gt;1,F866/1000000,F866)*Analysis!$B$4</f>
        <v>9.9609170400000018</v>
      </c>
      <c r="R866">
        <f t="shared" si="83"/>
        <v>-21.035969000000001</v>
      </c>
      <c r="S866">
        <f t="shared" si="84"/>
        <v>2.778378</v>
      </c>
      <c r="T866">
        <f t="shared" si="85"/>
        <v>0</v>
      </c>
      <c r="U866">
        <f t="shared" si="86"/>
        <v>0.27400000000000002</v>
      </c>
    </row>
    <row r="867" spans="1:21" x14ac:dyDescent="0.3">
      <c r="A867" s="4">
        <v>865</v>
      </c>
      <c r="B867" s="4">
        <v>-96573294323</v>
      </c>
      <c r="C867" s="5">
        <v>3</v>
      </c>
      <c r="D867" s="5">
        <v>1.5041000000000001E-2</v>
      </c>
      <c r="E867" s="5">
        <v>2.0671999999999999E-2</v>
      </c>
      <c r="F867" s="5">
        <v>1011376</v>
      </c>
      <c r="G867" s="5">
        <v>-14482327</v>
      </c>
      <c r="H867" s="5">
        <v>2999273</v>
      </c>
      <c r="I867" s="5">
        <v>0</v>
      </c>
      <c r="J867" s="5">
        <v>273</v>
      </c>
      <c r="L867">
        <f t="shared" si="81"/>
        <v>865</v>
      </c>
      <c r="M867">
        <f>Analysis!$B$3+B867/1000000</f>
        <v>18.70567700000538</v>
      </c>
      <c r="N867">
        <f t="shared" si="82"/>
        <v>3</v>
      </c>
      <c r="O867">
        <f>IF(ABS(D867)&gt;1,D867/1000000,D867)*Analysis!$B$4</f>
        <v>0.14755221000000002</v>
      </c>
      <c r="P867">
        <f>IF(ABS(E867)&gt;1,E867/1000000,E867)*Analysis!$B$4</f>
        <v>0.20279232</v>
      </c>
      <c r="Q867">
        <f>IF(ABS(F867)&gt;1,F867/1000000,F867)*Analysis!$B$4</f>
        <v>9.9215985600000014</v>
      </c>
      <c r="R867">
        <f t="shared" si="83"/>
        <v>-14.482327</v>
      </c>
      <c r="S867">
        <f t="shared" si="84"/>
        <v>2.9992730000000001</v>
      </c>
      <c r="T867">
        <f t="shared" si="85"/>
        <v>0</v>
      </c>
      <c r="U867">
        <f t="shared" si="86"/>
        <v>0.27300000000000002</v>
      </c>
    </row>
    <row r="868" spans="1:21" x14ac:dyDescent="0.3">
      <c r="A868" s="4">
        <v>866</v>
      </c>
      <c r="B868" s="4">
        <v>-96573272536</v>
      </c>
      <c r="C868" s="5">
        <v>3</v>
      </c>
      <c r="D868" s="5">
        <v>1.474E-3</v>
      </c>
      <c r="E868" s="5">
        <v>9.5139999999999999E-3</v>
      </c>
      <c r="F868" s="5">
        <v>1027633</v>
      </c>
      <c r="G868" s="5">
        <v>-9607637</v>
      </c>
      <c r="H868" s="5">
        <v>3594631</v>
      </c>
      <c r="I868" s="5">
        <v>0</v>
      </c>
      <c r="J868" s="5">
        <v>272</v>
      </c>
      <c r="L868">
        <f t="shared" si="81"/>
        <v>866</v>
      </c>
      <c r="M868">
        <f>Analysis!$B$3+B868/1000000</f>
        <v>18.727463999995962</v>
      </c>
      <c r="N868">
        <f t="shared" si="82"/>
        <v>3</v>
      </c>
      <c r="O868">
        <f>IF(ABS(D868)&gt;1,D868/1000000,D868)*Analysis!$B$4</f>
        <v>1.4459940000000001E-2</v>
      </c>
      <c r="P868">
        <f>IF(ABS(E868)&gt;1,E868/1000000,E868)*Analysis!$B$4</f>
        <v>9.333234E-2</v>
      </c>
      <c r="Q868">
        <f>IF(ABS(F868)&gt;1,F868/1000000,F868)*Analysis!$B$4</f>
        <v>10.081079730000001</v>
      </c>
      <c r="R868">
        <f t="shared" si="83"/>
        <v>-9.6076370000000004</v>
      </c>
      <c r="S868">
        <f t="shared" si="84"/>
        <v>3.5946310000000001</v>
      </c>
      <c r="T868">
        <f t="shared" si="85"/>
        <v>0</v>
      </c>
      <c r="U868">
        <f t="shared" si="86"/>
        <v>0.27200000000000002</v>
      </c>
    </row>
    <row r="869" spans="1:21" x14ac:dyDescent="0.3">
      <c r="A869" s="4">
        <v>867</v>
      </c>
      <c r="B869" s="4">
        <v>-96573248141</v>
      </c>
      <c r="C869" s="5">
        <v>3</v>
      </c>
      <c r="D869" s="5">
        <v>-4.1320000000000003E-3</v>
      </c>
      <c r="E869" s="5">
        <v>-1.0696000000000001E-2</v>
      </c>
      <c r="F869" s="5">
        <v>1012185</v>
      </c>
      <c r="G869" s="5">
        <v>-4252648</v>
      </c>
      <c r="H869" s="5">
        <v>6221934</v>
      </c>
      <c r="I869" s="5">
        <v>0</v>
      </c>
      <c r="J869" s="5">
        <v>270</v>
      </c>
      <c r="L869">
        <f t="shared" si="81"/>
        <v>867</v>
      </c>
      <c r="M869">
        <f>Analysis!$B$3+B869/1000000</f>
        <v>18.75185899999633</v>
      </c>
      <c r="N869">
        <f t="shared" si="82"/>
        <v>3</v>
      </c>
      <c r="O869">
        <f>IF(ABS(D869)&gt;1,D869/1000000,D869)*Analysis!$B$4</f>
        <v>-4.0534920000000002E-2</v>
      </c>
      <c r="P869">
        <f>IF(ABS(E869)&gt;1,E869/1000000,E869)*Analysis!$B$4</f>
        <v>-0.10492776000000001</v>
      </c>
      <c r="Q869">
        <f>IF(ABS(F869)&gt;1,F869/1000000,F869)*Analysis!$B$4</f>
        <v>9.9295348499999996</v>
      </c>
      <c r="R869">
        <f t="shared" si="83"/>
        <v>-4.2526479999999998</v>
      </c>
      <c r="S869">
        <f t="shared" si="84"/>
        <v>6.2219340000000001</v>
      </c>
      <c r="T869">
        <f t="shared" si="85"/>
        <v>0</v>
      </c>
      <c r="U869">
        <f t="shared" si="86"/>
        <v>0.27</v>
      </c>
    </row>
    <row r="870" spans="1:21" x14ac:dyDescent="0.3">
      <c r="A870" s="4">
        <v>868</v>
      </c>
      <c r="B870" s="4">
        <v>-96573228617</v>
      </c>
      <c r="C870" s="5">
        <v>3</v>
      </c>
      <c r="D870" s="5">
        <v>4.6999999999999999E-4</v>
      </c>
      <c r="E870" s="5">
        <v>-1.3913E-2</v>
      </c>
      <c r="F870" s="5">
        <v>0.99592099999999995</v>
      </c>
      <c r="G870" s="5">
        <v>-6130582</v>
      </c>
      <c r="H870" s="5">
        <v>14669509</v>
      </c>
      <c r="I870" s="5">
        <v>0</v>
      </c>
      <c r="J870" s="5">
        <v>269</v>
      </c>
      <c r="L870">
        <f t="shared" si="81"/>
        <v>868</v>
      </c>
      <c r="M870">
        <f>Analysis!$B$3+B870/1000000</f>
        <v>18.771382999999332</v>
      </c>
      <c r="N870">
        <f t="shared" si="82"/>
        <v>3</v>
      </c>
      <c r="O870">
        <f>IF(ABS(D870)&gt;1,D870/1000000,D870)*Analysis!$B$4</f>
        <v>4.6106999999999997E-3</v>
      </c>
      <c r="P870">
        <f>IF(ABS(E870)&gt;1,E870/1000000,E870)*Analysis!$B$4</f>
        <v>-0.13648652999999999</v>
      </c>
      <c r="Q870">
        <f>IF(ABS(F870)&gt;1,F870/1000000,F870)*Analysis!$B$4</f>
        <v>9.7699850099999992</v>
      </c>
      <c r="R870">
        <f t="shared" si="83"/>
        <v>-6.1305820000000004</v>
      </c>
      <c r="S870">
        <f t="shared" si="84"/>
        <v>14.669509</v>
      </c>
      <c r="T870">
        <f t="shared" si="85"/>
        <v>0</v>
      </c>
      <c r="U870">
        <f t="shared" si="86"/>
        <v>0.26900000000000002</v>
      </c>
    </row>
    <row r="871" spans="1:21" x14ac:dyDescent="0.3">
      <c r="A871" s="4">
        <v>869</v>
      </c>
      <c r="B871" s="4">
        <v>-96573211709</v>
      </c>
      <c r="C871" s="5">
        <v>3</v>
      </c>
      <c r="D871" s="5">
        <v>1.4975E-2</v>
      </c>
      <c r="E871" s="5">
        <v>-2.6388999999999999E-2</v>
      </c>
      <c r="F871" s="5">
        <v>0.977159</v>
      </c>
      <c r="G871" s="5">
        <v>-3927448</v>
      </c>
      <c r="H871" s="5">
        <v>11767105</v>
      </c>
      <c r="I871" s="5">
        <v>0</v>
      </c>
      <c r="J871" s="5">
        <v>269</v>
      </c>
      <c r="L871">
        <f t="shared" si="81"/>
        <v>869</v>
      </c>
      <c r="M871">
        <f>Analysis!$B$3+B871/1000000</f>
        <v>18.788291000004392</v>
      </c>
      <c r="N871">
        <f t="shared" si="82"/>
        <v>3</v>
      </c>
      <c r="O871">
        <f>IF(ABS(D871)&gt;1,D871/1000000,D871)*Analysis!$B$4</f>
        <v>0.14690475</v>
      </c>
      <c r="P871">
        <f>IF(ABS(E871)&gt;1,E871/1000000,E871)*Analysis!$B$4</f>
        <v>-0.25887609</v>
      </c>
      <c r="Q871">
        <f>IF(ABS(F871)&gt;1,F871/1000000,F871)*Analysis!$B$4</f>
        <v>9.5859297899999998</v>
      </c>
      <c r="R871">
        <f t="shared" si="83"/>
        <v>-3.9274480000000001</v>
      </c>
      <c r="S871">
        <f t="shared" si="84"/>
        <v>11.767105000000001</v>
      </c>
      <c r="T871">
        <f t="shared" si="85"/>
        <v>0</v>
      </c>
      <c r="U871">
        <f t="shared" si="86"/>
        <v>0.26900000000000002</v>
      </c>
    </row>
    <row r="872" spans="1:21" x14ac:dyDescent="0.3">
      <c r="A872" s="4">
        <v>870</v>
      </c>
      <c r="B872" s="4">
        <v>-96573151191</v>
      </c>
      <c r="C872" s="5">
        <v>3</v>
      </c>
      <c r="D872" s="5">
        <v>3.2485E-2</v>
      </c>
      <c r="E872" s="5">
        <v>-3.4845000000000001E-2</v>
      </c>
      <c r="F872" s="5">
        <v>0.99738199999999999</v>
      </c>
      <c r="G872" s="5">
        <v>-0.42018699999999998</v>
      </c>
      <c r="H872" s="5">
        <v>6921209</v>
      </c>
      <c r="I872" s="5">
        <v>0</v>
      </c>
      <c r="J872" s="5">
        <v>269</v>
      </c>
      <c r="L872">
        <f t="shared" si="81"/>
        <v>870</v>
      </c>
      <c r="M872">
        <f>Analysis!$B$3+B872/1000000</f>
        <v>18.848809000002802</v>
      </c>
      <c r="N872">
        <f t="shared" si="82"/>
        <v>3</v>
      </c>
      <c r="O872">
        <f>IF(ABS(D872)&gt;1,D872/1000000,D872)*Analysis!$B$4</f>
        <v>0.31867785000000004</v>
      </c>
      <c r="P872">
        <f>IF(ABS(E872)&gt;1,E872/1000000,E872)*Analysis!$B$4</f>
        <v>-0.34182945000000003</v>
      </c>
      <c r="Q872">
        <f>IF(ABS(F872)&gt;1,F872/1000000,F872)*Analysis!$B$4</f>
        <v>9.7843174200000007</v>
      </c>
      <c r="R872">
        <f t="shared" si="83"/>
        <v>-0.42018699999999998</v>
      </c>
      <c r="S872">
        <f t="shared" si="84"/>
        <v>6.9212090000000002</v>
      </c>
      <c r="T872">
        <f t="shared" si="85"/>
        <v>0</v>
      </c>
      <c r="U872">
        <f t="shared" si="86"/>
        <v>0.26900000000000002</v>
      </c>
    </row>
    <row r="873" spans="1:21" x14ac:dyDescent="0.3">
      <c r="A873" s="4">
        <v>871</v>
      </c>
      <c r="B873" s="4">
        <v>-96573146774</v>
      </c>
      <c r="C873" s="5">
        <v>3</v>
      </c>
      <c r="D873" s="5">
        <v>2.5814E-2</v>
      </c>
      <c r="E873" s="5">
        <v>-2.9045000000000001E-2</v>
      </c>
      <c r="F873" s="5">
        <v>1005911</v>
      </c>
      <c r="G873" s="5">
        <v>1080064</v>
      </c>
      <c r="H873" s="5">
        <v>2551824</v>
      </c>
      <c r="I873" s="5">
        <v>0</v>
      </c>
      <c r="J873" s="5">
        <v>269</v>
      </c>
      <c r="L873">
        <f t="shared" si="81"/>
        <v>871</v>
      </c>
      <c r="M873">
        <f>Analysis!$B$3+B873/1000000</f>
        <v>18.853226000006543</v>
      </c>
      <c r="N873">
        <f t="shared" si="82"/>
        <v>3</v>
      </c>
      <c r="O873">
        <f>IF(ABS(D873)&gt;1,D873/1000000,D873)*Analysis!$B$4</f>
        <v>0.25323534000000003</v>
      </c>
      <c r="P873">
        <f>IF(ABS(E873)&gt;1,E873/1000000,E873)*Analysis!$B$4</f>
        <v>-0.28493145000000003</v>
      </c>
      <c r="Q873">
        <f>IF(ABS(F873)&gt;1,F873/1000000,F873)*Analysis!$B$4</f>
        <v>9.8679869100000008</v>
      </c>
      <c r="R873">
        <f t="shared" si="83"/>
        <v>1.0800639999999999</v>
      </c>
      <c r="S873">
        <f t="shared" si="84"/>
        <v>2.5518239999999999</v>
      </c>
      <c r="T873">
        <f t="shared" si="85"/>
        <v>0</v>
      </c>
      <c r="U873">
        <f t="shared" si="86"/>
        <v>0.26900000000000002</v>
      </c>
    </row>
    <row r="874" spans="1:21" x14ac:dyDescent="0.3">
      <c r="A874" s="4">
        <v>872</v>
      </c>
      <c r="B874" s="4">
        <v>-96573068270</v>
      </c>
      <c r="C874" s="5">
        <v>3</v>
      </c>
      <c r="D874" s="5">
        <v>2.1789999999999999E-3</v>
      </c>
      <c r="E874" s="5">
        <v>1.0973E-2</v>
      </c>
      <c r="F874" s="5">
        <v>0.98911499999999997</v>
      </c>
      <c r="G874" s="5">
        <v>0.41332099999999999</v>
      </c>
      <c r="H874" s="5">
        <v>0.60776200000000002</v>
      </c>
      <c r="I874" s="5">
        <v>0</v>
      </c>
      <c r="J874" s="5">
        <v>268</v>
      </c>
      <c r="L874">
        <f t="shared" si="81"/>
        <v>872</v>
      </c>
      <c r="M874">
        <f>Analysis!$B$3+B874/1000000</f>
        <v>18.931729999996605</v>
      </c>
      <c r="N874">
        <f t="shared" si="82"/>
        <v>3</v>
      </c>
      <c r="O874">
        <f>IF(ABS(D874)&gt;1,D874/1000000,D874)*Analysis!$B$4</f>
        <v>2.1375990000000001E-2</v>
      </c>
      <c r="P874">
        <f>IF(ABS(E874)&gt;1,E874/1000000,E874)*Analysis!$B$4</f>
        <v>0.10764513000000001</v>
      </c>
      <c r="Q874">
        <f>IF(ABS(F874)&gt;1,F874/1000000,F874)*Analysis!$B$4</f>
        <v>9.7032181499999997</v>
      </c>
      <c r="R874">
        <f t="shared" si="83"/>
        <v>0.41332099999999999</v>
      </c>
      <c r="S874">
        <f t="shared" si="84"/>
        <v>0.60776200000000002</v>
      </c>
      <c r="T874">
        <f t="shared" si="85"/>
        <v>0</v>
      </c>
      <c r="U874">
        <f t="shared" si="86"/>
        <v>0.26800000000000002</v>
      </c>
    </row>
    <row r="875" spans="1:21" x14ac:dyDescent="0.3">
      <c r="A875" s="4">
        <v>873</v>
      </c>
      <c r="B875" s="4">
        <v>-96573050646</v>
      </c>
      <c r="C875" s="5">
        <v>3</v>
      </c>
      <c r="D875" s="5">
        <v>4.7759999999999999E-3</v>
      </c>
      <c r="E875" s="5">
        <v>1.1346999999999999E-2</v>
      </c>
      <c r="F875" s="5">
        <v>0.98800500000000002</v>
      </c>
      <c r="G875" s="5">
        <v>0.13985900000000001</v>
      </c>
      <c r="H875" s="5">
        <v>2151948</v>
      </c>
      <c r="I875" s="5">
        <v>0</v>
      </c>
      <c r="J875" s="5">
        <v>268</v>
      </c>
      <c r="L875">
        <f t="shared" si="81"/>
        <v>873</v>
      </c>
      <c r="M875">
        <f>Analysis!$B$3+B875/1000000</f>
        <v>18.949353999996674</v>
      </c>
      <c r="N875">
        <f t="shared" si="82"/>
        <v>3</v>
      </c>
      <c r="O875">
        <f>IF(ABS(D875)&gt;1,D875/1000000,D875)*Analysis!$B$4</f>
        <v>4.6852560000000001E-2</v>
      </c>
      <c r="P875">
        <f>IF(ABS(E875)&gt;1,E875/1000000,E875)*Analysis!$B$4</f>
        <v>0.11131407</v>
      </c>
      <c r="Q875">
        <f>IF(ABS(F875)&gt;1,F875/1000000,F875)*Analysis!$B$4</f>
        <v>9.6923290500000014</v>
      </c>
      <c r="R875">
        <f t="shared" si="83"/>
        <v>0.13985900000000001</v>
      </c>
      <c r="S875">
        <f t="shared" si="84"/>
        <v>2.151948</v>
      </c>
      <c r="T875">
        <f t="shared" si="85"/>
        <v>0</v>
      </c>
      <c r="U875">
        <f t="shared" si="86"/>
        <v>0.26800000000000002</v>
      </c>
    </row>
    <row r="876" spans="1:21" x14ac:dyDescent="0.3">
      <c r="A876" s="4">
        <v>874</v>
      </c>
      <c r="B876" s="4">
        <v>-96573030013</v>
      </c>
      <c r="C876" s="5">
        <v>3</v>
      </c>
      <c r="D876" s="5">
        <v>3.4001999999999998E-2</v>
      </c>
      <c r="E876" s="5">
        <v>-1.1083000000000001E-2</v>
      </c>
      <c r="F876" s="5">
        <v>1035553</v>
      </c>
      <c r="G876" s="5">
        <v>6917036</v>
      </c>
      <c r="H876" s="5">
        <v>12436699</v>
      </c>
      <c r="I876" s="5">
        <v>0</v>
      </c>
      <c r="J876" s="5">
        <v>266</v>
      </c>
      <c r="L876">
        <f t="shared" si="81"/>
        <v>874</v>
      </c>
      <c r="M876">
        <f>Analysis!$B$3+B876/1000000</f>
        <v>18.969987000004039</v>
      </c>
      <c r="N876">
        <f t="shared" si="82"/>
        <v>3</v>
      </c>
      <c r="O876">
        <f>IF(ABS(D876)&gt;1,D876/1000000,D876)*Analysis!$B$4</f>
        <v>0.33355962</v>
      </c>
      <c r="P876">
        <f>IF(ABS(E876)&gt;1,E876/1000000,E876)*Analysis!$B$4</f>
        <v>-0.10872423000000002</v>
      </c>
      <c r="Q876">
        <f>IF(ABS(F876)&gt;1,F876/1000000,F876)*Analysis!$B$4</f>
        <v>10.15877493</v>
      </c>
      <c r="R876">
        <f t="shared" si="83"/>
        <v>6.9170360000000004</v>
      </c>
      <c r="S876">
        <f t="shared" si="84"/>
        <v>12.436699000000001</v>
      </c>
      <c r="T876">
        <f t="shared" si="85"/>
        <v>0</v>
      </c>
      <c r="U876">
        <f t="shared" si="86"/>
        <v>0.26600000000000001</v>
      </c>
    </row>
    <row r="877" spans="1:21" x14ac:dyDescent="0.3">
      <c r="A877" s="4">
        <v>875</v>
      </c>
      <c r="B877" s="4">
        <v>-96573009533</v>
      </c>
      <c r="C877" s="5">
        <v>3</v>
      </c>
      <c r="D877" s="5">
        <v>2.4634E-2</v>
      </c>
      <c r="E877" s="5">
        <v>-3.0615E-2</v>
      </c>
      <c r="F877" s="5">
        <v>1000536</v>
      </c>
      <c r="G877" s="5">
        <v>24648212</v>
      </c>
      <c r="H877" s="5">
        <v>12675312</v>
      </c>
      <c r="I877" s="5">
        <v>0</v>
      </c>
      <c r="J877" s="5">
        <v>262</v>
      </c>
      <c r="L877">
        <f t="shared" si="81"/>
        <v>875</v>
      </c>
      <c r="M877">
        <f>Analysis!$B$3+B877/1000000</f>
        <v>18.990466999995988</v>
      </c>
      <c r="N877">
        <f t="shared" si="82"/>
        <v>3</v>
      </c>
      <c r="O877">
        <f>IF(ABS(D877)&gt;1,D877/1000000,D877)*Analysis!$B$4</f>
        <v>0.24165954000000001</v>
      </c>
      <c r="P877">
        <f>IF(ABS(E877)&gt;1,E877/1000000,E877)*Analysis!$B$4</f>
        <v>-0.30033314999999999</v>
      </c>
      <c r="Q877">
        <f>IF(ABS(F877)&gt;1,F877/1000000,F877)*Analysis!$B$4</f>
        <v>9.8152581600000008</v>
      </c>
      <c r="R877">
        <f t="shared" si="83"/>
        <v>24.648212000000001</v>
      </c>
      <c r="S877">
        <f t="shared" si="84"/>
        <v>12.675312</v>
      </c>
      <c r="T877">
        <f t="shared" si="85"/>
        <v>0</v>
      </c>
      <c r="U877">
        <f t="shared" si="86"/>
        <v>0.26200000000000001</v>
      </c>
    </row>
    <row r="878" spans="1:21" x14ac:dyDescent="0.3">
      <c r="A878" s="4">
        <v>876</v>
      </c>
      <c r="B878" s="4">
        <v>-96572998521</v>
      </c>
      <c r="C878" s="5">
        <v>3</v>
      </c>
      <c r="D878" s="5">
        <v>3.2453999999999997E-2</v>
      </c>
      <c r="E878" s="5">
        <v>-1.6292000000000001E-2</v>
      </c>
      <c r="F878" s="5">
        <v>1002119</v>
      </c>
      <c r="G878" s="5">
        <v>30633125</v>
      </c>
      <c r="H878" s="5">
        <v>20737076</v>
      </c>
      <c r="I878" s="5">
        <v>0</v>
      </c>
      <c r="J878" s="5">
        <v>261</v>
      </c>
      <c r="L878">
        <f t="shared" si="81"/>
        <v>876</v>
      </c>
      <c r="M878">
        <f>Analysis!$B$3+B878/1000000</f>
        <v>19.001478999998653</v>
      </c>
      <c r="N878">
        <f t="shared" si="82"/>
        <v>3</v>
      </c>
      <c r="O878">
        <f>IF(ABS(D878)&gt;1,D878/1000000,D878)*Analysis!$B$4</f>
        <v>0.31837373999999996</v>
      </c>
      <c r="P878">
        <f>IF(ABS(E878)&gt;1,E878/1000000,E878)*Analysis!$B$4</f>
        <v>-0.15982452000000003</v>
      </c>
      <c r="Q878">
        <f>IF(ABS(F878)&gt;1,F878/1000000,F878)*Analysis!$B$4</f>
        <v>9.8307873900000011</v>
      </c>
      <c r="R878">
        <f t="shared" si="83"/>
        <v>30.633125</v>
      </c>
      <c r="S878">
        <f t="shared" si="84"/>
        <v>20.737075999999998</v>
      </c>
      <c r="T878">
        <f t="shared" si="85"/>
        <v>0</v>
      </c>
      <c r="U878">
        <f t="shared" si="86"/>
        <v>0.26100000000000001</v>
      </c>
    </row>
    <row r="879" spans="1:21" x14ac:dyDescent="0.3">
      <c r="A879" s="4">
        <v>877</v>
      </c>
      <c r="B879" s="4">
        <v>-96572969489</v>
      </c>
      <c r="C879" s="5">
        <v>3</v>
      </c>
      <c r="D879" s="5">
        <v>1.3863E-2</v>
      </c>
      <c r="E879" s="5">
        <v>-3.238E-3</v>
      </c>
      <c r="F879" s="5">
        <v>1003786</v>
      </c>
      <c r="G879" s="5">
        <v>46551556</v>
      </c>
      <c r="H879" s="5">
        <v>26986519</v>
      </c>
      <c r="I879" s="5">
        <v>0</v>
      </c>
      <c r="J879" s="5">
        <v>260</v>
      </c>
      <c r="L879">
        <f t="shared" si="81"/>
        <v>877</v>
      </c>
      <c r="M879">
        <f>Analysis!$B$3+B879/1000000</f>
        <v>19.030511000004481</v>
      </c>
      <c r="N879">
        <f t="shared" si="82"/>
        <v>3</v>
      </c>
      <c r="O879">
        <f>IF(ABS(D879)&gt;1,D879/1000000,D879)*Analysis!$B$4</f>
        <v>0.13599603000000002</v>
      </c>
      <c r="P879">
        <f>IF(ABS(E879)&gt;1,E879/1000000,E879)*Analysis!$B$4</f>
        <v>-3.1764779999999999E-2</v>
      </c>
      <c r="Q879">
        <f>IF(ABS(F879)&gt;1,F879/1000000,F879)*Analysis!$B$4</f>
        <v>9.8471406600000009</v>
      </c>
      <c r="R879">
        <f t="shared" si="83"/>
        <v>46.551555999999998</v>
      </c>
      <c r="S879">
        <f t="shared" si="84"/>
        <v>26.986519000000001</v>
      </c>
      <c r="T879">
        <f t="shared" si="85"/>
        <v>0</v>
      </c>
      <c r="U879">
        <f t="shared" si="86"/>
        <v>0.26</v>
      </c>
    </row>
    <row r="880" spans="1:21" x14ac:dyDescent="0.3">
      <c r="A880" s="4">
        <v>878</v>
      </c>
      <c r="B880" s="4">
        <v>-96572928735</v>
      </c>
      <c r="C880" s="5">
        <v>3</v>
      </c>
      <c r="D880" s="5">
        <v>1.1795E-2</v>
      </c>
      <c r="E880" s="5">
        <v>-2.421E-3</v>
      </c>
      <c r="F880" s="5">
        <v>1001574</v>
      </c>
      <c r="G880" s="5">
        <v>48729126</v>
      </c>
      <c r="H880" s="5">
        <v>25459478</v>
      </c>
      <c r="I880" s="5">
        <v>0</v>
      </c>
      <c r="J880" s="5">
        <v>260</v>
      </c>
      <c r="L880">
        <f t="shared" si="81"/>
        <v>878</v>
      </c>
      <c r="M880">
        <f>Analysis!$B$3+B880/1000000</f>
        <v>19.071265000005951</v>
      </c>
      <c r="N880">
        <f t="shared" si="82"/>
        <v>3</v>
      </c>
      <c r="O880">
        <f>IF(ABS(D880)&gt;1,D880/1000000,D880)*Analysis!$B$4</f>
        <v>0.11570895</v>
      </c>
      <c r="P880">
        <f>IF(ABS(E880)&gt;1,E880/1000000,E880)*Analysis!$B$4</f>
        <v>-2.3750010000000002E-2</v>
      </c>
      <c r="Q880">
        <f>IF(ABS(F880)&gt;1,F880/1000000,F880)*Analysis!$B$4</f>
        <v>9.82544094</v>
      </c>
      <c r="R880">
        <f t="shared" si="83"/>
        <v>48.729126000000001</v>
      </c>
      <c r="S880">
        <f t="shared" si="84"/>
        <v>25.459478000000001</v>
      </c>
      <c r="T880">
        <f t="shared" si="85"/>
        <v>0</v>
      </c>
      <c r="U880">
        <f t="shared" si="86"/>
        <v>0.26</v>
      </c>
    </row>
    <row r="881" spans="1:21" x14ac:dyDescent="0.3">
      <c r="A881" s="4">
        <v>879</v>
      </c>
      <c r="B881" s="4">
        <v>-96572912303</v>
      </c>
      <c r="C881" s="5">
        <v>3</v>
      </c>
      <c r="D881" s="5">
        <v>2.8788999999999999E-2</v>
      </c>
      <c r="E881" s="5">
        <v>1.63E-4</v>
      </c>
      <c r="F881" s="5">
        <v>1008975</v>
      </c>
      <c r="G881" s="5">
        <v>56991840</v>
      </c>
      <c r="H881" s="5">
        <v>35104469</v>
      </c>
      <c r="I881" s="5">
        <v>0</v>
      </c>
      <c r="J881" s="5">
        <v>259</v>
      </c>
      <c r="L881">
        <f t="shared" si="81"/>
        <v>879</v>
      </c>
      <c r="M881">
        <f>Analysis!$B$3+B881/1000000</f>
        <v>19.087696999995387</v>
      </c>
      <c r="N881">
        <f t="shared" si="82"/>
        <v>3</v>
      </c>
      <c r="O881">
        <f>IF(ABS(D881)&gt;1,D881/1000000,D881)*Analysis!$B$4</f>
        <v>0.28242009000000001</v>
      </c>
      <c r="P881">
        <f>IF(ABS(E881)&gt;1,E881/1000000,E881)*Analysis!$B$4</f>
        <v>1.5990300000000002E-3</v>
      </c>
      <c r="Q881">
        <f>IF(ABS(F881)&gt;1,F881/1000000,F881)*Analysis!$B$4</f>
        <v>9.8980447500000004</v>
      </c>
      <c r="R881">
        <f t="shared" si="83"/>
        <v>56.991840000000003</v>
      </c>
      <c r="S881">
        <f t="shared" si="84"/>
        <v>35.104469000000002</v>
      </c>
      <c r="T881">
        <f t="shared" si="85"/>
        <v>0</v>
      </c>
      <c r="U881">
        <f t="shared" si="86"/>
        <v>0.25900000000000001</v>
      </c>
    </row>
    <row r="882" spans="1:21" x14ac:dyDescent="0.3">
      <c r="A882" s="4">
        <v>880</v>
      </c>
      <c r="B882" s="4">
        <v>-96572890582</v>
      </c>
      <c r="C882" s="5">
        <v>3</v>
      </c>
      <c r="D882" s="5">
        <v>1.9446000000000001E-2</v>
      </c>
      <c r="E882" s="5">
        <v>1.6095999999999999E-2</v>
      </c>
      <c r="F882" s="5">
        <v>1017898</v>
      </c>
      <c r="G882" s="5">
        <v>81036942</v>
      </c>
      <c r="H882" s="5">
        <v>33179543</v>
      </c>
      <c r="I882" s="5">
        <v>0</v>
      </c>
      <c r="J882" s="5">
        <v>258</v>
      </c>
      <c r="L882">
        <f t="shared" si="81"/>
        <v>880</v>
      </c>
      <c r="M882">
        <f>Analysis!$B$3+B882/1000000</f>
        <v>19.109417999992729</v>
      </c>
      <c r="N882">
        <f t="shared" si="82"/>
        <v>3</v>
      </c>
      <c r="O882">
        <f>IF(ABS(D882)&gt;1,D882/1000000,D882)*Analysis!$B$4</f>
        <v>0.19076526000000002</v>
      </c>
      <c r="P882">
        <f>IF(ABS(E882)&gt;1,E882/1000000,E882)*Analysis!$B$4</f>
        <v>0.15790176</v>
      </c>
      <c r="Q882">
        <f>IF(ABS(F882)&gt;1,F882/1000000,F882)*Analysis!$B$4</f>
        <v>9.9855793800000008</v>
      </c>
      <c r="R882">
        <f t="shared" si="83"/>
        <v>81.036941999999996</v>
      </c>
      <c r="S882">
        <f t="shared" si="84"/>
        <v>33.179543000000002</v>
      </c>
      <c r="T882">
        <f t="shared" si="85"/>
        <v>0</v>
      </c>
      <c r="U882">
        <f t="shared" si="86"/>
        <v>0.25800000000000001</v>
      </c>
    </row>
    <row r="883" spans="1:21" x14ac:dyDescent="0.3">
      <c r="A883" s="4">
        <v>881</v>
      </c>
      <c r="B883" s="4">
        <v>-96572878974</v>
      </c>
      <c r="C883" s="5">
        <v>3</v>
      </c>
      <c r="D883" s="5">
        <v>3.2682000000000003E-2</v>
      </c>
      <c r="E883" s="5">
        <v>2.0268999999999999E-2</v>
      </c>
      <c r="F883" s="5">
        <v>1013879</v>
      </c>
      <c r="G883" s="5">
        <v>87077194</v>
      </c>
      <c r="H883" s="5">
        <v>38260139</v>
      </c>
      <c r="I883" s="5">
        <v>0</v>
      </c>
      <c r="J883" s="5">
        <v>258</v>
      </c>
      <c r="L883">
        <f t="shared" si="81"/>
        <v>881</v>
      </c>
      <c r="M883">
        <f>Analysis!$B$3+B883/1000000</f>
        <v>19.121025999993435</v>
      </c>
      <c r="N883">
        <f t="shared" si="82"/>
        <v>3</v>
      </c>
      <c r="O883">
        <f>IF(ABS(D883)&gt;1,D883/1000000,D883)*Analysis!$B$4</f>
        <v>0.32061042000000006</v>
      </c>
      <c r="P883">
        <f>IF(ABS(E883)&gt;1,E883/1000000,E883)*Analysis!$B$4</f>
        <v>0.19883888999999999</v>
      </c>
      <c r="Q883">
        <f>IF(ABS(F883)&gt;1,F883/1000000,F883)*Analysis!$B$4</f>
        <v>9.9461529899999999</v>
      </c>
      <c r="R883">
        <f t="shared" si="83"/>
        <v>87.077194000000006</v>
      </c>
      <c r="S883">
        <f t="shared" si="84"/>
        <v>38.260139000000002</v>
      </c>
      <c r="T883">
        <f t="shared" si="85"/>
        <v>0</v>
      </c>
      <c r="U883">
        <f t="shared" si="86"/>
        <v>0.25800000000000001</v>
      </c>
    </row>
    <row r="884" spans="1:21" x14ac:dyDescent="0.3">
      <c r="A884" s="4">
        <v>882</v>
      </c>
      <c r="B884" s="4">
        <v>-96572864086</v>
      </c>
      <c r="C884" s="5">
        <v>3</v>
      </c>
      <c r="D884" s="5">
        <v>4.4003E-2</v>
      </c>
      <c r="E884" s="5">
        <v>1.2154999999999999E-2</v>
      </c>
      <c r="F884" s="5">
        <v>1021133</v>
      </c>
      <c r="G884" s="5">
        <v>95326942</v>
      </c>
      <c r="H884" s="5">
        <v>42844910</v>
      </c>
      <c r="I884" s="5">
        <v>0</v>
      </c>
      <c r="J884" s="5">
        <v>258</v>
      </c>
      <c r="L884">
        <f t="shared" si="81"/>
        <v>882</v>
      </c>
      <c r="M884">
        <f>Analysis!$B$3+B884/1000000</f>
        <v>19.135913999998593</v>
      </c>
      <c r="N884">
        <f t="shared" si="82"/>
        <v>3</v>
      </c>
      <c r="O884">
        <f>IF(ABS(D884)&gt;1,D884/1000000,D884)*Analysis!$B$4</f>
        <v>0.43166943000000002</v>
      </c>
      <c r="P884">
        <f>IF(ABS(E884)&gt;1,E884/1000000,E884)*Analysis!$B$4</f>
        <v>0.11924055</v>
      </c>
      <c r="Q884">
        <f>IF(ABS(F884)&gt;1,F884/1000000,F884)*Analysis!$B$4</f>
        <v>10.017314730000001</v>
      </c>
      <c r="R884">
        <f t="shared" si="83"/>
        <v>95.326942000000003</v>
      </c>
      <c r="S884">
        <f t="shared" si="84"/>
        <v>42.844909999999999</v>
      </c>
      <c r="T884">
        <f t="shared" si="85"/>
        <v>0</v>
      </c>
      <c r="U884">
        <f t="shared" si="86"/>
        <v>0.25800000000000001</v>
      </c>
    </row>
    <row r="885" spans="1:21" x14ac:dyDescent="0.3">
      <c r="A885" s="4">
        <v>883</v>
      </c>
      <c r="B885" s="4">
        <v>-96572807617</v>
      </c>
      <c r="C885" s="5">
        <v>3</v>
      </c>
      <c r="D885" s="5">
        <v>4.0286000000000002E-2</v>
      </c>
      <c r="E885" s="5">
        <v>2.0179999999999998E-3</v>
      </c>
      <c r="F885" s="5">
        <v>1017023</v>
      </c>
      <c r="G885" s="5">
        <v>100110878</v>
      </c>
      <c r="H885" s="5">
        <v>45019005</v>
      </c>
      <c r="I885" s="5">
        <v>0</v>
      </c>
      <c r="J885" s="5">
        <v>258</v>
      </c>
      <c r="L885">
        <f t="shared" si="81"/>
        <v>883</v>
      </c>
      <c r="M885">
        <f>Analysis!$B$3+B885/1000000</f>
        <v>19.192383000001428</v>
      </c>
      <c r="N885">
        <f t="shared" si="82"/>
        <v>3</v>
      </c>
      <c r="O885">
        <f>IF(ABS(D885)&gt;1,D885/1000000,D885)*Analysis!$B$4</f>
        <v>0.39520566000000007</v>
      </c>
      <c r="P885">
        <f>IF(ABS(E885)&gt;1,E885/1000000,E885)*Analysis!$B$4</f>
        <v>1.9796579999999998E-2</v>
      </c>
      <c r="Q885">
        <f>IF(ABS(F885)&gt;1,F885/1000000,F885)*Analysis!$B$4</f>
        <v>9.9769956300000011</v>
      </c>
      <c r="R885">
        <f t="shared" si="83"/>
        <v>100.110878</v>
      </c>
      <c r="S885">
        <f t="shared" si="84"/>
        <v>45.019005</v>
      </c>
      <c r="T885">
        <f t="shared" si="85"/>
        <v>0</v>
      </c>
      <c r="U885">
        <f t="shared" si="86"/>
        <v>0.25800000000000001</v>
      </c>
    </row>
    <row r="886" spans="1:21" x14ac:dyDescent="0.3">
      <c r="A886" s="4">
        <v>884</v>
      </c>
      <c r="B886" s="4">
        <v>-96572789957</v>
      </c>
      <c r="C886" s="5">
        <v>3</v>
      </c>
      <c r="D886" s="5">
        <v>3.4963000000000001E-2</v>
      </c>
      <c r="E886" s="5">
        <v>-2.4219000000000001E-2</v>
      </c>
      <c r="F886" s="5">
        <v>1040455</v>
      </c>
      <c r="G886" s="5">
        <v>114302521</v>
      </c>
      <c r="H886" s="5">
        <v>50057072</v>
      </c>
      <c r="I886" s="5">
        <v>0</v>
      </c>
      <c r="J886" s="5">
        <v>258</v>
      </c>
      <c r="L886">
        <f t="shared" si="81"/>
        <v>884</v>
      </c>
      <c r="M886">
        <f>Analysis!$B$3+B886/1000000</f>
        <v>19.210042999999132</v>
      </c>
      <c r="N886">
        <f t="shared" si="82"/>
        <v>3</v>
      </c>
      <c r="O886">
        <f>IF(ABS(D886)&gt;1,D886/1000000,D886)*Analysis!$B$4</f>
        <v>0.34298703000000003</v>
      </c>
      <c r="P886">
        <f>IF(ABS(E886)&gt;1,E886/1000000,E886)*Analysis!$B$4</f>
        <v>-0.23758839000000001</v>
      </c>
      <c r="Q886">
        <f>IF(ABS(F886)&gt;1,F886/1000000,F886)*Analysis!$B$4</f>
        <v>10.20686355</v>
      </c>
      <c r="R886">
        <f t="shared" si="83"/>
        <v>114.302521</v>
      </c>
      <c r="S886">
        <f t="shared" si="84"/>
        <v>50.057071999999998</v>
      </c>
      <c r="T886">
        <f t="shared" si="85"/>
        <v>0</v>
      </c>
      <c r="U886">
        <f t="shared" si="86"/>
        <v>0.25800000000000001</v>
      </c>
    </row>
    <row r="887" spans="1:21" x14ac:dyDescent="0.3">
      <c r="A887" s="4">
        <v>885</v>
      </c>
      <c r="B887" s="4">
        <v>-96572730052</v>
      </c>
      <c r="C887" s="5">
        <v>3</v>
      </c>
      <c r="D887" s="5">
        <v>2.9339E-2</v>
      </c>
      <c r="E887" s="5">
        <v>-3.5063999999999998E-2</v>
      </c>
      <c r="F887" s="5">
        <v>1038309</v>
      </c>
      <c r="G887" s="5">
        <v>116776642</v>
      </c>
      <c r="H887" s="5">
        <v>50341637</v>
      </c>
      <c r="I887" s="5">
        <v>0</v>
      </c>
      <c r="J887" s="5">
        <v>258</v>
      </c>
      <c r="L887">
        <f t="shared" si="81"/>
        <v>885</v>
      </c>
      <c r="M887">
        <f>Analysis!$B$3+B887/1000000</f>
        <v>19.269948000001023</v>
      </c>
      <c r="N887">
        <f t="shared" si="82"/>
        <v>3</v>
      </c>
      <c r="O887">
        <f>IF(ABS(D887)&gt;1,D887/1000000,D887)*Analysis!$B$4</f>
        <v>0.28781559000000001</v>
      </c>
      <c r="P887">
        <f>IF(ABS(E887)&gt;1,E887/1000000,E887)*Analysis!$B$4</f>
        <v>-0.34397783999999998</v>
      </c>
      <c r="Q887">
        <f>IF(ABS(F887)&gt;1,F887/1000000,F887)*Analysis!$B$4</f>
        <v>10.18581129</v>
      </c>
      <c r="R887">
        <f t="shared" si="83"/>
        <v>116.776642</v>
      </c>
      <c r="S887">
        <f t="shared" si="84"/>
        <v>50.341636999999999</v>
      </c>
      <c r="T887">
        <f t="shared" si="85"/>
        <v>0</v>
      </c>
      <c r="U887">
        <f t="shared" si="86"/>
        <v>0.25800000000000001</v>
      </c>
    </row>
    <row r="888" spans="1:21" x14ac:dyDescent="0.3">
      <c r="A888" s="4">
        <v>886</v>
      </c>
      <c r="B888" s="4">
        <v>-96572722114</v>
      </c>
      <c r="C888" s="5">
        <v>3</v>
      </c>
      <c r="D888" s="5">
        <v>1.7330000000000002E-2</v>
      </c>
      <c r="E888" s="5">
        <v>-3.3588E-2</v>
      </c>
      <c r="F888" s="5">
        <v>1034419</v>
      </c>
      <c r="G888" s="5">
        <v>118697540</v>
      </c>
      <c r="H888" s="5">
        <v>50597248</v>
      </c>
      <c r="I888" s="5">
        <v>0</v>
      </c>
      <c r="J888" s="5">
        <v>257</v>
      </c>
      <c r="L888">
        <f t="shared" si="81"/>
        <v>886</v>
      </c>
      <c r="M888">
        <f>Analysis!$B$3+B888/1000000</f>
        <v>19.277885999996215</v>
      </c>
      <c r="N888">
        <f t="shared" si="82"/>
        <v>3</v>
      </c>
      <c r="O888">
        <f>IF(ABS(D888)&gt;1,D888/1000000,D888)*Analysis!$B$4</f>
        <v>0.17000730000000003</v>
      </c>
      <c r="P888">
        <f>IF(ABS(E888)&gt;1,E888/1000000,E888)*Analysis!$B$4</f>
        <v>-0.32949828000000003</v>
      </c>
      <c r="Q888">
        <f>IF(ABS(F888)&gt;1,F888/1000000,F888)*Analysis!$B$4</f>
        <v>10.147650390000001</v>
      </c>
      <c r="R888">
        <f t="shared" si="83"/>
        <v>118.69754</v>
      </c>
      <c r="S888">
        <f t="shared" si="84"/>
        <v>50.597248</v>
      </c>
      <c r="T888">
        <f t="shared" si="85"/>
        <v>0</v>
      </c>
      <c r="U888">
        <f t="shared" si="86"/>
        <v>0.25700000000000001</v>
      </c>
    </row>
    <row r="889" spans="1:21" x14ac:dyDescent="0.3">
      <c r="A889" s="4">
        <v>887</v>
      </c>
      <c r="B889" s="4">
        <v>-96572669308</v>
      </c>
      <c r="C889" s="5">
        <v>3</v>
      </c>
      <c r="D889" s="5">
        <v>2.3164000000000001E-2</v>
      </c>
      <c r="E889" s="5">
        <v>-3.687E-2</v>
      </c>
      <c r="F889" s="5">
        <v>1042471</v>
      </c>
      <c r="G889" s="5">
        <v>120558983</v>
      </c>
      <c r="H889" s="5">
        <v>50737514</v>
      </c>
      <c r="I889" s="5">
        <v>0</v>
      </c>
      <c r="J889" s="5">
        <v>257</v>
      </c>
      <c r="L889">
        <f t="shared" si="81"/>
        <v>887</v>
      </c>
      <c r="M889">
        <f>Analysis!$B$3+B889/1000000</f>
        <v>19.330692000003182</v>
      </c>
      <c r="N889">
        <f t="shared" si="82"/>
        <v>3</v>
      </c>
      <c r="O889">
        <f>IF(ABS(D889)&gt;1,D889/1000000,D889)*Analysis!$B$4</f>
        <v>0.22723884000000003</v>
      </c>
      <c r="P889">
        <f>IF(ABS(E889)&gt;1,E889/1000000,E889)*Analysis!$B$4</f>
        <v>-0.36169470000000004</v>
      </c>
      <c r="Q889">
        <f>IF(ABS(F889)&gt;1,F889/1000000,F889)*Analysis!$B$4</f>
        <v>10.226640509999999</v>
      </c>
      <c r="R889">
        <f t="shared" si="83"/>
        <v>120.558983</v>
      </c>
      <c r="S889">
        <f t="shared" si="84"/>
        <v>50.737513999999997</v>
      </c>
      <c r="T889">
        <f t="shared" si="85"/>
        <v>0</v>
      </c>
      <c r="U889">
        <f t="shared" si="86"/>
        <v>0.25700000000000001</v>
      </c>
    </row>
    <row r="890" spans="1:21" x14ac:dyDescent="0.3">
      <c r="A890" s="4">
        <v>888</v>
      </c>
      <c r="B890" s="4">
        <v>-96572652525</v>
      </c>
      <c r="C890" s="5">
        <v>3</v>
      </c>
      <c r="D890" s="5">
        <v>2.1831E-2</v>
      </c>
      <c r="E890" s="5">
        <v>-1.8679000000000001E-2</v>
      </c>
      <c r="F890" s="5">
        <v>1033828</v>
      </c>
      <c r="G890" s="5">
        <v>128009506</v>
      </c>
      <c r="H890" s="5">
        <v>48209930</v>
      </c>
      <c r="I890" s="5">
        <v>0</v>
      </c>
      <c r="J890" s="5">
        <v>256</v>
      </c>
      <c r="L890">
        <f t="shared" si="81"/>
        <v>888</v>
      </c>
      <c r="M890">
        <f>Analysis!$B$3+B890/1000000</f>
        <v>19.347475000002305</v>
      </c>
      <c r="N890">
        <f t="shared" si="82"/>
        <v>3</v>
      </c>
      <c r="O890">
        <f>IF(ABS(D890)&gt;1,D890/1000000,D890)*Analysis!$B$4</f>
        <v>0.21416211000000002</v>
      </c>
      <c r="P890">
        <f>IF(ABS(E890)&gt;1,E890/1000000,E890)*Analysis!$B$4</f>
        <v>-0.18324099000000002</v>
      </c>
      <c r="Q890">
        <f>IF(ABS(F890)&gt;1,F890/1000000,F890)*Analysis!$B$4</f>
        <v>10.14185268</v>
      </c>
      <c r="R890">
        <f t="shared" si="83"/>
        <v>128.00950599999999</v>
      </c>
      <c r="S890">
        <f t="shared" si="84"/>
        <v>48.20993</v>
      </c>
      <c r="T890">
        <f t="shared" si="85"/>
        <v>0</v>
      </c>
      <c r="U890">
        <f t="shared" si="86"/>
        <v>0.25600000000000001</v>
      </c>
    </row>
    <row r="891" spans="1:21" x14ac:dyDescent="0.3">
      <c r="A891" s="4">
        <v>889</v>
      </c>
      <c r="B891" s="4">
        <v>-96572587834</v>
      </c>
      <c r="C891" s="5">
        <v>3</v>
      </c>
      <c r="D891" s="5">
        <v>-0.72015899999999999</v>
      </c>
      <c r="E891" s="5">
        <v>-9.1183E-2</v>
      </c>
      <c r="F891" s="5">
        <v>0.933388</v>
      </c>
      <c r="G891" s="5">
        <v>89615593</v>
      </c>
      <c r="H891" s="5">
        <v>26762596</v>
      </c>
      <c r="I891" s="5">
        <v>0</v>
      </c>
      <c r="J891" s="5">
        <v>254</v>
      </c>
      <c r="L891">
        <f t="shared" si="81"/>
        <v>889</v>
      </c>
      <c r="M891">
        <f>Analysis!$B$3+B891/1000000</f>
        <v>19.412165999994613</v>
      </c>
      <c r="N891">
        <f t="shared" si="82"/>
        <v>3</v>
      </c>
      <c r="O891">
        <f>IF(ABS(D891)&gt;1,D891/1000000,D891)*Analysis!$B$4</f>
        <v>-7.0647597900000001</v>
      </c>
      <c r="P891">
        <f>IF(ABS(E891)&gt;1,E891/1000000,E891)*Analysis!$B$4</f>
        <v>-0.89450523000000004</v>
      </c>
      <c r="Q891">
        <f>IF(ABS(F891)&gt;1,F891/1000000,F891)*Analysis!$B$4</f>
        <v>9.156536280000001</v>
      </c>
      <c r="R891">
        <f t="shared" si="83"/>
        <v>89.615593000000004</v>
      </c>
      <c r="S891">
        <f t="shared" si="84"/>
        <v>26.762595999999998</v>
      </c>
      <c r="T891">
        <f t="shared" si="85"/>
        <v>0</v>
      </c>
      <c r="U891">
        <f t="shared" si="86"/>
        <v>0.254</v>
      </c>
    </row>
    <row r="892" spans="1:21" x14ac:dyDescent="0.3">
      <c r="A892" s="4">
        <v>890</v>
      </c>
      <c r="B892" s="4">
        <v>-96572583183</v>
      </c>
      <c r="C892" s="5">
        <v>3</v>
      </c>
      <c r="D892" s="5">
        <v>7.8117000000000006E-2</v>
      </c>
      <c r="E892" s="5">
        <v>5.0532000000000001E-2</v>
      </c>
      <c r="F892" s="5">
        <v>1035545</v>
      </c>
      <c r="G892" s="5">
        <v>-92414398</v>
      </c>
      <c r="H892" s="5">
        <v>14230135</v>
      </c>
      <c r="I892" s="5">
        <v>0</v>
      </c>
      <c r="J892" s="5">
        <v>254</v>
      </c>
      <c r="L892">
        <f t="shared" si="81"/>
        <v>890</v>
      </c>
      <c r="M892">
        <f>Analysis!$B$3+B892/1000000</f>
        <v>19.416817000004812</v>
      </c>
      <c r="N892">
        <f t="shared" si="82"/>
        <v>3</v>
      </c>
      <c r="O892">
        <f>IF(ABS(D892)&gt;1,D892/1000000,D892)*Analysis!$B$4</f>
        <v>0.76632777000000007</v>
      </c>
      <c r="P892">
        <f>IF(ABS(E892)&gt;1,E892/1000000,E892)*Analysis!$B$4</f>
        <v>0.49571892000000001</v>
      </c>
      <c r="Q892">
        <f>IF(ABS(F892)&gt;1,F892/1000000,F892)*Analysis!$B$4</f>
        <v>10.158696450000001</v>
      </c>
      <c r="R892">
        <f t="shared" si="83"/>
        <v>-92.414398000000006</v>
      </c>
      <c r="S892">
        <f t="shared" si="84"/>
        <v>14.230135000000001</v>
      </c>
      <c r="T892">
        <f t="shared" si="85"/>
        <v>0</v>
      </c>
      <c r="U892">
        <f t="shared" si="86"/>
        <v>0.254</v>
      </c>
    </row>
    <row r="893" spans="1:21" x14ac:dyDescent="0.3">
      <c r="A893" s="4">
        <v>891</v>
      </c>
      <c r="B893" s="4">
        <v>-96572529986</v>
      </c>
      <c r="C893" s="5">
        <v>3</v>
      </c>
      <c r="D893" s="5">
        <v>1.1188E-2</v>
      </c>
      <c r="E893" s="5">
        <v>-5.1219999999999998E-3</v>
      </c>
      <c r="F893" s="5">
        <v>1006305</v>
      </c>
      <c r="G893" s="5">
        <v>-90879097</v>
      </c>
      <c r="H893" s="5">
        <v>-13334966</v>
      </c>
      <c r="I893" s="5">
        <v>0</v>
      </c>
      <c r="J893" s="5">
        <v>254</v>
      </c>
      <c r="L893">
        <f t="shared" si="81"/>
        <v>891</v>
      </c>
      <c r="M893">
        <f>Analysis!$B$3+B893/1000000</f>
        <v>19.470014000005904</v>
      </c>
      <c r="N893">
        <f t="shared" si="82"/>
        <v>3</v>
      </c>
      <c r="O893">
        <f>IF(ABS(D893)&gt;1,D893/1000000,D893)*Analysis!$B$4</f>
        <v>0.10975428000000001</v>
      </c>
      <c r="P893">
        <f>IF(ABS(E893)&gt;1,E893/1000000,E893)*Analysis!$B$4</f>
        <v>-5.0246819999999998E-2</v>
      </c>
      <c r="Q893">
        <f>IF(ABS(F893)&gt;1,F893/1000000,F893)*Analysis!$B$4</f>
        <v>9.8718520500000011</v>
      </c>
      <c r="R893">
        <f t="shared" si="83"/>
        <v>-90.879097000000002</v>
      </c>
      <c r="S893">
        <f t="shared" si="84"/>
        <v>-13.334966</v>
      </c>
      <c r="T893">
        <f t="shared" si="85"/>
        <v>0</v>
      </c>
      <c r="U893">
        <f t="shared" si="86"/>
        <v>0.254</v>
      </c>
    </row>
    <row r="894" spans="1:21" x14ac:dyDescent="0.3">
      <c r="A894" s="4">
        <v>892</v>
      </c>
      <c r="B894" s="4">
        <v>-96572526531</v>
      </c>
      <c r="C894" s="5">
        <v>3</v>
      </c>
      <c r="D894" s="5">
        <v>1.1575999999999999E-2</v>
      </c>
      <c r="E894" s="5">
        <v>1.8817E-2</v>
      </c>
      <c r="F894" s="5">
        <v>1010329</v>
      </c>
      <c r="G894" s="5">
        <v>-90356529</v>
      </c>
      <c r="H894" s="5">
        <v>-14719250</v>
      </c>
      <c r="I894" s="5">
        <v>0</v>
      </c>
      <c r="J894" s="5">
        <v>254</v>
      </c>
      <c r="L894">
        <f t="shared" si="81"/>
        <v>892</v>
      </c>
      <c r="M894">
        <f>Analysis!$B$3+B894/1000000</f>
        <v>19.473469000004116</v>
      </c>
      <c r="N894">
        <f t="shared" si="82"/>
        <v>3</v>
      </c>
      <c r="O894">
        <f>IF(ABS(D894)&gt;1,D894/1000000,D894)*Analysis!$B$4</f>
        <v>0.11356056</v>
      </c>
      <c r="P894">
        <f>IF(ABS(E894)&gt;1,E894/1000000,E894)*Analysis!$B$4</f>
        <v>0.18459477000000002</v>
      </c>
      <c r="Q894">
        <f>IF(ABS(F894)&gt;1,F894/1000000,F894)*Analysis!$B$4</f>
        <v>9.9113274900000015</v>
      </c>
      <c r="R894">
        <f t="shared" si="83"/>
        <v>-90.356528999999995</v>
      </c>
      <c r="S894">
        <f t="shared" si="84"/>
        <v>-14.719250000000001</v>
      </c>
      <c r="T894">
        <f t="shared" si="85"/>
        <v>0</v>
      </c>
      <c r="U894">
        <f t="shared" si="86"/>
        <v>0.254</v>
      </c>
    </row>
    <row r="895" spans="1:21" x14ac:dyDescent="0.3">
      <c r="A895" s="4">
        <v>893</v>
      </c>
      <c r="B895" s="4">
        <v>-96572441534</v>
      </c>
      <c r="C895" s="5">
        <v>3</v>
      </c>
      <c r="D895" s="5">
        <v>-2.4849999999999998E-3</v>
      </c>
      <c r="E895" s="5">
        <v>5.6397999999999997E-2</v>
      </c>
      <c r="F895" s="5">
        <v>1029975</v>
      </c>
      <c r="G895" s="5">
        <v>-88540932</v>
      </c>
      <c r="H895" s="5">
        <v>-14645991</v>
      </c>
      <c r="I895" s="5">
        <v>0</v>
      </c>
      <c r="J895" s="5">
        <v>253</v>
      </c>
      <c r="L895">
        <f t="shared" si="81"/>
        <v>893</v>
      </c>
      <c r="M895">
        <f>Analysis!$B$3+B895/1000000</f>
        <v>19.558466000002227</v>
      </c>
      <c r="N895">
        <f t="shared" si="82"/>
        <v>3</v>
      </c>
      <c r="O895">
        <f>IF(ABS(D895)&gt;1,D895/1000000,D895)*Analysis!$B$4</f>
        <v>-2.437785E-2</v>
      </c>
      <c r="P895">
        <f>IF(ABS(E895)&gt;1,E895/1000000,E895)*Analysis!$B$4</f>
        <v>0.55326438</v>
      </c>
      <c r="Q895">
        <f>IF(ABS(F895)&gt;1,F895/1000000,F895)*Analysis!$B$4</f>
        <v>10.104054750000001</v>
      </c>
      <c r="R895">
        <f t="shared" si="83"/>
        <v>-88.540931999999998</v>
      </c>
      <c r="S895">
        <f t="shared" si="84"/>
        <v>-14.645991</v>
      </c>
      <c r="T895">
        <f t="shared" si="85"/>
        <v>0</v>
      </c>
      <c r="U895">
        <f t="shared" si="86"/>
        <v>0.253</v>
      </c>
    </row>
    <row r="896" spans="1:21" x14ac:dyDescent="0.3">
      <c r="A896" s="4">
        <v>894</v>
      </c>
      <c r="B896" s="4">
        <v>-96572391172</v>
      </c>
      <c r="C896" s="5">
        <v>3</v>
      </c>
      <c r="D896" s="5">
        <v>-9.7949999999999999E-3</v>
      </c>
      <c r="E896" s="5">
        <v>4.1645000000000001E-2</v>
      </c>
      <c r="F896" s="5">
        <v>1013435</v>
      </c>
      <c r="G896" s="5">
        <v>-88529724</v>
      </c>
      <c r="H896" s="5">
        <v>-13988299</v>
      </c>
      <c r="I896" s="5">
        <v>0</v>
      </c>
      <c r="J896" s="5">
        <v>253</v>
      </c>
      <c r="L896">
        <f t="shared" si="81"/>
        <v>894</v>
      </c>
      <c r="M896">
        <f>Analysis!$B$3+B896/1000000</f>
        <v>19.60882799999672</v>
      </c>
      <c r="N896">
        <f t="shared" si="82"/>
        <v>3</v>
      </c>
      <c r="O896">
        <f>IF(ABS(D896)&gt;1,D896/1000000,D896)*Analysis!$B$4</f>
        <v>-9.6088950000000006E-2</v>
      </c>
      <c r="P896">
        <f>IF(ABS(E896)&gt;1,E896/1000000,E896)*Analysis!$B$4</f>
        <v>0.40853745000000002</v>
      </c>
      <c r="Q896">
        <f>IF(ABS(F896)&gt;1,F896/1000000,F896)*Analysis!$B$4</f>
        <v>9.9417973500000016</v>
      </c>
      <c r="R896">
        <f t="shared" si="83"/>
        <v>-88.529724000000002</v>
      </c>
      <c r="S896">
        <f t="shared" si="84"/>
        <v>-13.988299</v>
      </c>
      <c r="T896">
        <f t="shared" si="85"/>
        <v>0</v>
      </c>
      <c r="U896">
        <f t="shared" si="86"/>
        <v>0.253</v>
      </c>
    </row>
    <row r="897" spans="1:21" x14ac:dyDescent="0.3">
      <c r="A897" s="4">
        <v>895</v>
      </c>
      <c r="B897" s="4">
        <v>-96572383744</v>
      </c>
      <c r="C897" s="5">
        <v>3</v>
      </c>
      <c r="D897" s="5">
        <v>-3.7469999999999999E-3</v>
      </c>
      <c r="E897" s="5">
        <v>4.8847000000000002E-2</v>
      </c>
      <c r="F897" s="5">
        <v>1016554</v>
      </c>
      <c r="G897" s="5">
        <v>-88545387</v>
      </c>
      <c r="H897" s="5">
        <v>-14240076</v>
      </c>
      <c r="I897" s="5">
        <v>0</v>
      </c>
      <c r="J897" s="5">
        <v>253</v>
      </c>
      <c r="L897">
        <f t="shared" si="81"/>
        <v>895</v>
      </c>
      <c r="M897">
        <f>Analysis!$B$3+B897/1000000</f>
        <v>19.616255999993882</v>
      </c>
      <c r="N897">
        <f t="shared" si="82"/>
        <v>3</v>
      </c>
      <c r="O897">
        <f>IF(ABS(D897)&gt;1,D897/1000000,D897)*Analysis!$B$4</f>
        <v>-3.6758070000000004E-2</v>
      </c>
      <c r="P897">
        <f>IF(ABS(E897)&gt;1,E897/1000000,E897)*Analysis!$B$4</f>
        <v>0.47918907000000005</v>
      </c>
      <c r="Q897">
        <f>IF(ABS(F897)&gt;1,F897/1000000,F897)*Analysis!$B$4</f>
        <v>9.9723947400000004</v>
      </c>
      <c r="R897">
        <f t="shared" si="83"/>
        <v>-88.545387000000005</v>
      </c>
      <c r="S897">
        <f t="shared" si="84"/>
        <v>-14.240076</v>
      </c>
      <c r="T897">
        <f t="shared" si="85"/>
        <v>0</v>
      </c>
      <c r="U897">
        <f t="shared" si="86"/>
        <v>0.253</v>
      </c>
    </row>
    <row r="898" spans="1:21" x14ac:dyDescent="0.3">
      <c r="A898" s="4">
        <v>896</v>
      </c>
      <c r="B898" s="4">
        <v>-96572318483</v>
      </c>
      <c r="C898" s="5">
        <v>3</v>
      </c>
      <c r="D898" s="5">
        <v>3.6336E-2</v>
      </c>
      <c r="E898" s="5">
        <v>0.11940000000000001</v>
      </c>
      <c r="F898" s="5">
        <v>0.99178999999999995</v>
      </c>
      <c r="G898" s="5">
        <v>-81873001</v>
      </c>
      <c r="H898" s="5">
        <v>6295041</v>
      </c>
      <c r="I898" s="5">
        <v>0</v>
      </c>
      <c r="J898" s="5">
        <v>252</v>
      </c>
      <c r="L898">
        <f t="shared" si="81"/>
        <v>896</v>
      </c>
      <c r="M898">
        <f>Analysis!$B$3+B898/1000000</f>
        <v>19.681517000004533</v>
      </c>
      <c r="N898">
        <f t="shared" si="82"/>
        <v>3</v>
      </c>
      <c r="O898">
        <f>IF(ABS(D898)&gt;1,D898/1000000,D898)*Analysis!$B$4</f>
        <v>0.35645616000000002</v>
      </c>
      <c r="P898">
        <f>IF(ABS(E898)&gt;1,E898/1000000,E898)*Analysis!$B$4</f>
        <v>1.1713140000000002</v>
      </c>
      <c r="Q898">
        <f>IF(ABS(F898)&gt;1,F898/1000000,F898)*Analysis!$B$4</f>
        <v>9.7294599000000002</v>
      </c>
      <c r="R898">
        <f t="shared" si="83"/>
        <v>-81.873001000000002</v>
      </c>
      <c r="S898">
        <f t="shared" si="84"/>
        <v>6.2950410000000003</v>
      </c>
      <c r="T898">
        <f t="shared" si="85"/>
        <v>0</v>
      </c>
      <c r="U898">
        <f t="shared" si="86"/>
        <v>0.252</v>
      </c>
    </row>
    <row r="899" spans="1:21" x14ac:dyDescent="0.3">
      <c r="A899" s="4">
        <v>897</v>
      </c>
      <c r="B899" s="4">
        <v>-96572245425</v>
      </c>
      <c r="C899" s="5">
        <v>3</v>
      </c>
      <c r="D899" s="5">
        <v>2.9593000000000001E-2</v>
      </c>
      <c r="E899" s="5">
        <v>9.7327999999999998E-2</v>
      </c>
      <c r="F899" s="5">
        <v>0.99387199999999998</v>
      </c>
      <c r="G899" s="5">
        <v>-80727119</v>
      </c>
      <c r="H899" s="5">
        <v>7752623</v>
      </c>
      <c r="I899" s="5">
        <v>0</v>
      </c>
      <c r="J899" s="5">
        <v>251</v>
      </c>
      <c r="L899">
        <f t="shared" ref="L899:L962" si="87">A899</f>
        <v>897</v>
      </c>
      <c r="M899">
        <f>Analysis!$B$3+B899/1000000</f>
        <v>19.754574999999022</v>
      </c>
      <c r="N899">
        <f t="shared" ref="N899:N962" si="88">C899</f>
        <v>3</v>
      </c>
      <c r="O899">
        <f>IF(ABS(D899)&gt;1,D899/1000000,D899)*Analysis!$B$4</f>
        <v>0.29030733000000003</v>
      </c>
      <c r="P899">
        <f>IF(ABS(E899)&gt;1,E899/1000000,E899)*Analysis!$B$4</f>
        <v>0.95478768000000003</v>
      </c>
      <c r="Q899">
        <f>IF(ABS(F899)&gt;1,F899/1000000,F899)*Analysis!$B$4</f>
        <v>9.7498843199999996</v>
      </c>
      <c r="R899">
        <f t="shared" ref="R899:R962" si="89">IF(ABS(G899)&gt;1,G899/1000000,G899)</f>
        <v>-80.727119000000002</v>
      </c>
      <c r="S899">
        <f t="shared" ref="S899:S962" si="90">IF(ABS(H899)&gt;1,H899/1000000,H899)</f>
        <v>7.7526229999999998</v>
      </c>
      <c r="T899">
        <f t="shared" ref="T899:T962" si="91">IF(ABS(I899)&gt;1,I899/1000000,I899)</f>
        <v>0</v>
      </c>
      <c r="U899">
        <f t="shared" si="86"/>
        <v>0.251</v>
      </c>
    </row>
    <row r="900" spans="1:21" x14ac:dyDescent="0.3">
      <c r="A900" s="4">
        <v>898</v>
      </c>
      <c r="B900" s="4">
        <v>-96572170031</v>
      </c>
      <c r="C900" s="5">
        <v>3</v>
      </c>
      <c r="D900" s="5">
        <v>2.7501999999999999E-2</v>
      </c>
      <c r="E900" s="5">
        <v>6.8207000000000004E-2</v>
      </c>
      <c r="F900" s="5">
        <v>0.98966399999999999</v>
      </c>
      <c r="G900" s="5">
        <v>-79763702</v>
      </c>
      <c r="H900" s="5">
        <v>8359664</v>
      </c>
      <c r="I900" s="5">
        <v>0</v>
      </c>
      <c r="J900" s="5">
        <v>251</v>
      </c>
      <c r="L900">
        <f t="shared" si="87"/>
        <v>898</v>
      </c>
      <c r="M900">
        <f>Analysis!$B$3+B900/1000000</f>
        <v>19.829968999998528</v>
      </c>
      <c r="N900">
        <f t="shared" si="88"/>
        <v>3</v>
      </c>
      <c r="O900">
        <f>IF(ABS(D900)&gt;1,D900/1000000,D900)*Analysis!$B$4</f>
        <v>0.26979461999999999</v>
      </c>
      <c r="P900">
        <f>IF(ABS(E900)&gt;1,E900/1000000,E900)*Analysis!$B$4</f>
        <v>0.66911067000000002</v>
      </c>
      <c r="Q900">
        <f>IF(ABS(F900)&gt;1,F900/1000000,F900)*Analysis!$B$4</f>
        <v>9.7086038400000003</v>
      </c>
      <c r="R900">
        <f t="shared" si="89"/>
        <v>-79.763701999999995</v>
      </c>
      <c r="S900">
        <f t="shared" si="90"/>
        <v>8.3596640000000004</v>
      </c>
      <c r="T900">
        <f t="shared" si="91"/>
        <v>0</v>
      </c>
      <c r="U900">
        <f t="shared" si="86"/>
        <v>0.251</v>
      </c>
    </row>
    <row r="901" spans="1:21" x14ac:dyDescent="0.3">
      <c r="A901" s="4">
        <v>899</v>
      </c>
      <c r="B901" s="4">
        <v>-96572109710</v>
      </c>
      <c r="C901" s="5">
        <v>3</v>
      </c>
      <c r="D901" s="5">
        <v>1.3901999999999999E-2</v>
      </c>
      <c r="E901" s="5">
        <v>1.1745E-2</v>
      </c>
      <c r="F901" s="5">
        <v>0.99481799999999998</v>
      </c>
      <c r="G901" s="5">
        <v>-79306297</v>
      </c>
      <c r="H901" s="5">
        <v>15429684</v>
      </c>
      <c r="I901" s="5">
        <v>0</v>
      </c>
      <c r="J901" s="5">
        <v>251</v>
      </c>
      <c r="L901">
        <f t="shared" si="87"/>
        <v>899</v>
      </c>
      <c r="M901">
        <f>Analysis!$B$3+B901/1000000</f>
        <v>19.89028999999573</v>
      </c>
      <c r="N901">
        <f t="shared" si="88"/>
        <v>3</v>
      </c>
      <c r="O901">
        <f>IF(ABS(D901)&gt;1,D901/1000000,D901)*Analysis!$B$4</f>
        <v>0.13637862000000001</v>
      </c>
      <c r="P901">
        <f>IF(ABS(E901)&gt;1,E901/1000000,E901)*Analysis!$B$4</f>
        <v>0.11521845000000001</v>
      </c>
      <c r="Q901">
        <f>IF(ABS(F901)&gt;1,F901/1000000,F901)*Analysis!$B$4</f>
        <v>9.7591645800000002</v>
      </c>
      <c r="R901">
        <f t="shared" si="89"/>
        <v>-79.306297000000001</v>
      </c>
      <c r="S901">
        <f t="shared" si="90"/>
        <v>15.429684</v>
      </c>
      <c r="T901">
        <f t="shared" si="91"/>
        <v>0</v>
      </c>
      <c r="U901">
        <f t="shared" si="86"/>
        <v>0.251</v>
      </c>
    </row>
    <row r="902" spans="1:21" x14ac:dyDescent="0.3">
      <c r="A902" s="4">
        <v>900</v>
      </c>
      <c r="B902" s="4">
        <v>-96572103884</v>
      </c>
      <c r="C902" s="5">
        <v>3</v>
      </c>
      <c r="D902" s="5">
        <v>-3.604E-3</v>
      </c>
      <c r="E902" s="5">
        <v>-5.0699999999999999E-3</v>
      </c>
      <c r="F902" s="5">
        <v>1034623</v>
      </c>
      <c r="G902" s="5">
        <v>-68044693</v>
      </c>
      <c r="H902" s="5">
        <v>-2327608</v>
      </c>
      <c r="I902" s="5">
        <v>0</v>
      </c>
      <c r="J902" s="5">
        <v>249</v>
      </c>
      <c r="L902">
        <f t="shared" si="87"/>
        <v>900</v>
      </c>
      <c r="M902">
        <f>Analysis!$B$3+B902/1000000</f>
        <v>19.896116000003531</v>
      </c>
      <c r="N902">
        <f t="shared" si="88"/>
        <v>3</v>
      </c>
      <c r="O902">
        <f>IF(ABS(D902)&gt;1,D902/1000000,D902)*Analysis!$B$4</f>
        <v>-3.5355240000000003E-2</v>
      </c>
      <c r="P902">
        <f>IF(ABS(E902)&gt;1,E902/1000000,E902)*Analysis!$B$4</f>
        <v>-4.9736700000000002E-2</v>
      </c>
      <c r="Q902">
        <f>IF(ABS(F902)&gt;1,F902/1000000,F902)*Analysis!$B$4</f>
        <v>10.149651630000001</v>
      </c>
      <c r="R902">
        <f t="shared" si="89"/>
        <v>-68.044692999999995</v>
      </c>
      <c r="S902">
        <f t="shared" si="90"/>
        <v>-2.3276080000000001</v>
      </c>
      <c r="T902">
        <f t="shared" si="91"/>
        <v>0</v>
      </c>
      <c r="U902">
        <f t="shared" si="86"/>
        <v>0.249</v>
      </c>
    </row>
    <row r="903" spans="1:21" x14ac:dyDescent="0.3">
      <c r="A903" s="4">
        <v>901</v>
      </c>
      <c r="B903" s="4">
        <v>-96571973779</v>
      </c>
      <c r="C903" s="5">
        <v>3</v>
      </c>
      <c r="D903" s="5">
        <v>5.5000000000000002E-5</v>
      </c>
      <c r="E903" s="5">
        <v>3.8790000000000001E-3</v>
      </c>
      <c r="F903" s="5">
        <v>1047915</v>
      </c>
      <c r="G903" s="5">
        <v>-67929939</v>
      </c>
      <c r="H903" s="5">
        <v>-4190829</v>
      </c>
      <c r="I903" s="5">
        <v>0</v>
      </c>
      <c r="J903" s="5">
        <v>249</v>
      </c>
      <c r="L903">
        <f t="shared" si="87"/>
        <v>901</v>
      </c>
      <c r="M903">
        <f>Analysis!$B$3+B903/1000000</f>
        <v>20.026220999992802</v>
      </c>
      <c r="N903">
        <f t="shared" si="88"/>
        <v>3</v>
      </c>
      <c r="O903">
        <f>IF(ABS(D903)&gt;1,D903/1000000,D903)*Analysis!$B$4</f>
        <v>5.3955000000000008E-4</v>
      </c>
      <c r="P903">
        <f>IF(ABS(E903)&gt;1,E903/1000000,E903)*Analysis!$B$4</f>
        <v>3.8052990000000002E-2</v>
      </c>
      <c r="Q903">
        <f>IF(ABS(F903)&gt;1,F903/1000000,F903)*Analysis!$B$4</f>
        <v>10.28004615</v>
      </c>
      <c r="R903">
        <f t="shared" si="89"/>
        <v>-67.929939000000005</v>
      </c>
      <c r="S903">
        <f t="shared" si="90"/>
        <v>-4.1908289999999999</v>
      </c>
      <c r="T903">
        <f t="shared" si="91"/>
        <v>0</v>
      </c>
      <c r="U903">
        <f t="shared" si="86"/>
        <v>0.249</v>
      </c>
    </row>
    <row r="904" spans="1:21" x14ac:dyDescent="0.3">
      <c r="A904" s="4">
        <v>902</v>
      </c>
      <c r="B904" s="4">
        <v>-96571962159</v>
      </c>
      <c r="C904" s="5">
        <v>3</v>
      </c>
      <c r="D904" s="5">
        <v>-6.3509999999999999E-3</v>
      </c>
      <c r="E904" s="5">
        <v>1.4819000000000001E-2</v>
      </c>
      <c r="F904" s="5">
        <v>1045267</v>
      </c>
      <c r="G904" s="5">
        <v>-68817398</v>
      </c>
      <c r="H904" s="5">
        <v>-4893103</v>
      </c>
      <c r="I904" s="5">
        <v>0</v>
      </c>
      <c r="J904" s="5">
        <v>252</v>
      </c>
      <c r="L904">
        <f t="shared" si="87"/>
        <v>902</v>
      </c>
      <c r="M904">
        <f>Analysis!$B$3+B904/1000000</f>
        <v>20.03784099999757</v>
      </c>
      <c r="N904">
        <f t="shared" si="88"/>
        <v>3</v>
      </c>
      <c r="O904">
        <f>IF(ABS(D904)&gt;1,D904/1000000,D904)*Analysis!$B$4</f>
        <v>-6.2303310000000001E-2</v>
      </c>
      <c r="P904">
        <f>IF(ABS(E904)&gt;1,E904/1000000,E904)*Analysis!$B$4</f>
        <v>0.14537439000000002</v>
      </c>
      <c r="Q904">
        <f>IF(ABS(F904)&gt;1,F904/1000000,F904)*Analysis!$B$4</f>
        <v>10.25406927</v>
      </c>
      <c r="R904">
        <f t="shared" si="89"/>
        <v>-68.817397999999997</v>
      </c>
      <c r="S904">
        <f t="shared" si="90"/>
        <v>-4.893103</v>
      </c>
      <c r="T904">
        <f t="shared" si="91"/>
        <v>0</v>
      </c>
      <c r="U904">
        <f t="shared" si="86"/>
        <v>0.252</v>
      </c>
    </row>
    <row r="905" spans="1:21" x14ac:dyDescent="0.3">
      <c r="A905" s="4">
        <v>903</v>
      </c>
      <c r="B905" s="4">
        <v>-96571914314</v>
      </c>
      <c r="C905" s="5">
        <v>3</v>
      </c>
      <c r="D905" s="5">
        <v>4.0999999999999999E-4</v>
      </c>
      <c r="E905" s="5">
        <v>1.8325000000000001E-2</v>
      </c>
      <c r="F905" s="5">
        <v>1051251</v>
      </c>
      <c r="G905" s="5">
        <v>-69213058</v>
      </c>
      <c r="H905" s="5">
        <v>-5363841</v>
      </c>
      <c r="I905" s="5">
        <v>0</v>
      </c>
      <c r="J905" s="5">
        <v>252</v>
      </c>
      <c r="L905">
        <f t="shared" si="87"/>
        <v>903</v>
      </c>
      <c r="M905">
        <f>Analysis!$B$3+B905/1000000</f>
        <v>20.085686000005808</v>
      </c>
      <c r="N905">
        <f t="shared" si="88"/>
        <v>3</v>
      </c>
      <c r="O905">
        <f>IF(ABS(D905)&gt;1,D905/1000000,D905)*Analysis!$B$4</f>
        <v>4.0220999999999998E-3</v>
      </c>
      <c r="P905">
        <f>IF(ABS(E905)&gt;1,E905/1000000,E905)*Analysis!$B$4</f>
        <v>0.17976825000000002</v>
      </c>
      <c r="Q905">
        <f>IF(ABS(F905)&gt;1,F905/1000000,F905)*Analysis!$B$4</f>
        <v>10.31277231</v>
      </c>
      <c r="R905">
        <f t="shared" si="89"/>
        <v>-69.213058000000004</v>
      </c>
      <c r="S905">
        <f t="shared" si="90"/>
        <v>-5.3638409999999999</v>
      </c>
      <c r="T905">
        <f t="shared" si="91"/>
        <v>0</v>
      </c>
      <c r="U905">
        <f t="shared" si="86"/>
        <v>0.252</v>
      </c>
    </row>
    <row r="906" spans="1:21" x14ac:dyDescent="0.3">
      <c r="A906" s="4">
        <v>904</v>
      </c>
      <c r="B906" s="4">
        <v>-96571893990</v>
      </c>
      <c r="C906" s="5">
        <v>3</v>
      </c>
      <c r="D906" s="5">
        <v>1.1640000000000001E-3</v>
      </c>
      <c r="E906" s="5">
        <v>2.2643E-2</v>
      </c>
      <c r="F906" s="5">
        <v>1043152</v>
      </c>
      <c r="G906" s="5">
        <v>-63888237</v>
      </c>
      <c r="H906" s="5">
        <v>5442025</v>
      </c>
      <c r="I906" s="5">
        <v>0</v>
      </c>
      <c r="J906" s="5">
        <v>251</v>
      </c>
      <c r="L906">
        <f t="shared" si="87"/>
        <v>904</v>
      </c>
      <c r="M906">
        <f>Analysis!$B$3+B906/1000000</f>
        <v>20.106010000003153</v>
      </c>
      <c r="N906">
        <f t="shared" si="88"/>
        <v>3</v>
      </c>
      <c r="O906">
        <f>IF(ABS(D906)&gt;1,D906/1000000,D906)*Analysis!$B$4</f>
        <v>1.1418840000000001E-2</v>
      </c>
      <c r="P906">
        <f>IF(ABS(E906)&gt;1,E906/1000000,E906)*Analysis!$B$4</f>
        <v>0.22212783</v>
      </c>
      <c r="Q906">
        <f>IF(ABS(F906)&gt;1,F906/1000000,F906)*Analysis!$B$4</f>
        <v>10.233321120000001</v>
      </c>
      <c r="R906">
        <f t="shared" si="89"/>
        <v>-63.888236999999997</v>
      </c>
      <c r="S906">
        <f t="shared" si="90"/>
        <v>5.4420250000000001</v>
      </c>
      <c r="T906">
        <f t="shared" si="91"/>
        <v>0</v>
      </c>
      <c r="U906">
        <f t="shared" si="86"/>
        <v>0.251</v>
      </c>
    </row>
    <row r="907" spans="1:21" x14ac:dyDescent="0.3">
      <c r="A907" s="4">
        <v>905</v>
      </c>
      <c r="B907" s="4">
        <v>-96571834988</v>
      </c>
      <c r="C907" s="5">
        <v>3</v>
      </c>
      <c r="D907" s="5">
        <v>3.4161999999999998E-2</v>
      </c>
      <c r="E907" s="5">
        <v>-2.9531999999999999E-2</v>
      </c>
      <c r="F907" s="5">
        <v>1029093</v>
      </c>
      <c r="G907" s="5">
        <v>-50353996</v>
      </c>
      <c r="H907" s="5">
        <v>10159893</v>
      </c>
      <c r="I907" s="5">
        <v>0</v>
      </c>
      <c r="J907" s="5">
        <v>252</v>
      </c>
      <c r="L907">
        <f t="shared" si="87"/>
        <v>905</v>
      </c>
      <c r="M907">
        <f>Analysis!$B$3+B907/1000000</f>
        <v>20.16501199999766</v>
      </c>
      <c r="N907">
        <f t="shared" si="88"/>
        <v>3</v>
      </c>
      <c r="O907">
        <f>IF(ABS(D907)&gt;1,D907/1000000,D907)*Analysis!$B$4</f>
        <v>0.33512922000000001</v>
      </c>
      <c r="P907">
        <f>IF(ABS(E907)&gt;1,E907/1000000,E907)*Analysis!$B$4</f>
        <v>-0.28970891999999998</v>
      </c>
      <c r="Q907">
        <f>IF(ABS(F907)&gt;1,F907/1000000,F907)*Analysis!$B$4</f>
        <v>10.095402330000001</v>
      </c>
      <c r="R907">
        <f t="shared" si="89"/>
        <v>-50.353996000000002</v>
      </c>
      <c r="S907">
        <f t="shared" si="90"/>
        <v>10.159893</v>
      </c>
      <c r="T907">
        <f t="shared" si="91"/>
        <v>0</v>
      </c>
      <c r="U907">
        <f t="shared" ref="U907:U970" si="92">J907/1000</f>
        <v>0.252</v>
      </c>
    </row>
    <row r="908" spans="1:21" x14ac:dyDescent="0.3">
      <c r="A908" s="4">
        <v>906</v>
      </c>
      <c r="B908" s="4">
        <v>-96571824067</v>
      </c>
      <c r="C908" s="5">
        <v>3</v>
      </c>
      <c r="D908" s="5">
        <v>1.9123999999999999E-2</v>
      </c>
      <c r="E908" s="5">
        <v>-3.4724999999999999E-2</v>
      </c>
      <c r="F908" s="5">
        <v>1023579</v>
      </c>
      <c r="G908" s="5">
        <v>-47680435</v>
      </c>
      <c r="H908" s="5">
        <v>7208491</v>
      </c>
      <c r="I908" s="5">
        <v>0</v>
      </c>
      <c r="J908" s="5">
        <v>255</v>
      </c>
      <c r="L908">
        <f t="shared" si="87"/>
        <v>906</v>
      </c>
      <c r="M908">
        <f>Analysis!$B$3+B908/1000000</f>
        <v>20.175933000005898</v>
      </c>
      <c r="N908">
        <f t="shared" si="88"/>
        <v>3</v>
      </c>
      <c r="O908">
        <f>IF(ABS(D908)&gt;1,D908/1000000,D908)*Analysis!$B$4</f>
        <v>0.18760643999999999</v>
      </c>
      <c r="P908">
        <f>IF(ABS(E908)&gt;1,E908/1000000,E908)*Analysis!$B$4</f>
        <v>-0.34065224999999999</v>
      </c>
      <c r="Q908">
        <f>IF(ABS(F908)&gt;1,F908/1000000,F908)*Analysis!$B$4</f>
        <v>10.04130999</v>
      </c>
      <c r="R908">
        <f t="shared" si="89"/>
        <v>-47.680435000000003</v>
      </c>
      <c r="S908">
        <f t="shared" si="90"/>
        <v>7.2084910000000004</v>
      </c>
      <c r="T908">
        <f t="shared" si="91"/>
        <v>0</v>
      </c>
      <c r="U908">
        <f t="shared" si="92"/>
        <v>0.255</v>
      </c>
    </row>
    <row r="909" spans="1:21" x14ac:dyDescent="0.3">
      <c r="A909" s="4">
        <v>907</v>
      </c>
      <c r="B909" s="4">
        <v>-96571755694</v>
      </c>
      <c r="C909" s="5">
        <v>3</v>
      </c>
      <c r="D909" s="5">
        <v>2.3078999999999999E-2</v>
      </c>
      <c r="E909" s="5">
        <v>4.4673999999999998E-2</v>
      </c>
      <c r="F909" s="5">
        <v>0.98270599999999997</v>
      </c>
      <c r="G909" s="5">
        <v>-28414169</v>
      </c>
      <c r="H909" s="5">
        <v>8159271</v>
      </c>
      <c r="I909" s="5">
        <v>0</v>
      </c>
      <c r="J909" s="5">
        <v>259</v>
      </c>
      <c r="L909">
        <f t="shared" si="87"/>
        <v>907</v>
      </c>
      <c r="M909">
        <f>Analysis!$B$3+B909/1000000</f>
        <v>20.24430599999323</v>
      </c>
      <c r="N909">
        <f t="shared" si="88"/>
        <v>3</v>
      </c>
      <c r="O909">
        <f>IF(ABS(D909)&gt;1,D909/1000000,D909)*Analysis!$B$4</f>
        <v>0.22640499</v>
      </c>
      <c r="P909">
        <f>IF(ABS(E909)&gt;1,E909/1000000,E909)*Analysis!$B$4</f>
        <v>0.43825194000000001</v>
      </c>
      <c r="Q909">
        <f>IF(ABS(F909)&gt;1,F909/1000000,F909)*Analysis!$B$4</f>
        <v>9.64034586</v>
      </c>
      <c r="R909">
        <f t="shared" si="89"/>
        <v>-28.414169000000001</v>
      </c>
      <c r="S909">
        <f t="shared" si="90"/>
        <v>8.1592710000000004</v>
      </c>
      <c r="T909">
        <f t="shared" si="91"/>
        <v>0</v>
      </c>
      <c r="U909">
        <f t="shared" si="92"/>
        <v>0.25900000000000001</v>
      </c>
    </row>
    <row r="910" spans="1:21" x14ac:dyDescent="0.3">
      <c r="A910" s="4">
        <v>908</v>
      </c>
      <c r="B910" s="4">
        <v>-96571627482</v>
      </c>
      <c r="C910" s="5">
        <v>3</v>
      </c>
      <c r="D910" s="5">
        <v>1.8339999999999999E-2</v>
      </c>
      <c r="E910" s="5">
        <v>2.8062E-2</v>
      </c>
      <c r="F910" s="5">
        <v>0.98024800000000001</v>
      </c>
      <c r="G910" s="5">
        <v>-24713224</v>
      </c>
      <c r="H910" s="5">
        <v>8414907</v>
      </c>
      <c r="I910" s="5">
        <v>0</v>
      </c>
      <c r="J910" s="5">
        <v>258</v>
      </c>
      <c r="L910">
        <f t="shared" si="87"/>
        <v>908</v>
      </c>
      <c r="M910">
        <f>Analysis!$B$3+B910/1000000</f>
        <v>20.372518000003765</v>
      </c>
      <c r="N910">
        <f t="shared" si="88"/>
        <v>3</v>
      </c>
      <c r="O910">
        <f>IF(ABS(D910)&gt;1,D910/1000000,D910)*Analysis!$B$4</f>
        <v>0.1799154</v>
      </c>
      <c r="P910">
        <f>IF(ABS(E910)&gt;1,E910/1000000,E910)*Analysis!$B$4</f>
        <v>0.27528822000000003</v>
      </c>
      <c r="Q910">
        <f>IF(ABS(F910)&gt;1,F910/1000000,F910)*Analysis!$B$4</f>
        <v>9.6162328800000001</v>
      </c>
      <c r="R910">
        <f t="shared" si="89"/>
        <v>-24.713224</v>
      </c>
      <c r="S910">
        <f t="shared" si="90"/>
        <v>8.4149069999999995</v>
      </c>
      <c r="T910">
        <f t="shared" si="91"/>
        <v>0</v>
      </c>
      <c r="U910">
        <f t="shared" si="92"/>
        <v>0.25800000000000001</v>
      </c>
    </row>
    <row r="911" spans="1:21" x14ac:dyDescent="0.3">
      <c r="A911" s="4">
        <v>909</v>
      </c>
      <c r="B911" s="4">
        <v>-96571619497</v>
      </c>
      <c r="C911" s="5">
        <v>3</v>
      </c>
      <c r="D911" s="5">
        <v>3.7006999999999998E-2</v>
      </c>
      <c r="E911" s="5">
        <v>-8.6300000000000005E-3</v>
      </c>
      <c r="F911" s="5">
        <v>1006362</v>
      </c>
      <c r="G911" s="5">
        <v>-10772467</v>
      </c>
      <c r="H911" s="5">
        <v>-2362311</v>
      </c>
      <c r="I911" s="5">
        <v>0</v>
      </c>
      <c r="J911" s="5">
        <v>262</v>
      </c>
      <c r="L911">
        <f t="shared" si="87"/>
        <v>909</v>
      </c>
      <c r="M911">
        <f>Analysis!$B$3+B911/1000000</f>
        <v>20.380502999993041</v>
      </c>
      <c r="N911">
        <f t="shared" si="88"/>
        <v>3</v>
      </c>
      <c r="O911">
        <f>IF(ABS(D911)&gt;1,D911/1000000,D911)*Analysis!$B$4</f>
        <v>0.36303867000000001</v>
      </c>
      <c r="P911">
        <f>IF(ABS(E911)&gt;1,E911/1000000,E911)*Analysis!$B$4</f>
        <v>-8.4660300000000008E-2</v>
      </c>
      <c r="Q911">
        <f>IF(ABS(F911)&gt;1,F911/1000000,F911)*Analysis!$B$4</f>
        <v>9.87241122</v>
      </c>
      <c r="R911">
        <f t="shared" si="89"/>
        <v>-10.772467000000001</v>
      </c>
      <c r="S911">
        <f t="shared" si="90"/>
        <v>-2.362311</v>
      </c>
      <c r="T911">
        <f t="shared" si="91"/>
        <v>0</v>
      </c>
      <c r="U911">
        <f t="shared" si="92"/>
        <v>0.26200000000000001</v>
      </c>
    </row>
    <row r="912" spans="1:21" x14ac:dyDescent="0.3">
      <c r="A912" s="4">
        <v>910</v>
      </c>
      <c r="B912" s="4">
        <v>-96571555605</v>
      </c>
      <c r="C912" s="5">
        <v>3</v>
      </c>
      <c r="D912" s="5">
        <v>3.6517000000000001E-2</v>
      </c>
      <c r="E912" s="5">
        <v>-4.2623000000000001E-2</v>
      </c>
      <c r="F912" s="5">
        <v>0.99279200000000001</v>
      </c>
      <c r="G912" s="5">
        <v>-7413242</v>
      </c>
      <c r="H912" s="5">
        <v>-5989115</v>
      </c>
      <c r="I912" s="5">
        <v>0</v>
      </c>
      <c r="J912" s="5">
        <v>261</v>
      </c>
      <c r="L912">
        <f t="shared" si="87"/>
        <v>910</v>
      </c>
      <c r="M912">
        <f>Analysis!$B$3+B912/1000000</f>
        <v>20.444394999998622</v>
      </c>
      <c r="N912">
        <f t="shared" si="88"/>
        <v>3</v>
      </c>
      <c r="O912">
        <f>IF(ABS(D912)&gt;1,D912/1000000,D912)*Analysis!$B$4</f>
        <v>0.35823177</v>
      </c>
      <c r="P912">
        <f>IF(ABS(E912)&gt;1,E912/1000000,E912)*Analysis!$B$4</f>
        <v>-0.41813163000000003</v>
      </c>
      <c r="Q912">
        <f>IF(ABS(F912)&gt;1,F912/1000000,F912)*Analysis!$B$4</f>
        <v>9.7392895199999998</v>
      </c>
      <c r="R912">
        <f t="shared" si="89"/>
        <v>-7.4132420000000003</v>
      </c>
      <c r="S912">
        <f t="shared" si="90"/>
        <v>-5.989115</v>
      </c>
      <c r="T912">
        <f t="shared" si="91"/>
        <v>0</v>
      </c>
      <c r="U912">
        <f t="shared" si="92"/>
        <v>0.26100000000000001</v>
      </c>
    </row>
    <row r="913" spans="1:21" x14ac:dyDescent="0.3">
      <c r="A913" s="4">
        <v>911</v>
      </c>
      <c r="B913" s="4">
        <v>-96571491699</v>
      </c>
      <c r="C913" s="5">
        <v>3</v>
      </c>
      <c r="D913" s="5">
        <v>-2.0066000000000001E-2</v>
      </c>
      <c r="E913" s="5">
        <v>0.24315700000000001</v>
      </c>
      <c r="F913" s="5">
        <v>0.94573399999999996</v>
      </c>
      <c r="G913" s="5">
        <v>23569489</v>
      </c>
      <c r="H913" s="5">
        <v>-0.49737300000000001</v>
      </c>
      <c r="I913" s="5">
        <v>0</v>
      </c>
      <c r="J913" s="5">
        <v>262</v>
      </c>
      <c r="L913">
        <f t="shared" si="87"/>
        <v>911</v>
      </c>
      <c r="M913">
        <f>Analysis!$B$3+B913/1000000</f>
        <v>20.50830099999439</v>
      </c>
      <c r="N913">
        <f t="shared" si="88"/>
        <v>3</v>
      </c>
      <c r="O913">
        <f>IF(ABS(D913)&gt;1,D913/1000000,D913)*Analysis!$B$4</f>
        <v>-0.19684746</v>
      </c>
      <c r="P913">
        <f>IF(ABS(E913)&gt;1,E913/1000000,E913)*Analysis!$B$4</f>
        <v>2.3853701700000003</v>
      </c>
      <c r="Q913">
        <f>IF(ABS(F913)&gt;1,F913/1000000,F913)*Analysis!$B$4</f>
        <v>9.2776505399999998</v>
      </c>
      <c r="R913">
        <f t="shared" si="89"/>
        <v>23.569489000000001</v>
      </c>
      <c r="S913">
        <f t="shared" si="90"/>
        <v>-0.49737300000000001</v>
      </c>
      <c r="T913">
        <f t="shared" si="91"/>
        <v>0</v>
      </c>
      <c r="U913">
        <f t="shared" si="92"/>
        <v>0.26200000000000001</v>
      </c>
    </row>
    <row r="914" spans="1:21" x14ac:dyDescent="0.3">
      <c r="A914" s="4">
        <v>912</v>
      </c>
      <c r="B914" s="4">
        <v>-96571478644</v>
      </c>
      <c r="C914" s="5">
        <v>3</v>
      </c>
      <c r="D914" s="5">
        <v>9.9000000000000008E-3</v>
      </c>
      <c r="E914" s="5">
        <v>-6.1590000000000004E-3</v>
      </c>
      <c r="F914" s="5">
        <v>1029683</v>
      </c>
      <c r="G914" s="5">
        <v>33763802</v>
      </c>
      <c r="H914" s="5">
        <v>40428654</v>
      </c>
      <c r="I914" s="5">
        <v>0</v>
      </c>
      <c r="J914" s="5">
        <v>263</v>
      </c>
      <c r="L914">
        <f t="shared" si="87"/>
        <v>912</v>
      </c>
      <c r="M914">
        <f>Analysis!$B$3+B914/1000000</f>
        <v>20.521355999997468</v>
      </c>
      <c r="N914">
        <f t="shared" si="88"/>
        <v>3</v>
      </c>
      <c r="O914">
        <f>IF(ABS(D914)&gt;1,D914/1000000,D914)*Analysis!$B$4</f>
        <v>9.7119000000000011E-2</v>
      </c>
      <c r="P914">
        <f>IF(ABS(E914)&gt;1,E914/1000000,E914)*Analysis!$B$4</f>
        <v>-6.0419790000000008E-2</v>
      </c>
      <c r="Q914">
        <f>IF(ABS(F914)&gt;1,F914/1000000,F914)*Analysis!$B$4</f>
        <v>10.10119023</v>
      </c>
      <c r="R914">
        <f t="shared" si="89"/>
        <v>33.763801999999998</v>
      </c>
      <c r="S914">
        <f t="shared" si="90"/>
        <v>40.428654000000002</v>
      </c>
      <c r="T914">
        <f t="shared" si="91"/>
        <v>0</v>
      </c>
      <c r="U914">
        <f t="shared" si="92"/>
        <v>0.26300000000000001</v>
      </c>
    </row>
    <row r="915" spans="1:21" x14ac:dyDescent="0.3">
      <c r="A915" s="4">
        <v>913</v>
      </c>
      <c r="B915" s="4">
        <v>-96571442040</v>
      </c>
      <c r="C915" s="5">
        <v>3</v>
      </c>
      <c r="D915" s="5">
        <v>2.6817000000000001E-2</v>
      </c>
      <c r="E915" s="5">
        <v>-1.5872000000000001E-2</v>
      </c>
      <c r="F915" s="5">
        <v>1013672</v>
      </c>
      <c r="G915" s="5">
        <v>49144154</v>
      </c>
      <c r="H915" s="5">
        <v>30024553</v>
      </c>
      <c r="I915" s="5">
        <v>0</v>
      </c>
      <c r="J915" s="5">
        <v>262</v>
      </c>
      <c r="L915">
        <f t="shared" si="87"/>
        <v>913</v>
      </c>
      <c r="M915">
        <f>Analysis!$B$3+B915/1000000</f>
        <v>20.557960000005551</v>
      </c>
      <c r="N915">
        <f t="shared" si="88"/>
        <v>3</v>
      </c>
      <c r="O915">
        <f>IF(ABS(D915)&gt;1,D915/1000000,D915)*Analysis!$B$4</f>
        <v>0.26307477000000001</v>
      </c>
      <c r="P915">
        <f>IF(ABS(E915)&gt;1,E915/1000000,E915)*Analysis!$B$4</f>
        <v>-0.15570432000000001</v>
      </c>
      <c r="Q915">
        <f>IF(ABS(F915)&gt;1,F915/1000000,F915)*Analysis!$B$4</f>
        <v>9.94412232</v>
      </c>
      <c r="R915">
        <f t="shared" si="89"/>
        <v>49.144154</v>
      </c>
      <c r="S915">
        <f t="shared" si="90"/>
        <v>30.024553000000001</v>
      </c>
      <c r="T915">
        <f t="shared" si="91"/>
        <v>0</v>
      </c>
      <c r="U915">
        <f t="shared" si="92"/>
        <v>0.26200000000000001</v>
      </c>
    </row>
    <row r="916" spans="1:21" x14ac:dyDescent="0.3">
      <c r="A916" s="4">
        <v>914</v>
      </c>
      <c r="B916" s="4">
        <v>-96571412280</v>
      </c>
      <c r="C916" s="5">
        <v>3</v>
      </c>
      <c r="D916" s="5">
        <v>1.6088999999999999E-2</v>
      </c>
      <c r="E916" s="5">
        <v>2.2512999999999998E-2</v>
      </c>
      <c r="F916" s="5">
        <v>1056116</v>
      </c>
      <c r="G916" s="5">
        <v>154928619</v>
      </c>
      <c r="H916" s="5">
        <v>-5200803</v>
      </c>
      <c r="I916" s="5">
        <v>0</v>
      </c>
      <c r="J916" s="5">
        <v>260</v>
      </c>
      <c r="L916">
        <f t="shared" si="87"/>
        <v>914</v>
      </c>
      <c r="M916">
        <f>Analysis!$B$3+B916/1000000</f>
        <v>20.587719999995898</v>
      </c>
      <c r="N916">
        <f t="shared" si="88"/>
        <v>3</v>
      </c>
      <c r="O916">
        <f>IF(ABS(D916)&gt;1,D916/1000000,D916)*Analysis!$B$4</f>
        <v>0.15783309000000001</v>
      </c>
      <c r="P916">
        <f>IF(ABS(E916)&gt;1,E916/1000000,E916)*Analysis!$B$4</f>
        <v>0.22085252999999999</v>
      </c>
      <c r="Q916">
        <f>IF(ABS(F916)&gt;1,F916/1000000,F916)*Analysis!$B$4</f>
        <v>10.360497960000002</v>
      </c>
      <c r="R916">
        <f t="shared" si="89"/>
        <v>154.928619</v>
      </c>
      <c r="S916">
        <f t="shared" si="90"/>
        <v>-5.2008029999999996</v>
      </c>
      <c r="T916">
        <f t="shared" si="91"/>
        <v>0</v>
      </c>
      <c r="U916">
        <f t="shared" si="92"/>
        <v>0.26</v>
      </c>
    </row>
    <row r="917" spans="1:21" x14ac:dyDescent="0.3">
      <c r="A917" s="4">
        <v>915</v>
      </c>
      <c r="B917" s="4">
        <v>-96571390847</v>
      </c>
      <c r="C917" s="5">
        <v>9</v>
      </c>
      <c r="D917" s="5">
        <v>-3.4305000000000002E-2</v>
      </c>
      <c r="E917" s="5">
        <v>5.2368999999999999E-2</v>
      </c>
      <c r="F917" s="5">
        <v>1084005</v>
      </c>
      <c r="G917" s="5">
        <v>168819870</v>
      </c>
      <c r="H917" s="5">
        <v>4901769</v>
      </c>
      <c r="I917" s="5">
        <v>0</v>
      </c>
      <c r="J917" s="5">
        <v>265</v>
      </c>
      <c r="L917">
        <f t="shared" si="87"/>
        <v>915</v>
      </c>
      <c r="M917">
        <f>Analysis!$B$3+B917/1000000</f>
        <v>20.609152999997605</v>
      </c>
      <c r="N917">
        <f t="shared" si="88"/>
        <v>9</v>
      </c>
      <c r="O917">
        <f>IF(ABS(D917)&gt;1,D917/1000000,D917)*Analysis!$B$4</f>
        <v>-0.33653205000000003</v>
      </c>
      <c r="P917">
        <f>IF(ABS(E917)&gt;1,E917/1000000,E917)*Analysis!$B$4</f>
        <v>0.51373988999999998</v>
      </c>
      <c r="Q917">
        <f>IF(ABS(F917)&gt;1,F917/1000000,F917)*Analysis!$B$4</f>
        <v>10.634089050000002</v>
      </c>
      <c r="R917">
        <f t="shared" si="89"/>
        <v>168.81987000000001</v>
      </c>
      <c r="S917">
        <f t="shared" si="90"/>
        <v>4.9017689999999998</v>
      </c>
      <c r="T917">
        <f t="shared" si="91"/>
        <v>0</v>
      </c>
      <c r="U917">
        <f t="shared" si="92"/>
        <v>0.26500000000000001</v>
      </c>
    </row>
    <row r="918" spans="1:21" x14ac:dyDescent="0.3">
      <c r="A918" s="4">
        <v>916</v>
      </c>
      <c r="B918" s="4">
        <v>-96571380928</v>
      </c>
      <c r="C918" s="5">
        <v>9</v>
      </c>
      <c r="D918" s="5">
        <v>-4.4526000000000003E-2</v>
      </c>
      <c r="E918" s="5">
        <v>0.105823</v>
      </c>
      <c r="F918" s="5">
        <v>1062531</v>
      </c>
      <c r="G918" s="5">
        <v>170567612</v>
      </c>
      <c r="H918" s="5">
        <v>10481874</v>
      </c>
      <c r="I918" s="5">
        <v>0</v>
      </c>
      <c r="J918" s="5">
        <v>263</v>
      </c>
      <c r="L918">
        <f t="shared" si="87"/>
        <v>916</v>
      </c>
      <c r="M918">
        <f>Analysis!$B$3+B918/1000000</f>
        <v>20.619072000001324</v>
      </c>
      <c r="N918">
        <f t="shared" si="88"/>
        <v>9</v>
      </c>
      <c r="O918">
        <f>IF(ABS(D918)&gt;1,D918/1000000,D918)*Analysis!$B$4</f>
        <v>-0.43680006000000005</v>
      </c>
      <c r="P918">
        <f>IF(ABS(E918)&gt;1,E918/1000000,E918)*Analysis!$B$4</f>
        <v>1.0381236300000001</v>
      </c>
      <c r="Q918">
        <f>IF(ABS(F918)&gt;1,F918/1000000,F918)*Analysis!$B$4</f>
        <v>10.423429109999999</v>
      </c>
      <c r="R918">
        <f t="shared" si="89"/>
        <v>170.567612</v>
      </c>
      <c r="S918">
        <f t="shared" si="90"/>
        <v>10.481873999999999</v>
      </c>
      <c r="T918">
        <f t="shared" si="91"/>
        <v>0</v>
      </c>
      <c r="U918">
        <f t="shared" si="92"/>
        <v>0.26300000000000001</v>
      </c>
    </row>
    <row r="919" spans="1:21" x14ac:dyDescent="0.3">
      <c r="A919" s="4">
        <v>917</v>
      </c>
      <c r="B919" s="4">
        <v>-96571327652</v>
      </c>
      <c r="C919" s="5">
        <v>9</v>
      </c>
      <c r="D919" s="5">
        <v>-3.9566999999999998E-2</v>
      </c>
      <c r="E919" s="5">
        <v>8.1109000000000001E-2</v>
      </c>
      <c r="F919" s="5">
        <v>1041497</v>
      </c>
      <c r="G919" s="5">
        <v>171702530</v>
      </c>
      <c r="H919" s="5">
        <v>11304747</v>
      </c>
      <c r="I919" s="5">
        <v>0</v>
      </c>
      <c r="J919" s="5">
        <v>263</v>
      </c>
      <c r="L919">
        <f t="shared" si="87"/>
        <v>917</v>
      </c>
      <c r="M919">
        <f>Analysis!$B$3+B919/1000000</f>
        <v>20.67234799999278</v>
      </c>
      <c r="N919">
        <f t="shared" si="88"/>
        <v>9</v>
      </c>
      <c r="O919">
        <f>IF(ABS(D919)&gt;1,D919/1000000,D919)*Analysis!$B$4</f>
        <v>-0.38815227000000002</v>
      </c>
      <c r="P919">
        <f>IF(ABS(E919)&gt;1,E919/1000000,E919)*Analysis!$B$4</f>
        <v>0.79567929000000004</v>
      </c>
      <c r="Q919">
        <f>IF(ABS(F919)&gt;1,F919/1000000,F919)*Analysis!$B$4</f>
        <v>10.21708557</v>
      </c>
      <c r="R919">
        <f t="shared" si="89"/>
        <v>171.70253</v>
      </c>
      <c r="S919">
        <f t="shared" si="90"/>
        <v>11.304747000000001</v>
      </c>
      <c r="T919">
        <f t="shared" si="91"/>
        <v>0</v>
      </c>
      <c r="U919">
        <f t="shared" si="92"/>
        <v>0.26300000000000001</v>
      </c>
    </row>
    <row r="920" spans="1:21" x14ac:dyDescent="0.3">
      <c r="A920" s="4">
        <v>918</v>
      </c>
      <c r="B920" s="4">
        <v>-96571310393</v>
      </c>
      <c r="C920" s="5">
        <v>9</v>
      </c>
      <c r="D920" s="5">
        <v>-0.64143399999999995</v>
      </c>
      <c r="E920" s="5">
        <v>-1.1610000000000001E-2</v>
      </c>
      <c r="F920" s="5">
        <v>0.53249299999999999</v>
      </c>
      <c r="G920" s="5">
        <v>69031998</v>
      </c>
      <c r="H920" s="5">
        <v>4586289</v>
      </c>
      <c r="I920" s="5">
        <v>0</v>
      </c>
      <c r="J920" s="5">
        <v>257</v>
      </c>
      <c r="L920">
        <f t="shared" si="87"/>
        <v>918</v>
      </c>
      <c r="M920">
        <f>Analysis!$B$3+B920/1000000</f>
        <v>20.689606999992975</v>
      </c>
      <c r="N920">
        <f t="shared" si="88"/>
        <v>9</v>
      </c>
      <c r="O920">
        <f>IF(ABS(D920)&gt;1,D920/1000000,D920)*Analysis!$B$4</f>
        <v>-6.2924675399999996</v>
      </c>
      <c r="P920">
        <f>IF(ABS(E920)&gt;1,E920/1000000,E920)*Analysis!$B$4</f>
        <v>-0.11389410000000001</v>
      </c>
      <c r="Q920">
        <f>IF(ABS(F920)&gt;1,F920/1000000,F920)*Analysis!$B$4</f>
        <v>5.2237563300000005</v>
      </c>
      <c r="R920">
        <f t="shared" si="89"/>
        <v>69.031998000000002</v>
      </c>
      <c r="S920">
        <f t="shared" si="90"/>
        <v>4.5862889999999998</v>
      </c>
      <c r="T920">
        <f t="shared" si="91"/>
        <v>0</v>
      </c>
      <c r="U920">
        <f t="shared" si="92"/>
        <v>0.25700000000000001</v>
      </c>
    </row>
    <row r="921" spans="1:21" x14ac:dyDescent="0.3">
      <c r="A921" s="4">
        <v>919</v>
      </c>
      <c r="B921" s="4">
        <v>-96571289152</v>
      </c>
      <c r="C921" s="5">
        <v>9</v>
      </c>
      <c r="D921" s="5">
        <v>-0.31692700000000001</v>
      </c>
      <c r="E921" s="5">
        <v>0.21587899999999999</v>
      </c>
      <c r="F921" s="5">
        <v>0.58183200000000002</v>
      </c>
      <c r="G921" s="5">
        <v>-0.27657700000000002</v>
      </c>
      <c r="H921" s="5">
        <v>14969905</v>
      </c>
      <c r="I921" s="5">
        <v>0</v>
      </c>
      <c r="J921" s="5">
        <v>243</v>
      </c>
      <c r="L921">
        <f t="shared" si="87"/>
        <v>919</v>
      </c>
      <c r="M921">
        <f>Analysis!$B$3+B921/1000000</f>
        <v>20.710848000002443</v>
      </c>
      <c r="N921">
        <f t="shared" si="88"/>
        <v>9</v>
      </c>
      <c r="O921">
        <f>IF(ABS(D921)&gt;1,D921/1000000,D921)*Analysis!$B$4</f>
        <v>-3.1090538700000003</v>
      </c>
      <c r="P921">
        <f>IF(ABS(E921)&gt;1,E921/1000000,E921)*Analysis!$B$4</f>
        <v>2.1177729900000002</v>
      </c>
      <c r="Q921">
        <f>IF(ABS(F921)&gt;1,F921/1000000,F921)*Analysis!$B$4</f>
        <v>5.7077719200000008</v>
      </c>
      <c r="R921">
        <f t="shared" si="89"/>
        <v>-0.27657700000000002</v>
      </c>
      <c r="S921">
        <f t="shared" si="90"/>
        <v>14.969905000000001</v>
      </c>
      <c r="T921">
        <f t="shared" si="91"/>
        <v>0</v>
      </c>
      <c r="U921">
        <f t="shared" si="92"/>
        <v>0.24299999999999999</v>
      </c>
    </row>
    <row r="922" spans="1:21" x14ac:dyDescent="0.3">
      <c r="A922" s="4">
        <v>920</v>
      </c>
      <c r="B922" s="4">
        <v>-96571286529</v>
      </c>
      <c r="C922" s="5">
        <v>9</v>
      </c>
      <c r="D922" s="5">
        <v>-0.228376</v>
      </c>
      <c r="E922" s="5">
        <v>0.193689</v>
      </c>
      <c r="F922" s="5">
        <v>0.61277499999999996</v>
      </c>
      <c r="G922" s="5">
        <v>-8303247</v>
      </c>
      <c r="H922" s="5">
        <v>24092083</v>
      </c>
      <c r="I922" s="5">
        <v>0</v>
      </c>
      <c r="J922" s="5">
        <v>240</v>
      </c>
      <c r="L922">
        <f t="shared" si="87"/>
        <v>920</v>
      </c>
      <c r="M922">
        <f>Analysis!$B$3+B922/1000000</f>
        <v>20.713470999995479</v>
      </c>
      <c r="N922">
        <f t="shared" si="88"/>
        <v>9</v>
      </c>
      <c r="O922">
        <f>IF(ABS(D922)&gt;1,D922/1000000,D922)*Analysis!$B$4</f>
        <v>-2.2403685600000003</v>
      </c>
      <c r="P922">
        <f>IF(ABS(E922)&gt;1,E922/1000000,E922)*Analysis!$B$4</f>
        <v>1.90008909</v>
      </c>
      <c r="Q922">
        <f>IF(ABS(F922)&gt;1,F922/1000000,F922)*Analysis!$B$4</f>
        <v>6.0113227499999997</v>
      </c>
      <c r="R922">
        <f t="shared" si="89"/>
        <v>-8.3032470000000007</v>
      </c>
      <c r="S922">
        <f t="shared" si="90"/>
        <v>24.092082999999999</v>
      </c>
      <c r="T922">
        <f t="shared" si="91"/>
        <v>0</v>
      </c>
      <c r="U922">
        <f t="shared" si="92"/>
        <v>0.24</v>
      </c>
    </row>
    <row r="923" spans="1:21" x14ac:dyDescent="0.3">
      <c r="A923" s="4">
        <v>921</v>
      </c>
      <c r="B923" s="4">
        <v>-96571229871</v>
      </c>
      <c r="C923" s="5">
        <v>9</v>
      </c>
      <c r="D923" s="5">
        <v>-3.5209999999999998E-3</v>
      </c>
      <c r="E923" s="5">
        <v>-1.5608E-2</v>
      </c>
      <c r="F923" s="5">
        <v>0.84783399999999998</v>
      </c>
      <c r="G923" s="5">
        <v>-49208866</v>
      </c>
      <c r="H923" s="5">
        <v>63073044</v>
      </c>
      <c r="I923" s="5">
        <v>0</v>
      </c>
      <c r="J923" s="5">
        <v>218</v>
      </c>
      <c r="L923">
        <f t="shared" si="87"/>
        <v>921</v>
      </c>
      <c r="M923">
        <f>Analysis!$B$3+B923/1000000</f>
        <v>20.770128999996814</v>
      </c>
      <c r="N923">
        <f t="shared" si="88"/>
        <v>9</v>
      </c>
      <c r="O923">
        <f>IF(ABS(D923)&gt;1,D923/1000000,D923)*Analysis!$B$4</f>
        <v>-3.4541009999999997E-2</v>
      </c>
      <c r="P923">
        <f>IF(ABS(E923)&gt;1,E923/1000000,E923)*Analysis!$B$4</f>
        <v>-0.15311448000000003</v>
      </c>
      <c r="Q923">
        <f>IF(ABS(F923)&gt;1,F923/1000000,F923)*Analysis!$B$4</f>
        <v>8.3172515400000009</v>
      </c>
      <c r="R923">
        <f t="shared" si="89"/>
        <v>-49.208866</v>
      </c>
      <c r="S923">
        <f t="shared" si="90"/>
        <v>63.073044000000003</v>
      </c>
      <c r="T923">
        <f t="shared" si="91"/>
        <v>0</v>
      </c>
      <c r="U923">
        <f t="shared" si="92"/>
        <v>0.218</v>
      </c>
    </row>
    <row r="924" spans="1:21" x14ac:dyDescent="0.3">
      <c r="A924" s="4">
        <v>922</v>
      </c>
      <c r="B924" s="4">
        <v>-96571218127</v>
      </c>
      <c r="C924" s="5">
        <v>9</v>
      </c>
      <c r="D924" s="5">
        <v>1.351E-3</v>
      </c>
      <c r="E924" s="5">
        <v>1.98E-3</v>
      </c>
      <c r="F924" s="5">
        <v>0.88527800000000001</v>
      </c>
      <c r="G924" s="5">
        <v>-50630943</v>
      </c>
      <c r="H924" s="5">
        <v>66867004</v>
      </c>
      <c r="I924" s="5">
        <v>0</v>
      </c>
      <c r="J924" s="5">
        <v>215</v>
      </c>
      <c r="L924">
        <f t="shared" si="87"/>
        <v>922</v>
      </c>
      <c r="M924">
        <f>Analysis!$B$3+B924/1000000</f>
        <v>20.781872999999905</v>
      </c>
      <c r="N924">
        <f t="shared" si="88"/>
        <v>9</v>
      </c>
      <c r="O924">
        <f>IF(ABS(D924)&gt;1,D924/1000000,D924)*Analysis!$B$4</f>
        <v>1.3253310000000001E-2</v>
      </c>
      <c r="P924">
        <f>IF(ABS(E924)&gt;1,E924/1000000,E924)*Analysis!$B$4</f>
        <v>1.9423800000000001E-2</v>
      </c>
      <c r="Q924">
        <f>IF(ABS(F924)&gt;1,F924/1000000,F924)*Analysis!$B$4</f>
        <v>8.6845771799999998</v>
      </c>
      <c r="R924">
        <f t="shared" si="89"/>
        <v>-50.630943000000002</v>
      </c>
      <c r="S924">
        <f t="shared" si="90"/>
        <v>66.867003999999994</v>
      </c>
      <c r="T924">
        <f t="shared" si="91"/>
        <v>0</v>
      </c>
      <c r="U924">
        <f t="shared" si="92"/>
        <v>0.215</v>
      </c>
    </row>
    <row r="925" spans="1:21" x14ac:dyDescent="0.3">
      <c r="A925" s="4">
        <v>923</v>
      </c>
      <c r="B925" s="4">
        <v>-96571148128</v>
      </c>
      <c r="C925" s="5">
        <v>9</v>
      </c>
      <c r="D925" s="5">
        <v>1.4121999999999999E-2</v>
      </c>
      <c r="E925" s="5">
        <v>-3.4984000000000001E-2</v>
      </c>
      <c r="F925" s="5">
        <v>0.887687</v>
      </c>
      <c r="G925" s="5">
        <v>-58825237</v>
      </c>
      <c r="H925" s="5">
        <v>67048752</v>
      </c>
      <c r="I925" s="5">
        <v>0</v>
      </c>
      <c r="J925" s="5">
        <v>200</v>
      </c>
      <c r="L925">
        <f t="shared" si="87"/>
        <v>923</v>
      </c>
      <c r="M925">
        <f>Analysis!$B$3+B925/1000000</f>
        <v>20.851871999999275</v>
      </c>
      <c r="N925">
        <f t="shared" si="88"/>
        <v>9</v>
      </c>
      <c r="O925">
        <f>IF(ABS(D925)&gt;1,D925/1000000,D925)*Analysis!$B$4</f>
        <v>0.13853682</v>
      </c>
      <c r="P925">
        <f>IF(ABS(E925)&gt;1,E925/1000000,E925)*Analysis!$B$4</f>
        <v>-0.34319304</v>
      </c>
      <c r="Q925">
        <f>IF(ABS(F925)&gt;1,F925/1000000,F925)*Analysis!$B$4</f>
        <v>8.7082094699999999</v>
      </c>
      <c r="R925">
        <f t="shared" si="89"/>
        <v>-58.825237000000001</v>
      </c>
      <c r="S925">
        <f t="shared" si="90"/>
        <v>67.048751999999993</v>
      </c>
      <c r="T925">
        <f t="shared" si="91"/>
        <v>0</v>
      </c>
      <c r="U925">
        <f t="shared" si="92"/>
        <v>0.2</v>
      </c>
    </row>
    <row r="926" spans="1:21" x14ac:dyDescent="0.3">
      <c r="A926" s="4">
        <v>924</v>
      </c>
      <c r="B926" s="4">
        <v>-96571089988</v>
      </c>
      <c r="C926" s="5">
        <v>9</v>
      </c>
      <c r="D926" s="5">
        <v>-1.98E-3</v>
      </c>
      <c r="E926" s="5">
        <v>-4.1709000000000003E-2</v>
      </c>
      <c r="F926" s="5">
        <v>0.86299700000000001</v>
      </c>
      <c r="G926" s="5">
        <v>-65009895</v>
      </c>
      <c r="H926" s="5">
        <v>65833908</v>
      </c>
      <c r="I926" s="5">
        <v>0</v>
      </c>
      <c r="J926" s="5">
        <v>208</v>
      </c>
      <c r="L926">
        <f t="shared" si="87"/>
        <v>924</v>
      </c>
      <c r="M926">
        <f>Analysis!$B$3+B926/1000000</f>
        <v>20.910011999993003</v>
      </c>
      <c r="N926">
        <f t="shared" si="88"/>
        <v>9</v>
      </c>
      <c r="O926">
        <f>IF(ABS(D926)&gt;1,D926/1000000,D926)*Analysis!$B$4</f>
        <v>-1.9423800000000001E-2</v>
      </c>
      <c r="P926">
        <f>IF(ABS(E926)&gt;1,E926/1000000,E926)*Analysis!$B$4</f>
        <v>-0.40916529000000007</v>
      </c>
      <c r="Q926">
        <f>IF(ABS(F926)&gt;1,F926/1000000,F926)*Analysis!$B$4</f>
        <v>8.4660005700000003</v>
      </c>
      <c r="R926">
        <f t="shared" si="89"/>
        <v>-65.009895</v>
      </c>
      <c r="S926">
        <f t="shared" si="90"/>
        <v>65.833907999999994</v>
      </c>
      <c r="T926">
        <f t="shared" si="91"/>
        <v>0</v>
      </c>
      <c r="U926">
        <f t="shared" si="92"/>
        <v>0.20799999999999999</v>
      </c>
    </row>
    <row r="927" spans="1:21" x14ac:dyDescent="0.3">
      <c r="A927" s="4">
        <v>925</v>
      </c>
      <c r="B927" s="4">
        <v>-96571082579</v>
      </c>
      <c r="C927" s="5">
        <v>9</v>
      </c>
      <c r="D927" s="5">
        <v>1.4232E-2</v>
      </c>
      <c r="E927" s="5">
        <v>-3.4223999999999997E-2</v>
      </c>
      <c r="F927" s="5">
        <v>0.88019199999999997</v>
      </c>
      <c r="G927" s="5">
        <v>-68079674</v>
      </c>
      <c r="H927" s="5">
        <v>69112572</v>
      </c>
      <c r="I927" s="5">
        <v>0</v>
      </c>
      <c r="J927" s="5">
        <v>205</v>
      </c>
      <c r="L927">
        <f t="shared" si="87"/>
        <v>925</v>
      </c>
      <c r="M927">
        <f>Analysis!$B$3+B927/1000000</f>
        <v>20.917421000005561</v>
      </c>
      <c r="N927">
        <f t="shared" si="88"/>
        <v>9</v>
      </c>
      <c r="O927">
        <f>IF(ABS(D927)&gt;1,D927/1000000,D927)*Analysis!$B$4</f>
        <v>0.13961592</v>
      </c>
      <c r="P927">
        <f>IF(ABS(E927)&gt;1,E927/1000000,E927)*Analysis!$B$4</f>
        <v>-0.33573744</v>
      </c>
      <c r="Q927">
        <f>IF(ABS(F927)&gt;1,F927/1000000,F927)*Analysis!$B$4</f>
        <v>8.6346835199999994</v>
      </c>
      <c r="R927">
        <f t="shared" si="89"/>
        <v>-68.079673999999997</v>
      </c>
      <c r="S927">
        <f t="shared" si="90"/>
        <v>69.112572</v>
      </c>
      <c r="T927">
        <f t="shared" si="91"/>
        <v>0</v>
      </c>
      <c r="U927">
        <f t="shared" si="92"/>
        <v>0.20499999999999999</v>
      </c>
    </row>
    <row r="928" spans="1:21" x14ac:dyDescent="0.3">
      <c r="A928" s="4">
        <v>926</v>
      </c>
      <c r="B928" s="4">
        <v>-96571009910</v>
      </c>
      <c r="C928" s="5">
        <v>9</v>
      </c>
      <c r="D928" s="5">
        <v>1.8869E-2</v>
      </c>
      <c r="E928" s="5">
        <v>-1.6611999999999998E-2</v>
      </c>
      <c r="F928" s="5">
        <v>0.93103599999999997</v>
      </c>
      <c r="G928" s="5">
        <v>-91385170</v>
      </c>
      <c r="H928" s="5">
        <v>49620167</v>
      </c>
      <c r="I928" s="5">
        <v>0</v>
      </c>
      <c r="J928" s="5">
        <v>162</v>
      </c>
      <c r="L928">
        <f t="shared" si="87"/>
        <v>926</v>
      </c>
      <c r="M928">
        <f>Analysis!$B$3+B928/1000000</f>
        <v>20.990090000006603</v>
      </c>
      <c r="N928">
        <f t="shared" si="88"/>
        <v>9</v>
      </c>
      <c r="O928">
        <f>IF(ABS(D928)&gt;1,D928/1000000,D928)*Analysis!$B$4</f>
        <v>0.18510489000000002</v>
      </c>
      <c r="P928">
        <f>IF(ABS(E928)&gt;1,E928/1000000,E928)*Analysis!$B$4</f>
        <v>-0.16296371999999998</v>
      </c>
      <c r="Q928">
        <f>IF(ABS(F928)&gt;1,F928/1000000,F928)*Analysis!$B$4</f>
        <v>9.1334631599999998</v>
      </c>
      <c r="R928">
        <f t="shared" si="89"/>
        <v>-91.385170000000002</v>
      </c>
      <c r="S928">
        <f t="shared" si="90"/>
        <v>49.620167000000002</v>
      </c>
      <c r="T928">
        <f t="shared" si="91"/>
        <v>0</v>
      </c>
      <c r="U928">
        <f t="shared" si="92"/>
        <v>0.16200000000000001</v>
      </c>
    </row>
    <row r="929" spans="1:21" x14ac:dyDescent="0.3">
      <c r="A929" s="4">
        <v>927</v>
      </c>
      <c r="B929" s="4">
        <v>-96570940859</v>
      </c>
      <c r="C929" s="5">
        <v>9</v>
      </c>
      <c r="D929" s="5">
        <v>3.8374999999999999E-2</v>
      </c>
      <c r="E929" s="5">
        <v>-2.7466999999999998E-2</v>
      </c>
      <c r="F929" s="5">
        <v>0.92108999999999996</v>
      </c>
      <c r="G929" s="5">
        <v>-81045181</v>
      </c>
      <c r="H929" s="5">
        <v>34306328</v>
      </c>
      <c r="I929" s="5">
        <v>0</v>
      </c>
      <c r="J929" s="5">
        <v>162</v>
      </c>
      <c r="L929">
        <f t="shared" si="87"/>
        <v>927</v>
      </c>
      <c r="M929">
        <f>Analysis!$B$3+B929/1000000</f>
        <v>21.059141000005184</v>
      </c>
      <c r="N929">
        <f t="shared" si="88"/>
        <v>9</v>
      </c>
      <c r="O929">
        <f>IF(ABS(D929)&gt;1,D929/1000000,D929)*Analysis!$B$4</f>
        <v>0.37645875000000001</v>
      </c>
      <c r="P929">
        <f>IF(ABS(E929)&gt;1,E929/1000000,E929)*Analysis!$B$4</f>
        <v>-0.26945127000000002</v>
      </c>
      <c r="Q929">
        <f>IF(ABS(F929)&gt;1,F929/1000000,F929)*Analysis!$B$4</f>
        <v>9.0358929000000003</v>
      </c>
      <c r="R929">
        <f t="shared" si="89"/>
        <v>-81.045180999999999</v>
      </c>
      <c r="S929">
        <f t="shared" si="90"/>
        <v>34.306328000000001</v>
      </c>
      <c r="T929">
        <f t="shared" si="91"/>
        <v>0</v>
      </c>
      <c r="U929">
        <f t="shared" si="92"/>
        <v>0.16200000000000001</v>
      </c>
    </row>
    <row r="930" spans="1:21" x14ac:dyDescent="0.3">
      <c r="A930" s="4">
        <v>928</v>
      </c>
      <c r="B930" s="4">
        <v>-96570876426</v>
      </c>
      <c r="C930" s="5">
        <v>9</v>
      </c>
      <c r="D930" s="5">
        <v>1.7257999999999999E-2</v>
      </c>
      <c r="E930" s="5">
        <v>-5.2853999999999998E-2</v>
      </c>
      <c r="F930" s="5">
        <v>0.972418</v>
      </c>
      <c r="G930" s="5">
        <v>-31853935</v>
      </c>
      <c r="H930" s="5">
        <v>-13543862</v>
      </c>
      <c r="I930" s="5">
        <v>0</v>
      </c>
      <c r="J930" s="5">
        <v>135</v>
      </c>
      <c r="L930">
        <f t="shared" si="87"/>
        <v>928</v>
      </c>
      <c r="M930">
        <f>Analysis!$B$3+B930/1000000</f>
        <v>21.123573999997461</v>
      </c>
      <c r="N930">
        <f t="shared" si="88"/>
        <v>9</v>
      </c>
      <c r="O930">
        <f>IF(ABS(D930)&gt;1,D930/1000000,D930)*Analysis!$B$4</f>
        <v>0.16930097999999999</v>
      </c>
      <c r="P930">
        <f>IF(ABS(E930)&gt;1,E930/1000000,E930)*Analysis!$B$4</f>
        <v>-0.51849774000000004</v>
      </c>
      <c r="Q930">
        <f>IF(ABS(F930)&gt;1,F930/1000000,F930)*Analysis!$B$4</f>
        <v>9.5394205799999998</v>
      </c>
      <c r="R930">
        <f t="shared" si="89"/>
        <v>-31.853935</v>
      </c>
      <c r="S930">
        <f t="shared" si="90"/>
        <v>-13.543862000000001</v>
      </c>
      <c r="T930">
        <f t="shared" si="91"/>
        <v>0</v>
      </c>
      <c r="U930">
        <f t="shared" si="92"/>
        <v>0.13500000000000001</v>
      </c>
    </row>
    <row r="931" spans="1:21" x14ac:dyDescent="0.3">
      <c r="A931" s="4">
        <v>929</v>
      </c>
      <c r="B931" s="4">
        <v>-96570810665</v>
      </c>
      <c r="C931" s="5">
        <v>9</v>
      </c>
      <c r="D931" s="5">
        <v>2.0722000000000001E-2</v>
      </c>
      <c r="E931" s="5">
        <v>-3.8588999999999998E-2</v>
      </c>
      <c r="F931" s="5">
        <v>0.99137299999999995</v>
      </c>
      <c r="G931" s="5">
        <v>-28941929</v>
      </c>
      <c r="H931" s="5">
        <v>-14011292</v>
      </c>
      <c r="I931" s="5">
        <v>0</v>
      </c>
      <c r="J931" s="5">
        <v>132</v>
      </c>
      <c r="L931">
        <f t="shared" si="87"/>
        <v>929</v>
      </c>
      <c r="M931">
        <f>Analysis!$B$3+B931/1000000</f>
        <v>21.189335000002757</v>
      </c>
      <c r="N931">
        <f t="shared" si="88"/>
        <v>9</v>
      </c>
      <c r="O931">
        <f>IF(ABS(D931)&gt;1,D931/1000000,D931)*Analysis!$B$4</f>
        <v>0.20328282000000003</v>
      </c>
      <c r="P931">
        <f>IF(ABS(E931)&gt;1,E931/1000000,E931)*Analysis!$B$4</f>
        <v>-0.37855809000000001</v>
      </c>
      <c r="Q931">
        <f>IF(ABS(F931)&gt;1,F931/1000000,F931)*Analysis!$B$4</f>
        <v>9.7253691300000007</v>
      </c>
      <c r="R931">
        <f t="shared" si="89"/>
        <v>-28.941928999999998</v>
      </c>
      <c r="S931">
        <f t="shared" si="90"/>
        <v>-14.011291999999999</v>
      </c>
      <c r="T931">
        <f t="shared" si="91"/>
        <v>0</v>
      </c>
      <c r="U931">
        <f t="shared" si="92"/>
        <v>0.13200000000000001</v>
      </c>
    </row>
    <row r="932" spans="1:21" x14ac:dyDescent="0.3">
      <c r="A932" s="4">
        <v>930</v>
      </c>
      <c r="B932" s="4">
        <v>-96570806983</v>
      </c>
      <c r="C932" s="5">
        <v>9</v>
      </c>
      <c r="D932" s="5">
        <v>5.0169999999999998E-3</v>
      </c>
      <c r="E932" s="5">
        <v>-3.2208000000000001E-2</v>
      </c>
      <c r="F932" s="5">
        <v>0.99377899999999997</v>
      </c>
      <c r="G932" s="5">
        <v>-24843475</v>
      </c>
      <c r="H932" s="5">
        <v>-14973553</v>
      </c>
      <c r="I932" s="5">
        <v>0</v>
      </c>
      <c r="J932" s="5">
        <v>124</v>
      </c>
      <c r="L932">
        <f t="shared" si="87"/>
        <v>930</v>
      </c>
      <c r="M932">
        <f>Analysis!$B$3+B932/1000000</f>
        <v>21.193016999997781</v>
      </c>
      <c r="N932">
        <f t="shared" si="88"/>
        <v>9</v>
      </c>
      <c r="O932">
        <f>IF(ABS(D932)&gt;1,D932/1000000,D932)*Analysis!$B$4</f>
        <v>4.921677E-2</v>
      </c>
      <c r="P932">
        <f>IF(ABS(E932)&gt;1,E932/1000000,E932)*Analysis!$B$4</f>
        <v>-0.31596048000000004</v>
      </c>
      <c r="Q932">
        <f>IF(ABS(F932)&gt;1,F932/1000000,F932)*Analysis!$B$4</f>
        <v>9.7489719899999994</v>
      </c>
      <c r="R932">
        <f t="shared" si="89"/>
        <v>-24.843475000000002</v>
      </c>
      <c r="S932">
        <f t="shared" si="90"/>
        <v>-14.973553000000001</v>
      </c>
      <c r="T932">
        <f t="shared" si="91"/>
        <v>0</v>
      </c>
      <c r="U932">
        <f t="shared" si="92"/>
        <v>0.124</v>
      </c>
    </row>
    <row r="933" spans="1:21" x14ac:dyDescent="0.3">
      <c r="A933" s="4">
        <v>931</v>
      </c>
      <c r="B933" s="4">
        <v>-96570732502</v>
      </c>
      <c r="C933" s="5">
        <v>9</v>
      </c>
      <c r="D933" s="5">
        <v>1.7340000000000001E-3</v>
      </c>
      <c r="E933" s="5">
        <v>-5.6843999999999999E-2</v>
      </c>
      <c r="F933" s="5">
        <v>1031295</v>
      </c>
      <c r="G933" s="5">
        <v>-7486498</v>
      </c>
      <c r="H933" s="5">
        <v>-15765901</v>
      </c>
      <c r="I933" s="5">
        <v>0</v>
      </c>
      <c r="J933" s="5">
        <v>90</v>
      </c>
      <c r="L933">
        <f t="shared" si="87"/>
        <v>931</v>
      </c>
      <c r="M933">
        <f>Analysis!$B$3+B933/1000000</f>
        <v>21.267498000001069</v>
      </c>
      <c r="N933">
        <f t="shared" si="88"/>
        <v>9</v>
      </c>
      <c r="O933">
        <f>IF(ABS(D933)&gt;1,D933/1000000,D933)*Analysis!$B$4</f>
        <v>1.7010540000000001E-2</v>
      </c>
      <c r="P933">
        <f>IF(ABS(E933)&gt;1,E933/1000000,E933)*Analysis!$B$4</f>
        <v>-0.55763963999999999</v>
      </c>
      <c r="Q933">
        <f>IF(ABS(F933)&gt;1,F933/1000000,F933)*Analysis!$B$4</f>
        <v>10.117003950000001</v>
      </c>
      <c r="R933">
        <f t="shared" si="89"/>
        <v>-7.4864980000000001</v>
      </c>
      <c r="S933">
        <f t="shared" si="90"/>
        <v>-15.765900999999999</v>
      </c>
      <c r="T933">
        <f t="shared" si="91"/>
        <v>0</v>
      </c>
      <c r="U933">
        <f t="shared" si="92"/>
        <v>0.09</v>
      </c>
    </row>
    <row r="934" spans="1:21" x14ac:dyDescent="0.3">
      <c r="A934" s="4">
        <v>932</v>
      </c>
      <c r="B934" s="4">
        <v>-96570604119</v>
      </c>
      <c r="C934" s="5">
        <v>9</v>
      </c>
      <c r="D934" s="5">
        <v>8.9189999999999998E-3</v>
      </c>
      <c r="E934" s="5">
        <v>-4.5011000000000002E-2</v>
      </c>
      <c r="F934" s="5">
        <v>1051405</v>
      </c>
      <c r="G934" s="5">
        <v>-6031877</v>
      </c>
      <c r="H934" s="5">
        <v>-17712383</v>
      </c>
      <c r="I934" s="5">
        <v>0</v>
      </c>
      <c r="J934" s="5">
        <v>86</v>
      </c>
      <c r="L934">
        <f t="shared" si="87"/>
        <v>932</v>
      </c>
      <c r="M934">
        <f>Analysis!$B$3+B934/1000000</f>
        <v>21.39588100000401</v>
      </c>
      <c r="N934">
        <f t="shared" si="88"/>
        <v>9</v>
      </c>
      <c r="O934">
        <f>IF(ABS(D934)&gt;1,D934/1000000,D934)*Analysis!$B$4</f>
        <v>8.7495390000000006E-2</v>
      </c>
      <c r="P934">
        <f>IF(ABS(E934)&gt;1,E934/1000000,E934)*Analysis!$B$4</f>
        <v>-0.44155791000000005</v>
      </c>
      <c r="Q934">
        <f>IF(ABS(F934)&gt;1,F934/1000000,F934)*Analysis!$B$4</f>
        <v>10.31428305</v>
      </c>
      <c r="R934">
        <f t="shared" si="89"/>
        <v>-6.0318769999999997</v>
      </c>
      <c r="S934">
        <f t="shared" si="90"/>
        <v>-17.712382999999999</v>
      </c>
      <c r="T934">
        <f t="shared" si="91"/>
        <v>0</v>
      </c>
      <c r="U934">
        <f t="shared" si="92"/>
        <v>8.5999999999999993E-2</v>
      </c>
    </row>
    <row r="935" spans="1:21" x14ac:dyDescent="0.3">
      <c r="A935" s="4">
        <v>933</v>
      </c>
      <c r="B935" s="4">
        <v>-96570523234</v>
      </c>
      <c r="C935" s="5">
        <v>9</v>
      </c>
      <c r="D935" s="5">
        <v>1.0607E-2</v>
      </c>
      <c r="E935" s="5">
        <v>-4.5552000000000002E-2</v>
      </c>
      <c r="F935" s="5">
        <v>1092224</v>
      </c>
      <c r="G935" s="5">
        <v>-2492442</v>
      </c>
      <c r="H935" s="5">
        <v>-24059872</v>
      </c>
      <c r="I935" s="5">
        <v>0</v>
      </c>
      <c r="J935" s="5">
        <v>74</v>
      </c>
      <c r="L935">
        <f t="shared" si="87"/>
        <v>933</v>
      </c>
      <c r="M935">
        <f>Analysis!$B$3+B935/1000000</f>
        <v>21.476766000007046</v>
      </c>
      <c r="N935">
        <f t="shared" si="88"/>
        <v>9</v>
      </c>
      <c r="O935">
        <f>IF(ABS(D935)&gt;1,D935/1000000,D935)*Analysis!$B$4</f>
        <v>0.10405467</v>
      </c>
      <c r="P935">
        <f>IF(ABS(E935)&gt;1,E935/1000000,E935)*Analysis!$B$4</f>
        <v>-0.44686512000000006</v>
      </c>
      <c r="Q935">
        <f>IF(ABS(F935)&gt;1,F935/1000000,F935)*Analysis!$B$4</f>
        <v>10.714717440000001</v>
      </c>
      <c r="R935">
        <f t="shared" si="89"/>
        <v>-2.492442</v>
      </c>
      <c r="S935">
        <f t="shared" si="90"/>
        <v>-24.059871999999999</v>
      </c>
      <c r="T935">
        <f t="shared" si="91"/>
        <v>0</v>
      </c>
      <c r="U935">
        <f t="shared" si="92"/>
        <v>7.3999999999999996E-2</v>
      </c>
    </row>
    <row r="936" spans="1:21" x14ac:dyDescent="0.3">
      <c r="A936" s="4">
        <v>934</v>
      </c>
      <c r="B936" s="4">
        <v>-96570328412</v>
      </c>
      <c r="C936" s="5">
        <v>9</v>
      </c>
      <c r="D936" s="5">
        <v>1.0430999999999999E-2</v>
      </c>
      <c r="E936" s="5">
        <v>-2.3368E-2</v>
      </c>
      <c r="F936" s="5">
        <v>1158962</v>
      </c>
      <c r="G936" s="5">
        <v>17203545</v>
      </c>
      <c r="H936" s="5">
        <v>-34248516</v>
      </c>
      <c r="I936" s="5">
        <v>0</v>
      </c>
      <c r="J936" s="5">
        <v>31</v>
      </c>
      <c r="L936">
        <f t="shared" si="87"/>
        <v>934</v>
      </c>
      <c r="M936">
        <f>Analysis!$B$3+B936/1000000</f>
        <v>21.671587999997428</v>
      </c>
      <c r="N936">
        <f t="shared" si="88"/>
        <v>9</v>
      </c>
      <c r="O936">
        <f>IF(ABS(D936)&gt;1,D936/1000000,D936)*Analysis!$B$4</f>
        <v>0.10232811</v>
      </c>
      <c r="P936">
        <f>IF(ABS(E936)&gt;1,E936/1000000,E936)*Analysis!$B$4</f>
        <v>-0.22924008000000001</v>
      </c>
      <c r="Q936">
        <f>IF(ABS(F936)&gt;1,F936/1000000,F936)*Analysis!$B$4</f>
        <v>11.369417220000001</v>
      </c>
      <c r="R936">
        <f t="shared" si="89"/>
        <v>17.203544999999998</v>
      </c>
      <c r="S936">
        <f t="shared" si="90"/>
        <v>-34.248516000000002</v>
      </c>
      <c r="T936">
        <f t="shared" si="91"/>
        <v>0</v>
      </c>
      <c r="U936">
        <f t="shared" si="92"/>
        <v>3.1E-2</v>
      </c>
    </row>
    <row r="937" spans="1:21" x14ac:dyDescent="0.3">
      <c r="A937" s="4">
        <v>935</v>
      </c>
      <c r="B937" s="4">
        <v>-96570198313</v>
      </c>
      <c r="C937" s="5">
        <v>9</v>
      </c>
      <c r="D937" s="5">
        <v>4.3039999999999997E-3</v>
      </c>
      <c r="E937" s="5">
        <v>-2.0492E-2</v>
      </c>
      <c r="F937" s="5">
        <v>1163208</v>
      </c>
      <c r="G937" s="5">
        <v>21047419</v>
      </c>
      <c r="H937" s="5">
        <v>-38125980</v>
      </c>
      <c r="I937" s="5">
        <v>0</v>
      </c>
      <c r="J937" s="5">
        <v>23</v>
      </c>
      <c r="L937">
        <f t="shared" si="87"/>
        <v>935</v>
      </c>
      <c r="M937">
        <f>Analysis!$B$3+B937/1000000</f>
        <v>21.80168699999922</v>
      </c>
      <c r="N937">
        <f t="shared" si="88"/>
        <v>9</v>
      </c>
      <c r="O937">
        <f>IF(ABS(D937)&gt;1,D937/1000000,D937)*Analysis!$B$4</f>
        <v>4.2222240000000001E-2</v>
      </c>
      <c r="P937">
        <f>IF(ABS(E937)&gt;1,E937/1000000,E937)*Analysis!$B$4</f>
        <v>-0.20102652000000001</v>
      </c>
      <c r="Q937">
        <f>IF(ABS(F937)&gt;1,F937/1000000,F937)*Analysis!$B$4</f>
        <v>11.411070480000001</v>
      </c>
      <c r="R937">
        <f t="shared" si="89"/>
        <v>21.047419000000001</v>
      </c>
      <c r="S937">
        <f t="shared" si="90"/>
        <v>-38.125979999999998</v>
      </c>
      <c r="T937">
        <f t="shared" si="91"/>
        <v>0</v>
      </c>
      <c r="U937">
        <f t="shared" si="92"/>
        <v>2.3E-2</v>
      </c>
    </row>
    <row r="938" spans="1:21" x14ac:dyDescent="0.3">
      <c r="A938" s="4">
        <v>936</v>
      </c>
      <c r="B938" s="4">
        <v>-96570180102</v>
      </c>
      <c r="C938" s="5">
        <v>9</v>
      </c>
      <c r="D938" s="5">
        <v>1.072E-3</v>
      </c>
      <c r="E938" s="5">
        <v>-1.0754E-2</v>
      </c>
      <c r="F938" s="5">
        <v>1169369</v>
      </c>
      <c r="G938" s="5">
        <v>24574139</v>
      </c>
      <c r="H938" s="5">
        <v>-37983658</v>
      </c>
      <c r="I938" s="5">
        <v>0</v>
      </c>
      <c r="J938" s="5">
        <v>15</v>
      </c>
      <c r="L938">
        <f t="shared" si="87"/>
        <v>936</v>
      </c>
      <c r="M938">
        <f>Analysis!$B$3+B938/1000000</f>
        <v>21.819898000001558</v>
      </c>
      <c r="N938">
        <f t="shared" si="88"/>
        <v>9</v>
      </c>
      <c r="O938">
        <f>IF(ABS(D938)&gt;1,D938/1000000,D938)*Analysis!$B$4</f>
        <v>1.0516320000000001E-2</v>
      </c>
      <c r="P938">
        <f>IF(ABS(E938)&gt;1,E938/1000000,E938)*Analysis!$B$4</f>
        <v>-0.10549674000000001</v>
      </c>
      <c r="Q938">
        <f>IF(ABS(F938)&gt;1,F938/1000000,F938)*Analysis!$B$4</f>
        <v>11.471509890000002</v>
      </c>
      <c r="R938">
        <f t="shared" si="89"/>
        <v>24.574138999999999</v>
      </c>
      <c r="S938">
        <f t="shared" si="90"/>
        <v>-37.983657999999998</v>
      </c>
      <c r="T938">
        <f t="shared" si="91"/>
        <v>0</v>
      </c>
      <c r="U938">
        <f t="shared" si="92"/>
        <v>1.4999999999999999E-2</v>
      </c>
    </row>
    <row r="939" spans="1:21" x14ac:dyDescent="0.3">
      <c r="A939" s="4">
        <v>937</v>
      </c>
      <c r="B939" s="4">
        <v>-96570070634</v>
      </c>
      <c r="C939" s="5">
        <v>9</v>
      </c>
      <c r="D939" s="5">
        <v>-4.9973999999999998E-2</v>
      </c>
      <c r="E939" s="5">
        <v>6.2239999999999997E-2</v>
      </c>
      <c r="F939" s="5">
        <v>1141327</v>
      </c>
      <c r="G939" s="5">
        <v>101703552</v>
      </c>
      <c r="H939" s="5">
        <v>15889202</v>
      </c>
      <c r="I939" s="5">
        <v>0</v>
      </c>
      <c r="J939" s="5">
        <v>79</v>
      </c>
      <c r="L939">
        <f t="shared" si="87"/>
        <v>937</v>
      </c>
      <c r="M939">
        <f>Analysis!$B$3+B939/1000000</f>
        <v>21.929365999996662</v>
      </c>
      <c r="N939">
        <f t="shared" si="88"/>
        <v>9</v>
      </c>
      <c r="O939">
        <f>IF(ABS(D939)&gt;1,D939/1000000,D939)*Analysis!$B$4</f>
        <v>-0.49024494000000002</v>
      </c>
      <c r="P939">
        <f>IF(ABS(E939)&gt;1,E939/1000000,E939)*Analysis!$B$4</f>
        <v>0.61057439999999996</v>
      </c>
      <c r="Q939">
        <f>IF(ABS(F939)&gt;1,F939/1000000,F939)*Analysis!$B$4</f>
        <v>11.196417870000001</v>
      </c>
      <c r="R939">
        <f t="shared" si="89"/>
        <v>101.703552</v>
      </c>
      <c r="S939">
        <f t="shared" si="90"/>
        <v>15.889201999999999</v>
      </c>
      <c r="T939">
        <f t="shared" si="91"/>
        <v>0</v>
      </c>
      <c r="U939">
        <f t="shared" si="92"/>
        <v>7.9000000000000001E-2</v>
      </c>
    </row>
    <row r="940" spans="1:21" x14ac:dyDescent="0.3">
      <c r="A940" s="4">
        <v>938</v>
      </c>
      <c r="B940" s="4">
        <v>-96570049186</v>
      </c>
      <c r="C940" s="5">
        <v>9</v>
      </c>
      <c r="D940" s="5">
        <v>-7.0503999999999997E-2</v>
      </c>
      <c r="E940" s="5">
        <v>6.2241999999999999E-2</v>
      </c>
      <c r="F940" s="5">
        <v>1253465</v>
      </c>
      <c r="G940" s="5">
        <v>111176491</v>
      </c>
      <c r="H940" s="5">
        <v>25499355</v>
      </c>
      <c r="I940" s="5">
        <v>0</v>
      </c>
      <c r="J940" s="5">
        <v>75</v>
      </c>
      <c r="L940">
        <f t="shared" si="87"/>
        <v>938</v>
      </c>
      <c r="M940">
        <f>Analysis!$B$3+B940/1000000</f>
        <v>21.950813999996171</v>
      </c>
      <c r="N940">
        <f t="shared" si="88"/>
        <v>9</v>
      </c>
      <c r="O940">
        <f>IF(ABS(D940)&gt;1,D940/1000000,D940)*Analysis!$B$4</f>
        <v>-0.69164424000000002</v>
      </c>
      <c r="P940">
        <f>IF(ABS(E940)&gt;1,E940/1000000,E940)*Analysis!$B$4</f>
        <v>0.61059402000000007</v>
      </c>
      <c r="Q940">
        <f>IF(ABS(F940)&gt;1,F940/1000000,F940)*Analysis!$B$4</f>
        <v>12.296491650000002</v>
      </c>
      <c r="R940">
        <f t="shared" si="89"/>
        <v>111.176491</v>
      </c>
      <c r="S940">
        <f t="shared" si="90"/>
        <v>25.499355000000001</v>
      </c>
      <c r="T940">
        <f t="shared" si="91"/>
        <v>0</v>
      </c>
      <c r="U940">
        <f t="shared" si="92"/>
        <v>7.4999999999999997E-2</v>
      </c>
    </row>
    <row r="941" spans="1:21" x14ac:dyDescent="0.3">
      <c r="A941" s="4">
        <v>939</v>
      </c>
      <c r="B941" s="4">
        <v>-96570030403</v>
      </c>
      <c r="C941" s="5">
        <v>0</v>
      </c>
      <c r="D941" s="5">
        <v>8.4584999999999994E-2</v>
      </c>
      <c r="E941" s="5">
        <v>-0.118204</v>
      </c>
      <c r="F941" s="5">
        <v>0.93059800000000004</v>
      </c>
      <c r="G941" s="5">
        <v>0</v>
      </c>
      <c r="H941" s="5">
        <v>0</v>
      </c>
      <c r="I941" s="5">
        <v>0</v>
      </c>
      <c r="J941" s="5">
        <v>0</v>
      </c>
      <c r="L941">
        <f t="shared" si="87"/>
        <v>939</v>
      </c>
      <c r="M941">
        <f>Analysis!$B$3+B941/1000000</f>
        <v>21.969597000002977</v>
      </c>
      <c r="N941">
        <f t="shared" si="88"/>
        <v>0</v>
      </c>
      <c r="O941">
        <f>IF(ABS(D941)&gt;1,D941/1000000,D941)*Analysis!$B$4</f>
        <v>0.82977884999999996</v>
      </c>
      <c r="P941">
        <f>IF(ABS(E941)&gt;1,E941/1000000,E941)*Analysis!$B$4</f>
        <v>-1.1595812400000001</v>
      </c>
      <c r="Q941">
        <f>IF(ABS(F941)&gt;1,F941/1000000,F941)*Analysis!$B$4</f>
        <v>9.1291663800000009</v>
      </c>
      <c r="R941">
        <f t="shared" si="89"/>
        <v>0</v>
      </c>
      <c r="S941">
        <f t="shared" si="90"/>
        <v>0</v>
      </c>
      <c r="T941">
        <f t="shared" si="91"/>
        <v>0</v>
      </c>
      <c r="U941">
        <f t="shared" si="92"/>
        <v>0</v>
      </c>
    </row>
    <row r="942" spans="1:21" x14ac:dyDescent="0.3">
      <c r="A942" s="4">
        <v>940</v>
      </c>
      <c r="B942" s="4">
        <v>-96570011500</v>
      </c>
      <c r="C942" s="5">
        <v>0</v>
      </c>
      <c r="D942" s="5">
        <v>9.8759E-2</v>
      </c>
      <c r="E942" s="5">
        <v>-7.4699000000000002E-2</v>
      </c>
      <c r="F942" s="5">
        <v>0.899922</v>
      </c>
      <c r="G942" s="5">
        <v>0</v>
      </c>
      <c r="H942" s="5">
        <v>0</v>
      </c>
      <c r="I942" s="5">
        <v>0</v>
      </c>
      <c r="J942" s="5">
        <v>0</v>
      </c>
      <c r="L942">
        <f t="shared" si="87"/>
        <v>940</v>
      </c>
      <c r="M942">
        <f>Analysis!$B$3+B942/1000000</f>
        <v>21.988500000006752</v>
      </c>
      <c r="N942">
        <f t="shared" si="88"/>
        <v>0</v>
      </c>
      <c r="O942">
        <f>IF(ABS(D942)&gt;1,D942/1000000,D942)*Analysis!$B$4</f>
        <v>0.96882579000000002</v>
      </c>
      <c r="P942">
        <f>IF(ABS(E942)&gt;1,E942/1000000,E942)*Analysis!$B$4</f>
        <v>-0.7327971900000001</v>
      </c>
      <c r="Q942">
        <f>IF(ABS(F942)&gt;1,F942/1000000,F942)*Analysis!$B$4</f>
        <v>8.8282348200000005</v>
      </c>
      <c r="R942">
        <f t="shared" si="89"/>
        <v>0</v>
      </c>
      <c r="S942">
        <f t="shared" si="90"/>
        <v>0</v>
      </c>
      <c r="T942">
        <f t="shared" si="91"/>
        <v>0</v>
      </c>
      <c r="U942">
        <f t="shared" si="92"/>
        <v>0</v>
      </c>
    </row>
    <row r="943" spans="1:21" x14ac:dyDescent="0.3">
      <c r="A943" s="4">
        <v>941</v>
      </c>
      <c r="B943" s="4">
        <v>-96569990698</v>
      </c>
      <c r="C943" s="5">
        <v>0</v>
      </c>
      <c r="D943" s="5">
        <v>6.7539999999999996E-3</v>
      </c>
      <c r="E943" s="5">
        <v>-0.11754299999999999</v>
      </c>
      <c r="F943" s="5">
        <v>1162360</v>
      </c>
      <c r="G943" s="5">
        <v>0</v>
      </c>
      <c r="H943" s="5">
        <v>0</v>
      </c>
      <c r="I943" s="5">
        <v>0</v>
      </c>
      <c r="J943" s="5">
        <v>0</v>
      </c>
      <c r="L943">
        <f t="shared" si="87"/>
        <v>941</v>
      </c>
      <c r="M943">
        <f>Analysis!$B$3+B943/1000000</f>
        <v>22.009302000005846</v>
      </c>
      <c r="N943">
        <f t="shared" si="88"/>
        <v>0</v>
      </c>
      <c r="O943">
        <f>IF(ABS(D943)&gt;1,D943/1000000,D943)*Analysis!$B$4</f>
        <v>6.6256739999999995E-2</v>
      </c>
      <c r="P943">
        <f>IF(ABS(E943)&gt;1,E943/1000000,E943)*Analysis!$B$4</f>
        <v>-1.15309683</v>
      </c>
      <c r="Q943">
        <f>IF(ABS(F943)&gt;1,F943/1000000,F943)*Analysis!$B$4</f>
        <v>11.402751600000002</v>
      </c>
      <c r="R943">
        <f t="shared" si="89"/>
        <v>0</v>
      </c>
      <c r="S943">
        <f t="shared" si="90"/>
        <v>0</v>
      </c>
      <c r="T943">
        <f t="shared" si="91"/>
        <v>0</v>
      </c>
      <c r="U943">
        <f t="shared" si="92"/>
        <v>0</v>
      </c>
    </row>
    <row r="944" spans="1:21" x14ac:dyDescent="0.3">
      <c r="A944" s="4">
        <v>942</v>
      </c>
      <c r="B944" s="4">
        <v>-96569967103</v>
      </c>
      <c r="C944" s="5">
        <v>0</v>
      </c>
      <c r="D944" s="5">
        <v>-9.4889999999999992E-3</v>
      </c>
      <c r="E944" s="5">
        <v>6.2830000000000004E-3</v>
      </c>
      <c r="F944" s="5">
        <v>1002309</v>
      </c>
      <c r="G944" s="5">
        <v>0</v>
      </c>
      <c r="H944" s="5">
        <v>0</v>
      </c>
      <c r="I944" s="5">
        <v>0</v>
      </c>
      <c r="J944" s="5">
        <v>0</v>
      </c>
      <c r="L944">
        <f t="shared" si="87"/>
        <v>942</v>
      </c>
      <c r="M944">
        <f>Analysis!$B$3+B944/1000000</f>
        <v>22.03289699999732</v>
      </c>
      <c r="N944">
        <f t="shared" si="88"/>
        <v>0</v>
      </c>
      <c r="O944">
        <f>IF(ABS(D944)&gt;1,D944/1000000,D944)*Analysis!$B$4</f>
        <v>-9.3087089999999997E-2</v>
      </c>
      <c r="P944">
        <f>IF(ABS(E944)&gt;1,E944/1000000,E944)*Analysis!$B$4</f>
        <v>6.1636230000000007E-2</v>
      </c>
      <c r="Q944">
        <f>IF(ABS(F944)&gt;1,F944/1000000,F944)*Analysis!$B$4</f>
        <v>9.8326512899999994</v>
      </c>
      <c r="R944">
        <f t="shared" si="89"/>
        <v>0</v>
      </c>
      <c r="S944">
        <f t="shared" si="90"/>
        <v>0</v>
      </c>
      <c r="T944">
        <f t="shared" si="91"/>
        <v>0</v>
      </c>
      <c r="U944">
        <f t="shared" si="92"/>
        <v>0</v>
      </c>
    </row>
    <row r="945" spans="1:21" x14ac:dyDescent="0.3">
      <c r="A945" s="4">
        <v>943</v>
      </c>
      <c r="B945" s="4">
        <v>-96569949095</v>
      </c>
      <c r="C945" s="5">
        <v>0</v>
      </c>
      <c r="D945" s="5">
        <v>-8.5730000000000008E-3</v>
      </c>
      <c r="E945" s="5">
        <v>7.7800000000000005E-4</v>
      </c>
      <c r="F945" s="5">
        <v>1004214</v>
      </c>
      <c r="G945" s="5">
        <v>0</v>
      </c>
      <c r="H945" s="5">
        <v>0</v>
      </c>
      <c r="I945" s="5">
        <v>0</v>
      </c>
      <c r="J945" s="5">
        <v>0</v>
      </c>
      <c r="L945">
        <f t="shared" si="87"/>
        <v>943</v>
      </c>
      <c r="M945">
        <f>Analysis!$B$3+B945/1000000</f>
        <v>22.050904999996419</v>
      </c>
      <c r="N945">
        <f t="shared" si="88"/>
        <v>0</v>
      </c>
      <c r="O945">
        <f>IF(ABS(D945)&gt;1,D945/1000000,D945)*Analysis!$B$4</f>
        <v>-8.410113000000001E-2</v>
      </c>
      <c r="P945">
        <f>IF(ABS(E945)&gt;1,E945/1000000,E945)*Analysis!$B$4</f>
        <v>7.6321800000000006E-3</v>
      </c>
      <c r="Q945">
        <f>IF(ABS(F945)&gt;1,F945/1000000,F945)*Analysis!$B$4</f>
        <v>9.8513393399999991</v>
      </c>
      <c r="R945">
        <f t="shared" si="89"/>
        <v>0</v>
      </c>
      <c r="S945">
        <f t="shared" si="90"/>
        <v>0</v>
      </c>
      <c r="T945">
        <f t="shared" si="91"/>
        <v>0</v>
      </c>
      <c r="U945">
        <f t="shared" si="92"/>
        <v>0</v>
      </c>
    </row>
    <row r="946" spans="1:21" x14ac:dyDescent="0.3">
      <c r="A946" s="4">
        <v>944</v>
      </c>
      <c r="B946" s="4">
        <v>-96569890399</v>
      </c>
      <c r="C946" s="5">
        <v>0</v>
      </c>
      <c r="D946" s="5">
        <v>-1.0791E-2</v>
      </c>
      <c r="E946" s="5">
        <v>3.9439999999999996E-3</v>
      </c>
      <c r="F946" s="5">
        <v>1002707</v>
      </c>
      <c r="G946" s="5">
        <v>0</v>
      </c>
      <c r="H946" s="5">
        <v>0</v>
      </c>
      <c r="I946" s="5">
        <v>0</v>
      </c>
      <c r="J946" s="5">
        <v>0</v>
      </c>
      <c r="L946">
        <f t="shared" si="87"/>
        <v>944</v>
      </c>
      <c r="M946">
        <f>Analysis!$B$3+B946/1000000</f>
        <v>22.10960100000375</v>
      </c>
      <c r="N946">
        <f t="shared" si="88"/>
        <v>0</v>
      </c>
      <c r="O946">
        <f>IF(ABS(D946)&gt;1,D946/1000000,D946)*Analysis!$B$4</f>
        <v>-0.10585971000000001</v>
      </c>
      <c r="P946">
        <f>IF(ABS(E946)&gt;1,E946/1000000,E946)*Analysis!$B$4</f>
        <v>3.8690639999999998E-2</v>
      </c>
      <c r="Q946">
        <f>IF(ABS(F946)&gt;1,F946/1000000,F946)*Analysis!$B$4</f>
        <v>9.836555670000001</v>
      </c>
      <c r="R946">
        <f t="shared" si="89"/>
        <v>0</v>
      </c>
      <c r="S946">
        <f t="shared" si="90"/>
        <v>0</v>
      </c>
      <c r="T946">
        <f t="shared" si="91"/>
        <v>0</v>
      </c>
      <c r="U946">
        <f t="shared" si="92"/>
        <v>0</v>
      </c>
    </row>
    <row r="947" spans="1:21" x14ac:dyDescent="0.3">
      <c r="A947" s="4">
        <v>945</v>
      </c>
      <c r="B947" s="4">
        <v>-96569870394</v>
      </c>
      <c r="C947" s="5">
        <v>0</v>
      </c>
      <c r="D947" s="5">
        <v>-1.2599000000000001E-2</v>
      </c>
      <c r="E947" s="5">
        <v>-5.0299999999999997E-4</v>
      </c>
      <c r="F947" s="5">
        <v>1005481</v>
      </c>
      <c r="G947" s="5">
        <v>0</v>
      </c>
      <c r="H947" s="5">
        <v>0</v>
      </c>
      <c r="I947" s="5">
        <v>0</v>
      </c>
      <c r="J947" s="5">
        <v>0</v>
      </c>
      <c r="L947">
        <f t="shared" si="87"/>
        <v>945</v>
      </c>
      <c r="M947">
        <f>Analysis!$B$3+B947/1000000</f>
        <v>22.129606000002241</v>
      </c>
      <c r="N947">
        <f t="shared" si="88"/>
        <v>0</v>
      </c>
      <c r="O947">
        <f>IF(ABS(D947)&gt;1,D947/1000000,D947)*Analysis!$B$4</f>
        <v>-0.12359619000000001</v>
      </c>
      <c r="P947">
        <f>IF(ABS(E947)&gt;1,E947/1000000,E947)*Analysis!$B$4</f>
        <v>-4.9344300000000001E-3</v>
      </c>
      <c r="Q947">
        <f>IF(ABS(F947)&gt;1,F947/1000000,F947)*Analysis!$B$4</f>
        <v>9.863768610000001</v>
      </c>
      <c r="R947">
        <f t="shared" si="89"/>
        <v>0</v>
      </c>
      <c r="S947">
        <f t="shared" si="90"/>
        <v>0</v>
      </c>
      <c r="T947">
        <f t="shared" si="91"/>
        <v>0</v>
      </c>
      <c r="U947">
        <f t="shared" si="92"/>
        <v>0</v>
      </c>
    </row>
    <row r="948" spans="1:21" x14ac:dyDescent="0.3">
      <c r="A948" s="4">
        <v>946</v>
      </c>
      <c r="B948" s="4">
        <v>-96569846447</v>
      </c>
      <c r="C948" s="5">
        <v>0</v>
      </c>
      <c r="D948" s="5">
        <v>-2.8909999999999999E-3</v>
      </c>
      <c r="E948" s="5">
        <v>1.75E-4</v>
      </c>
      <c r="F948" s="5">
        <v>1007929</v>
      </c>
      <c r="G948" s="5">
        <v>0</v>
      </c>
      <c r="H948" s="5">
        <v>0</v>
      </c>
      <c r="I948" s="5">
        <v>0</v>
      </c>
      <c r="J948" s="5">
        <v>0</v>
      </c>
      <c r="L948">
        <f t="shared" si="87"/>
        <v>946</v>
      </c>
      <c r="M948">
        <f>Analysis!$B$3+B948/1000000</f>
        <v>22.153552999996464</v>
      </c>
      <c r="N948">
        <f t="shared" si="88"/>
        <v>0</v>
      </c>
      <c r="O948">
        <f>IF(ABS(D948)&gt;1,D948/1000000,D948)*Analysis!$B$4</f>
        <v>-2.8360710000000001E-2</v>
      </c>
      <c r="P948">
        <f>IF(ABS(E948)&gt;1,E948/1000000,E948)*Analysis!$B$4</f>
        <v>1.7167500000000002E-3</v>
      </c>
      <c r="Q948">
        <f>IF(ABS(F948)&gt;1,F948/1000000,F948)*Analysis!$B$4</f>
        <v>9.8877834900000021</v>
      </c>
      <c r="R948">
        <f t="shared" si="89"/>
        <v>0</v>
      </c>
      <c r="S948">
        <f t="shared" si="90"/>
        <v>0</v>
      </c>
      <c r="T948">
        <f t="shared" si="91"/>
        <v>0</v>
      </c>
      <c r="U948">
        <f t="shared" si="92"/>
        <v>0</v>
      </c>
    </row>
    <row r="949" spans="1:21" x14ac:dyDescent="0.3">
      <c r="A949" s="4">
        <v>947</v>
      </c>
      <c r="B949" s="4">
        <v>-96569783966</v>
      </c>
      <c r="C949" s="5">
        <v>0</v>
      </c>
      <c r="D949" s="5">
        <v>-7.7270000000000004E-3</v>
      </c>
      <c r="E949" s="5">
        <v>2.6830000000000001E-3</v>
      </c>
      <c r="F949" s="5">
        <v>1010305</v>
      </c>
      <c r="G949" s="5">
        <v>0</v>
      </c>
      <c r="H949" s="5">
        <v>0</v>
      </c>
      <c r="I949" s="5">
        <v>0</v>
      </c>
      <c r="J949" s="5">
        <v>0</v>
      </c>
      <c r="L949">
        <f t="shared" si="87"/>
        <v>947</v>
      </c>
      <c r="M949">
        <f>Analysis!$B$3+B949/1000000</f>
        <v>22.216033999997308</v>
      </c>
      <c r="N949">
        <f t="shared" si="88"/>
        <v>0</v>
      </c>
      <c r="O949">
        <f>IF(ABS(D949)&gt;1,D949/1000000,D949)*Analysis!$B$4</f>
        <v>-7.5801870000000007E-2</v>
      </c>
      <c r="P949">
        <f>IF(ABS(E949)&gt;1,E949/1000000,E949)*Analysis!$B$4</f>
        <v>2.6320230000000003E-2</v>
      </c>
      <c r="Q949">
        <f>IF(ABS(F949)&gt;1,F949/1000000,F949)*Analysis!$B$4</f>
        <v>9.9110920500000006</v>
      </c>
      <c r="R949">
        <f t="shared" si="89"/>
        <v>0</v>
      </c>
      <c r="S949">
        <f t="shared" si="90"/>
        <v>0</v>
      </c>
      <c r="T949">
        <f t="shared" si="91"/>
        <v>0</v>
      </c>
      <c r="U949">
        <f t="shared" si="92"/>
        <v>0</v>
      </c>
    </row>
    <row r="950" spans="1:21" x14ac:dyDescent="0.3">
      <c r="A950" s="4">
        <v>948</v>
      </c>
      <c r="B950" s="4">
        <v>-96569730540</v>
      </c>
      <c r="C950" s="5">
        <v>0</v>
      </c>
      <c r="D950" s="5">
        <v>-1.0735E-2</v>
      </c>
      <c r="E950" s="5">
        <v>2.9510000000000001E-3</v>
      </c>
      <c r="F950" s="5">
        <v>1005961</v>
      </c>
      <c r="G950" s="5">
        <v>0</v>
      </c>
      <c r="H950" s="5">
        <v>0</v>
      </c>
      <c r="I950" s="5">
        <v>0</v>
      </c>
      <c r="J950" s="5">
        <v>0</v>
      </c>
      <c r="L950">
        <f t="shared" si="87"/>
        <v>948</v>
      </c>
      <c r="M950">
        <f>Analysis!$B$3+B950/1000000</f>
        <v>22.269459999995888</v>
      </c>
      <c r="N950">
        <f t="shared" si="88"/>
        <v>0</v>
      </c>
      <c r="O950">
        <f>IF(ABS(D950)&gt;1,D950/1000000,D950)*Analysis!$B$4</f>
        <v>-0.10531035</v>
      </c>
      <c r="P950">
        <f>IF(ABS(E950)&gt;1,E950/1000000,E950)*Analysis!$B$4</f>
        <v>2.8949310000000002E-2</v>
      </c>
      <c r="Q950">
        <f>IF(ABS(F950)&gt;1,F950/1000000,F950)*Analysis!$B$4</f>
        <v>9.8684774100000023</v>
      </c>
      <c r="R950">
        <f t="shared" si="89"/>
        <v>0</v>
      </c>
      <c r="S950">
        <f t="shared" si="90"/>
        <v>0</v>
      </c>
      <c r="T950">
        <f t="shared" si="91"/>
        <v>0</v>
      </c>
      <c r="U950">
        <f t="shared" si="92"/>
        <v>0</v>
      </c>
    </row>
    <row r="951" spans="1:21" x14ac:dyDescent="0.3">
      <c r="A951" s="4">
        <v>949</v>
      </c>
      <c r="B951" s="4">
        <v>-96569660613</v>
      </c>
      <c r="C951" s="5">
        <v>0</v>
      </c>
      <c r="D951" s="5">
        <v>-1.3185000000000001E-2</v>
      </c>
      <c r="E951" s="5">
        <v>-1.5460000000000001E-3</v>
      </c>
      <c r="F951" s="5">
        <v>1004036</v>
      </c>
      <c r="G951" s="5">
        <v>0</v>
      </c>
      <c r="H951" s="5">
        <v>0</v>
      </c>
      <c r="I951" s="5">
        <v>0</v>
      </c>
      <c r="J951" s="5">
        <v>0</v>
      </c>
      <c r="L951">
        <f t="shared" si="87"/>
        <v>949</v>
      </c>
      <c r="M951">
        <f>Analysis!$B$3+B951/1000000</f>
        <v>22.339386999999988</v>
      </c>
      <c r="N951">
        <f t="shared" si="88"/>
        <v>0</v>
      </c>
      <c r="O951">
        <f>IF(ABS(D951)&gt;1,D951/1000000,D951)*Analysis!$B$4</f>
        <v>-0.12934485000000001</v>
      </c>
      <c r="P951">
        <f>IF(ABS(E951)&gt;1,E951/1000000,E951)*Analysis!$B$4</f>
        <v>-1.5166260000000001E-2</v>
      </c>
      <c r="Q951">
        <f>IF(ABS(F951)&gt;1,F951/1000000,F951)*Analysis!$B$4</f>
        <v>9.8495931599999995</v>
      </c>
      <c r="R951">
        <f t="shared" si="89"/>
        <v>0</v>
      </c>
      <c r="S951">
        <f t="shared" si="90"/>
        <v>0</v>
      </c>
      <c r="T951">
        <f t="shared" si="91"/>
        <v>0</v>
      </c>
      <c r="U951">
        <f t="shared" si="92"/>
        <v>0</v>
      </c>
    </row>
    <row r="952" spans="1:21" x14ac:dyDescent="0.3">
      <c r="A952" s="4">
        <v>950</v>
      </c>
      <c r="B952" s="4">
        <v>-96569640055</v>
      </c>
      <c r="C952" s="5">
        <v>0</v>
      </c>
      <c r="D952" s="5">
        <v>-1.3247E-2</v>
      </c>
      <c r="E952" s="5">
        <v>5.2690000000000002E-3</v>
      </c>
      <c r="F952" s="5">
        <v>1004067</v>
      </c>
      <c r="G952" s="5">
        <v>0</v>
      </c>
      <c r="H952" s="5">
        <v>0</v>
      </c>
      <c r="I952" s="5">
        <v>0</v>
      </c>
      <c r="J952" s="5">
        <v>0</v>
      </c>
      <c r="L952">
        <f t="shared" si="87"/>
        <v>950</v>
      </c>
      <c r="M952">
        <f>Analysis!$B$3+B952/1000000</f>
        <v>22.35994500000379</v>
      </c>
      <c r="N952">
        <f t="shared" si="88"/>
        <v>0</v>
      </c>
      <c r="O952">
        <f>IF(ABS(D952)&gt;1,D952/1000000,D952)*Analysis!$B$4</f>
        <v>-0.12995307</v>
      </c>
      <c r="P952">
        <f>IF(ABS(E952)&gt;1,E952/1000000,E952)*Analysis!$B$4</f>
        <v>5.1688890000000008E-2</v>
      </c>
      <c r="Q952">
        <f>IF(ABS(F952)&gt;1,F952/1000000,F952)*Analysis!$B$4</f>
        <v>9.8498972700000014</v>
      </c>
      <c r="R952">
        <f t="shared" si="89"/>
        <v>0</v>
      </c>
      <c r="S952">
        <f t="shared" si="90"/>
        <v>0</v>
      </c>
      <c r="T952">
        <f t="shared" si="91"/>
        <v>0</v>
      </c>
      <c r="U952">
        <f t="shared" si="92"/>
        <v>0</v>
      </c>
    </row>
    <row r="953" spans="1:21" x14ac:dyDescent="0.3">
      <c r="A953" s="4">
        <v>951</v>
      </c>
      <c r="B953" s="4">
        <v>-96569302544</v>
      </c>
      <c r="C953" s="5">
        <v>0</v>
      </c>
      <c r="D953" s="5">
        <v>-1.2448000000000001E-2</v>
      </c>
      <c r="E953" s="5">
        <v>-1.2400000000000001E-4</v>
      </c>
      <c r="F953" s="5">
        <v>1004170</v>
      </c>
      <c r="G953" s="5">
        <v>0</v>
      </c>
      <c r="H953" s="5">
        <v>0</v>
      </c>
      <c r="I953" s="5">
        <v>0</v>
      </c>
      <c r="J953" s="5">
        <v>0</v>
      </c>
      <c r="L953">
        <f t="shared" si="87"/>
        <v>951</v>
      </c>
      <c r="M953">
        <f>Analysis!$B$3+B953/1000000</f>
        <v>22.697455999994418</v>
      </c>
      <c r="N953">
        <f t="shared" si="88"/>
        <v>0</v>
      </c>
      <c r="O953">
        <f>IF(ABS(D953)&gt;1,D953/1000000,D953)*Analysis!$B$4</f>
        <v>-0.12211488000000001</v>
      </c>
      <c r="P953">
        <f>IF(ABS(E953)&gt;1,E953/1000000,E953)*Analysis!$B$4</f>
        <v>-1.2164400000000001E-3</v>
      </c>
      <c r="Q953">
        <f>IF(ABS(F953)&gt;1,F953/1000000,F953)*Analysis!$B$4</f>
        <v>9.8509077000000005</v>
      </c>
      <c r="R953">
        <f t="shared" si="89"/>
        <v>0</v>
      </c>
      <c r="S953">
        <f t="shared" si="90"/>
        <v>0</v>
      </c>
      <c r="T953">
        <f t="shared" si="91"/>
        <v>0</v>
      </c>
      <c r="U953">
        <f t="shared" si="92"/>
        <v>0</v>
      </c>
    </row>
    <row r="954" spans="1:21" x14ac:dyDescent="0.3">
      <c r="A954" s="4">
        <v>952</v>
      </c>
      <c r="B954" s="4">
        <v>-96569247495</v>
      </c>
      <c r="C954" s="5">
        <v>0</v>
      </c>
      <c r="D954" s="5">
        <v>-1.2707E-2</v>
      </c>
      <c r="E954" s="5">
        <v>-2.5230000000000001E-3</v>
      </c>
      <c r="F954" s="5">
        <v>1003783</v>
      </c>
      <c r="G954" s="5">
        <v>0</v>
      </c>
      <c r="H954" s="5">
        <v>0</v>
      </c>
      <c r="I954" s="5">
        <v>0</v>
      </c>
      <c r="J954" s="5">
        <v>0</v>
      </c>
      <c r="L954">
        <f t="shared" si="87"/>
        <v>952</v>
      </c>
      <c r="M954">
        <f>Analysis!$B$3+B954/1000000</f>
        <v>22.752504999996745</v>
      </c>
      <c r="N954">
        <f t="shared" si="88"/>
        <v>0</v>
      </c>
      <c r="O954">
        <f>IF(ABS(D954)&gt;1,D954/1000000,D954)*Analysis!$B$4</f>
        <v>-0.12465567</v>
      </c>
      <c r="P954">
        <f>IF(ABS(E954)&gt;1,E954/1000000,E954)*Analysis!$B$4</f>
        <v>-2.4750630000000003E-2</v>
      </c>
      <c r="Q954">
        <f>IF(ABS(F954)&gt;1,F954/1000000,F954)*Analysis!$B$4</f>
        <v>9.8471112300000012</v>
      </c>
      <c r="R954">
        <f t="shared" si="89"/>
        <v>0</v>
      </c>
      <c r="S954">
        <f t="shared" si="90"/>
        <v>0</v>
      </c>
      <c r="T954">
        <f t="shared" si="91"/>
        <v>0</v>
      </c>
      <c r="U954">
        <f t="shared" si="92"/>
        <v>0</v>
      </c>
    </row>
    <row r="955" spans="1:21" x14ac:dyDescent="0.3">
      <c r="A955" s="4">
        <v>953</v>
      </c>
      <c r="B955" s="4">
        <v>-96569223709</v>
      </c>
      <c r="C955" s="5">
        <v>0</v>
      </c>
      <c r="D955" s="5">
        <v>-1.289E-2</v>
      </c>
      <c r="E955" s="5">
        <v>-4.372E-3</v>
      </c>
      <c r="F955" s="5">
        <v>1003922</v>
      </c>
      <c r="G955" s="5">
        <v>0</v>
      </c>
      <c r="H955" s="5">
        <v>0</v>
      </c>
      <c r="I955" s="5">
        <v>0</v>
      </c>
      <c r="J955" s="5">
        <v>0</v>
      </c>
      <c r="L955">
        <f t="shared" si="87"/>
        <v>953</v>
      </c>
      <c r="M955">
        <f>Analysis!$B$3+B955/1000000</f>
        <v>22.776291000001947</v>
      </c>
      <c r="N955">
        <f t="shared" si="88"/>
        <v>0</v>
      </c>
      <c r="O955">
        <f>IF(ABS(D955)&gt;1,D955/1000000,D955)*Analysis!$B$4</f>
        <v>-0.1264509</v>
      </c>
      <c r="P955">
        <f>IF(ABS(E955)&gt;1,E955/1000000,E955)*Analysis!$B$4</f>
        <v>-4.2889320000000002E-2</v>
      </c>
      <c r="Q955">
        <f>IF(ABS(F955)&gt;1,F955/1000000,F955)*Analysis!$B$4</f>
        <v>9.8484748199999999</v>
      </c>
      <c r="R955">
        <f t="shared" si="89"/>
        <v>0</v>
      </c>
      <c r="S955">
        <f t="shared" si="90"/>
        <v>0</v>
      </c>
      <c r="T955">
        <f t="shared" si="91"/>
        <v>0</v>
      </c>
      <c r="U955">
        <f t="shared" si="92"/>
        <v>0</v>
      </c>
    </row>
    <row r="956" spans="1:21" x14ac:dyDescent="0.3">
      <c r="A956" s="4">
        <v>954</v>
      </c>
      <c r="B956" s="4">
        <v>-96569105283</v>
      </c>
      <c r="C956" s="5">
        <v>0</v>
      </c>
      <c r="D956" s="5">
        <v>-1.2916E-2</v>
      </c>
      <c r="E956" s="5">
        <v>4.045E-3</v>
      </c>
      <c r="F956" s="5">
        <v>1004129</v>
      </c>
      <c r="G956" s="5">
        <v>0</v>
      </c>
      <c r="H956" s="5">
        <v>0</v>
      </c>
      <c r="I956" s="5">
        <v>0</v>
      </c>
      <c r="J956" s="5">
        <v>0</v>
      </c>
      <c r="L956">
        <f t="shared" si="87"/>
        <v>954</v>
      </c>
      <c r="M956">
        <f>Analysis!$B$3+B956/1000000</f>
        <v>22.894717000002856</v>
      </c>
      <c r="N956">
        <f t="shared" si="88"/>
        <v>0</v>
      </c>
      <c r="O956">
        <f>IF(ABS(D956)&gt;1,D956/1000000,D956)*Analysis!$B$4</f>
        <v>-0.12670596000000001</v>
      </c>
      <c r="P956">
        <f>IF(ABS(E956)&gt;1,E956/1000000,E956)*Analysis!$B$4</f>
        <v>3.968145E-2</v>
      </c>
      <c r="Q956">
        <f>IF(ABS(F956)&gt;1,F956/1000000,F956)*Analysis!$B$4</f>
        <v>9.8505054900000015</v>
      </c>
      <c r="R956">
        <f t="shared" si="89"/>
        <v>0</v>
      </c>
      <c r="S956">
        <f t="shared" si="90"/>
        <v>0</v>
      </c>
      <c r="T956">
        <f t="shared" si="91"/>
        <v>0</v>
      </c>
      <c r="U956">
        <f t="shared" si="92"/>
        <v>0</v>
      </c>
    </row>
    <row r="957" spans="1:21" x14ac:dyDescent="0.3">
      <c r="A957" s="4">
        <v>955</v>
      </c>
      <c r="B957" s="4">
        <v>-96569063246</v>
      </c>
      <c r="C957" s="5">
        <v>0</v>
      </c>
      <c r="D957" s="5">
        <v>-1.289E-2</v>
      </c>
      <c r="E957" s="5">
        <v>4.6189999999999998E-3</v>
      </c>
      <c r="F957" s="5">
        <v>1004148</v>
      </c>
      <c r="G957" s="5">
        <v>0</v>
      </c>
      <c r="H957" s="5">
        <v>0</v>
      </c>
      <c r="I957" s="5">
        <v>0</v>
      </c>
      <c r="J957" s="5">
        <v>0</v>
      </c>
      <c r="L957">
        <f t="shared" si="87"/>
        <v>955</v>
      </c>
      <c r="M957">
        <f>Analysis!$B$3+B957/1000000</f>
        <v>22.936753999994835</v>
      </c>
      <c r="N957">
        <f t="shared" si="88"/>
        <v>0</v>
      </c>
      <c r="O957">
        <f>IF(ABS(D957)&gt;1,D957/1000000,D957)*Analysis!$B$4</f>
        <v>-0.1264509</v>
      </c>
      <c r="P957">
        <f>IF(ABS(E957)&gt;1,E957/1000000,E957)*Analysis!$B$4</f>
        <v>4.5312390000000001E-2</v>
      </c>
      <c r="Q957">
        <f>IF(ABS(F957)&gt;1,F957/1000000,F957)*Analysis!$B$4</f>
        <v>9.8506918800000012</v>
      </c>
      <c r="R957">
        <f t="shared" si="89"/>
        <v>0</v>
      </c>
      <c r="S957">
        <f t="shared" si="90"/>
        <v>0</v>
      </c>
      <c r="T957">
        <f t="shared" si="91"/>
        <v>0</v>
      </c>
      <c r="U957">
        <f t="shared" si="92"/>
        <v>0</v>
      </c>
    </row>
    <row r="958" spans="1:21" x14ac:dyDescent="0.3">
      <c r="A958" s="4">
        <v>956</v>
      </c>
      <c r="B958" s="4">
        <v>-96569035194</v>
      </c>
      <c r="C958" s="5">
        <v>0</v>
      </c>
      <c r="D958" s="5">
        <v>-1.2854000000000001E-2</v>
      </c>
      <c r="E958" s="5">
        <v>2.8879999999999999E-3</v>
      </c>
      <c r="F958" s="5">
        <v>1004152</v>
      </c>
      <c r="G958" s="5">
        <v>0</v>
      </c>
      <c r="H958" s="5">
        <v>0</v>
      </c>
      <c r="I958" s="5">
        <v>0</v>
      </c>
      <c r="J958" s="5">
        <v>0</v>
      </c>
      <c r="L958">
        <f t="shared" si="87"/>
        <v>956</v>
      </c>
      <c r="M958">
        <f>Analysis!$B$3+B958/1000000</f>
        <v>22.964806000003591</v>
      </c>
      <c r="N958">
        <f t="shared" si="88"/>
        <v>0</v>
      </c>
      <c r="O958">
        <f>IF(ABS(D958)&gt;1,D958/1000000,D958)*Analysis!$B$4</f>
        <v>-0.12609774000000001</v>
      </c>
      <c r="P958">
        <f>IF(ABS(E958)&gt;1,E958/1000000,E958)*Analysis!$B$4</f>
        <v>2.833128E-2</v>
      </c>
      <c r="Q958">
        <f>IF(ABS(F958)&gt;1,F958/1000000,F958)*Analysis!$B$4</f>
        <v>9.8507311200000007</v>
      </c>
      <c r="R958">
        <f t="shared" si="89"/>
        <v>0</v>
      </c>
      <c r="S958">
        <f t="shared" si="90"/>
        <v>0</v>
      </c>
      <c r="T958">
        <f t="shared" si="91"/>
        <v>0</v>
      </c>
      <c r="U958">
        <f t="shared" si="92"/>
        <v>0</v>
      </c>
    </row>
    <row r="959" spans="1:21" x14ac:dyDescent="0.3">
      <c r="A959" s="4">
        <v>957</v>
      </c>
      <c r="B959" s="4">
        <v>-96568988980</v>
      </c>
      <c r="C959" s="5">
        <v>0</v>
      </c>
      <c r="D959" s="5">
        <v>-1.4231000000000001E-2</v>
      </c>
      <c r="E959" s="5">
        <v>-2.483E-3</v>
      </c>
      <c r="F959" s="5">
        <v>0.99618499999999999</v>
      </c>
      <c r="G959" s="5">
        <v>0</v>
      </c>
      <c r="H959" s="5">
        <v>0</v>
      </c>
      <c r="I959" s="5">
        <v>0</v>
      </c>
      <c r="J959" s="5">
        <v>0</v>
      </c>
      <c r="L959">
        <f t="shared" si="87"/>
        <v>957</v>
      </c>
      <c r="M959">
        <f>Analysis!$B$3+B959/1000000</f>
        <v>23.011020000005374</v>
      </c>
      <c r="N959">
        <f t="shared" si="88"/>
        <v>0</v>
      </c>
      <c r="O959">
        <f>IF(ABS(D959)&gt;1,D959/1000000,D959)*Analysis!$B$4</f>
        <v>-0.13960611000000001</v>
      </c>
      <c r="P959">
        <f>IF(ABS(E959)&gt;1,E959/1000000,E959)*Analysis!$B$4</f>
        <v>-2.4358230000000002E-2</v>
      </c>
      <c r="Q959">
        <f>IF(ABS(F959)&gt;1,F959/1000000,F959)*Analysis!$B$4</f>
        <v>9.7725748499999998</v>
      </c>
      <c r="R959">
        <f t="shared" si="89"/>
        <v>0</v>
      </c>
      <c r="S959">
        <f t="shared" si="90"/>
        <v>0</v>
      </c>
      <c r="T959">
        <f t="shared" si="91"/>
        <v>0</v>
      </c>
      <c r="U959">
        <f t="shared" si="92"/>
        <v>0</v>
      </c>
    </row>
    <row r="960" spans="1:21" x14ac:dyDescent="0.3">
      <c r="A960" s="4">
        <v>958</v>
      </c>
      <c r="B960" s="4">
        <v>-96568958278</v>
      </c>
      <c r="C960" s="5">
        <v>0</v>
      </c>
      <c r="D960" s="5">
        <v>-1.5023999999999999E-2</v>
      </c>
      <c r="E960" s="5">
        <v>-4.1289999999999999E-3</v>
      </c>
      <c r="F960" s="5">
        <v>1002518</v>
      </c>
      <c r="G960" s="5">
        <v>0</v>
      </c>
      <c r="H960" s="5">
        <v>0</v>
      </c>
      <c r="I960" s="5">
        <v>0</v>
      </c>
      <c r="J960" s="5">
        <v>0</v>
      </c>
      <c r="L960">
        <f t="shared" si="87"/>
        <v>958</v>
      </c>
      <c r="M960">
        <f>Analysis!$B$3+B960/1000000</f>
        <v>23.041721999994479</v>
      </c>
      <c r="N960">
        <f t="shared" si="88"/>
        <v>0</v>
      </c>
      <c r="O960">
        <f>IF(ABS(D960)&gt;1,D960/1000000,D960)*Analysis!$B$4</f>
        <v>-0.14738544000000001</v>
      </c>
      <c r="P960">
        <f>IF(ABS(E960)&gt;1,E960/1000000,E960)*Analysis!$B$4</f>
        <v>-4.0505489999999998E-2</v>
      </c>
      <c r="Q960">
        <f>IF(ABS(F960)&gt;1,F960/1000000,F960)*Analysis!$B$4</f>
        <v>9.8347015800000008</v>
      </c>
      <c r="R960">
        <f t="shared" si="89"/>
        <v>0</v>
      </c>
      <c r="S960">
        <f t="shared" si="90"/>
        <v>0</v>
      </c>
      <c r="T960">
        <f t="shared" si="91"/>
        <v>0</v>
      </c>
      <c r="U960">
        <f t="shared" si="92"/>
        <v>0</v>
      </c>
    </row>
    <row r="961" spans="1:21" x14ac:dyDescent="0.3">
      <c r="A961" s="4">
        <v>959</v>
      </c>
      <c r="B961" s="4">
        <v>-96568940831</v>
      </c>
      <c r="C961" s="5">
        <v>0</v>
      </c>
      <c r="D961" s="5">
        <v>-1.3618999999999999E-2</v>
      </c>
      <c r="E961" s="5">
        <v>-4.6750000000000003E-3</v>
      </c>
      <c r="F961" s="5">
        <v>1002217</v>
      </c>
      <c r="G961" s="5">
        <v>0</v>
      </c>
      <c r="H961" s="5">
        <v>0</v>
      </c>
      <c r="I961" s="5">
        <v>0</v>
      </c>
      <c r="J961" s="5">
        <v>0</v>
      </c>
      <c r="L961">
        <f t="shared" si="87"/>
        <v>959</v>
      </c>
      <c r="M961">
        <f>Analysis!$B$3+B961/1000000</f>
        <v>23.059169000000111</v>
      </c>
      <c r="N961">
        <f t="shared" si="88"/>
        <v>0</v>
      </c>
      <c r="O961">
        <f>IF(ABS(D961)&gt;1,D961/1000000,D961)*Analysis!$B$4</f>
        <v>-0.13360238999999999</v>
      </c>
      <c r="P961">
        <f>IF(ABS(E961)&gt;1,E961/1000000,E961)*Analysis!$B$4</f>
        <v>-4.5861750000000007E-2</v>
      </c>
      <c r="Q961">
        <f>IF(ABS(F961)&gt;1,F961/1000000,F961)*Analysis!$B$4</f>
        <v>9.831748769999999</v>
      </c>
      <c r="R961">
        <f t="shared" si="89"/>
        <v>0</v>
      </c>
      <c r="S961">
        <f t="shared" si="90"/>
        <v>0</v>
      </c>
      <c r="T961">
        <f t="shared" si="91"/>
        <v>0</v>
      </c>
      <c r="U961">
        <f t="shared" si="92"/>
        <v>0</v>
      </c>
    </row>
    <row r="962" spans="1:21" x14ac:dyDescent="0.3">
      <c r="A962" s="4">
        <v>960</v>
      </c>
      <c r="B962" s="4">
        <v>-96568921655</v>
      </c>
      <c r="C962" s="5">
        <v>0</v>
      </c>
      <c r="D962" s="5">
        <v>-9.2099999999999994E-3</v>
      </c>
      <c r="E962" s="5">
        <v>4.914E-3</v>
      </c>
      <c r="F962" s="5">
        <v>1004011</v>
      </c>
      <c r="G962" s="5">
        <v>0</v>
      </c>
      <c r="H962" s="5">
        <v>0</v>
      </c>
      <c r="I962" s="5">
        <v>0</v>
      </c>
      <c r="J962" s="5">
        <v>0</v>
      </c>
      <c r="L962">
        <f t="shared" si="87"/>
        <v>960</v>
      </c>
      <c r="M962">
        <f>Analysis!$B$3+B962/1000000</f>
        <v>23.078345000001718</v>
      </c>
      <c r="N962">
        <f t="shared" si="88"/>
        <v>0</v>
      </c>
      <c r="O962">
        <f>IF(ABS(D962)&gt;1,D962/1000000,D962)*Analysis!$B$4</f>
        <v>-9.0350100000000003E-2</v>
      </c>
      <c r="P962">
        <f>IF(ABS(E962)&gt;1,E962/1000000,E962)*Analysis!$B$4</f>
        <v>4.820634E-2</v>
      </c>
      <c r="Q962">
        <f>IF(ABS(F962)&gt;1,F962/1000000,F962)*Analysis!$B$4</f>
        <v>9.8493479100000005</v>
      </c>
      <c r="R962">
        <f t="shared" si="89"/>
        <v>0</v>
      </c>
      <c r="S962">
        <f t="shared" si="90"/>
        <v>0</v>
      </c>
      <c r="T962">
        <f t="shared" si="91"/>
        <v>0</v>
      </c>
      <c r="U962">
        <f t="shared" si="92"/>
        <v>0</v>
      </c>
    </row>
    <row r="963" spans="1:21" x14ac:dyDescent="0.3">
      <c r="A963" s="4">
        <v>961</v>
      </c>
      <c r="B963" s="4">
        <v>-96568898549</v>
      </c>
      <c r="C963" s="5">
        <v>0</v>
      </c>
      <c r="D963" s="5">
        <v>-1.3183E-2</v>
      </c>
      <c r="E963" s="5">
        <v>4.4689999999999999E-3</v>
      </c>
      <c r="F963" s="5">
        <v>1004110</v>
      </c>
      <c r="G963" s="5">
        <v>0</v>
      </c>
      <c r="H963" s="5">
        <v>0</v>
      </c>
      <c r="I963" s="5">
        <v>0</v>
      </c>
      <c r="J963" s="5">
        <v>0</v>
      </c>
      <c r="L963">
        <f t="shared" ref="L963:L1026" si="93">A963</f>
        <v>961</v>
      </c>
      <c r="M963">
        <f>Analysis!$B$3+B963/1000000</f>
        <v>23.101450999994995</v>
      </c>
      <c r="N963">
        <f t="shared" ref="N963:N1026" si="94">C963</f>
        <v>0</v>
      </c>
      <c r="O963">
        <f>IF(ABS(D963)&gt;1,D963/1000000,D963)*Analysis!$B$4</f>
        <v>-0.12932523000000001</v>
      </c>
      <c r="P963">
        <f>IF(ABS(E963)&gt;1,E963/1000000,E963)*Analysis!$B$4</f>
        <v>4.384089E-2</v>
      </c>
      <c r="Q963">
        <f>IF(ABS(F963)&gt;1,F963/1000000,F963)*Analysis!$B$4</f>
        <v>9.8503191000000019</v>
      </c>
      <c r="R963">
        <f t="shared" ref="R963:R1026" si="95">IF(ABS(G963)&gt;1,G963/1000000,G963)</f>
        <v>0</v>
      </c>
      <c r="S963">
        <f t="shared" ref="S963:S1026" si="96">IF(ABS(H963)&gt;1,H963/1000000,H963)</f>
        <v>0</v>
      </c>
      <c r="T963">
        <f t="shared" ref="T963:T1026" si="97">IF(ABS(I963)&gt;1,I963/1000000,I963)</f>
        <v>0</v>
      </c>
      <c r="U963">
        <f t="shared" si="92"/>
        <v>0</v>
      </c>
    </row>
    <row r="964" spans="1:21" x14ac:dyDescent="0.3">
      <c r="A964" s="4">
        <v>962</v>
      </c>
      <c r="B964" s="4">
        <v>-96568850432</v>
      </c>
      <c r="C964" s="5">
        <v>0</v>
      </c>
      <c r="D964" s="5">
        <v>-1.2929E-2</v>
      </c>
      <c r="E964" s="5">
        <v>4.3420000000000004E-3</v>
      </c>
      <c r="F964" s="5">
        <v>1004139</v>
      </c>
      <c r="G964" s="5">
        <v>0</v>
      </c>
      <c r="H964" s="5">
        <v>0</v>
      </c>
      <c r="I964" s="5">
        <v>0</v>
      </c>
      <c r="J964" s="5">
        <v>0</v>
      </c>
      <c r="L964">
        <f t="shared" si="93"/>
        <v>962</v>
      </c>
      <c r="M964">
        <f>Analysis!$B$3+B964/1000000</f>
        <v>23.149567999993451</v>
      </c>
      <c r="N964">
        <f t="shared" si="94"/>
        <v>0</v>
      </c>
      <c r="O964">
        <f>IF(ABS(D964)&gt;1,D964/1000000,D964)*Analysis!$B$4</f>
        <v>-0.12683348999999999</v>
      </c>
      <c r="P964">
        <f>IF(ABS(E964)&gt;1,E964/1000000,E964)*Analysis!$B$4</f>
        <v>4.2595020000000004E-2</v>
      </c>
      <c r="Q964">
        <f>IF(ABS(F964)&gt;1,F964/1000000,F964)*Analysis!$B$4</f>
        <v>9.8506035899999986</v>
      </c>
      <c r="R964">
        <f t="shared" si="95"/>
        <v>0</v>
      </c>
      <c r="S964">
        <f t="shared" si="96"/>
        <v>0</v>
      </c>
      <c r="T964">
        <f t="shared" si="97"/>
        <v>0</v>
      </c>
      <c r="U964">
        <f t="shared" si="92"/>
        <v>0</v>
      </c>
    </row>
    <row r="965" spans="1:21" x14ac:dyDescent="0.3">
      <c r="A965" s="4">
        <v>963</v>
      </c>
      <c r="B965" s="4">
        <v>-96568829886</v>
      </c>
      <c r="C965" s="5">
        <v>0</v>
      </c>
      <c r="D965" s="5">
        <v>-1.278E-2</v>
      </c>
      <c r="E965" s="5">
        <v>3.4380000000000001E-3</v>
      </c>
      <c r="F965" s="5">
        <v>1004123</v>
      </c>
      <c r="G965" s="5">
        <v>0</v>
      </c>
      <c r="H965" s="5">
        <v>0</v>
      </c>
      <c r="I965" s="5">
        <v>0</v>
      </c>
      <c r="J965" s="5">
        <v>0</v>
      </c>
      <c r="L965">
        <f t="shared" si="93"/>
        <v>963</v>
      </c>
      <c r="M965">
        <f>Analysis!$B$3+B965/1000000</f>
        <v>23.170113999993191</v>
      </c>
      <c r="N965">
        <f t="shared" si="94"/>
        <v>0</v>
      </c>
      <c r="O965">
        <f>IF(ABS(D965)&gt;1,D965/1000000,D965)*Analysis!$B$4</f>
        <v>-0.12537180000000001</v>
      </c>
      <c r="P965">
        <f>IF(ABS(E965)&gt;1,E965/1000000,E965)*Analysis!$B$4</f>
        <v>3.3726780000000005E-2</v>
      </c>
      <c r="Q965">
        <f>IF(ABS(F965)&gt;1,F965/1000000,F965)*Analysis!$B$4</f>
        <v>9.8504466300000022</v>
      </c>
      <c r="R965">
        <f t="shared" si="95"/>
        <v>0</v>
      </c>
      <c r="S965">
        <f t="shared" si="96"/>
        <v>0</v>
      </c>
      <c r="T965">
        <f t="shared" si="97"/>
        <v>0</v>
      </c>
      <c r="U965">
        <f t="shared" si="92"/>
        <v>0</v>
      </c>
    </row>
    <row r="966" spans="1:21" x14ac:dyDescent="0.3">
      <c r="A966" s="4">
        <v>964</v>
      </c>
      <c r="B966" s="4">
        <v>-96568812050</v>
      </c>
      <c r="C966" s="5">
        <v>0</v>
      </c>
      <c r="D966" s="5">
        <v>-1.2877E-2</v>
      </c>
      <c r="E966" s="5">
        <v>4.4650000000000002E-3</v>
      </c>
      <c r="F966" s="5">
        <v>1004145</v>
      </c>
      <c r="G966" s="5">
        <v>0</v>
      </c>
      <c r="H966" s="5">
        <v>0</v>
      </c>
      <c r="I966" s="5">
        <v>0</v>
      </c>
      <c r="J966" s="5">
        <v>0</v>
      </c>
      <c r="L966">
        <f t="shared" si="93"/>
        <v>964</v>
      </c>
      <c r="M966">
        <f>Analysis!$B$3+B966/1000000</f>
        <v>23.187950000006822</v>
      </c>
      <c r="N966">
        <f t="shared" si="94"/>
        <v>0</v>
      </c>
      <c r="O966">
        <f>IF(ABS(D966)&gt;1,D966/1000000,D966)*Analysis!$B$4</f>
        <v>-0.12632336999999999</v>
      </c>
      <c r="P966">
        <f>IF(ABS(E966)&gt;1,E966/1000000,E966)*Analysis!$B$4</f>
        <v>4.3801650000000004E-2</v>
      </c>
      <c r="Q966">
        <f>IF(ABS(F966)&gt;1,F966/1000000,F966)*Analysis!$B$4</f>
        <v>9.8506624500000015</v>
      </c>
      <c r="R966">
        <f t="shared" si="95"/>
        <v>0</v>
      </c>
      <c r="S966">
        <f t="shared" si="96"/>
        <v>0</v>
      </c>
      <c r="T966">
        <f t="shared" si="97"/>
        <v>0</v>
      </c>
      <c r="U966">
        <f t="shared" si="92"/>
        <v>0</v>
      </c>
    </row>
    <row r="967" spans="1:21" x14ac:dyDescent="0.3">
      <c r="A967" s="4">
        <v>965</v>
      </c>
      <c r="B967" s="4">
        <v>-96568782268</v>
      </c>
      <c r="C967" s="5">
        <v>0</v>
      </c>
      <c r="D967" s="5">
        <v>-1.2987E-2</v>
      </c>
      <c r="E967" s="5">
        <v>-8.8699999999999998E-4</v>
      </c>
      <c r="F967" s="5">
        <v>1004156</v>
      </c>
      <c r="G967" s="5">
        <v>0</v>
      </c>
      <c r="H967" s="5">
        <v>0</v>
      </c>
      <c r="I967" s="5">
        <v>0</v>
      </c>
      <c r="J967" s="5">
        <v>0</v>
      </c>
      <c r="L967">
        <f t="shared" si="93"/>
        <v>965</v>
      </c>
      <c r="M967">
        <f>Analysis!$B$3+B967/1000000</f>
        <v>23.217732000004617</v>
      </c>
      <c r="N967">
        <f t="shared" si="94"/>
        <v>0</v>
      </c>
      <c r="O967">
        <f>IF(ABS(D967)&gt;1,D967/1000000,D967)*Analysis!$B$4</f>
        <v>-0.12740247000000002</v>
      </c>
      <c r="P967">
        <f>IF(ABS(E967)&gt;1,E967/1000000,E967)*Analysis!$B$4</f>
        <v>-8.7014700000000011E-3</v>
      </c>
      <c r="Q967">
        <f>IF(ABS(F967)&gt;1,F967/1000000,F967)*Analysis!$B$4</f>
        <v>9.8507703600000003</v>
      </c>
      <c r="R967">
        <f t="shared" si="95"/>
        <v>0</v>
      </c>
      <c r="S967">
        <f t="shared" si="96"/>
        <v>0</v>
      </c>
      <c r="T967">
        <f t="shared" si="97"/>
        <v>0</v>
      </c>
      <c r="U967">
        <f t="shared" si="92"/>
        <v>0</v>
      </c>
    </row>
    <row r="968" spans="1:21" x14ac:dyDescent="0.3">
      <c r="A968" s="4">
        <v>966</v>
      </c>
      <c r="B968" s="4">
        <v>-96568761172</v>
      </c>
      <c r="C968" s="5">
        <v>0</v>
      </c>
      <c r="D968" s="5">
        <v>-1.289E-2</v>
      </c>
      <c r="E968" s="5">
        <v>5.0809999999999996E-3</v>
      </c>
      <c r="F968" s="5">
        <v>1006068</v>
      </c>
      <c r="G968" s="5">
        <v>0</v>
      </c>
      <c r="H968" s="5">
        <v>0</v>
      </c>
      <c r="I968" s="5">
        <v>0</v>
      </c>
      <c r="J968" s="5">
        <v>0</v>
      </c>
      <c r="L968">
        <f t="shared" si="93"/>
        <v>966</v>
      </c>
      <c r="M968">
        <f>Analysis!$B$3+B968/1000000</f>
        <v>23.238828000001376</v>
      </c>
      <c r="N968">
        <f t="shared" si="94"/>
        <v>0</v>
      </c>
      <c r="O968">
        <f>IF(ABS(D968)&gt;1,D968/1000000,D968)*Analysis!$B$4</f>
        <v>-0.1264509</v>
      </c>
      <c r="P968">
        <f>IF(ABS(E968)&gt;1,E968/1000000,E968)*Analysis!$B$4</f>
        <v>4.9844609999999998E-2</v>
      </c>
      <c r="Q968">
        <f>IF(ABS(F968)&gt;1,F968/1000000,F968)*Analysis!$B$4</f>
        <v>9.869527080000001</v>
      </c>
      <c r="R968">
        <f t="shared" si="95"/>
        <v>0</v>
      </c>
      <c r="S968">
        <f t="shared" si="96"/>
        <v>0</v>
      </c>
      <c r="T968">
        <f t="shared" si="97"/>
        <v>0</v>
      </c>
      <c r="U968">
        <f t="shared" si="92"/>
        <v>0</v>
      </c>
    </row>
    <row r="969" spans="1:21" x14ac:dyDescent="0.3">
      <c r="A969" s="4">
        <v>967</v>
      </c>
      <c r="B969" s="4">
        <v>-96568726202</v>
      </c>
      <c r="C969" s="5">
        <v>0</v>
      </c>
      <c r="D969" s="5">
        <v>-1.2935E-2</v>
      </c>
      <c r="E969" s="5">
        <v>4.6049999999999997E-3</v>
      </c>
      <c r="F969" s="5">
        <v>1007705</v>
      </c>
      <c r="G969" s="5">
        <v>0</v>
      </c>
      <c r="H969" s="5">
        <v>0</v>
      </c>
      <c r="I969" s="5">
        <v>0</v>
      </c>
      <c r="J969" s="5">
        <v>0</v>
      </c>
      <c r="L969">
        <f t="shared" si="93"/>
        <v>967</v>
      </c>
      <c r="M969">
        <f>Analysis!$B$3+B969/1000000</f>
        <v>23.273797999994713</v>
      </c>
      <c r="N969">
        <f t="shared" si="94"/>
        <v>0</v>
      </c>
      <c r="O969">
        <f>IF(ABS(D969)&gt;1,D969/1000000,D969)*Analysis!$B$4</f>
        <v>-0.12689235000000001</v>
      </c>
      <c r="P969">
        <f>IF(ABS(E969)&gt;1,E969/1000000,E969)*Analysis!$B$4</f>
        <v>4.5175050000000001E-2</v>
      </c>
      <c r="Q969">
        <f>IF(ABS(F969)&gt;1,F969/1000000,F969)*Analysis!$B$4</f>
        <v>9.8855860500000006</v>
      </c>
      <c r="R969">
        <f t="shared" si="95"/>
        <v>0</v>
      </c>
      <c r="S969">
        <f t="shared" si="96"/>
        <v>0</v>
      </c>
      <c r="T969">
        <f t="shared" si="97"/>
        <v>0</v>
      </c>
      <c r="U969">
        <f t="shared" si="92"/>
        <v>0</v>
      </c>
    </row>
    <row r="970" spans="1:21" x14ac:dyDescent="0.3">
      <c r="A970" s="4">
        <v>968</v>
      </c>
      <c r="B970" s="4">
        <v>-96568717715</v>
      </c>
      <c r="C970" s="5">
        <v>0</v>
      </c>
      <c r="D970" s="5">
        <v>-1.2969E-2</v>
      </c>
      <c r="E970" s="5">
        <v>4.2379999999999996E-3</v>
      </c>
      <c r="F970" s="5">
        <v>1006936</v>
      </c>
      <c r="G970" s="5">
        <v>0</v>
      </c>
      <c r="H970" s="5">
        <v>0</v>
      </c>
      <c r="I970" s="5">
        <v>0</v>
      </c>
      <c r="J970" s="5">
        <v>0</v>
      </c>
      <c r="L970">
        <f t="shared" si="93"/>
        <v>968</v>
      </c>
      <c r="M970">
        <f>Analysis!$B$3+B970/1000000</f>
        <v>23.282284999993863</v>
      </c>
      <c r="N970">
        <f t="shared" si="94"/>
        <v>0</v>
      </c>
      <c r="O970">
        <f>IF(ABS(D970)&gt;1,D970/1000000,D970)*Analysis!$B$4</f>
        <v>-0.12722589000000001</v>
      </c>
      <c r="P970">
        <f>IF(ABS(E970)&gt;1,E970/1000000,E970)*Analysis!$B$4</f>
        <v>4.1574779999999999E-2</v>
      </c>
      <c r="Q970">
        <f>IF(ABS(F970)&gt;1,F970/1000000,F970)*Analysis!$B$4</f>
        <v>9.8780421600000015</v>
      </c>
      <c r="R970">
        <f t="shared" si="95"/>
        <v>0</v>
      </c>
      <c r="S970">
        <f t="shared" si="96"/>
        <v>0</v>
      </c>
      <c r="T970">
        <f t="shared" si="97"/>
        <v>0</v>
      </c>
      <c r="U970">
        <f t="shared" si="92"/>
        <v>0</v>
      </c>
    </row>
    <row r="971" spans="1:21" x14ac:dyDescent="0.3">
      <c r="A971" s="4">
        <v>969</v>
      </c>
      <c r="B971" s="4">
        <v>-96568695173</v>
      </c>
      <c r="C971" s="5">
        <v>0</v>
      </c>
      <c r="D971" s="5">
        <v>-1.2862E-2</v>
      </c>
      <c r="E971" s="5">
        <v>4.3790000000000001E-3</v>
      </c>
      <c r="F971" s="5">
        <v>1002519</v>
      </c>
      <c r="G971" s="5">
        <v>0</v>
      </c>
      <c r="H971" s="5">
        <v>0</v>
      </c>
      <c r="I971" s="5">
        <v>0</v>
      </c>
      <c r="J971" s="5">
        <v>0</v>
      </c>
      <c r="L971">
        <f t="shared" si="93"/>
        <v>969</v>
      </c>
      <c r="M971">
        <f>Analysis!$B$3+B971/1000000</f>
        <v>23.304826999999932</v>
      </c>
      <c r="N971">
        <f t="shared" si="94"/>
        <v>0</v>
      </c>
      <c r="O971">
        <f>IF(ABS(D971)&gt;1,D971/1000000,D971)*Analysis!$B$4</f>
        <v>-0.12617622000000001</v>
      </c>
      <c r="P971">
        <f>IF(ABS(E971)&gt;1,E971/1000000,E971)*Analysis!$B$4</f>
        <v>4.2957990000000001E-2</v>
      </c>
      <c r="Q971">
        <f>IF(ABS(F971)&gt;1,F971/1000000,F971)*Analysis!$B$4</f>
        <v>9.8347113900000007</v>
      </c>
      <c r="R971">
        <f t="shared" si="95"/>
        <v>0</v>
      </c>
      <c r="S971">
        <f t="shared" si="96"/>
        <v>0</v>
      </c>
      <c r="T971">
        <f t="shared" si="97"/>
        <v>0</v>
      </c>
      <c r="U971">
        <f t="shared" ref="U971:U1034" si="98">J971/1000</f>
        <v>0</v>
      </c>
    </row>
    <row r="972" spans="1:21" x14ac:dyDescent="0.3">
      <c r="A972" s="4">
        <v>970</v>
      </c>
      <c r="B972" s="4">
        <v>-96568677567</v>
      </c>
      <c r="C972" s="5">
        <v>0</v>
      </c>
      <c r="D972" s="5">
        <v>-1.4347E-2</v>
      </c>
      <c r="E972" s="5">
        <v>4.4539999999999996E-3</v>
      </c>
      <c r="F972" s="5">
        <v>1002191</v>
      </c>
      <c r="G972" s="5">
        <v>0</v>
      </c>
      <c r="H972" s="5">
        <v>0</v>
      </c>
      <c r="I972" s="5">
        <v>0</v>
      </c>
      <c r="J972" s="5">
        <v>0</v>
      </c>
      <c r="L972">
        <f t="shared" si="93"/>
        <v>970</v>
      </c>
      <c r="M972">
        <f>Analysis!$B$3+B972/1000000</f>
        <v>23.322432999993907</v>
      </c>
      <c r="N972">
        <f t="shared" si="94"/>
        <v>0</v>
      </c>
      <c r="O972">
        <f>IF(ABS(D972)&gt;1,D972/1000000,D972)*Analysis!$B$4</f>
        <v>-0.14074407</v>
      </c>
      <c r="P972">
        <f>IF(ABS(E972)&gt;1,E972/1000000,E972)*Analysis!$B$4</f>
        <v>4.3693740000000002E-2</v>
      </c>
      <c r="Q972">
        <f>IF(ABS(F972)&gt;1,F972/1000000,F972)*Analysis!$B$4</f>
        <v>9.8314937100000002</v>
      </c>
      <c r="R972">
        <f t="shared" si="95"/>
        <v>0</v>
      </c>
      <c r="S972">
        <f t="shared" si="96"/>
        <v>0</v>
      </c>
      <c r="T972">
        <f t="shared" si="97"/>
        <v>0</v>
      </c>
      <c r="U972">
        <f t="shared" si="98"/>
        <v>0</v>
      </c>
    </row>
    <row r="973" spans="1:21" x14ac:dyDescent="0.3">
      <c r="A973" s="4">
        <v>971</v>
      </c>
      <c r="B973" s="4">
        <v>-96568659391</v>
      </c>
      <c r="C973" s="5">
        <v>0</v>
      </c>
      <c r="D973" s="5">
        <v>-2.0711E-2</v>
      </c>
      <c r="E973" s="5">
        <v>4.3949999999999996E-3</v>
      </c>
      <c r="F973" s="5">
        <v>1004248</v>
      </c>
      <c r="G973" s="5">
        <v>0</v>
      </c>
      <c r="H973" s="5">
        <v>0</v>
      </c>
      <c r="I973" s="5">
        <v>0</v>
      </c>
      <c r="J973" s="5">
        <v>0</v>
      </c>
      <c r="L973">
        <f t="shared" si="93"/>
        <v>971</v>
      </c>
      <c r="M973">
        <f>Analysis!$B$3+B973/1000000</f>
        <v>23.340609000006225</v>
      </c>
      <c r="N973">
        <f t="shared" si="94"/>
        <v>0</v>
      </c>
      <c r="O973">
        <f>IF(ABS(D973)&gt;1,D973/1000000,D973)*Analysis!$B$4</f>
        <v>-0.20317491000000001</v>
      </c>
      <c r="P973">
        <f>IF(ABS(E973)&gt;1,E973/1000000,E973)*Analysis!$B$4</f>
        <v>4.3114949999999999E-2</v>
      </c>
      <c r="Q973">
        <f>IF(ABS(F973)&gt;1,F973/1000000,F973)*Analysis!$B$4</f>
        <v>9.8516728800000006</v>
      </c>
      <c r="R973">
        <f t="shared" si="95"/>
        <v>0</v>
      </c>
      <c r="S973">
        <f t="shared" si="96"/>
        <v>0</v>
      </c>
      <c r="T973">
        <f t="shared" si="97"/>
        <v>0</v>
      </c>
      <c r="U973">
        <f t="shared" si="98"/>
        <v>0</v>
      </c>
    </row>
    <row r="974" spans="1:21" x14ac:dyDescent="0.3">
      <c r="A974" s="4">
        <v>972</v>
      </c>
      <c r="B974" s="4">
        <v>-96568641396</v>
      </c>
      <c r="C974" s="5">
        <v>0</v>
      </c>
      <c r="D974" s="5">
        <v>-2.0503E-2</v>
      </c>
      <c r="E974" s="5">
        <v>4.3860000000000001E-3</v>
      </c>
      <c r="F974" s="5">
        <v>1004147</v>
      </c>
      <c r="G974" s="5">
        <v>0</v>
      </c>
      <c r="H974" s="5">
        <v>0</v>
      </c>
      <c r="I974" s="5">
        <v>0</v>
      </c>
      <c r="J974" s="5">
        <v>0</v>
      </c>
      <c r="L974">
        <f t="shared" si="93"/>
        <v>972</v>
      </c>
      <c r="M974">
        <f>Analysis!$B$3+B974/1000000</f>
        <v>23.358603999993647</v>
      </c>
      <c r="N974">
        <f t="shared" si="94"/>
        <v>0</v>
      </c>
      <c r="O974">
        <f>IF(ABS(D974)&gt;1,D974/1000000,D974)*Analysis!$B$4</f>
        <v>-0.20113443</v>
      </c>
      <c r="P974">
        <f>IF(ABS(E974)&gt;1,E974/1000000,E974)*Analysis!$B$4</f>
        <v>4.3026660000000001E-2</v>
      </c>
      <c r="Q974">
        <f>IF(ABS(F974)&gt;1,F974/1000000,F974)*Analysis!$B$4</f>
        <v>9.8506820699999995</v>
      </c>
      <c r="R974">
        <f t="shared" si="95"/>
        <v>0</v>
      </c>
      <c r="S974">
        <f t="shared" si="96"/>
        <v>0</v>
      </c>
      <c r="T974">
        <f t="shared" si="97"/>
        <v>0</v>
      </c>
      <c r="U974">
        <f t="shared" si="98"/>
        <v>0</v>
      </c>
    </row>
    <row r="975" spans="1:21" x14ac:dyDescent="0.3">
      <c r="A975" s="4">
        <v>973</v>
      </c>
      <c r="B975" s="4">
        <v>-96568612159</v>
      </c>
      <c r="C975" s="5">
        <v>0</v>
      </c>
      <c r="D975" s="5">
        <v>-2.0851000000000001E-2</v>
      </c>
      <c r="E975" s="5">
        <v>-2.5430000000000001E-3</v>
      </c>
      <c r="F975" s="5">
        <v>1003937</v>
      </c>
      <c r="G975" s="5">
        <v>0</v>
      </c>
      <c r="H975" s="5">
        <v>0</v>
      </c>
      <c r="I975" s="5">
        <v>0</v>
      </c>
      <c r="J975" s="5">
        <v>0</v>
      </c>
      <c r="L975">
        <f t="shared" si="93"/>
        <v>973</v>
      </c>
      <c r="M975">
        <f>Analysis!$B$3+B975/1000000</f>
        <v>23.387841000003391</v>
      </c>
      <c r="N975">
        <f t="shared" si="94"/>
        <v>0</v>
      </c>
      <c r="O975">
        <f>IF(ABS(D975)&gt;1,D975/1000000,D975)*Analysis!$B$4</f>
        <v>-0.20454831000000004</v>
      </c>
      <c r="P975">
        <f>IF(ABS(E975)&gt;1,E975/1000000,E975)*Analysis!$B$4</f>
        <v>-2.4946830000000003E-2</v>
      </c>
      <c r="Q975">
        <f>IF(ABS(F975)&gt;1,F975/1000000,F975)*Analysis!$B$4</f>
        <v>9.8486219700000017</v>
      </c>
      <c r="R975">
        <f t="shared" si="95"/>
        <v>0</v>
      </c>
      <c r="S975">
        <f t="shared" si="96"/>
        <v>0</v>
      </c>
      <c r="T975">
        <f t="shared" si="97"/>
        <v>0</v>
      </c>
      <c r="U975">
        <f t="shared" si="98"/>
        <v>0</v>
      </c>
    </row>
    <row r="976" spans="1:21" x14ac:dyDescent="0.3">
      <c r="A976" s="4">
        <v>974</v>
      </c>
      <c r="B976" s="4">
        <v>-96568591578</v>
      </c>
      <c r="C976" s="5">
        <v>0</v>
      </c>
      <c r="D976" s="5">
        <v>-1.9286999999999999E-2</v>
      </c>
      <c r="E976" s="5">
        <v>5.7920000000000003E-3</v>
      </c>
      <c r="F976" s="5">
        <v>1003819</v>
      </c>
      <c r="G976" s="5">
        <v>0</v>
      </c>
      <c r="H976" s="5">
        <v>0</v>
      </c>
      <c r="I976" s="5">
        <v>0</v>
      </c>
      <c r="J976" s="5">
        <v>0</v>
      </c>
      <c r="L976">
        <f t="shared" si="93"/>
        <v>974</v>
      </c>
      <c r="M976">
        <f>Analysis!$B$3+B976/1000000</f>
        <v>23.408421999993152</v>
      </c>
      <c r="N976">
        <f t="shared" si="94"/>
        <v>0</v>
      </c>
      <c r="O976">
        <f>IF(ABS(D976)&gt;1,D976/1000000,D976)*Analysis!$B$4</f>
        <v>-0.18920546999999999</v>
      </c>
      <c r="P976">
        <f>IF(ABS(E976)&gt;1,E976/1000000,E976)*Analysis!$B$4</f>
        <v>5.6819520000000005E-2</v>
      </c>
      <c r="Q976">
        <f>IF(ABS(F976)&gt;1,F976/1000000,F976)*Analysis!$B$4</f>
        <v>9.8474643900000007</v>
      </c>
      <c r="R976">
        <f t="shared" si="95"/>
        <v>0</v>
      </c>
      <c r="S976">
        <f t="shared" si="96"/>
        <v>0</v>
      </c>
      <c r="T976">
        <f t="shared" si="97"/>
        <v>0</v>
      </c>
      <c r="U976">
        <f t="shared" si="98"/>
        <v>0</v>
      </c>
    </row>
    <row r="977" spans="1:21" x14ac:dyDescent="0.3">
      <c r="A977" s="4">
        <v>975</v>
      </c>
      <c r="B977" s="4">
        <v>-96568563361</v>
      </c>
      <c r="C977" s="5">
        <v>0</v>
      </c>
      <c r="D977" s="5">
        <v>-1.9893000000000001E-2</v>
      </c>
      <c r="E977" s="5">
        <v>3.0609999999999999E-3</v>
      </c>
      <c r="F977" s="5">
        <v>1003890</v>
      </c>
      <c r="G977" s="5">
        <v>0</v>
      </c>
      <c r="H977" s="5">
        <v>0</v>
      </c>
      <c r="I977" s="5">
        <v>0</v>
      </c>
      <c r="J977" s="5">
        <v>0</v>
      </c>
      <c r="L977">
        <f t="shared" si="93"/>
        <v>975</v>
      </c>
      <c r="M977">
        <f>Analysis!$B$3+B977/1000000</f>
        <v>23.436639000006835</v>
      </c>
      <c r="N977">
        <f t="shared" si="94"/>
        <v>0</v>
      </c>
      <c r="O977">
        <f>IF(ABS(D977)&gt;1,D977/1000000,D977)*Analysis!$B$4</f>
        <v>-0.19515033000000001</v>
      </c>
      <c r="P977">
        <f>IF(ABS(E977)&gt;1,E977/1000000,E977)*Analysis!$B$4</f>
        <v>3.0028410000000002E-2</v>
      </c>
      <c r="Q977">
        <f>IF(ABS(F977)&gt;1,F977/1000000,F977)*Analysis!$B$4</f>
        <v>9.8481608999999999</v>
      </c>
      <c r="R977">
        <f t="shared" si="95"/>
        <v>0</v>
      </c>
      <c r="S977">
        <f t="shared" si="96"/>
        <v>0</v>
      </c>
      <c r="T977">
        <f t="shared" si="97"/>
        <v>0</v>
      </c>
      <c r="U977">
        <f t="shared" si="98"/>
        <v>0</v>
      </c>
    </row>
    <row r="978" spans="1:21" x14ac:dyDescent="0.3">
      <c r="A978" s="4">
        <v>976</v>
      </c>
      <c r="B978" s="4">
        <v>-96568533127</v>
      </c>
      <c r="C978" s="5">
        <v>0</v>
      </c>
      <c r="D978" s="5">
        <v>-1.1605000000000001E-2</v>
      </c>
      <c r="E978" s="5">
        <v>3.895E-3</v>
      </c>
      <c r="F978" s="5">
        <v>1004205</v>
      </c>
      <c r="G978" s="5">
        <v>0</v>
      </c>
      <c r="H978" s="5">
        <v>0</v>
      </c>
      <c r="I978" s="5">
        <v>0</v>
      </c>
      <c r="J978" s="5">
        <v>0</v>
      </c>
      <c r="L978">
        <f t="shared" si="93"/>
        <v>976</v>
      </c>
      <c r="M978">
        <f>Analysis!$B$3+B978/1000000</f>
        <v>23.466872999997577</v>
      </c>
      <c r="N978">
        <f t="shared" si="94"/>
        <v>0</v>
      </c>
      <c r="O978">
        <f>IF(ABS(D978)&gt;1,D978/1000000,D978)*Analysis!$B$4</f>
        <v>-0.11384505000000002</v>
      </c>
      <c r="P978">
        <f>IF(ABS(E978)&gt;1,E978/1000000,E978)*Analysis!$B$4</f>
        <v>3.8209949999999999E-2</v>
      </c>
      <c r="Q978">
        <f>IF(ABS(F978)&gt;1,F978/1000000,F978)*Analysis!$B$4</f>
        <v>9.8512510500000001</v>
      </c>
      <c r="R978">
        <f t="shared" si="95"/>
        <v>0</v>
      </c>
      <c r="S978">
        <f t="shared" si="96"/>
        <v>0</v>
      </c>
      <c r="T978">
        <f t="shared" si="97"/>
        <v>0</v>
      </c>
      <c r="U978">
        <f t="shared" si="98"/>
        <v>0</v>
      </c>
    </row>
    <row r="979" spans="1:21" x14ac:dyDescent="0.3">
      <c r="A979" s="4">
        <v>977</v>
      </c>
      <c r="B979" s="4">
        <v>-96568514661</v>
      </c>
      <c r="C979" s="5">
        <v>0</v>
      </c>
      <c r="D979" s="5">
        <v>-1.2633E-2</v>
      </c>
      <c r="E979" s="5">
        <v>8.2299999999999995E-4</v>
      </c>
      <c r="F979" s="5">
        <v>1004167</v>
      </c>
      <c r="G979" s="5">
        <v>0</v>
      </c>
      <c r="H979" s="5">
        <v>0</v>
      </c>
      <c r="I979" s="5">
        <v>0</v>
      </c>
      <c r="J979" s="5">
        <v>0</v>
      </c>
      <c r="L979">
        <f t="shared" si="93"/>
        <v>977</v>
      </c>
      <c r="M979">
        <f>Analysis!$B$3+B979/1000000</f>
        <v>23.485339000006206</v>
      </c>
      <c r="N979">
        <f t="shared" si="94"/>
        <v>0</v>
      </c>
      <c r="O979">
        <f>IF(ABS(D979)&gt;1,D979/1000000,D979)*Analysis!$B$4</f>
        <v>-0.12392973</v>
      </c>
      <c r="P979">
        <f>IF(ABS(E979)&gt;1,E979/1000000,E979)*Analysis!$B$4</f>
        <v>8.07363E-3</v>
      </c>
      <c r="Q979">
        <f>IF(ABS(F979)&gt;1,F979/1000000,F979)*Analysis!$B$4</f>
        <v>9.8508782700000008</v>
      </c>
      <c r="R979">
        <f t="shared" si="95"/>
        <v>0</v>
      </c>
      <c r="S979">
        <f t="shared" si="96"/>
        <v>0</v>
      </c>
      <c r="T979">
        <f t="shared" si="97"/>
        <v>0</v>
      </c>
      <c r="U979">
        <f t="shared" si="98"/>
        <v>0</v>
      </c>
    </row>
    <row r="980" spans="1:21" x14ac:dyDescent="0.3">
      <c r="A980" s="4">
        <v>978</v>
      </c>
      <c r="B980" s="4">
        <v>-96568495847</v>
      </c>
      <c r="C980" s="5">
        <v>0</v>
      </c>
      <c r="D980" s="5">
        <v>-1.6230000000000001E-2</v>
      </c>
      <c r="E980" s="5">
        <v>-3.3240000000000001E-3</v>
      </c>
      <c r="F980" s="5">
        <v>0.99543199999999998</v>
      </c>
      <c r="G980" s="5">
        <v>0</v>
      </c>
      <c r="H980" s="5">
        <v>0</v>
      </c>
      <c r="I980" s="5">
        <v>0</v>
      </c>
      <c r="J980" s="5">
        <v>0</v>
      </c>
      <c r="L980">
        <f t="shared" si="93"/>
        <v>978</v>
      </c>
      <c r="M980">
        <f>Analysis!$B$3+B980/1000000</f>
        <v>23.504153000001679</v>
      </c>
      <c r="N980">
        <f t="shared" si="94"/>
        <v>0</v>
      </c>
      <c r="O980">
        <f>IF(ABS(D980)&gt;1,D980/1000000,D980)*Analysis!$B$4</f>
        <v>-0.15921630000000003</v>
      </c>
      <c r="P980">
        <f>IF(ABS(E980)&gt;1,E980/1000000,E980)*Analysis!$B$4</f>
        <v>-3.2608440000000002E-2</v>
      </c>
      <c r="Q980">
        <f>IF(ABS(F980)&gt;1,F980/1000000,F980)*Analysis!$B$4</f>
        <v>9.7651879200000007</v>
      </c>
      <c r="R980">
        <f t="shared" si="95"/>
        <v>0</v>
      </c>
      <c r="S980">
        <f t="shared" si="96"/>
        <v>0</v>
      </c>
      <c r="T980">
        <f t="shared" si="97"/>
        <v>0</v>
      </c>
      <c r="U980">
        <f t="shared" si="98"/>
        <v>0</v>
      </c>
    </row>
    <row r="981" spans="1:21" x14ac:dyDescent="0.3">
      <c r="A981" s="4">
        <v>979</v>
      </c>
      <c r="B981" s="4">
        <v>-96568478160</v>
      </c>
      <c r="C981" s="5">
        <v>0</v>
      </c>
      <c r="D981" s="5">
        <v>-2.2064E-2</v>
      </c>
      <c r="E981" s="5">
        <v>-1.17E-4</v>
      </c>
      <c r="F981" s="5">
        <v>1003167</v>
      </c>
      <c r="G981" s="5">
        <v>0</v>
      </c>
      <c r="H981" s="5">
        <v>0</v>
      </c>
      <c r="I981" s="5">
        <v>0</v>
      </c>
      <c r="J981" s="5">
        <v>0</v>
      </c>
      <c r="L981">
        <f t="shared" si="93"/>
        <v>979</v>
      </c>
      <c r="M981">
        <f>Analysis!$B$3+B981/1000000</f>
        <v>23.521840000001248</v>
      </c>
      <c r="N981">
        <f t="shared" si="94"/>
        <v>0</v>
      </c>
      <c r="O981">
        <f>IF(ABS(D981)&gt;1,D981/1000000,D981)*Analysis!$B$4</f>
        <v>-0.21644784</v>
      </c>
      <c r="P981">
        <f>IF(ABS(E981)&gt;1,E981/1000000,E981)*Analysis!$B$4</f>
        <v>-1.14777E-3</v>
      </c>
      <c r="Q981">
        <f>IF(ABS(F981)&gt;1,F981/1000000,F981)*Analysis!$B$4</f>
        <v>9.8410682699999992</v>
      </c>
      <c r="R981">
        <f t="shared" si="95"/>
        <v>0</v>
      </c>
      <c r="S981">
        <f t="shared" si="96"/>
        <v>0</v>
      </c>
      <c r="T981">
        <f t="shared" si="97"/>
        <v>0</v>
      </c>
      <c r="U981">
        <f t="shared" si="98"/>
        <v>0</v>
      </c>
    </row>
    <row r="982" spans="1:21" x14ac:dyDescent="0.3">
      <c r="A982" s="4">
        <v>980</v>
      </c>
      <c r="B982" s="4">
        <v>-96568454821</v>
      </c>
      <c r="C982" s="5">
        <v>0</v>
      </c>
      <c r="D982" s="5">
        <v>-1.5637999999999999E-2</v>
      </c>
      <c r="E982" s="5">
        <v>-1.1479999999999999E-3</v>
      </c>
      <c r="F982" s="5">
        <v>1004737</v>
      </c>
      <c r="G982" s="5">
        <v>0</v>
      </c>
      <c r="H982" s="5">
        <v>0</v>
      </c>
      <c r="I982" s="5">
        <v>0</v>
      </c>
      <c r="J982" s="5">
        <v>0</v>
      </c>
      <c r="L982">
        <f t="shared" si="93"/>
        <v>980</v>
      </c>
      <c r="M982">
        <f>Analysis!$B$3+B982/1000000</f>
        <v>23.545178999993368</v>
      </c>
      <c r="N982">
        <f t="shared" si="94"/>
        <v>0</v>
      </c>
      <c r="O982">
        <f>IF(ABS(D982)&gt;1,D982/1000000,D982)*Analysis!$B$4</f>
        <v>-0.15340877999999999</v>
      </c>
      <c r="P982">
        <f>IF(ABS(E982)&gt;1,E982/1000000,E982)*Analysis!$B$4</f>
        <v>-1.126188E-2</v>
      </c>
      <c r="Q982">
        <f>IF(ABS(F982)&gt;1,F982/1000000,F982)*Analysis!$B$4</f>
        <v>9.8564699700000009</v>
      </c>
      <c r="R982">
        <f t="shared" si="95"/>
        <v>0</v>
      </c>
      <c r="S982">
        <f t="shared" si="96"/>
        <v>0</v>
      </c>
      <c r="T982">
        <f t="shared" si="97"/>
        <v>0</v>
      </c>
      <c r="U982">
        <f t="shared" si="98"/>
        <v>0</v>
      </c>
    </row>
    <row r="983" spans="1:21" x14ac:dyDescent="0.3">
      <c r="A983" s="4">
        <v>981</v>
      </c>
      <c r="B983" s="4">
        <v>-96568428775</v>
      </c>
      <c r="C983" s="5">
        <v>0</v>
      </c>
      <c r="D983" s="5">
        <v>-2.0819000000000001E-2</v>
      </c>
      <c r="E983" s="5">
        <v>4.2950000000000002E-3</v>
      </c>
      <c r="F983" s="5">
        <v>1003594</v>
      </c>
      <c r="G983" s="5">
        <v>0</v>
      </c>
      <c r="H983" s="5">
        <v>0</v>
      </c>
      <c r="I983" s="5">
        <v>0</v>
      </c>
      <c r="J983" s="5">
        <v>0</v>
      </c>
      <c r="L983">
        <f t="shared" si="93"/>
        <v>981</v>
      </c>
      <c r="M983">
        <f>Analysis!$B$3+B983/1000000</f>
        <v>23.571225000006962</v>
      </c>
      <c r="N983">
        <f t="shared" si="94"/>
        <v>0</v>
      </c>
      <c r="O983">
        <f>IF(ABS(D983)&gt;1,D983/1000000,D983)*Analysis!$B$4</f>
        <v>-0.20423439000000002</v>
      </c>
      <c r="P983">
        <f>IF(ABS(E983)&gt;1,E983/1000000,E983)*Analysis!$B$4</f>
        <v>4.2133950000000003E-2</v>
      </c>
      <c r="Q983">
        <f>IF(ABS(F983)&gt;1,F983/1000000,F983)*Analysis!$B$4</f>
        <v>9.8452571400000011</v>
      </c>
      <c r="R983">
        <f t="shared" si="95"/>
        <v>0</v>
      </c>
      <c r="S983">
        <f t="shared" si="96"/>
        <v>0</v>
      </c>
      <c r="T983">
        <f t="shared" si="97"/>
        <v>0</v>
      </c>
      <c r="U983">
        <f t="shared" si="98"/>
        <v>0</v>
      </c>
    </row>
    <row r="984" spans="1:21" x14ac:dyDescent="0.3">
      <c r="A984" s="4">
        <v>982</v>
      </c>
      <c r="B984" s="4">
        <v>-96568407157</v>
      </c>
      <c r="C984" s="5">
        <v>0</v>
      </c>
      <c r="D984" s="5">
        <v>-1.2736000000000001E-2</v>
      </c>
      <c r="E984" s="5">
        <v>4.4000000000000003E-3</v>
      </c>
      <c r="F984" s="5">
        <v>1004146</v>
      </c>
      <c r="G984" s="5">
        <v>0</v>
      </c>
      <c r="H984" s="5">
        <v>0</v>
      </c>
      <c r="I984" s="5">
        <v>0</v>
      </c>
      <c r="J984" s="5">
        <v>0</v>
      </c>
      <c r="L984">
        <f t="shared" si="93"/>
        <v>982</v>
      </c>
      <c r="M984">
        <f>Analysis!$B$3+B984/1000000</f>
        <v>23.592843000005814</v>
      </c>
      <c r="N984">
        <f t="shared" si="94"/>
        <v>0</v>
      </c>
      <c r="O984">
        <f>IF(ABS(D984)&gt;1,D984/1000000,D984)*Analysis!$B$4</f>
        <v>-0.12494016000000001</v>
      </c>
      <c r="P984">
        <f>IF(ABS(E984)&gt;1,E984/1000000,E984)*Analysis!$B$4</f>
        <v>4.3164000000000008E-2</v>
      </c>
      <c r="Q984">
        <f>IF(ABS(F984)&gt;1,F984/1000000,F984)*Analysis!$B$4</f>
        <v>9.8506722599999996</v>
      </c>
      <c r="R984">
        <f t="shared" si="95"/>
        <v>0</v>
      </c>
      <c r="S984">
        <f t="shared" si="96"/>
        <v>0</v>
      </c>
      <c r="T984">
        <f t="shared" si="97"/>
        <v>0</v>
      </c>
      <c r="U984">
        <f t="shared" si="98"/>
        <v>0</v>
      </c>
    </row>
    <row r="985" spans="1:21" x14ac:dyDescent="0.3">
      <c r="A985" s="4">
        <v>983</v>
      </c>
      <c r="B985" s="4">
        <v>-96568390579</v>
      </c>
      <c r="C985" s="5">
        <v>0</v>
      </c>
      <c r="D985" s="5">
        <v>-1.686E-2</v>
      </c>
      <c r="E985" s="5">
        <v>4.2919999999999998E-3</v>
      </c>
      <c r="F985" s="5">
        <v>1003483</v>
      </c>
      <c r="G985" s="5">
        <v>0</v>
      </c>
      <c r="H985" s="5">
        <v>0</v>
      </c>
      <c r="I985" s="5">
        <v>0</v>
      </c>
      <c r="J985" s="5">
        <v>0</v>
      </c>
      <c r="L985">
        <f t="shared" si="93"/>
        <v>983</v>
      </c>
      <c r="M985">
        <f>Analysis!$B$3+B985/1000000</f>
        <v>23.609421000001021</v>
      </c>
      <c r="N985">
        <f t="shared" si="94"/>
        <v>0</v>
      </c>
      <c r="O985">
        <f>IF(ABS(D985)&gt;1,D985/1000000,D985)*Analysis!$B$4</f>
        <v>-0.1653966</v>
      </c>
      <c r="P985">
        <f>IF(ABS(E985)&gt;1,E985/1000000,E985)*Analysis!$B$4</f>
        <v>4.2104519999999999E-2</v>
      </c>
      <c r="Q985">
        <f>IF(ABS(F985)&gt;1,F985/1000000,F985)*Analysis!$B$4</f>
        <v>9.8441682299999993</v>
      </c>
      <c r="R985">
        <f t="shared" si="95"/>
        <v>0</v>
      </c>
      <c r="S985">
        <f t="shared" si="96"/>
        <v>0</v>
      </c>
      <c r="T985">
        <f t="shared" si="97"/>
        <v>0</v>
      </c>
      <c r="U985">
        <f t="shared" si="98"/>
        <v>0</v>
      </c>
    </row>
    <row r="986" spans="1:21" x14ac:dyDescent="0.3">
      <c r="A986" s="4">
        <v>984</v>
      </c>
      <c r="B986" s="4">
        <v>-96568373473</v>
      </c>
      <c r="C986" s="5">
        <v>0</v>
      </c>
      <c r="D986" s="5">
        <v>-1.2869999999999999E-2</v>
      </c>
      <c r="E986" s="5">
        <v>4.4479999999999997E-3</v>
      </c>
      <c r="F986" s="5">
        <v>1006574</v>
      </c>
      <c r="G986" s="5">
        <v>0</v>
      </c>
      <c r="H986" s="5">
        <v>0</v>
      </c>
      <c r="I986" s="5">
        <v>0</v>
      </c>
      <c r="J986" s="5">
        <v>0</v>
      </c>
      <c r="L986">
        <f t="shared" si="93"/>
        <v>984</v>
      </c>
      <c r="M986">
        <f>Analysis!$B$3+B986/1000000</f>
        <v>23.626527000000351</v>
      </c>
      <c r="N986">
        <f t="shared" si="94"/>
        <v>0</v>
      </c>
      <c r="O986">
        <f>IF(ABS(D986)&gt;1,D986/1000000,D986)*Analysis!$B$4</f>
        <v>-0.1262547</v>
      </c>
      <c r="P986">
        <f>IF(ABS(E986)&gt;1,E986/1000000,E986)*Analysis!$B$4</f>
        <v>4.3634880000000001E-2</v>
      </c>
      <c r="Q986">
        <f>IF(ABS(F986)&gt;1,F986/1000000,F986)*Analysis!$B$4</f>
        <v>9.8744909400000012</v>
      </c>
      <c r="R986">
        <f t="shared" si="95"/>
        <v>0</v>
      </c>
      <c r="S986">
        <f t="shared" si="96"/>
        <v>0</v>
      </c>
      <c r="T986">
        <f t="shared" si="97"/>
        <v>0</v>
      </c>
      <c r="U986">
        <f t="shared" si="98"/>
        <v>0</v>
      </c>
    </row>
    <row r="987" spans="1:21" x14ac:dyDescent="0.3">
      <c r="A987" s="4">
        <v>985</v>
      </c>
      <c r="B987" s="4">
        <v>-96568354210</v>
      </c>
      <c r="C987" s="5">
        <v>0</v>
      </c>
      <c r="D987" s="5">
        <v>-1.2886999999999999E-2</v>
      </c>
      <c r="E987" s="5">
        <v>4.45E-3</v>
      </c>
      <c r="F987" s="5">
        <v>1004436</v>
      </c>
      <c r="G987" s="5">
        <v>0</v>
      </c>
      <c r="H987" s="5">
        <v>0</v>
      </c>
      <c r="I987" s="5">
        <v>0</v>
      </c>
      <c r="J987" s="5">
        <v>0</v>
      </c>
      <c r="L987">
        <f t="shared" si="93"/>
        <v>985</v>
      </c>
      <c r="M987">
        <f>Analysis!$B$3+B987/1000000</f>
        <v>23.645789999995031</v>
      </c>
      <c r="N987">
        <f t="shared" si="94"/>
        <v>0</v>
      </c>
      <c r="O987">
        <f>IF(ABS(D987)&gt;1,D987/1000000,D987)*Analysis!$B$4</f>
        <v>-0.12642147000000001</v>
      </c>
      <c r="P987">
        <f>IF(ABS(E987)&gt;1,E987/1000000,E987)*Analysis!$B$4</f>
        <v>4.3654499999999999E-2</v>
      </c>
      <c r="Q987">
        <f>IF(ABS(F987)&gt;1,F987/1000000,F987)*Analysis!$B$4</f>
        <v>9.8535171600000009</v>
      </c>
      <c r="R987">
        <f t="shared" si="95"/>
        <v>0</v>
      </c>
      <c r="S987">
        <f t="shared" si="96"/>
        <v>0</v>
      </c>
      <c r="T987">
        <f t="shared" si="97"/>
        <v>0</v>
      </c>
      <c r="U987">
        <f t="shared" si="98"/>
        <v>0</v>
      </c>
    </row>
    <row r="988" spans="1:21" x14ac:dyDescent="0.3">
      <c r="A988" s="4">
        <v>986</v>
      </c>
      <c r="B988" s="4">
        <v>-96568344229</v>
      </c>
      <c r="C988" s="5">
        <v>0</v>
      </c>
      <c r="D988" s="5">
        <v>-1.2965000000000001E-2</v>
      </c>
      <c r="E988" s="5">
        <v>4.4250000000000001E-3</v>
      </c>
      <c r="F988" s="5">
        <v>1003655</v>
      </c>
      <c r="G988" s="5">
        <v>0</v>
      </c>
      <c r="H988" s="5">
        <v>0</v>
      </c>
      <c r="I988" s="5">
        <v>0</v>
      </c>
      <c r="J988" s="5">
        <v>0</v>
      </c>
      <c r="L988">
        <f t="shared" si="93"/>
        <v>986</v>
      </c>
      <c r="M988">
        <f>Analysis!$B$3+B988/1000000</f>
        <v>23.655771000005188</v>
      </c>
      <c r="N988">
        <f t="shared" si="94"/>
        <v>0</v>
      </c>
      <c r="O988">
        <f>IF(ABS(D988)&gt;1,D988/1000000,D988)*Analysis!$B$4</f>
        <v>-0.12718665000000001</v>
      </c>
      <c r="P988">
        <f>IF(ABS(E988)&gt;1,E988/1000000,E988)*Analysis!$B$4</f>
        <v>4.3409250000000003E-2</v>
      </c>
      <c r="Q988">
        <f>IF(ABS(F988)&gt;1,F988/1000000,F988)*Analysis!$B$4</f>
        <v>9.8458555499999996</v>
      </c>
      <c r="R988">
        <f t="shared" si="95"/>
        <v>0</v>
      </c>
      <c r="S988">
        <f t="shared" si="96"/>
        <v>0</v>
      </c>
      <c r="T988">
        <f t="shared" si="97"/>
        <v>0</v>
      </c>
      <c r="U988">
        <f t="shared" si="98"/>
        <v>0</v>
      </c>
    </row>
    <row r="989" spans="1:21" x14ac:dyDescent="0.3">
      <c r="A989" s="4">
        <v>987</v>
      </c>
      <c r="B989" s="4">
        <v>-96568309858</v>
      </c>
      <c r="C989" s="5">
        <v>0</v>
      </c>
      <c r="D989" s="5">
        <v>-2.0050999999999999E-2</v>
      </c>
      <c r="E989" s="5">
        <v>4.3810000000000003E-3</v>
      </c>
      <c r="F989" s="5">
        <v>1003919</v>
      </c>
      <c r="G989" s="5">
        <v>0</v>
      </c>
      <c r="H989" s="5">
        <v>0</v>
      </c>
      <c r="I989" s="5">
        <v>0</v>
      </c>
      <c r="J989" s="5">
        <v>0</v>
      </c>
      <c r="L989">
        <f t="shared" si="93"/>
        <v>987</v>
      </c>
      <c r="M989">
        <f>Analysis!$B$3+B989/1000000</f>
        <v>23.690142000006745</v>
      </c>
      <c r="N989">
        <f t="shared" si="94"/>
        <v>0</v>
      </c>
      <c r="O989">
        <f>IF(ABS(D989)&gt;1,D989/1000000,D989)*Analysis!$B$4</f>
        <v>-0.19670031000000002</v>
      </c>
      <c r="P989">
        <f>IF(ABS(E989)&gt;1,E989/1000000,E989)*Analysis!$B$4</f>
        <v>4.2977610000000006E-2</v>
      </c>
      <c r="Q989">
        <f>IF(ABS(F989)&gt;1,F989/1000000,F989)*Analysis!$B$4</f>
        <v>9.8484453900000002</v>
      </c>
      <c r="R989">
        <f t="shared" si="95"/>
        <v>0</v>
      </c>
      <c r="S989">
        <f t="shared" si="96"/>
        <v>0</v>
      </c>
      <c r="T989">
        <f t="shared" si="97"/>
        <v>0</v>
      </c>
      <c r="U989">
        <f t="shared" si="98"/>
        <v>0</v>
      </c>
    </row>
    <row r="990" spans="1:21" x14ac:dyDescent="0.3">
      <c r="A990" s="4">
        <v>988</v>
      </c>
      <c r="B990" s="4">
        <v>-96568297187</v>
      </c>
      <c r="C990" s="5">
        <v>0</v>
      </c>
      <c r="D990" s="5">
        <v>-1.2338999999999999E-2</v>
      </c>
      <c r="E990" s="5">
        <v>4.2839999999999996E-3</v>
      </c>
      <c r="F990" s="5">
        <v>1004181</v>
      </c>
      <c r="G990" s="5">
        <v>0</v>
      </c>
      <c r="H990" s="5">
        <v>0</v>
      </c>
      <c r="I990" s="5">
        <v>0</v>
      </c>
      <c r="J990" s="5">
        <v>0</v>
      </c>
      <c r="L990">
        <f t="shared" si="93"/>
        <v>988</v>
      </c>
      <c r="M990">
        <f>Analysis!$B$3+B990/1000000</f>
        <v>23.70281299999624</v>
      </c>
      <c r="N990">
        <f t="shared" si="94"/>
        <v>0</v>
      </c>
      <c r="O990">
        <f>IF(ABS(D990)&gt;1,D990/1000000,D990)*Analysis!$B$4</f>
        <v>-0.12104558999999999</v>
      </c>
      <c r="P990">
        <f>IF(ABS(E990)&gt;1,E990/1000000,E990)*Analysis!$B$4</f>
        <v>4.2026040000000001E-2</v>
      </c>
      <c r="Q990">
        <f>IF(ABS(F990)&gt;1,F990/1000000,F990)*Analysis!$B$4</f>
        <v>9.851015610000001</v>
      </c>
      <c r="R990">
        <f t="shared" si="95"/>
        <v>0</v>
      </c>
      <c r="S990">
        <f t="shared" si="96"/>
        <v>0</v>
      </c>
      <c r="T990">
        <f t="shared" si="97"/>
        <v>0</v>
      </c>
      <c r="U990">
        <f t="shared" si="98"/>
        <v>0</v>
      </c>
    </row>
    <row r="991" spans="1:21" x14ac:dyDescent="0.3">
      <c r="A991" s="4">
        <v>989</v>
      </c>
      <c r="B991" s="4">
        <v>-96568269509</v>
      </c>
      <c r="C991" s="5">
        <v>0</v>
      </c>
      <c r="D991" s="5">
        <v>-1.2756999999999999E-2</v>
      </c>
      <c r="E991" s="5">
        <v>4.3600000000000002E-3</v>
      </c>
      <c r="F991" s="5">
        <v>0.99710100000000002</v>
      </c>
      <c r="G991" s="5">
        <v>0</v>
      </c>
      <c r="H991" s="5">
        <v>0</v>
      </c>
      <c r="I991" s="5">
        <v>0</v>
      </c>
      <c r="J991" s="5">
        <v>0</v>
      </c>
      <c r="L991">
        <f t="shared" si="93"/>
        <v>989</v>
      </c>
      <c r="M991">
        <f>Analysis!$B$3+B991/1000000</f>
        <v>23.730490999994799</v>
      </c>
      <c r="N991">
        <f t="shared" si="94"/>
        <v>0</v>
      </c>
      <c r="O991">
        <f>IF(ABS(D991)&gt;1,D991/1000000,D991)*Analysis!$B$4</f>
        <v>-0.12514617</v>
      </c>
      <c r="P991">
        <f>IF(ABS(E991)&gt;1,E991/1000000,E991)*Analysis!$B$4</f>
        <v>4.2771600000000007E-2</v>
      </c>
      <c r="Q991">
        <f>IF(ABS(F991)&gt;1,F991/1000000,F991)*Analysis!$B$4</f>
        <v>9.7815608100000002</v>
      </c>
      <c r="R991">
        <f t="shared" si="95"/>
        <v>0</v>
      </c>
      <c r="S991">
        <f t="shared" si="96"/>
        <v>0</v>
      </c>
      <c r="T991">
        <f t="shared" si="97"/>
        <v>0</v>
      </c>
      <c r="U991">
        <f t="shared" si="98"/>
        <v>0</v>
      </c>
    </row>
    <row r="992" spans="1:21" x14ac:dyDescent="0.3">
      <c r="A992" s="4">
        <v>990</v>
      </c>
      <c r="B992" s="4">
        <v>-96568247060</v>
      </c>
      <c r="C992" s="5">
        <v>0</v>
      </c>
      <c r="D992" s="5">
        <v>-2.1814E-2</v>
      </c>
      <c r="E992" s="5">
        <v>4.2830000000000003E-3</v>
      </c>
      <c r="F992" s="5">
        <v>0.99646699999999999</v>
      </c>
      <c r="G992" s="5">
        <v>0</v>
      </c>
      <c r="H992" s="5">
        <v>0</v>
      </c>
      <c r="I992" s="5">
        <v>0</v>
      </c>
      <c r="J992" s="5">
        <v>0</v>
      </c>
      <c r="L992">
        <f t="shared" si="93"/>
        <v>990</v>
      </c>
      <c r="M992">
        <f>Analysis!$B$3+B992/1000000</f>
        <v>23.752940000005765</v>
      </c>
      <c r="N992">
        <f t="shared" si="94"/>
        <v>0</v>
      </c>
      <c r="O992">
        <f>IF(ABS(D992)&gt;1,D992/1000000,D992)*Analysis!$B$4</f>
        <v>-0.21399534000000001</v>
      </c>
      <c r="P992">
        <f>IF(ABS(E992)&gt;1,E992/1000000,E992)*Analysis!$B$4</f>
        <v>4.2016230000000009E-2</v>
      </c>
      <c r="Q992">
        <f>IF(ABS(F992)&gt;1,F992/1000000,F992)*Analysis!$B$4</f>
        <v>9.7753412700000002</v>
      </c>
      <c r="R992">
        <f t="shared" si="95"/>
        <v>0</v>
      </c>
      <c r="S992">
        <f t="shared" si="96"/>
        <v>0</v>
      </c>
      <c r="T992">
        <f t="shared" si="97"/>
        <v>0</v>
      </c>
      <c r="U992">
        <f t="shared" si="98"/>
        <v>0</v>
      </c>
    </row>
    <row r="993" spans="1:21" x14ac:dyDescent="0.3">
      <c r="A993" s="4">
        <v>991</v>
      </c>
      <c r="B993" s="4">
        <v>-96568228463</v>
      </c>
      <c r="C993" s="5">
        <v>0</v>
      </c>
      <c r="D993" s="5">
        <v>-1.7514999999999999E-2</v>
      </c>
      <c r="E993" s="5">
        <v>-4.6769999999999997E-3</v>
      </c>
      <c r="F993" s="5">
        <v>1003749</v>
      </c>
      <c r="G993" s="5">
        <v>0</v>
      </c>
      <c r="H993" s="5">
        <v>0</v>
      </c>
      <c r="I993" s="5">
        <v>0</v>
      </c>
      <c r="J993" s="5">
        <v>0</v>
      </c>
      <c r="L993">
        <f t="shared" si="93"/>
        <v>991</v>
      </c>
      <c r="M993">
        <f>Analysis!$B$3+B993/1000000</f>
        <v>23.771536999993259</v>
      </c>
      <c r="N993">
        <f t="shared" si="94"/>
        <v>0</v>
      </c>
      <c r="O993">
        <f>IF(ABS(D993)&gt;1,D993/1000000,D993)*Analysis!$B$4</f>
        <v>-0.17182215000000001</v>
      </c>
      <c r="P993">
        <f>IF(ABS(E993)&gt;1,E993/1000000,E993)*Analysis!$B$4</f>
        <v>-4.5881369999999998E-2</v>
      </c>
      <c r="Q993">
        <f>IF(ABS(F993)&gt;1,F993/1000000,F993)*Analysis!$B$4</f>
        <v>9.8467776899999997</v>
      </c>
      <c r="R993">
        <f t="shared" si="95"/>
        <v>0</v>
      </c>
      <c r="S993">
        <f t="shared" si="96"/>
        <v>0</v>
      </c>
      <c r="T993">
        <f t="shared" si="97"/>
        <v>0</v>
      </c>
      <c r="U993">
        <f t="shared" si="98"/>
        <v>0</v>
      </c>
    </row>
    <row r="994" spans="1:21" x14ac:dyDescent="0.3">
      <c r="A994" s="4">
        <v>992</v>
      </c>
      <c r="B994" s="4">
        <v>-96568212985</v>
      </c>
      <c r="C994" s="5">
        <v>0</v>
      </c>
      <c r="D994" s="5">
        <v>-1.2529999999999999E-2</v>
      </c>
      <c r="E994" s="5">
        <v>-3.1480000000000002E-3</v>
      </c>
      <c r="F994" s="5">
        <v>1005138</v>
      </c>
      <c r="G994" s="5">
        <v>0</v>
      </c>
      <c r="H994" s="5">
        <v>0</v>
      </c>
      <c r="I994" s="5">
        <v>0</v>
      </c>
      <c r="J994" s="5">
        <v>0</v>
      </c>
      <c r="L994">
        <f t="shared" si="93"/>
        <v>992</v>
      </c>
      <c r="M994">
        <f>Analysis!$B$3+B994/1000000</f>
        <v>23.787014999994426</v>
      </c>
      <c r="N994">
        <f t="shared" si="94"/>
        <v>0</v>
      </c>
      <c r="O994">
        <f>IF(ABS(D994)&gt;1,D994/1000000,D994)*Analysis!$B$4</f>
        <v>-0.1229193</v>
      </c>
      <c r="P994">
        <f>IF(ABS(E994)&gt;1,E994/1000000,E994)*Analysis!$B$4</f>
        <v>-3.0881880000000004E-2</v>
      </c>
      <c r="Q994">
        <f>IF(ABS(F994)&gt;1,F994/1000000,F994)*Analysis!$B$4</f>
        <v>9.8604037800000022</v>
      </c>
      <c r="R994">
        <f t="shared" si="95"/>
        <v>0</v>
      </c>
      <c r="S994">
        <f t="shared" si="96"/>
        <v>0</v>
      </c>
      <c r="T994">
        <f t="shared" si="97"/>
        <v>0</v>
      </c>
      <c r="U994">
        <f t="shared" si="98"/>
        <v>0</v>
      </c>
    </row>
    <row r="995" spans="1:21" x14ac:dyDescent="0.3">
      <c r="A995" s="4">
        <v>993</v>
      </c>
      <c r="B995" s="4">
        <v>-96568191606</v>
      </c>
      <c r="C995" s="5">
        <v>0</v>
      </c>
      <c r="D995" s="5">
        <v>-1.2293999999999999E-2</v>
      </c>
      <c r="E995" s="5">
        <v>-1.9480000000000001E-3</v>
      </c>
      <c r="F995" s="5">
        <v>1000332</v>
      </c>
      <c r="G995" s="5">
        <v>0</v>
      </c>
      <c r="H995" s="5">
        <v>0</v>
      </c>
      <c r="I995" s="5">
        <v>0</v>
      </c>
      <c r="J995" s="5">
        <v>0</v>
      </c>
      <c r="L995">
        <f t="shared" si="93"/>
        <v>993</v>
      </c>
      <c r="M995">
        <f>Analysis!$B$3+B995/1000000</f>
        <v>23.808394000006956</v>
      </c>
      <c r="N995">
        <f t="shared" si="94"/>
        <v>0</v>
      </c>
      <c r="O995">
        <f>IF(ABS(D995)&gt;1,D995/1000000,D995)*Analysis!$B$4</f>
        <v>-0.12060414</v>
      </c>
      <c r="P995">
        <f>IF(ABS(E995)&gt;1,E995/1000000,E995)*Analysis!$B$4</f>
        <v>-1.9109880000000003E-2</v>
      </c>
      <c r="Q995">
        <f>IF(ABS(F995)&gt;1,F995/1000000,F995)*Analysis!$B$4</f>
        <v>9.8132569200000006</v>
      </c>
      <c r="R995">
        <f t="shared" si="95"/>
        <v>0</v>
      </c>
      <c r="S995">
        <f t="shared" si="96"/>
        <v>0</v>
      </c>
      <c r="T995">
        <f t="shared" si="97"/>
        <v>0</v>
      </c>
      <c r="U995">
        <f t="shared" si="98"/>
        <v>0</v>
      </c>
    </row>
    <row r="996" spans="1:21" x14ac:dyDescent="0.3">
      <c r="A996" s="4">
        <v>994</v>
      </c>
      <c r="B996" s="4">
        <v>-96568170868</v>
      </c>
      <c r="C996" s="5">
        <v>0</v>
      </c>
      <c r="D996" s="5">
        <v>-1.2784999999999999E-2</v>
      </c>
      <c r="E996" s="5">
        <v>4.9649999999999998E-3</v>
      </c>
      <c r="F996" s="5">
        <v>1003788</v>
      </c>
      <c r="G996" s="5">
        <v>0</v>
      </c>
      <c r="H996" s="5">
        <v>0</v>
      </c>
      <c r="I996" s="5">
        <v>0</v>
      </c>
      <c r="J996" s="5">
        <v>0</v>
      </c>
      <c r="L996">
        <f t="shared" si="93"/>
        <v>994</v>
      </c>
      <c r="M996">
        <f>Analysis!$B$3+B996/1000000</f>
        <v>23.829131999998935</v>
      </c>
      <c r="N996">
        <f t="shared" si="94"/>
        <v>0</v>
      </c>
      <c r="O996">
        <f>IF(ABS(D996)&gt;1,D996/1000000,D996)*Analysis!$B$4</f>
        <v>-0.12542085</v>
      </c>
      <c r="P996">
        <f>IF(ABS(E996)&gt;1,E996/1000000,E996)*Analysis!$B$4</f>
        <v>4.8706649999999997E-2</v>
      </c>
      <c r="Q996">
        <f>IF(ABS(F996)&gt;1,F996/1000000,F996)*Analysis!$B$4</f>
        <v>9.8471602799999989</v>
      </c>
      <c r="R996">
        <f t="shared" si="95"/>
        <v>0</v>
      </c>
      <c r="S996">
        <f t="shared" si="96"/>
        <v>0</v>
      </c>
      <c r="T996">
        <f t="shared" si="97"/>
        <v>0</v>
      </c>
      <c r="U996">
        <f t="shared" si="98"/>
        <v>0</v>
      </c>
    </row>
    <row r="997" spans="1:21" x14ac:dyDescent="0.3">
      <c r="A997" s="4">
        <v>995</v>
      </c>
      <c r="B997" s="4">
        <v>-96568148296</v>
      </c>
      <c r="C997" s="5">
        <v>0</v>
      </c>
      <c r="D997" s="5">
        <v>-1.2924E-2</v>
      </c>
      <c r="E997" s="5">
        <v>4.901E-3</v>
      </c>
      <c r="F997" s="5">
        <v>1003294</v>
      </c>
      <c r="G997" s="5">
        <v>0</v>
      </c>
      <c r="H997" s="5">
        <v>0</v>
      </c>
      <c r="I997" s="5">
        <v>0</v>
      </c>
      <c r="J997" s="5">
        <v>0</v>
      </c>
      <c r="L997">
        <f t="shared" si="93"/>
        <v>995</v>
      </c>
      <c r="M997">
        <f>Analysis!$B$3+B997/1000000</f>
        <v>23.851704000000609</v>
      </c>
      <c r="N997">
        <f t="shared" si="94"/>
        <v>0</v>
      </c>
      <c r="O997">
        <f>IF(ABS(D997)&gt;1,D997/1000000,D997)*Analysis!$B$4</f>
        <v>-0.12678444</v>
      </c>
      <c r="P997">
        <f>IF(ABS(E997)&gt;1,E997/1000000,E997)*Analysis!$B$4</f>
        <v>4.807881E-2</v>
      </c>
      <c r="Q997">
        <f>IF(ABS(F997)&gt;1,F997/1000000,F997)*Analysis!$B$4</f>
        <v>9.8423141399999992</v>
      </c>
      <c r="R997">
        <f t="shared" si="95"/>
        <v>0</v>
      </c>
      <c r="S997">
        <f t="shared" si="96"/>
        <v>0</v>
      </c>
      <c r="T997">
        <f t="shared" si="97"/>
        <v>0</v>
      </c>
      <c r="U997">
        <f t="shared" si="98"/>
        <v>0</v>
      </c>
    </row>
    <row r="998" spans="1:21" x14ac:dyDescent="0.3">
      <c r="A998" s="4">
        <v>996</v>
      </c>
      <c r="B998" s="4">
        <v>-96568127924</v>
      </c>
      <c r="C998" s="5">
        <v>0</v>
      </c>
      <c r="D998" s="5">
        <v>-1.2808999999999999E-2</v>
      </c>
      <c r="E998" s="5">
        <v>4.143E-3</v>
      </c>
      <c r="F998" s="5">
        <v>1004144</v>
      </c>
      <c r="G998" s="5">
        <v>0</v>
      </c>
      <c r="H998" s="5">
        <v>0</v>
      </c>
      <c r="I998" s="5">
        <v>0</v>
      </c>
      <c r="J998" s="5">
        <v>0</v>
      </c>
      <c r="L998">
        <f t="shared" si="93"/>
        <v>996</v>
      </c>
      <c r="M998">
        <f>Analysis!$B$3+B998/1000000</f>
        <v>23.872075999999652</v>
      </c>
      <c r="N998">
        <f t="shared" si="94"/>
        <v>0</v>
      </c>
      <c r="O998">
        <f>IF(ABS(D998)&gt;1,D998/1000000,D998)*Analysis!$B$4</f>
        <v>-0.12565629</v>
      </c>
      <c r="P998">
        <f>IF(ABS(E998)&gt;1,E998/1000000,E998)*Analysis!$B$4</f>
        <v>4.0642830000000005E-2</v>
      </c>
      <c r="Q998">
        <f>IF(ABS(F998)&gt;1,F998/1000000,F998)*Analysis!$B$4</f>
        <v>9.8506526399999998</v>
      </c>
      <c r="R998">
        <f t="shared" si="95"/>
        <v>0</v>
      </c>
      <c r="S998">
        <f t="shared" si="96"/>
        <v>0</v>
      </c>
      <c r="T998">
        <f t="shared" si="97"/>
        <v>0</v>
      </c>
      <c r="U998">
        <f t="shared" si="98"/>
        <v>0</v>
      </c>
    </row>
    <row r="999" spans="1:21" x14ac:dyDescent="0.3">
      <c r="A999" s="4">
        <v>997</v>
      </c>
      <c r="B999" s="4">
        <v>-96568108253</v>
      </c>
      <c r="C999" s="5">
        <v>0</v>
      </c>
      <c r="D999" s="5">
        <v>-1.2951000000000001E-2</v>
      </c>
      <c r="E999" s="5">
        <v>4.4299999999999999E-3</v>
      </c>
      <c r="F999" s="5">
        <v>1004318</v>
      </c>
      <c r="G999" s="5">
        <v>0</v>
      </c>
      <c r="H999" s="5">
        <v>0</v>
      </c>
      <c r="I999" s="5">
        <v>0</v>
      </c>
      <c r="J999" s="5">
        <v>0</v>
      </c>
      <c r="L999">
        <f t="shared" si="93"/>
        <v>997</v>
      </c>
      <c r="M999">
        <f>Analysis!$B$3+B999/1000000</f>
        <v>23.891747000001487</v>
      </c>
      <c r="N999">
        <f t="shared" si="94"/>
        <v>0</v>
      </c>
      <c r="O999">
        <f>IF(ABS(D999)&gt;1,D999/1000000,D999)*Analysis!$B$4</f>
        <v>-0.12704931000000003</v>
      </c>
      <c r="P999">
        <f>IF(ABS(E999)&gt;1,E999/1000000,E999)*Analysis!$B$4</f>
        <v>4.3458299999999998E-2</v>
      </c>
      <c r="Q999">
        <f>IF(ABS(F999)&gt;1,F999/1000000,F999)*Analysis!$B$4</f>
        <v>9.8523595800000017</v>
      </c>
      <c r="R999">
        <f t="shared" si="95"/>
        <v>0</v>
      </c>
      <c r="S999">
        <f t="shared" si="96"/>
        <v>0</v>
      </c>
      <c r="T999">
        <f t="shared" si="97"/>
        <v>0</v>
      </c>
      <c r="U999">
        <f t="shared" si="98"/>
        <v>0</v>
      </c>
    </row>
    <row r="1000" spans="1:21" x14ac:dyDescent="0.3">
      <c r="A1000" s="4">
        <v>998</v>
      </c>
      <c r="B1000" s="4">
        <v>-96568086962</v>
      </c>
      <c r="C1000" s="5">
        <v>0</v>
      </c>
      <c r="D1000" s="5">
        <v>-1.286E-2</v>
      </c>
      <c r="E1000" s="5">
        <v>4.5009999999999998E-3</v>
      </c>
      <c r="F1000" s="5">
        <v>1004197</v>
      </c>
      <c r="G1000" s="5">
        <v>0</v>
      </c>
      <c r="H1000" s="5">
        <v>0</v>
      </c>
      <c r="I1000" s="5">
        <v>0</v>
      </c>
      <c r="J1000" s="5">
        <v>0</v>
      </c>
      <c r="L1000">
        <f t="shared" si="93"/>
        <v>998</v>
      </c>
      <c r="M1000">
        <f>Analysis!$B$3+B1000/1000000</f>
        <v>23.913037999998778</v>
      </c>
      <c r="N1000">
        <f t="shared" si="94"/>
        <v>0</v>
      </c>
      <c r="O1000">
        <f>IF(ABS(D1000)&gt;1,D1000/1000000,D1000)*Analysis!$B$4</f>
        <v>-0.12615660000000001</v>
      </c>
      <c r="P1000">
        <f>IF(ABS(E1000)&gt;1,E1000/1000000,E1000)*Analysis!$B$4</f>
        <v>4.4154810000000003E-2</v>
      </c>
      <c r="Q1000">
        <f>IF(ABS(F1000)&gt;1,F1000/1000000,F1000)*Analysis!$B$4</f>
        <v>9.851172570000001</v>
      </c>
      <c r="R1000">
        <f t="shared" si="95"/>
        <v>0</v>
      </c>
      <c r="S1000">
        <f t="shared" si="96"/>
        <v>0</v>
      </c>
      <c r="T1000">
        <f t="shared" si="97"/>
        <v>0</v>
      </c>
      <c r="U1000">
        <f t="shared" si="98"/>
        <v>0</v>
      </c>
    </row>
    <row r="1001" spans="1:21" x14ac:dyDescent="0.3">
      <c r="A1001" s="4">
        <v>999</v>
      </c>
      <c r="B1001" s="4">
        <v>-96568071329</v>
      </c>
      <c r="C1001" s="5">
        <v>0</v>
      </c>
      <c r="D1001" s="5">
        <v>-1.9710999999999999E-2</v>
      </c>
      <c r="E1001" s="5">
        <v>4.2329999999999998E-3</v>
      </c>
      <c r="F1001" s="5">
        <v>0.996865</v>
      </c>
      <c r="G1001" s="5">
        <v>0</v>
      </c>
      <c r="H1001" s="5">
        <v>0</v>
      </c>
      <c r="I1001" s="5">
        <v>0</v>
      </c>
      <c r="J1001" s="5">
        <v>0</v>
      </c>
      <c r="L1001">
        <f t="shared" si="93"/>
        <v>999</v>
      </c>
      <c r="M1001">
        <f>Analysis!$B$3+B1001/1000000</f>
        <v>23.928671000001486</v>
      </c>
      <c r="N1001">
        <f t="shared" si="94"/>
        <v>0</v>
      </c>
      <c r="O1001">
        <f>IF(ABS(D1001)&gt;1,D1001/1000000,D1001)*Analysis!$B$4</f>
        <v>-0.19336491</v>
      </c>
      <c r="P1001">
        <f>IF(ABS(E1001)&gt;1,E1001/1000000,E1001)*Analysis!$B$4</f>
        <v>4.1525729999999997E-2</v>
      </c>
      <c r="Q1001">
        <f>IF(ABS(F1001)&gt;1,F1001/1000000,F1001)*Analysis!$B$4</f>
        <v>9.77924565</v>
      </c>
      <c r="R1001">
        <f t="shared" si="95"/>
        <v>0</v>
      </c>
      <c r="S1001">
        <f t="shared" si="96"/>
        <v>0</v>
      </c>
      <c r="T1001">
        <f t="shared" si="97"/>
        <v>0</v>
      </c>
      <c r="U1001">
        <f t="shared" si="98"/>
        <v>0</v>
      </c>
    </row>
    <row r="1002" spans="1:21" x14ac:dyDescent="0.3">
      <c r="A1002" s="4">
        <v>1000</v>
      </c>
      <c r="B1002" s="4">
        <v>-96568049731</v>
      </c>
      <c r="C1002" s="5">
        <v>0</v>
      </c>
      <c r="D1002" s="5">
        <v>-1.9927E-2</v>
      </c>
      <c r="E1002" s="5">
        <v>4.2449999999999996E-3</v>
      </c>
      <c r="F1002" s="5">
        <v>0.99661500000000003</v>
      </c>
      <c r="G1002" s="5">
        <v>0</v>
      </c>
      <c r="H1002" s="5">
        <v>0</v>
      </c>
      <c r="I1002" s="5">
        <v>0</v>
      </c>
      <c r="J1002" s="5">
        <v>0</v>
      </c>
      <c r="L1002">
        <f t="shared" si="93"/>
        <v>1000</v>
      </c>
      <c r="M1002">
        <f>Analysis!$B$3+B1002/1000000</f>
        <v>23.950268999993568</v>
      </c>
      <c r="N1002">
        <f t="shared" si="94"/>
        <v>0</v>
      </c>
      <c r="O1002">
        <f>IF(ABS(D1002)&gt;1,D1002/1000000,D1002)*Analysis!$B$4</f>
        <v>-0.19548387</v>
      </c>
      <c r="P1002">
        <f>IF(ABS(E1002)&gt;1,E1002/1000000,E1002)*Analysis!$B$4</f>
        <v>4.1643449999999999E-2</v>
      </c>
      <c r="Q1002">
        <f>IF(ABS(F1002)&gt;1,F1002/1000000,F1002)*Analysis!$B$4</f>
        <v>9.7767931500000014</v>
      </c>
      <c r="R1002">
        <f t="shared" si="95"/>
        <v>0</v>
      </c>
      <c r="S1002">
        <f t="shared" si="96"/>
        <v>0</v>
      </c>
      <c r="T1002">
        <f t="shared" si="97"/>
        <v>0</v>
      </c>
      <c r="U1002">
        <f t="shared" si="98"/>
        <v>0</v>
      </c>
    </row>
    <row r="1003" spans="1:21" x14ac:dyDescent="0.3">
      <c r="A1003" s="4">
        <v>1001</v>
      </c>
      <c r="B1003" s="4">
        <v>-96568030908</v>
      </c>
      <c r="C1003" s="5">
        <v>0</v>
      </c>
      <c r="D1003" s="5">
        <v>-2.0791E-2</v>
      </c>
      <c r="E1003" s="5">
        <v>4.3610000000000003E-3</v>
      </c>
      <c r="F1003" s="5">
        <v>0.99917100000000003</v>
      </c>
      <c r="G1003" s="5">
        <v>0</v>
      </c>
      <c r="H1003" s="5">
        <v>0</v>
      </c>
      <c r="I1003" s="5">
        <v>0</v>
      </c>
      <c r="J1003" s="5">
        <v>0</v>
      </c>
      <c r="L1003">
        <f t="shared" si="93"/>
        <v>1001</v>
      </c>
      <c r="M1003">
        <f>Analysis!$B$3+B1003/1000000</f>
        <v>23.969091999999364</v>
      </c>
      <c r="N1003">
        <f t="shared" si="94"/>
        <v>0</v>
      </c>
      <c r="O1003">
        <f>IF(ABS(D1003)&gt;1,D1003/1000000,D1003)*Analysis!$B$4</f>
        <v>-0.20395971000000002</v>
      </c>
      <c r="P1003">
        <f>IF(ABS(E1003)&gt;1,E1003/1000000,E1003)*Analysis!$B$4</f>
        <v>4.2781410000000006E-2</v>
      </c>
      <c r="Q1003">
        <f>IF(ABS(F1003)&gt;1,F1003/1000000,F1003)*Analysis!$B$4</f>
        <v>9.801867510000001</v>
      </c>
      <c r="R1003">
        <f t="shared" si="95"/>
        <v>0</v>
      </c>
      <c r="S1003">
        <f t="shared" si="96"/>
        <v>0</v>
      </c>
      <c r="T1003">
        <f t="shared" si="97"/>
        <v>0</v>
      </c>
      <c r="U1003">
        <f t="shared" si="98"/>
        <v>0</v>
      </c>
    </row>
    <row r="1004" spans="1:21" x14ac:dyDescent="0.3">
      <c r="A1004" s="4">
        <v>1002</v>
      </c>
      <c r="B1004" s="4">
        <v>-96568008658</v>
      </c>
      <c r="C1004" s="5">
        <v>0</v>
      </c>
      <c r="D1004" s="5">
        <v>-1.5803000000000001E-2</v>
      </c>
      <c r="E1004" s="5">
        <v>4.4149999999999997E-3</v>
      </c>
      <c r="F1004" s="5">
        <v>1004475</v>
      </c>
      <c r="G1004" s="5">
        <v>0</v>
      </c>
      <c r="H1004" s="5">
        <v>0</v>
      </c>
      <c r="I1004" s="5">
        <v>0</v>
      </c>
      <c r="J1004" s="5">
        <v>0</v>
      </c>
      <c r="L1004">
        <f t="shared" si="93"/>
        <v>1002</v>
      </c>
      <c r="M1004">
        <f>Analysis!$B$3+B1004/1000000</f>
        <v>23.991341999993892</v>
      </c>
      <c r="N1004">
        <f t="shared" si="94"/>
        <v>0</v>
      </c>
      <c r="O1004">
        <f>IF(ABS(D1004)&gt;1,D1004/1000000,D1004)*Analysis!$B$4</f>
        <v>-0.15502743000000002</v>
      </c>
      <c r="P1004">
        <f>IF(ABS(E1004)&gt;1,E1004/1000000,E1004)*Analysis!$B$4</f>
        <v>4.331115E-2</v>
      </c>
      <c r="Q1004">
        <f>IF(ABS(F1004)&gt;1,F1004/1000000,F1004)*Analysis!$B$4</f>
        <v>9.8538997500000001</v>
      </c>
      <c r="R1004">
        <f t="shared" si="95"/>
        <v>0</v>
      </c>
      <c r="S1004">
        <f t="shared" si="96"/>
        <v>0</v>
      </c>
      <c r="T1004">
        <f t="shared" si="97"/>
        <v>0</v>
      </c>
      <c r="U1004">
        <f t="shared" si="98"/>
        <v>0</v>
      </c>
    </row>
    <row r="1005" spans="1:21" x14ac:dyDescent="0.3">
      <c r="A1005" s="4">
        <v>1003</v>
      </c>
      <c r="B1005" s="4">
        <v>-96567995022</v>
      </c>
      <c r="C1005" s="5">
        <v>0</v>
      </c>
      <c r="D1005" s="5">
        <v>-1.3006999999999999E-2</v>
      </c>
      <c r="E1005" s="5">
        <v>4.3220000000000003E-3</v>
      </c>
      <c r="F1005" s="5">
        <v>1003761</v>
      </c>
      <c r="G1005" s="5">
        <v>0</v>
      </c>
      <c r="H1005" s="5">
        <v>0</v>
      </c>
      <c r="I1005" s="5">
        <v>0</v>
      </c>
      <c r="J1005" s="5">
        <v>0</v>
      </c>
      <c r="L1005">
        <f t="shared" si="93"/>
        <v>1003</v>
      </c>
      <c r="M1005">
        <f>Analysis!$B$3+B1005/1000000</f>
        <v>24.004977999997209</v>
      </c>
      <c r="N1005">
        <f t="shared" si="94"/>
        <v>0</v>
      </c>
      <c r="O1005">
        <f>IF(ABS(D1005)&gt;1,D1005/1000000,D1005)*Analysis!$B$4</f>
        <v>-0.12759867</v>
      </c>
      <c r="P1005">
        <f>IF(ABS(E1005)&gt;1,E1005/1000000,E1005)*Analysis!$B$4</f>
        <v>4.2398820000000004E-2</v>
      </c>
      <c r="Q1005">
        <f>IF(ABS(F1005)&gt;1,F1005/1000000,F1005)*Analysis!$B$4</f>
        <v>9.8468954100000001</v>
      </c>
      <c r="R1005">
        <f t="shared" si="95"/>
        <v>0</v>
      </c>
      <c r="S1005">
        <f t="shared" si="96"/>
        <v>0</v>
      </c>
      <c r="T1005">
        <f t="shared" si="97"/>
        <v>0</v>
      </c>
      <c r="U1005">
        <f t="shared" si="98"/>
        <v>0</v>
      </c>
    </row>
    <row r="1006" spans="1:21" x14ac:dyDescent="0.3">
      <c r="A1006" s="4">
        <v>1004</v>
      </c>
      <c r="B1006" s="4">
        <v>-96567969822</v>
      </c>
      <c r="C1006" s="5">
        <v>0</v>
      </c>
      <c r="D1006" s="5">
        <v>-1.2687E-2</v>
      </c>
      <c r="E1006" s="5">
        <v>4.3880000000000004E-3</v>
      </c>
      <c r="F1006" s="5">
        <v>1003986</v>
      </c>
      <c r="G1006" s="5">
        <v>0</v>
      </c>
      <c r="H1006" s="5">
        <v>0</v>
      </c>
      <c r="I1006" s="5">
        <v>0</v>
      </c>
      <c r="J1006" s="5">
        <v>0</v>
      </c>
      <c r="L1006">
        <f t="shared" si="93"/>
        <v>1004</v>
      </c>
      <c r="M1006">
        <f>Analysis!$B$3+B1006/1000000</f>
        <v>24.030178000000888</v>
      </c>
      <c r="N1006">
        <f t="shared" si="94"/>
        <v>0</v>
      </c>
      <c r="O1006">
        <f>IF(ABS(D1006)&gt;1,D1006/1000000,D1006)*Analysis!$B$4</f>
        <v>-0.12445947000000002</v>
      </c>
      <c r="P1006">
        <f>IF(ABS(E1006)&gt;1,E1006/1000000,E1006)*Analysis!$B$4</f>
        <v>4.3046280000000006E-2</v>
      </c>
      <c r="Q1006">
        <f>IF(ABS(F1006)&gt;1,F1006/1000000,F1006)*Analysis!$B$4</f>
        <v>9.8491026600000016</v>
      </c>
      <c r="R1006">
        <f t="shared" si="95"/>
        <v>0</v>
      </c>
      <c r="S1006">
        <f t="shared" si="96"/>
        <v>0</v>
      </c>
      <c r="T1006">
        <f t="shared" si="97"/>
        <v>0</v>
      </c>
      <c r="U1006">
        <f t="shared" si="98"/>
        <v>0</v>
      </c>
    </row>
    <row r="1007" spans="1:21" x14ac:dyDescent="0.3">
      <c r="A1007" s="4">
        <v>1005</v>
      </c>
      <c r="B1007" s="4">
        <v>-96567948747</v>
      </c>
      <c r="C1007" s="5">
        <v>0</v>
      </c>
      <c r="D1007" s="5">
        <v>-1.308E-2</v>
      </c>
      <c r="E1007" s="5">
        <v>4.535E-3</v>
      </c>
      <c r="F1007" s="5">
        <v>1004171</v>
      </c>
      <c r="G1007" s="5">
        <v>0</v>
      </c>
      <c r="H1007" s="5">
        <v>0</v>
      </c>
      <c r="I1007" s="5">
        <v>0</v>
      </c>
      <c r="J1007" s="5">
        <v>0</v>
      </c>
      <c r="L1007">
        <f t="shared" si="93"/>
        <v>1005</v>
      </c>
      <c r="M1007">
        <f>Analysis!$B$3+B1007/1000000</f>
        <v>24.051252999997814</v>
      </c>
      <c r="N1007">
        <f t="shared" si="94"/>
        <v>0</v>
      </c>
      <c r="O1007">
        <f>IF(ABS(D1007)&gt;1,D1007/1000000,D1007)*Analysis!$B$4</f>
        <v>-0.12831480000000001</v>
      </c>
      <c r="P1007">
        <f>IF(ABS(E1007)&gt;1,E1007/1000000,E1007)*Analysis!$B$4</f>
        <v>4.4488350000000003E-2</v>
      </c>
      <c r="Q1007">
        <f>IF(ABS(F1007)&gt;1,F1007/1000000,F1007)*Analysis!$B$4</f>
        <v>9.8509175100000004</v>
      </c>
      <c r="R1007">
        <f t="shared" si="95"/>
        <v>0</v>
      </c>
      <c r="S1007">
        <f t="shared" si="96"/>
        <v>0</v>
      </c>
      <c r="T1007">
        <f t="shared" si="97"/>
        <v>0</v>
      </c>
      <c r="U1007">
        <f t="shared" si="98"/>
        <v>0</v>
      </c>
    </row>
    <row r="1008" spans="1:21" x14ac:dyDescent="0.3">
      <c r="A1008" s="4">
        <v>1006</v>
      </c>
      <c r="B1008" s="4">
        <v>-96567928917</v>
      </c>
      <c r="C1008" s="5">
        <v>0</v>
      </c>
      <c r="D1008" s="5">
        <v>-1.2827E-2</v>
      </c>
      <c r="E1008" s="5">
        <v>4.5040000000000002E-3</v>
      </c>
      <c r="F1008" s="5">
        <v>1005831</v>
      </c>
      <c r="G1008" s="5">
        <v>0</v>
      </c>
      <c r="H1008" s="5">
        <v>0</v>
      </c>
      <c r="I1008" s="5">
        <v>0</v>
      </c>
      <c r="J1008" s="5">
        <v>0</v>
      </c>
      <c r="L1008">
        <f t="shared" si="93"/>
        <v>1006</v>
      </c>
      <c r="M1008">
        <f>Analysis!$B$3+B1008/1000000</f>
        <v>24.071083000002545</v>
      </c>
      <c r="N1008">
        <f t="shared" si="94"/>
        <v>0</v>
      </c>
      <c r="O1008">
        <f>IF(ABS(D1008)&gt;1,D1008/1000000,D1008)*Analysis!$B$4</f>
        <v>-0.12583287000000001</v>
      </c>
      <c r="P1008">
        <f>IF(ABS(E1008)&gt;1,E1008/1000000,E1008)*Analysis!$B$4</f>
        <v>4.4184240000000007E-2</v>
      </c>
      <c r="Q1008">
        <f>IF(ABS(F1008)&gt;1,F1008/1000000,F1008)*Analysis!$B$4</f>
        <v>9.8672021099999991</v>
      </c>
      <c r="R1008">
        <f t="shared" si="95"/>
        <v>0</v>
      </c>
      <c r="S1008">
        <f t="shared" si="96"/>
        <v>0</v>
      </c>
      <c r="T1008">
        <f t="shared" si="97"/>
        <v>0</v>
      </c>
      <c r="U1008">
        <f t="shared" si="98"/>
        <v>0</v>
      </c>
    </row>
    <row r="1009" spans="1:21" x14ac:dyDescent="0.3">
      <c r="A1009" s="4">
        <v>1007</v>
      </c>
      <c r="B1009" s="4">
        <v>-96567911122</v>
      </c>
      <c r="C1009" s="5">
        <v>0</v>
      </c>
      <c r="D1009" s="5">
        <v>-1.4423E-2</v>
      </c>
      <c r="E1009" s="5">
        <v>-2.6180000000000001E-3</v>
      </c>
      <c r="F1009" s="5">
        <v>1004745</v>
      </c>
      <c r="G1009" s="5">
        <v>0</v>
      </c>
      <c r="H1009" s="5">
        <v>0</v>
      </c>
      <c r="I1009" s="5">
        <v>0</v>
      </c>
      <c r="J1009" s="5">
        <v>0</v>
      </c>
      <c r="L1009">
        <f t="shared" si="93"/>
        <v>1007</v>
      </c>
      <c r="M1009">
        <f>Analysis!$B$3+B1009/1000000</f>
        <v>24.08887799999502</v>
      </c>
      <c r="N1009">
        <f t="shared" si="94"/>
        <v>0</v>
      </c>
      <c r="O1009">
        <f>IF(ABS(D1009)&gt;1,D1009/1000000,D1009)*Analysis!$B$4</f>
        <v>-0.14148963000000001</v>
      </c>
      <c r="P1009">
        <f>IF(ABS(E1009)&gt;1,E1009/1000000,E1009)*Analysis!$B$4</f>
        <v>-2.5682580000000003E-2</v>
      </c>
      <c r="Q1009">
        <f>IF(ABS(F1009)&gt;1,F1009/1000000,F1009)*Analysis!$B$4</f>
        <v>9.85654845</v>
      </c>
      <c r="R1009">
        <f t="shared" si="95"/>
        <v>0</v>
      </c>
      <c r="S1009">
        <f t="shared" si="96"/>
        <v>0</v>
      </c>
      <c r="T1009">
        <f t="shared" si="97"/>
        <v>0</v>
      </c>
      <c r="U1009">
        <f t="shared" si="98"/>
        <v>0</v>
      </c>
    </row>
    <row r="1010" spans="1:21" x14ac:dyDescent="0.3">
      <c r="A1010" s="4">
        <v>1008</v>
      </c>
      <c r="B1010" s="4">
        <v>-96567890495</v>
      </c>
      <c r="C1010" s="5">
        <v>0</v>
      </c>
      <c r="D1010" s="5">
        <v>-2.205E-2</v>
      </c>
      <c r="E1010" s="5">
        <v>5.692E-3</v>
      </c>
      <c r="F1010" s="5">
        <v>1003565</v>
      </c>
      <c r="G1010" s="5">
        <v>0</v>
      </c>
      <c r="H1010" s="5">
        <v>0</v>
      </c>
      <c r="I1010" s="5">
        <v>0</v>
      </c>
      <c r="J1010" s="5">
        <v>0</v>
      </c>
      <c r="L1010">
        <f t="shared" si="93"/>
        <v>1008</v>
      </c>
      <c r="M1010">
        <f>Analysis!$B$3+B1010/1000000</f>
        <v>24.109505000000354</v>
      </c>
      <c r="N1010">
        <f t="shared" si="94"/>
        <v>0</v>
      </c>
      <c r="O1010">
        <f>IF(ABS(D1010)&gt;1,D1010/1000000,D1010)*Analysis!$B$4</f>
        <v>-0.21631050000000002</v>
      </c>
      <c r="P1010">
        <f>IF(ABS(E1010)&gt;1,E1010/1000000,E1010)*Analysis!$B$4</f>
        <v>5.5838520000000003E-2</v>
      </c>
      <c r="Q1010">
        <f>IF(ABS(F1010)&gt;1,F1010/1000000,F1010)*Analysis!$B$4</f>
        <v>9.8449726500000008</v>
      </c>
      <c r="R1010">
        <f t="shared" si="95"/>
        <v>0</v>
      </c>
      <c r="S1010">
        <f t="shared" si="96"/>
        <v>0</v>
      </c>
      <c r="T1010">
        <f t="shared" si="97"/>
        <v>0</v>
      </c>
      <c r="U1010">
        <f t="shared" si="98"/>
        <v>0</v>
      </c>
    </row>
    <row r="1011" spans="1:21" x14ac:dyDescent="0.3">
      <c r="A1011" s="4">
        <v>1009</v>
      </c>
      <c r="B1011" s="4">
        <v>-96567869471</v>
      </c>
      <c r="C1011" s="5">
        <v>0</v>
      </c>
      <c r="D1011" s="5">
        <v>-1.7066999999999999E-2</v>
      </c>
      <c r="E1011" s="5">
        <v>4.176E-3</v>
      </c>
      <c r="F1011" s="5">
        <v>1003909</v>
      </c>
      <c r="G1011" s="5">
        <v>0</v>
      </c>
      <c r="H1011" s="5">
        <v>0</v>
      </c>
      <c r="I1011" s="5">
        <v>0</v>
      </c>
      <c r="J1011" s="5">
        <v>0</v>
      </c>
      <c r="L1011">
        <f t="shared" si="93"/>
        <v>1009</v>
      </c>
      <c r="M1011">
        <f>Analysis!$B$3+B1011/1000000</f>
        <v>24.130529000001843</v>
      </c>
      <c r="N1011">
        <f t="shared" si="94"/>
        <v>0</v>
      </c>
      <c r="O1011">
        <f>IF(ABS(D1011)&gt;1,D1011/1000000,D1011)*Analysis!$B$4</f>
        <v>-0.16742726999999999</v>
      </c>
      <c r="P1011">
        <f>IF(ABS(E1011)&gt;1,E1011/1000000,E1011)*Analysis!$B$4</f>
        <v>4.0966559999999999E-2</v>
      </c>
      <c r="Q1011">
        <f>IF(ABS(F1011)&gt;1,F1011/1000000,F1011)*Analysis!$B$4</f>
        <v>9.8483472899999995</v>
      </c>
      <c r="R1011">
        <f t="shared" si="95"/>
        <v>0</v>
      </c>
      <c r="S1011">
        <f t="shared" si="96"/>
        <v>0</v>
      </c>
      <c r="T1011">
        <f t="shared" si="97"/>
        <v>0</v>
      </c>
      <c r="U1011">
        <f t="shared" si="98"/>
        <v>0</v>
      </c>
    </row>
    <row r="1012" spans="1:21" x14ac:dyDescent="0.3">
      <c r="A1012" s="4">
        <v>1010</v>
      </c>
      <c r="B1012" s="4">
        <v>-96567850242</v>
      </c>
      <c r="C1012" s="5">
        <v>0</v>
      </c>
      <c r="D1012" s="5">
        <v>-1.2383E-2</v>
      </c>
      <c r="E1012" s="5">
        <v>4.3280000000000002E-3</v>
      </c>
      <c r="F1012" s="5">
        <v>1004263</v>
      </c>
      <c r="G1012" s="5">
        <v>0</v>
      </c>
      <c r="H1012" s="5">
        <v>0</v>
      </c>
      <c r="I1012" s="5">
        <v>0</v>
      </c>
      <c r="J1012" s="5">
        <v>0</v>
      </c>
      <c r="L1012">
        <f t="shared" si="93"/>
        <v>1010</v>
      </c>
      <c r="M1012">
        <f>Analysis!$B$3+B1012/1000000</f>
        <v>24.149757999999565</v>
      </c>
      <c r="N1012">
        <f t="shared" si="94"/>
        <v>0</v>
      </c>
      <c r="O1012">
        <f>IF(ABS(D1012)&gt;1,D1012/1000000,D1012)*Analysis!$B$4</f>
        <v>-0.12147723000000001</v>
      </c>
      <c r="P1012">
        <f>IF(ABS(E1012)&gt;1,E1012/1000000,E1012)*Analysis!$B$4</f>
        <v>4.2457680000000005E-2</v>
      </c>
      <c r="Q1012">
        <f>IF(ABS(F1012)&gt;1,F1012/1000000,F1012)*Analysis!$B$4</f>
        <v>9.851820029999999</v>
      </c>
      <c r="R1012">
        <f t="shared" si="95"/>
        <v>0</v>
      </c>
      <c r="S1012">
        <f t="shared" si="96"/>
        <v>0</v>
      </c>
      <c r="T1012">
        <f t="shared" si="97"/>
        <v>0</v>
      </c>
      <c r="U1012">
        <f t="shared" si="98"/>
        <v>0</v>
      </c>
    </row>
    <row r="1013" spans="1:21" x14ac:dyDescent="0.3">
      <c r="A1013" s="4">
        <v>1011</v>
      </c>
      <c r="B1013" s="4">
        <v>-96567830648</v>
      </c>
      <c r="C1013" s="5">
        <v>0</v>
      </c>
      <c r="D1013" s="5">
        <v>-1.3924000000000001E-2</v>
      </c>
      <c r="E1013" s="5">
        <v>2.4390000000000002E-3</v>
      </c>
      <c r="F1013" s="5">
        <v>1004079</v>
      </c>
      <c r="G1013" s="5">
        <v>0</v>
      </c>
      <c r="H1013" s="5">
        <v>0</v>
      </c>
      <c r="I1013" s="5">
        <v>0</v>
      </c>
      <c r="J1013" s="5">
        <v>0</v>
      </c>
      <c r="L1013">
        <f t="shared" si="93"/>
        <v>1011</v>
      </c>
      <c r="M1013">
        <f>Analysis!$B$3+B1013/1000000</f>
        <v>24.169351999997161</v>
      </c>
      <c r="N1013">
        <f t="shared" si="94"/>
        <v>0</v>
      </c>
      <c r="O1013">
        <f>IF(ABS(D1013)&gt;1,D1013/1000000,D1013)*Analysis!$B$4</f>
        <v>-0.13659444000000001</v>
      </c>
      <c r="P1013">
        <f>IF(ABS(E1013)&gt;1,E1013/1000000,E1013)*Analysis!$B$4</f>
        <v>2.3926590000000005E-2</v>
      </c>
      <c r="Q1013">
        <f>IF(ABS(F1013)&gt;1,F1013/1000000,F1013)*Analysis!$B$4</f>
        <v>9.85001499</v>
      </c>
      <c r="R1013">
        <f t="shared" si="95"/>
        <v>0</v>
      </c>
      <c r="S1013">
        <f t="shared" si="96"/>
        <v>0</v>
      </c>
      <c r="T1013">
        <f t="shared" si="97"/>
        <v>0</v>
      </c>
      <c r="U1013">
        <f t="shared" si="98"/>
        <v>0</v>
      </c>
    </row>
    <row r="1014" spans="1:21" x14ac:dyDescent="0.3">
      <c r="A1014" s="4">
        <v>1012</v>
      </c>
      <c r="B1014" s="4">
        <v>-96567814815</v>
      </c>
      <c r="C1014" s="5">
        <v>0</v>
      </c>
      <c r="D1014" s="5">
        <v>-1.8096000000000001E-2</v>
      </c>
      <c r="E1014" s="5">
        <v>5.1699999999999999E-4</v>
      </c>
      <c r="F1014" s="5">
        <v>1003954</v>
      </c>
      <c r="G1014" s="5">
        <v>0</v>
      </c>
      <c r="H1014" s="5">
        <v>0</v>
      </c>
      <c r="I1014" s="5">
        <v>0</v>
      </c>
      <c r="J1014" s="5">
        <v>0</v>
      </c>
      <c r="L1014">
        <f t="shared" si="93"/>
        <v>1012</v>
      </c>
      <c r="M1014">
        <f>Analysis!$B$3+B1014/1000000</f>
        <v>24.185184999994817</v>
      </c>
      <c r="N1014">
        <f t="shared" si="94"/>
        <v>0</v>
      </c>
      <c r="O1014">
        <f>IF(ABS(D1014)&gt;1,D1014/1000000,D1014)*Analysis!$B$4</f>
        <v>-0.17752176000000003</v>
      </c>
      <c r="P1014">
        <f>IF(ABS(E1014)&gt;1,E1014/1000000,E1014)*Analysis!$B$4</f>
        <v>5.0717699999999998E-3</v>
      </c>
      <c r="Q1014">
        <f>IF(ABS(F1014)&gt;1,F1014/1000000,F1014)*Analysis!$B$4</f>
        <v>9.8487887399999998</v>
      </c>
      <c r="R1014">
        <f t="shared" si="95"/>
        <v>0</v>
      </c>
      <c r="S1014">
        <f t="shared" si="96"/>
        <v>0</v>
      </c>
      <c r="T1014">
        <f t="shared" si="97"/>
        <v>0</v>
      </c>
      <c r="U1014">
        <f t="shared" si="98"/>
        <v>0</v>
      </c>
    </row>
    <row r="1015" spans="1:21" x14ac:dyDescent="0.3">
      <c r="A1015" s="4">
        <v>1013</v>
      </c>
      <c r="B1015" s="4">
        <v>-96567789708</v>
      </c>
      <c r="C1015" s="5">
        <v>0</v>
      </c>
      <c r="D1015" s="5">
        <v>-1.3256E-2</v>
      </c>
      <c r="E1015" s="5">
        <v>-3.4740000000000001E-3</v>
      </c>
      <c r="F1015" s="5">
        <v>1005710</v>
      </c>
      <c r="G1015" s="5">
        <v>0</v>
      </c>
      <c r="H1015" s="5">
        <v>0</v>
      </c>
      <c r="I1015" s="5">
        <v>0</v>
      </c>
      <c r="J1015" s="5">
        <v>0</v>
      </c>
      <c r="L1015">
        <f t="shared" si="93"/>
        <v>1013</v>
      </c>
      <c r="M1015">
        <f>Analysis!$B$3+B1015/1000000</f>
        <v>24.210292000003392</v>
      </c>
      <c r="N1015">
        <f t="shared" si="94"/>
        <v>0</v>
      </c>
      <c r="O1015">
        <f>IF(ABS(D1015)&gt;1,D1015/1000000,D1015)*Analysis!$B$4</f>
        <v>-0.13004136000000002</v>
      </c>
      <c r="P1015">
        <f>IF(ABS(E1015)&gt;1,E1015/1000000,E1015)*Analysis!$B$4</f>
        <v>-3.4079940000000003E-2</v>
      </c>
      <c r="Q1015">
        <f>IF(ABS(F1015)&gt;1,F1015/1000000,F1015)*Analysis!$B$4</f>
        <v>9.866015100000002</v>
      </c>
      <c r="R1015">
        <f t="shared" si="95"/>
        <v>0</v>
      </c>
      <c r="S1015">
        <f t="shared" si="96"/>
        <v>0</v>
      </c>
      <c r="T1015">
        <f t="shared" si="97"/>
        <v>0</v>
      </c>
      <c r="U1015">
        <f t="shared" si="98"/>
        <v>0</v>
      </c>
    </row>
    <row r="1016" spans="1:21" x14ac:dyDescent="0.3">
      <c r="A1016" s="4">
        <v>1014</v>
      </c>
      <c r="B1016" s="4">
        <v>-96567769743</v>
      </c>
      <c r="C1016" s="5">
        <v>0</v>
      </c>
      <c r="D1016" s="5">
        <v>-1.2825E-2</v>
      </c>
      <c r="E1016" s="5">
        <v>1.5999999999999999E-5</v>
      </c>
      <c r="F1016" s="5">
        <v>1004728</v>
      </c>
      <c r="G1016" s="5">
        <v>0</v>
      </c>
      <c r="H1016" s="5">
        <v>0</v>
      </c>
      <c r="I1016" s="5">
        <v>0</v>
      </c>
      <c r="J1016" s="5">
        <v>0</v>
      </c>
      <c r="L1016">
        <f t="shared" si="93"/>
        <v>1014</v>
      </c>
      <c r="M1016">
        <f>Analysis!$B$3+B1016/1000000</f>
        <v>24.230257000002894</v>
      </c>
      <c r="N1016">
        <f t="shared" si="94"/>
        <v>0</v>
      </c>
      <c r="O1016">
        <f>IF(ABS(D1016)&gt;1,D1016/1000000,D1016)*Analysis!$B$4</f>
        <v>-0.12581325000000002</v>
      </c>
      <c r="P1016">
        <f>IF(ABS(E1016)&gt;1,E1016/1000000,E1016)*Analysis!$B$4</f>
        <v>1.5695999999999999E-4</v>
      </c>
      <c r="Q1016">
        <f>IF(ABS(F1016)&gt;1,F1016/1000000,F1016)*Analysis!$B$4</f>
        <v>9.8563816800000019</v>
      </c>
      <c r="R1016">
        <f t="shared" si="95"/>
        <v>0</v>
      </c>
      <c r="S1016">
        <f t="shared" si="96"/>
        <v>0</v>
      </c>
      <c r="T1016">
        <f t="shared" si="97"/>
        <v>0</v>
      </c>
      <c r="U1016">
        <f t="shared" si="98"/>
        <v>0</v>
      </c>
    </row>
    <row r="1017" spans="1:21" x14ac:dyDescent="0.3">
      <c r="A1017" s="4">
        <v>1015</v>
      </c>
      <c r="B1017" s="4">
        <v>-96567748937</v>
      </c>
      <c r="C1017" s="5">
        <v>0</v>
      </c>
      <c r="D1017" s="5">
        <v>-1.2801999999999999E-2</v>
      </c>
      <c r="E1017" s="5">
        <v>4.751E-3</v>
      </c>
      <c r="F1017" s="5">
        <v>1003937</v>
      </c>
      <c r="G1017" s="5">
        <v>0</v>
      </c>
      <c r="H1017" s="5">
        <v>0</v>
      </c>
      <c r="I1017" s="5">
        <v>0</v>
      </c>
      <c r="J1017" s="5">
        <v>0</v>
      </c>
      <c r="L1017">
        <f t="shared" si="93"/>
        <v>1015</v>
      </c>
      <c r="M1017">
        <f>Analysis!$B$3+B1017/1000000</f>
        <v>24.251063000003342</v>
      </c>
      <c r="N1017">
        <f t="shared" si="94"/>
        <v>0</v>
      </c>
      <c r="O1017">
        <f>IF(ABS(D1017)&gt;1,D1017/1000000,D1017)*Analysis!$B$4</f>
        <v>-0.12558762000000001</v>
      </c>
      <c r="P1017">
        <f>IF(ABS(E1017)&gt;1,E1017/1000000,E1017)*Analysis!$B$4</f>
        <v>4.6607310000000006E-2</v>
      </c>
      <c r="Q1017">
        <f>IF(ABS(F1017)&gt;1,F1017/1000000,F1017)*Analysis!$B$4</f>
        <v>9.8486219700000017</v>
      </c>
      <c r="R1017">
        <f t="shared" si="95"/>
        <v>0</v>
      </c>
      <c r="S1017">
        <f t="shared" si="96"/>
        <v>0</v>
      </c>
      <c r="T1017">
        <f t="shared" si="97"/>
        <v>0</v>
      </c>
      <c r="U1017">
        <f t="shared" si="98"/>
        <v>0</v>
      </c>
    </row>
    <row r="1018" spans="1:21" x14ac:dyDescent="0.3">
      <c r="A1018" s="4">
        <v>1016</v>
      </c>
      <c r="B1018" s="4">
        <v>-96567739713</v>
      </c>
      <c r="C1018" s="5">
        <v>0</v>
      </c>
      <c r="D1018" s="5">
        <v>-1.2864E-2</v>
      </c>
      <c r="E1018" s="5">
        <v>4.1520000000000003E-3</v>
      </c>
      <c r="F1018" s="5">
        <v>1001852</v>
      </c>
      <c r="G1018" s="5">
        <v>0</v>
      </c>
      <c r="H1018" s="5">
        <v>0</v>
      </c>
      <c r="I1018" s="5">
        <v>0</v>
      </c>
      <c r="J1018" s="5">
        <v>0</v>
      </c>
      <c r="L1018">
        <f t="shared" si="93"/>
        <v>1016</v>
      </c>
      <c r="M1018">
        <f>Analysis!$B$3+B1018/1000000</f>
        <v>24.260286999997334</v>
      </c>
      <c r="N1018">
        <f t="shared" si="94"/>
        <v>0</v>
      </c>
      <c r="O1018">
        <f>IF(ABS(D1018)&gt;1,D1018/1000000,D1018)*Analysis!$B$4</f>
        <v>-0.12619584</v>
      </c>
      <c r="P1018">
        <f>IF(ABS(E1018)&gt;1,E1018/1000000,E1018)*Analysis!$B$4</f>
        <v>4.0731120000000003E-2</v>
      </c>
      <c r="Q1018">
        <f>IF(ABS(F1018)&gt;1,F1018/1000000,F1018)*Analysis!$B$4</f>
        <v>9.8281681200000008</v>
      </c>
      <c r="R1018">
        <f t="shared" si="95"/>
        <v>0</v>
      </c>
      <c r="S1018">
        <f t="shared" si="96"/>
        <v>0</v>
      </c>
      <c r="T1018">
        <f t="shared" si="97"/>
        <v>0</v>
      </c>
      <c r="U1018">
        <f t="shared" si="98"/>
        <v>0</v>
      </c>
    </row>
    <row r="1019" spans="1:21" x14ac:dyDescent="0.3">
      <c r="A1019" s="4">
        <v>1017</v>
      </c>
      <c r="B1019" s="4">
        <v>-96567709236</v>
      </c>
      <c r="C1019" s="5">
        <v>0</v>
      </c>
      <c r="D1019" s="5">
        <v>-1.2913000000000001E-2</v>
      </c>
      <c r="E1019" s="5">
        <v>-4.8300000000000001E-3</v>
      </c>
      <c r="F1019" s="5">
        <v>1003455</v>
      </c>
      <c r="G1019" s="5">
        <v>0</v>
      </c>
      <c r="H1019" s="5">
        <v>0</v>
      </c>
      <c r="I1019" s="5">
        <v>0</v>
      </c>
      <c r="J1019" s="5">
        <v>0</v>
      </c>
      <c r="L1019">
        <f t="shared" si="93"/>
        <v>1017</v>
      </c>
      <c r="M1019">
        <f>Analysis!$B$3+B1019/1000000</f>
        <v>24.290764000004856</v>
      </c>
      <c r="N1019">
        <f t="shared" si="94"/>
        <v>0</v>
      </c>
      <c r="O1019">
        <f>IF(ABS(D1019)&gt;1,D1019/1000000,D1019)*Analysis!$B$4</f>
        <v>-0.12667653000000001</v>
      </c>
      <c r="P1019">
        <f>IF(ABS(E1019)&gt;1,E1019/1000000,E1019)*Analysis!$B$4</f>
        <v>-4.7382300000000002E-2</v>
      </c>
      <c r="Q1019">
        <f>IF(ABS(F1019)&gt;1,F1019/1000000,F1019)*Analysis!$B$4</f>
        <v>9.8438935500000007</v>
      </c>
      <c r="R1019">
        <f t="shared" si="95"/>
        <v>0</v>
      </c>
      <c r="S1019">
        <f t="shared" si="96"/>
        <v>0</v>
      </c>
      <c r="T1019">
        <f t="shared" si="97"/>
        <v>0</v>
      </c>
      <c r="U1019">
        <f t="shared" si="98"/>
        <v>0</v>
      </c>
    </row>
    <row r="1020" spans="1:21" x14ac:dyDescent="0.3">
      <c r="A1020" s="4">
        <v>1018</v>
      </c>
      <c r="B1020" s="4">
        <v>-96567687684</v>
      </c>
      <c r="C1020" s="5">
        <v>0</v>
      </c>
      <c r="D1020" s="5">
        <v>-1.2916E-2</v>
      </c>
      <c r="E1020" s="5">
        <v>-3.0790000000000001E-3</v>
      </c>
      <c r="F1020" s="5">
        <v>1004382</v>
      </c>
      <c r="G1020" s="5">
        <v>0</v>
      </c>
      <c r="H1020" s="5">
        <v>0</v>
      </c>
      <c r="I1020" s="5">
        <v>0</v>
      </c>
      <c r="J1020" s="5">
        <v>0</v>
      </c>
      <c r="L1020">
        <f t="shared" si="93"/>
        <v>1018</v>
      </c>
      <c r="M1020">
        <f>Analysis!$B$3+B1020/1000000</f>
        <v>24.312315999995917</v>
      </c>
      <c r="N1020">
        <f t="shared" si="94"/>
        <v>0</v>
      </c>
      <c r="O1020">
        <f>IF(ABS(D1020)&gt;1,D1020/1000000,D1020)*Analysis!$B$4</f>
        <v>-0.12670596000000001</v>
      </c>
      <c r="P1020">
        <f>IF(ABS(E1020)&gt;1,E1020/1000000,E1020)*Analysis!$B$4</f>
        <v>-3.0204990000000004E-2</v>
      </c>
      <c r="Q1020">
        <f>IF(ABS(F1020)&gt;1,F1020/1000000,F1020)*Analysis!$B$4</f>
        <v>9.8529874200000016</v>
      </c>
      <c r="R1020">
        <f t="shared" si="95"/>
        <v>0</v>
      </c>
      <c r="S1020">
        <f t="shared" si="96"/>
        <v>0</v>
      </c>
      <c r="T1020">
        <f t="shared" si="97"/>
        <v>0</v>
      </c>
      <c r="U1020">
        <f t="shared" si="98"/>
        <v>0</v>
      </c>
    </row>
    <row r="1021" spans="1:21" x14ac:dyDescent="0.3">
      <c r="A1021" s="4">
        <v>1019</v>
      </c>
      <c r="B1021" s="4">
        <v>-96567667117</v>
      </c>
      <c r="C1021" s="5">
        <v>0</v>
      </c>
      <c r="D1021" s="5">
        <v>-2.1443E-2</v>
      </c>
      <c r="E1021" s="5">
        <v>5.0169999999999998E-3</v>
      </c>
      <c r="F1021" s="5">
        <v>1002368</v>
      </c>
      <c r="G1021" s="5">
        <v>0</v>
      </c>
      <c r="H1021" s="5">
        <v>0</v>
      </c>
      <c r="I1021" s="5">
        <v>0</v>
      </c>
      <c r="J1021" s="5">
        <v>0</v>
      </c>
      <c r="L1021">
        <f t="shared" si="93"/>
        <v>1019</v>
      </c>
      <c r="M1021">
        <f>Analysis!$B$3+B1021/1000000</f>
        <v>24.332882999995491</v>
      </c>
      <c r="N1021">
        <f t="shared" si="94"/>
        <v>0</v>
      </c>
      <c r="O1021">
        <f>IF(ABS(D1021)&gt;1,D1021/1000000,D1021)*Analysis!$B$4</f>
        <v>-0.21035583000000002</v>
      </c>
      <c r="P1021">
        <f>IF(ABS(E1021)&gt;1,E1021/1000000,E1021)*Analysis!$B$4</f>
        <v>4.921677E-2</v>
      </c>
      <c r="Q1021">
        <f>IF(ABS(F1021)&gt;1,F1021/1000000,F1021)*Analysis!$B$4</f>
        <v>9.8332300799999999</v>
      </c>
      <c r="R1021">
        <f t="shared" si="95"/>
        <v>0</v>
      </c>
      <c r="S1021">
        <f t="shared" si="96"/>
        <v>0</v>
      </c>
      <c r="T1021">
        <f t="shared" si="97"/>
        <v>0</v>
      </c>
      <c r="U1021">
        <f t="shared" si="98"/>
        <v>0</v>
      </c>
    </row>
    <row r="1022" spans="1:21" x14ac:dyDescent="0.3">
      <c r="A1022" s="4">
        <v>1020</v>
      </c>
      <c r="B1022" s="4">
        <v>-96567647819</v>
      </c>
      <c r="C1022" s="5">
        <v>0</v>
      </c>
      <c r="D1022" s="5">
        <v>-2.0634E-2</v>
      </c>
      <c r="E1022" s="5">
        <v>2.3210000000000001E-3</v>
      </c>
      <c r="F1022" s="5">
        <v>1001267</v>
      </c>
      <c r="G1022" s="5">
        <v>0</v>
      </c>
      <c r="H1022" s="5">
        <v>0</v>
      </c>
      <c r="I1022" s="5">
        <v>0</v>
      </c>
      <c r="J1022" s="5">
        <v>0</v>
      </c>
      <c r="L1022">
        <f t="shared" si="93"/>
        <v>1020</v>
      </c>
      <c r="M1022">
        <f>Analysis!$B$3+B1022/1000000</f>
        <v>24.352180999994744</v>
      </c>
      <c r="N1022">
        <f t="shared" si="94"/>
        <v>0</v>
      </c>
      <c r="O1022">
        <f>IF(ABS(D1022)&gt;1,D1022/1000000,D1022)*Analysis!$B$4</f>
        <v>-0.20241954000000001</v>
      </c>
      <c r="P1022">
        <f>IF(ABS(E1022)&gt;1,E1022/1000000,E1022)*Analysis!$B$4</f>
        <v>2.2769010000000003E-2</v>
      </c>
      <c r="Q1022">
        <f>IF(ABS(F1022)&gt;1,F1022/1000000,F1022)*Analysis!$B$4</f>
        <v>9.8224292699999989</v>
      </c>
      <c r="R1022">
        <f t="shared" si="95"/>
        <v>0</v>
      </c>
      <c r="S1022">
        <f t="shared" si="96"/>
        <v>0</v>
      </c>
      <c r="T1022">
        <f t="shared" si="97"/>
        <v>0</v>
      </c>
      <c r="U1022">
        <f t="shared" si="98"/>
        <v>0</v>
      </c>
    </row>
    <row r="1023" spans="1:21" x14ac:dyDescent="0.3">
      <c r="A1023" s="4">
        <v>1021</v>
      </c>
      <c r="B1023" s="4">
        <v>-96567629345</v>
      </c>
      <c r="C1023" s="5">
        <v>0</v>
      </c>
      <c r="D1023" s="5">
        <v>-1.7367E-2</v>
      </c>
      <c r="E1023" s="5">
        <v>4.6299999999999998E-4</v>
      </c>
      <c r="F1023" s="5">
        <v>0.99918600000000002</v>
      </c>
      <c r="G1023" s="5">
        <v>0</v>
      </c>
      <c r="H1023" s="5">
        <v>0</v>
      </c>
      <c r="I1023" s="5">
        <v>0</v>
      </c>
      <c r="J1023" s="5">
        <v>0</v>
      </c>
      <c r="L1023">
        <f t="shared" si="93"/>
        <v>1021</v>
      </c>
      <c r="M1023">
        <f>Analysis!$B$3+B1023/1000000</f>
        <v>24.370655000006082</v>
      </c>
      <c r="N1023">
        <f t="shared" si="94"/>
        <v>0</v>
      </c>
      <c r="O1023">
        <f>IF(ABS(D1023)&gt;1,D1023/1000000,D1023)*Analysis!$B$4</f>
        <v>-0.17037027000000002</v>
      </c>
      <c r="P1023">
        <f>IF(ABS(E1023)&gt;1,E1023/1000000,E1023)*Analysis!$B$4</f>
        <v>4.5420299999999999E-3</v>
      </c>
      <c r="Q1023">
        <f>IF(ABS(F1023)&gt;1,F1023/1000000,F1023)*Analysis!$B$4</f>
        <v>9.8020146600000011</v>
      </c>
      <c r="R1023">
        <f t="shared" si="95"/>
        <v>0</v>
      </c>
      <c r="S1023">
        <f t="shared" si="96"/>
        <v>0</v>
      </c>
      <c r="T1023">
        <f t="shared" si="97"/>
        <v>0</v>
      </c>
      <c r="U1023">
        <f t="shared" si="98"/>
        <v>0</v>
      </c>
    </row>
    <row r="1024" spans="1:21" x14ac:dyDescent="0.3">
      <c r="A1024" s="4">
        <v>1022</v>
      </c>
      <c r="B1024" s="4">
        <v>-96567613696</v>
      </c>
      <c r="C1024" s="5">
        <v>0</v>
      </c>
      <c r="D1024" s="5">
        <v>-1.2477E-2</v>
      </c>
      <c r="E1024" s="5">
        <v>3.3170000000000001E-3</v>
      </c>
      <c r="F1024" s="5">
        <v>1005968</v>
      </c>
      <c r="G1024" s="5">
        <v>0</v>
      </c>
      <c r="H1024" s="5">
        <v>0</v>
      </c>
      <c r="I1024" s="5">
        <v>0</v>
      </c>
      <c r="J1024" s="5">
        <v>0</v>
      </c>
      <c r="L1024">
        <f t="shared" si="93"/>
        <v>1022</v>
      </c>
      <c r="M1024">
        <f>Analysis!$B$3+B1024/1000000</f>
        <v>24.386303999999654</v>
      </c>
      <c r="N1024">
        <f t="shared" si="94"/>
        <v>0</v>
      </c>
      <c r="O1024">
        <f>IF(ABS(D1024)&gt;1,D1024/1000000,D1024)*Analysis!$B$4</f>
        <v>-0.12239937000000001</v>
      </c>
      <c r="P1024">
        <f>IF(ABS(E1024)&gt;1,E1024/1000000,E1024)*Analysis!$B$4</f>
        <v>3.2539770000000003E-2</v>
      </c>
      <c r="Q1024">
        <f>IF(ABS(F1024)&gt;1,F1024/1000000,F1024)*Analysis!$B$4</f>
        <v>9.8685460799999998</v>
      </c>
      <c r="R1024">
        <f t="shared" si="95"/>
        <v>0</v>
      </c>
      <c r="S1024">
        <f t="shared" si="96"/>
        <v>0</v>
      </c>
      <c r="T1024">
        <f t="shared" si="97"/>
        <v>0</v>
      </c>
      <c r="U1024">
        <f t="shared" si="98"/>
        <v>0</v>
      </c>
    </row>
    <row r="1025" spans="1:21" x14ac:dyDescent="0.3">
      <c r="A1025" s="4">
        <v>1023</v>
      </c>
      <c r="B1025" s="4">
        <v>-96567588510</v>
      </c>
      <c r="C1025" s="5">
        <v>0</v>
      </c>
      <c r="D1025" s="5">
        <v>-1.2774000000000001E-2</v>
      </c>
      <c r="E1025" s="5">
        <v>4.2659999999999998E-3</v>
      </c>
      <c r="F1025" s="5">
        <v>1001068</v>
      </c>
      <c r="G1025" s="5">
        <v>0</v>
      </c>
      <c r="H1025" s="5">
        <v>0</v>
      </c>
      <c r="I1025" s="5">
        <v>0</v>
      </c>
      <c r="J1025" s="5">
        <v>0</v>
      </c>
      <c r="L1025">
        <f t="shared" si="93"/>
        <v>1023</v>
      </c>
      <c r="M1025">
        <f>Analysis!$B$3+B1025/1000000</f>
        <v>24.411489999998594</v>
      </c>
      <c r="N1025">
        <f t="shared" si="94"/>
        <v>0</v>
      </c>
      <c r="O1025">
        <f>IF(ABS(D1025)&gt;1,D1025/1000000,D1025)*Analysis!$B$4</f>
        <v>-0.12531294000000001</v>
      </c>
      <c r="P1025">
        <f>IF(ABS(E1025)&gt;1,E1025/1000000,E1025)*Analysis!$B$4</f>
        <v>4.1849459999999998E-2</v>
      </c>
      <c r="Q1025">
        <f>IF(ABS(F1025)&gt;1,F1025/1000000,F1025)*Analysis!$B$4</f>
        <v>9.8204770800000016</v>
      </c>
      <c r="R1025">
        <f t="shared" si="95"/>
        <v>0</v>
      </c>
      <c r="S1025">
        <f t="shared" si="96"/>
        <v>0</v>
      </c>
      <c r="T1025">
        <f t="shared" si="97"/>
        <v>0</v>
      </c>
      <c r="U1025">
        <f t="shared" si="98"/>
        <v>0</v>
      </c>
    </row>
    <row r="1026" spans="1:21" x14ac:dyDescent="0.3">
      <c r="A1026" s="4">
        <v>1024</v>
      </c>
      <c r="B1026" s="4">
        <v>-96567569213</v>
      </c>
      <c r="C1026" s="5">
        <v>0</v>
      </c>
      <c r="D1026" s="5">
        <v>-1.2813E-2</v>
      </c>
      <c r="E1026" s="5">
        <v>4.1370000000000001E-3</v>
      </c>
      <c r="F1026" s="5">
        <v>1005540</v>
      </c>
      <c r="G1026" s="5">
        <v>0</v>
      </c>
      <c r="H1026" s="5">
        <v>0</v>
      </c>
      <c r="I1026" s="5">
        <v>0</v>
      </c>
      <c r="J1026" s="5">
        <v>0</v>
      </c>
      <c r="L1026">
        <f t="shared" si="93"/>
        <v>1024</v>
      </c>
      <c r="M1026">
        <f>Analysis!$B$3+B1026/1000000</f>
        <v>24.430787000004784</v>
      </c>
      <c r="N1026">
        <f t="shared" si="94"/>
        <v>0</v>
      </c>
      <c r="O1026">
        <f>IF(ABS(D1026)&gt;1,D1026/1000000,D1026)*Analysis!$B$4</f>
        <v>-0.12569553</v>
      </c>
      <c r="P1026">
        <f>IF(ABS(E1026)&gt;1,E1026/1000000,E1026)*Analysis!$B$4</f>
        <v>4.0583970000000004E-2</v>
      </c>
      <c r="Q1026">
        <f>IF(ABS(F1026)&gt;1,F1026/1000000,F1026)*Analysis!$B$4</f>
        <v>9.8643474000000015</v>
      </c>
      <c r="R1026">
        <f t="shared" si="95"/>
        <v>0</v>
      </c>
      <c r="S1026">
        <f t="shared" si="96"/>
        <v>0</v>
      </c>
      <c r="T1026">
        <f t="shared" si="97"/>
        <v>0</v>
      </c>
      <c r="U1026">
        <f t="shared" si="98"/>
        <v>0</v>
      </c>
    </row>
    <row r="1027" spans="1:21" x14ac:dyDescent="0.3">
      <c r="A1027" s="4">
        <v>1025</v>
      </c>
      <c r="B1027" s="4">
        <v>-96567548204</v>
      </c>
      <c r="C1027" s="5">
        <v>0</v>
      </c>
      <c r="D1027" s="5">
        <v>-1.2961E-2</v>
      </c>
      <c r="E1027" s="5">
        <v>4.5279999999999999E-3</v>
      </c>
      <c r="F1027" s="5">
        <v>1004428</v>
      </c>
      <c r="G1027" s="5">
        <v>0</v>
      </c>
      <c r="H1027" s="5">
        <v>0</v>
      </c>
      <c r="I1027" s="5">
        <v>0</v>
      </c>
      <c r="J1027" s="5">
        <v>0</v>
      </c>
      <c r="L1027">
        <f t="shared" ref="L1027:L1090" si="99">A1027</f>
        <v>1025</v>
      </c>
      <c r="M1027">
        <f>Analysis!$B$3+B1027/1000000</f>
        <v>24.451795999993919</v>
      </c>
      <c r="N1027">
        <f t="shared" ref="N1027:N1090" si="100">C1027</f>
        <v>0</v>
      </c>
      <c r="O1027">
        <f>IF(ABS(D1027)&gt;1,D1027/1000000,D1027)*Analysis!$B$4</f>
        <v>-0.12714741000000002</v>
      </c>
      <c r="P1027">
        <f>IF(ABS(E1027)&gt;1,E1027/1000000,E1027)*Analysis!$B$4</f>
        <v>4.4419680000000003E-2</v>
      </c>
      <c r="Q1027">
        <f>IF(ABS(F1027)&gt;1,F1027/1000000,F1027)*Analysis!$B$4</f>
        <v>9.8534386800000018</v>
      </c>
      <c r="R1027">
        <f t="shared" ref="R1027:R1090" si="101">IF(ABS(G1027)&gt;1,G1027/1000000,G1027)</f>
        <v>0</v>
      </c>
      <c r="S1027">
        <f t="shared" ref="S1027:S1090" si="102">IF(ABS(H1027)&gt;1,H1027/1000000,H1027)</f>
        <v>0</v>
      </c>
      <c r="T1027">
        <f t="shared" ref="T1027:T1090" si="103">IF(ABS(I1027)&gt;1,I1027/1000000,I1027)</f>
        <v>0</v>
      </c>
      <c r="U1027">
        <f t="shared" si="98"/>
        <v>0</v>
      </c>
    </row>
    <row r="1028" spans="1:21" x14ac:dyDescent="0.3">
      <c r="A1028" s="4">
        <v>1026</v>
      </c>
      <c r="B1028" s="4">
        <v>-96567527630</v>
      </c>
      <c r="C1028" s="5">
        <v>0</v>
      </c>
      <c r="D1028" s="5">
        <v>-1.2782999999999999E-2</v>
      </c>
      <c r="E1028" s="5">
        <v>4.4219999999999997E-3</v>
      </c>
      <c r="F1028" s="5">
        <v>1003934</v>
      </c>
      <c r="G1028" s="5">
        <v>0</v>
      </c>
      <c r="H1028" s="5">
        <v>0</v>
      </c>
      <c r="I1028" s="5">
        <v>0</v>
      </c>
      <c r="J1028" s="5">
        <v>0</v>
      </c>
      <c r="L1028">
        <f t="shared" si="99"/>
        <v>1026</v>
      </c>
      <c r="M1028">
        <f>Analysis!$B$3+B1028/1000000</f>
        <v>24.472370000003139</v>
      </c>
      <c r="N1028">
        <f t="shared" si="100"/>
        <v>0</v>
      </c>
      <c r="O1028">
        <f>IF(ABS(D1028)&gt;1,D1028/1000000,D1028)*Analysis!$B$4</f>
        <v>-0.12540123</v>
      </c>
      <c r="P1028">
        <f>IF(ABS(E1028)&gt;1,E1028/1000000,E1028)*Analysis!$B$4</f>
        <v>4.3379819999999999E-2</v>
      </c>
      <c r="Q1028">
        <f>IF(ABS(F1028)&gt;1,F1028/1000000,F1028)*Analysis!$B$4</f>
        <v>9.8485925400000021</v>
      </c>
      <c r="R1028">
        <f t="shared" si="101"/>
        <v>0</v>
      </c>
      <c r="S1028">
        <f t="shared" si="102"/>
        <v>0</v>
      </c>
      <c r="T1028">
        <f t="shared" si="103"/>
        <v>0</v>
      </c>
      <c r="U1028">
        <f t="shared" si="98"/>
        <v>0</v>
      </c>
    </row>
    <row r="1029" spans="1:21" x14ac:dyDescent="0.3">
      <c r="A1029" s="4">
        <v>1027</v>
      </c>
      <c r="B1029" s="4">
        <v>-96567506647</v>
      </c>
      <c r="C1029" s="5">
        <v>0</v>
      </c>
      <c r="D1029" s="5">
        <v>-1.8037000000000001E-2</v>
      </c>
      <c r="E1029" s="5">
        <v>4.4219999999999997E-3</v>
      </c>
      <c r="F1029" s="5">
        <v>1004015</v>
      </c>
      <c r="G1029" s="5">
        <v>0</v>
      </c>
      <c r="H1029" s="5">
        <v>0</v>
      </c>
      <c r="I1029" s="5">
        <v>0</v>
      </c>
      <c r="J1029" s="5">
        <v>0</v>
      </c>
      <c r="L1029">
        <f t="shared" si="99"/>
        <v>1027</v>
      </c>
      <c r="M1029">
        <f>Analysis!$B$3+B1029/1000000</f>
        <v>24.493352999998024</v>
      </c>
      <c r="N1029">
        <f t="shared" si="100"/>
        <v>0</v>
      </c>
      <c r="O1029">
        <f>IF(ABS(D1029)&gt;1,D1029/1000000,D1029)*Analysis!$B$4</f>
        <v>-0.17694297</v>
      </c>
      <c r="P1029">
        <f>IF(ABS(E1029)&gt;1,E1029/1000000,E1029)*Analysis!$B$4</f>
        <v>4.3379819999999999E-2</v>
      </c>
      <c r="Q1029">
        <f>IF(ABS(F1029)&gt;1,F1029/1000000,F1029)*Analysis!$B$4</f>
        <v>9.8493871500000019</v>
      </c>
      <c r="R1029">
        <f t="shared" si="101"/>
        <v>0</v>
      </c>
      <c r="S1029">
        <f t="shared" si="102"/>
        <v>0</v>
      </c>
      <c r="T1029">
        <f t="shared" si="103"/>
        <v>0</v>
      </c>
      <c r="U1029">
        <f t="shared" si="98"/>
        <v>0</v>
      </c>
    </row>
    <row r="1030" spans="1:21" x14ac:dyDescent="0.3">
      <c r="A1030" s="4">
        <v>1028</v>
      </c>
      <c r="B1030" s="4">
        <v>-96567486588</v>
      </c>
      <c r="C1030" s="5">
        <v>0</v>
      </c>
      <c r="D1030" s="5">
        <v>-1.2208E-2</v>
      </c>
      <c r="E1030" s="5">
        <v>4.5139999999999998E-3</v>
      </c>
      <c r="F1030" s="5">
        <v>1004159</v>
      </c>
      <c r="G1030" s="5">
        <v>0</v>
      </c>
      <c r="H1030" s="5">
        <v>0</v>
      </c>
      <c r="I1030" s="5">
        <v>0</v>
      </c>
      <c r="J1030" s="5">
        <v>0</v>
      </c>
      <c r="L1030">
        <f t="shared" si="99"/>
        <v>1028</v>
      </c>
      <c r="M1030">
        <f>Analysis!$B$3+B1030/1000000</f>
        <v>24.513412000000244</v>
      </c>
      <c r="N1030">
        <f t="shared" si="100"/>
        <v>0</v>
      </c>
      <c r="O1030">
        <f>IF(ABS(D1030)&gt;1,D1030/1000000,D1030)*Analysis!$B$4</f>
        <v>-0.11976048</v>
      </c>
      <c r="P1030">
        <f>IF(ABS(E1030)&gt;1,E1030/1000000,E1030)*Analysis!$B$4</f>
        <v>4.4282340000000003E-2</v>
      </c>
      <c r="Q1030">
        <f>IF(ABS(F1030)&gt;1,F1030/1000000,F1030)*Analysis!$B$4</f>
        <v>9.8507997899999999</v>
      </c>
      <c r="R1030">
        <f t="shared" si="101"/>
        <v>0</v>
      </c>
      <c r="S1030">
        <f t="shared" si="102"/>
        <v>0</v>
      </c>
      <c r="T1030">
        <f t="shared" si="103"/>
        <v>0</v>
      </c>
      <c r="U1030">
        <f t="shared" si="98"/>
        <v>0</v>
      </c>
    </row>
    <row r="1031" spans="1:21" x14ac:dyDescent="0.3">
      <c r="A1031" s="4">
        <v>1029</v>
      </c>
      <c r="B1031" s="4">
        <v>-96567472984</v>
      </c>
      <c r="C1031" s="5">
        <v>0</v>
      </c>
      <c r="D1031" s="5">
        <v>-1.3387E-2</v>
      </c>
      <c r="E1031" s="5">
        <v>4.3629999999999997E-3</v>
      </c>
      <c r="F1031" s="5">
        <v>1004136</v>
      </c>
      <c r="G1031" s="5">
        <v>0</v>
      </c>
      <c r="H1031" s="5">
        <v>0</v>
      </c>
      <c r="I1031" s="5">
        <v>0</v>
      </c>
      <c r="J1031" s="5">
        <v>0</v>
      </c>
      <c r="L1031">
        <f t="shared" si="99"/>
        <v>1029</v>
      </c>
      <c r="M1031">
        <f>Analysis!$B$3+B1031/1000000</f>
        <v>24.527015999992727</v>
      </c>
      <c r="N1031">
        <f t="shared" si="100"/>
        <v>0</v>
      </c>
      <c r="O1031">
        <f>IF(ABS(D1031)&gt;1,D1031/1000000,D1031)*Analysis!$B$4</f>
        <v>-0.13132647</v>
      </c>
      <c r="P1031">
        <f>IF(ABS(E1031)&gt;1,E1031/1000000,E1031)*Analysis!$B$4</f>
        <v>4.2801029999999997E-2</v>
      </c>
      <c r="Q1031">
        <f>IF(ABS(F1031)&gt;1,F1031/1000000,F1031)*Analysis!$B$4</f>
        <v>9.850574159999999</v>
      </c>
      <c r="R1031">
        <f t="shared" si="101"/>
        <v>0</v>
      </c>
      <c r="S1031">
        <f t="shared" si="102"/>
        <v>0</v>
      </c>
      <c r="T1031">
        <f t="shared" si="103"/>
        <v>0</v>
      </c>
      <c r="U1031">
        <f t="shared" si="98"/>
        <v>0</v>
      </c>
    </row>
    <row r="1032" spans="1:21" x14ac:dyDescent="0.3">
      <c r="A1032" s="4">
        <v>1030</v>
      </c>
      <c r="B1032" s="4">
        <v>-96567452009</v>
      </c>
      <c r="C1032" s="5">
        <v>0</v>
      </c>
      <c r="D1032" s="5">
        <v>-1.3058E-2</v>
      </c>
      <c r="E1032" s="5">
        <v>4.2849999999999997E-3</v>
      </c>
      <c r="F1032" s="5">
        <v>1004139</v>
      </c>
      <c r="G1032" s="5">
        <v>0</v>
      </c>
      <c r="H1032" s="5">
        <v>0</v>
      </c>
      <c r="I1032" s="5">
        <v>0</v>
      </c>
      <c r="J1032" s="5">
        <v>0</v>
      </c>
      <c r="L1032">
        <f t="shared" si="99"/>
        <v>1030</v>
      </c>
      <c r="M1032">
        <f>Analysis!$B$3+B1032/1000000</f>
        <v>24.547990999999456</v>
      </c>
      <c r="N1032">
        <f t="shared" si="100"/>
        <v>0</v>
      </c>
      <c r="O1032">
        <f>IF(ABS(D1032)&gt;1,D1032/1000000,D1032)*Analysis!$B$4</f>
        <v>-0.12809898</v>
      </c>
      <c r="P1032">
        <f>IF(ABS(E1032)&gt;1,E1032/1000000,E1032)*Analysis!$B$4</f>
        <v>4.203585E-2</v>
      </c>
      <c r="Q1032">
        <f>IF(ABS(F1032)&gt;1,F1032/1000000,F1032)*Analysis!$B$4</f>
        <v>9.8506035899999986</v>
      </c>
      <c r="R1032">
        <f t="shared" si="101"/>
        <v>0</v>
      </c>
      <c r="S1032">
        <f t="shared" si="102"/>
        <v>0</v>
      </c>
      <c r="T1032">
        <f t="shared" si="103"/>
        <v>0</v>
      </c>
      <c r="U1032">
        <f t="shared" si="98"/>
        <v>0</v>
      </c>
    </row>
    <row r="1033" spans="1:21" x14ac:dyDescent="0.3">
      <c r="A1033" s="4">
        <v>1031</v>
      </c>
      <c r="B1033" s="4">
        <v>-96567431472</v>
      </c>
      <c r="C1033" s="5">
        <v>0</v>
      </c>
      <c r="D1033" s="5">
        <v>-1.2878000000000001E-2</v>
      </c>
      <c r="E1033" s="5">
        <v>4.47E-3</v>
      </c>
      <c r="F1033" s="5">
        <v>1004154</v>
      </c>
      <c r="G1033" s="5">
        <v>0</v>
      </c>
      <c r="H1033" s="5">
        <v>0</v>
      </c>
      <c r="I1033" s="5">
        <v>0</v>
      </c>
      <c r="J1033" s="5">
        <v>0</v>
      </c>
      <c r="L1033">
        <f t="shared" si="99"/>
        <v>1031</v>
      </c>
      <c r="M1033">
        <f>Analysis!$B$3+B1033/1000000</f>
        <v>24.568528000003425</v>
      </c>
      <c r="N1033">
        <f t="shared" si="100"/>
        <v>0</v>
      </c>
      <c r="O1033">
        <f>IF(ABS(D1033)&gt;1,D1033/1000000,D1033)*Analysis!$B$4</f>
        <v>-0.12633318000000002</v>
      </c>
      <c r="P1033">
        <f>IF(ABS(E1033)&gt;1,E1033/1000000,E1033)*Analysis!$B$4</f>
        <v>4.3850699999999999E-2</v>
      </c>
      <c r="Q1033">
        <f>IF(ABS(F1033)&gt;1,F1033/1000000,F1033)*Analysis!$B$4</f>
        <v>9.8507507400000005</v>
      </c>
      <c r="R1033">
        <f t="shared" si="101"/>
        <v>0</v>
      </c>
      <c r="S1033">
        <f t="shared" si="102"/>
        <v>0</v>
      </c>
      <c r="T1033">
        <f t="shared" si="103"/>
        <v>0</v>
      </c>
      <c r="U1033">
        <f t="shared" si="98"/>
        <v>0</v>
      </c>
    </row>
    <row r="1034" spans="1:21" x14ac:dyDescent="0.3">
      <c r="A1034" s="4">
        <v>1032</v>
      </c>
      <c r="B1034" s="4">
        <v>-96567407908</v>
      </c>
      <c r="C1034" s="5">
        <v>0</v>
      </c>
      <c r="D1034" s="5">
        <v>-1.2886999999999999E-2</v>
      </c>
      <c r="E1034" s="5">
        <v>4.4229999999999998E-3</v>
      </c>
      <c r="F1034" s="5">
        <v>1004152</v>
      </c>
      <c r="G1034" s="5">
        <v>0</v>
      </c>
      <c r="H1034" s="5">
        <v>0</v>
      </c>
      <c r="I1034" s="5">
        <v>0</v>
      </c>
      <c r="J1034" s="5">
        <v>0</v>
      </c>
      <c r="L1034">
        <f t="shared" si="99"/>
        <v>1032</v>
      </c>
      <c r="M1034">
        <f>Analysis!$B$3+B1034/1000000</f>
        <v>24.592092000006232</v>
      </c>
      <c r="N1034">
        <f t="shared" si="100"/>
        <v>0</v>
      </c>
      <c r="O1034">
        <f>IF(ABS(D1034)&gt;1,D1034/1000000,D1034)*Analysis!$B$4</f>
        <v>-0.12642147000000001</v>
      </c>
      <c r="P1034">
        <f>IF(ABS(E1034)&gt;1,E1034/1000000,E1034)*Analysis!$B$4</f>
        <v>4.3389629999999998E-2</v>
      </c>
      <c r="Q1034">
        <f>IF(ABS(F1034)&gt;1,F1034/1000000,F1034)*Analysis!$B$4</f>
        <v>9.8507311200000007</v>
      </c>
      <c r="R1034">
        <f t="shared" si="101"/>
        <v>0</v>
      </c>
      <c r="S1034">
        <f t="shared" si="102"/>
        <v>0</v>
      </c>
      <c r="T1034">
        <f t="shared" si="103"/>
        <v>0</v>
      </c>
      <c r="U1034">
        <f t="shared" si="98"/>
        <v>0</v>
      </c>
    </row>
    <row r="1035" spans="1:21" x14ac:dyDescent="0.3">
      <c r="A1035" s="4">
        <v>1033</v>
      </c>
      <c r="B1035" s="4">
        <v>-96567387089</v>
      </c>
      <c r="C1035" s="5">
        <v>0</v>
      </c>
      <c r="D1035" s="5">
        <v>-1.2921E-2</v>
      </c>
      <c r="E1035" s="5">
        <v>-4.1229999999999999E-3</v>
      </c>
      <c r="F1035" s="5">
        <v>1004164</v>
      </c>
      <c r="G1035" s="5">
        <v>0</v>
      </c>
      <c r="H1035" s="5">
        <v>0</v>
      </c>
      <c r="I1035" s="5">
        <v>0</v>
      </c>
      <c r="J1035" s="5">
        <v>0</v>
      </c>
      <c r="L1035">
        <f t="shared" si="99"/>
        <v>1033</v>
      </c>
      <c r="M1035">
        <f>Analysis!$B$3+B1035/1000000</f>
        <v>24.612911000003805</v>
      </c>
      <c r="N1035">
        <f t="shared" si="100"/>
        <v>0</v>
      </c>
      <c r="O1035">
        <f>IF(ABS(D1035)&gt;1,D1035/1000000,D1035)*Analysis!$B$4</f>
        <v>-0.12675501</v>
      </c>
      <c r="P1035">
        <f>IF(ABS(E1035)&gt;1,E1035/1000000,E1035)*Analysis!$B$4</f>
        <v>-4.0446630000000004E-2</v>
      </c>
      <c r="Q1035">
        <f>IF(ABS(F1035)&gt;1,F1035/1000000,F1035)*Analysis!$B$4</f>
        <v>9.8508488400000012</v>
      </c>
      <c r="R1035">
        <f t="shared" si="101"/>
        <v>0</v>
      </c>
      <c r="S1035">
        <f t="shared" si="102"/>
        <v>0</v>
      </c>
      <c r="T1035">
        <f t="shared" si="103"/>
        <v>0</v>
      </c>
      <c r="U1035">
        <f t="shared" ref="U1035:U1098" si="104">J1035/1000</f>
        <v>0</v>
      </c>
    </row>
    <row r="1036" spans="1:21" x14ac:dyDescent="0.3">
      <c r="A1036" s="4">
        <v>1034</v>
      </c>
      <c r="B1036" s="4">
        <v>-96567369883</v>
      </c>
      <c r="C1036" s="5">
        <v>0</v>
      </c>
      <c r="D1036" s="5">
        <v>-1.2857E-2</v>
      </c>
      <c r="E1036" s="5">
        <v>7.4399999999999998E-4</v>
      </c>
      <c r="F1036" s="5">
        <v>1004156</v>
      </c>
      <c r="G1036" s="5">
        <v>0</v>
      </c>
      <c r="H1036" s="5">
        <v>0</v>
      </c>
      <c r="I1036" s="5">
        <v>0</v>
      </c>
      <c r="J1036" s="5">
        <v>0</v>
      </c>
      <c r="L1036">
        <f t="shared" si="99"/>
        <v>1034</v>
      </c>
      <c r="M1036">
        <f>Analysis!$B$3+B1036/1000000</f>
        <v>24.630116999993334</v>
      </c>
      <c r="N1036">
        <f t="shared" si="100"/>
        <v>0</v>
      </c>
      <c r="O1036">
        <f>IF(ABS(D1036)&gt;1,D1036/1000000,D1036)*Analysis!$B$4</f>
        <v>-0.12612717000000001</v>
      </c>
      <c r="P1036">
        <f>IF(ABS(E1036)&gt;1,E1036/1000000,E1036)*Analysis!$B$4</f>
        <v>7.2986400000000003E-3</v>
      </c>
      <c r="Q1036">
        <f>IF(ABS(F1036)&gt;1,F1036/1000000,F1036)*Analysis!$B$4</f>
        <v>9.8507703600000003</v>
      </c>
      <c r="R1036">
        <f t="shared" si="101"/>
        <v>0</v>
      </c>
      <c r="S1036">
        <f t="shared" si="102"/>
        <v>0</v>
      </c>
      <c r="T1036">
        <f t="shared" si="103"/>
        <v>0</v>
      </c>
      <c r="U1036">
        <f t="shared" si="104"/>
        <v>0</v>
      </c>
    </row>
    <row r="1037" spans="1:21" x14ac:dyDescent="0.3">
      <c r="A1037" s="4">
        <v>1035</v>
      </c>
      <c r="B1037" s="4">
        <v>-96567352859</v>
      </c>
      <c r="C1037" s="5">
        <v>0</v>
      </c>
      <c r="D1037" s="5">
        <v>-1.2886E-2</v>
      </c>
      <c r="E1037" s="5">
        <v>4.8820000000000001E-3</v>
      </c>
      <c r="F1037" s="5">
        <v>1004149</v>
      </c>
      <c r="G1037" s="5">
        <v>0</v>
      </c>
      <c r="H1037" s="5">
        <v>0</v>
      </c>
      <c r="I1037" s="5">
        <v>0</v>
      </c>
      <c r="J1037" s="5">
        <v>0</v>
      </c>
      <c r="L1037">
        <f t="shared" si="99"/>
        <v>1035</v>
      </c>
      <c r="M1037">
        <f>Analysis!$B$3+B1037/1000000</f>
        <v>24.647140999994008</v>
      </c>
      <c r="N1037">
        <f t="shared" si="100"/>
        <v>0</v>
      </c>
      <c r="O1037">
        <f>IF(ABS(D1037)&gt;1,D1037/1000000,D1037)*Analysis!$B$4</f>
        <v>-0.12641166000000001</v>
      </c>
      <c r="P1037">
        <f>IF(ABS(E1037)&gt;1,E1037/1000000,E1037)*Analysis!$B$4</f>
        <v>4.7892420000000005E-2</v>
      </c>
      <c r="Q1037">
        <f>IF(ABS(F1037)&gt;1,F1037/1000000,F1037)*Analysis!$B$4</f>
        <v>9.8507016899999993</v>
      </c>
      <c r="R1037">
        <f t="shared" si="101"/>
        <v>0</v>
      </c>
      <c r="S1037">
        <f t="shared" si="102"/>
        <v>0</v>
      </c>
      <c r="T1037">
        <f t="shared" si="103"/>
        <v>0</v>
      </c>
      <c r="U1037">
        <f t="shared" si="104"/>
        <v>0</v>
      </c>
    </row>
    <row r="1038" spans="1:21" x14ac:dyDescent="0.3">
      <c r="A1038" s="4">
        <v>1036</v>
      </c>
      <c r="B1038" s="4">
        <v>-96567331406</v>
      </c>
      <c r="C1038" s="5">
        <v>0</v>
      </c>
      <c r="D1038" s="5">
        <v>-1.2947999999999999E-2</v>
      </c>
      <c r="E1038" s="5">
        <v>4.751E-3</v>
      </c>
      <c r="F1038" s="5">
        <v>1004150</v>
      </c>
      <c r="G1038" s="5">
        <v>0</v>
      </c>
      <c r="H1038" s="5">
        <v>0</v>
      </c>
      <c r="I1038" s="5">
        <v>0</v>
      </c>
      <c r="J1038" s="5">
        <v>0</v>
      </c>
      <c r="L1038">
        <f t="shared" si="99"/>
        <v>1036</v>
      </c>
      <c r="M1038">
        <f>Analysis!$B$3+B1038/1000000</f>
        <v>24.668594000002486</v>
      </c>
      <c r="N1038">
        <f t="shared" si="100"/>
        <v>0</v>
      </c>
      <c r="O1038">
        <f>IF(ABS(D1038)&gt;1,D1038/1000000,D1038)*Analysis!$B$4</f>
        <v>-0.12701988</v>
      </c>
      <c r="P1038">
        <f>IF(ABS(E1038)&gt;1,E1038/1000000,E1038)*Analysis!$B$4</f>
        <v>4.6607310000000006E-2</v>
      </c>
      <c r="Q1038">
        <f>IF(ABS(F1038)&gt;1,F1038/1000000,F1038)*Analysis!$B$4</f>
        <v>9.850711500000001</v>
      </c>
      <c r="R1038">
        <f t="shared" si="101"/>
        <v>0</v>
      </c>
      <c r="S1038">
        <f t="shared" si="102"/>
        <v>0</v>
      </c>
      <c r="T1038">
        <f t="shared" si="103"/>
        <v>0</v>
      </c>
      <c r="U1038">
        <f t="shared" si="104"/>
        <v>0</v>
      </c>
    </row>
    <row r="1039" spans="1:21" x14ac:dyDescent="0.3">
      <c r="A1039" s="4">
        <v>1037</v>
      </c>
      <c r="B1039" s="4">
        <v>-96567309162</v>
      </c>
      <c r="C1039" s="5">
        <v>0</v>
      </c>
      <c r="D1039" s="5">
        <v>-1.2874999999999999E-2</v>
      </c>
      <c r="E1039" s="5">
        <v>4.2570000000000004E-3</v>
      </c>
      <c r="F1039" s="5">
        <v>1004150</v>
      </c>
      <c r="G1039" s="5">
        <v>0</v>
      </c>
      <c r="H1039" s="5">
        <v>0</v>
      </c>
      <c r="I1039" s="5">
        <v>0</v>
      </c>
      <c r="J1039" s="5">
        <v>0</v>
      </c>
      <c r="L1039">
        <f t="shared" si="99"/>
        <v>1037</v>
      </c>
      <c r="M1039">
        <f>Analysis!$B$3+B1039/1000000</f>
        <v>24.690837999994983</v>
      </c>
      <c r="N1039">
        <f t="shared" si="100"/>
        <v>0</v>
      </c>
      <c r="O1039">
        <f>IF(ABS(D1039)&gt;1,D1039/1000000,D1039)*Analysis!$B$4</f>
        <v>-0.12630374999999999</v>
      </c>
      <c r="P1039">
        <f>IF(ABS(E1039)&gt;1,E1039/1000000,E1039)*Analysis!$B$4</f>
        <v>4.1761170000000007E-2</v>
      </c>
      <c r="Q1039">
        <f>IF(ABS(F1039)&gt;1,F1039/1000000,F1039)*Analysis!$B$4</f>
        <v>9.850711500000001</v>
      </c>
      <c r="R1039">
        <f t="shared" si="101"/>
        <v>0</v>
      </c>
      <c r="S1039">
        <f t="shared" si="102"/>
        <v>0</v>
      </c>
      <c r="T1039">
        <f t="shared" si="103"/>
        <v>0</v>
      </c>
      <c r="U1039">
        <f t="shared" si="104"/>
        <v>0</v>
      </c>
    </row>
    <row r="1040" spans="1:21" x14ac:dyDescent="0.3">
      <c r="A1040" s="4">
        <v>1038</v>
      </c>
      <c r="B1040" s="4">
        <v>-96567287410</v>
      </c>
      <c r="C1040" s="5">
        <v>0</v>
      </c>
      <c r="D1040" s="5">
        <v>-1.4429000000000001E-2</v>
      </c>
      <c r="E1040" s="5">
        <v>2.8969999999999998E-3</v>
      </c>
      <c r="F1040" s="5">
        <v>1004093</v>
      </c>
      <c r="G1040" s="5">
        <v>0</v>
      </c>
      <c r="H1040" s="5">
        <v>0</v>
      </c>
      <c r="I1040" s="5">
        <v>0</v>
      </c>
      <c r="J1040" s="5">
        <v>0</v>
      </c>
      <c r="L1040">
        <f t="shared" si="99"/>
        <v>1038</v>
      </c>
      <c r="M1040">
        <f>Analysis!$B$3+B1040/1000000</f>
        <v>24.712589999995544</v>
      </c>
      <c r="N1040">
        <f t="shared" si="100"/>
        <v>0</v>
      </c>
      <c r="O1040">
        <f>IF(ABS(D1040)&gt;1,D1040/1000000,D1040)*Analysis!$B$4</f>
        <v>-0.14154849000000003</v>
      </c>
      <c r="P1040">
        <f>IF(ABS(E1040)&gt;1,E1040/1000000,E1040)*Analysis!$B$4</f>
        <v>2.8419569999999998E-2</v>
      </c>
      <c r="Q1040">
        <f>IF(ABS(F1040)&gt;1,F1040/1000000,F1040)*Analysis!$B$4</f>
        <v>9.8501523300000002</v>
      </c>
      <c r="R1040">
        <f t="shared" si="101"/>
        <v>0</v>
      </c>
      <c r="S1040">
        <f t="shared" si="102"/>
        <v>0</v>
      </c>
      <c r="T1040">
        <f t="shared" si="103"/>
        <v>0</v>
      </c>
      <c r="U1040">
        <f t="shared" si="104"/>
        <v>0</v>
      </c>
    </row>
    <row r="1041" spans="1:21" x14ac:dyDescent="0.3">
      <c r="A1041" s="4">
        <v>1039</v>
      </c>
      <c r="B1041" s="4">
        <v>-96567270841</v>
      </c>
      <c r="C1041" s="5">
        <v>0</v>
      </c>
      <c r="D1041" s="5">
        <v>-1.3495999999999999E-2</v>
      </c>
      <c r="E1041" s="5">
        <v>-4.646E-3</v>
      </c>
      <c r="F1041" s="5">
        <v>1004144</v>
      </c>
      <c r="G1041" s="5">
        <v>0</v>
      </c>
      <c r="H1041" s="5">
        <v>0</v>
      </c>
      <c r="I1041" s="5">
        <v>0</v>
      </c>
      <c r="J1041" s="5">
        <v>0</v>
      </c>
      <c r="L1041">
        <f t="shared" si="99"/>
        <v>1039</v>
      </c>
      <c r="M1041">
        <f>Analysis!$B$3+B1041/1000000</f>
        <v>24.729158999994979</v>
      </c>
      <c r="N1041">
        <f t="shared" si="100"/>
        <v>0</v>
      </c>
      <c r="O1041">
        <f>IF(ABS(D1041)&gt;1,D1041/1000000,D1041)*Analysis!$B$4</f>
        <v>-0.13239576</v>
      </c>
      <c r="P1041">
        <f>IF(ABS(E1041)&gt;1,E1041/1000000,E1041)*Analysis!$B$4</f>
        <v>-4.5577260000000001E-2</v>
      </c>
      <c r="Q1041">
        <f>IF(ABS(F1041)&gt;1,F1041/1000000,F1041)*Analysis!$B$4</f>
        <v>9.8506526399999998</v>
      </c>
      <c r="R1041">
        <f t="shared" si="101"/>
        <v>0</v>
      </c>
      <c r="S1041">
        <f t="shared" si="102"/>
        <v>0</v>
      </c>
      <c r="T1041">
        <f t="shared" si="103"/>
        <v>0</v>
      </c>
      <c r="U1041">
        <f t="shared" si="104"/>
        <v>0</v>
      </c>
    </row>
    <row r="1042" spans="1:21" x14ac:dyDescent="0.3">
      <c r="A1042" s="4">
        <v>1040</v>
      </c>
      <c r="B1042" s="4">
        <v>-96567251749</v>
      </c>
      <c r="C1042" s="5">
        <v>0</v>
      </c>
      <c r="D1042" s="5">
        <v>-1.265E-2</v>
      </c>
      <c r="E1042" s="5">
        <v>-3.081E-3</v>
      </c>
      <c r="F1042" s="5">
        <v>1004171</v>
      </c>
      <c r="G1042" s="5">
        <v>0</v>
      </c>
      <c r="H1042" s="5">
        <v>0</v>
      </c>
      <c r="I1042" s="5">
        <v>0</v>
      </c>
      <c r="J1042" s="5">
        <v>0</v>
      </c>
      <c r="L1042">
        <f t="shared" si="99"/>
        <v>1040</v>
      </c>
      <c r="M1042">
        <f>Analysis!$B$3+B1042/1000000</f>
        <v>24.748250999997254</v>
      </c>
      <c r="N1042">
        <f t="shared" si="100"/>
        <v>0</v>
      </c>
      <c r="O1042">
        <f>IF(ABS(D1042)&gt;1,D1042/1000000,D1042)*Analysis!$B$4</f>
        <v>-0.1240965</v>
      </c>
      <c r="P1042">
        <f>IF(ABS(E1042)&gt;1,E1042/1000000,E1042)*Analysis!$B$4</f>
        <v>-3.0224610000000002E-2</v>
      </c>
      <c r="Q1042">
        <f>IF(ABS(F1042)&gt;1,F1042/1000000,F1042)*Analysis!$B$4</f>
        <v>9.8509175100000004</v>
      </c>
      <c r="R1042">
        <f t="shared" si="101"/>
        <v>0</v>
      </c>
      <c r="S1042">
        <f t="shared" si="102"/>
        <v>0</v>
      </c>
      <c r="T1042">
        <f t="shared" si="103"/>
        <v>0</v>
      </c>
      <c r="U1042">
        <f t="shared" si="104"/>
        <v>0</v>
      </c>
    </row>
    <row r="1043" spans="1:21" x14ac:dyDescent="0.3">
      <c r="A1043" s="4">
        <v>1041</v>
      </c>
      <c r="B1043" s="4">
        <v>-96567227817</v>
      </c>
      <c r="C1043" s="5">
        <v>0</v>
      </c>
      <c r="D1043" s="5">
        <v>-1.3051E-2</v>
      </c>
      <c r="E1043" s="5">
        <v>5.0800000000000003E-3</v>
      </c>
      <c r="F1043" s="5">
        <v>1004144</v>
      </c>
      <c r="G1043" s="5">
        <v>0</v>
      </c>
      <c r="H1043" s="5">
        <v>0</v>
      </c>
      <c r="I1043" s="5">
        <v>0</v>
      </c>
      <c r="J1043" s="5">
        <v>0</v>
      </c>
      <c r="L1043">
        <f t="shared" si="99"/>
        <v>1041</v>
      </c>
      <c r="M1043">
        <f>Analysis!$B$3+B1043/1000000</f>
        <v>24.772182999993674</v>
      </c>
      <c r="N1043">
        <f t="shared" si="100"/>
        <v>0</v>
      </c>
      <c r="O1043">
        <f>IF(ABS(D1043)&gt;1,D1043/1000000,D1043)*Analysis!$B$4</f>
        <v>-0.12803031000000001</v>
      </c>
      <c r="P1043">
        <f>IF(ABS(E1043)&gt;1,E1043/1000000,E1043)*Analysis!$B$4</f>
        <v>4.9834800000000005E-2</v>
      </c>
      <c r="Q1043">
        <f>IF(ABS(F1043)&gt;1,F1043/1000000,F1043)*Analysis!$B$4</f>
        <v>9.8506526399999998</v>
      </c>
      <c r="R1043">
        <f t="shared" si="101"/>
        <v>0</v>
      </c>
      <c r="S1043">
        <f t="shared" si="102"/>
        <v>0</v>
      </c>
      <c r="T1043">
        <f t="shared" si="103"/>
        <v>0</v>
      </c>
      <c r="U1043">
        <f t="shared" si="104"/>
        <v>0</v>
      </c>
    </row>
    <row r="1044" spans="1:21" x14ac:dyDescent="0.3">
      <c r="A1044" s="4">
        <v>1042</v>
      </c>
      <c r="B1044" s="4">
        <v>-96567211026</v>
      </c>
      <c r="C1044" s="5">
        <v>0</v>
      </c>
      <c r="D1044" s="5">
        <v>-1.2846E-2</v>
      </c>
      <c r="E1044" s="5">
        <v>4.346E-3</v>
      </c>
      <c r="F1044" s="5">
        <v>1004153</v>
      </c>
      <c r="G1044" s="5">
        <v>0</v>
      </c>
      <c r="H1044" s="5">
        <v>0</v>
      </c>
      <c r="I1044" s="5">
        <v>0</v>
      </c>
      <c r="J1044" s="5">
        <v>0</v>
      </c>
      <c r="L1044">
        <f t="shared" si="99"/>
        <v>1042</v>
      </c>
      <c r="M1044">
        <f>Analysis!$B$3+B1044/1000000</f>
        <v>24.788973999995505</v>
      </c>
      <c r="N1044">
        <f t="shared" si="100"/>
        <v>0</v>
      </c>
      <c r="O1044">
        <f>IF(ABS(D1044)&gt;1,D1044/1000000,D1044)*Analysis!$B$4</f>
        <v>-0.12601925999999999</v>
      </c>
      <c r="P1044">
        <f>IF(ABS(E1044)&gt;1,E1044/1000000,E1044)*Analysis!$B$4</f>
        <v>4.263426E-2</v>
      </c>
      <c r="Q1044">
        <f>IF(ABS(F1044)&gt;1,F1044/1000000,F1044)*Analysis!$B$4</f>
        <v>9.8507409300000006</v>
      </c>
      <c r="R1044">
        <f t="shared" si="101"/>
        <v>0</v>
      </c>
      <c r="S1044">
        <f t="shared" si="102"/>
        <v>0</v>
      </c>
      <c r="T1044">
        <f t="shared" si="103"/>
        <v>0</v>
      </c>
      <c r="U1044">
        <f t="shared" si="104"/>
        <v>0</v>
      </c>
    </row>
    <row r="1045" spans="1:21" x14ac:dyDescent="0.3">
      <c r="A1045" s="4">
        <v>1043</v>
      </c>
      <c r="B1045" s="4">
        <v>-96567189348</v>
      </c>
      <c r="C1045" s="5">
        <v>0</v>
      </c>
      <c r="D1045" s="5">
        <v>-1.4487E-2</v>
      </c>
      <c r="E1045" s="5">
        <v>4.2420000000000001E-3</v>
      </c>
      <c r="F1045" s="5">
        <v>1004088</v>
      </c>
      <c r="G1045" s="5">
        <v>0</v>
      </c>
      <c r="H1045" s="5">
        <v>0</v>
      </c>
      <c r="I1045" s="5">
        <v>0</v>
      </c>
      <c r="J1045" s="5">
        <v>0</v>
      </c>
      <c r="L1045">
        <f t="shared" si="99"/>
        <v>1043</v>
      </c>
      <c r="M1045">
        <f>Analysis!$B$3+B1045/1000000</f>
        <v>24.810652000000118</v>
      </c>
      <c r="N1045">
        <f t="shared" si="100"/>
        <v>0</v>
      </c>
      <c r="O1045">
        <f>IF(ABS(D1045)&gt;1,D1045/1000000,D1045)*Analysis!$B$4</f>
        <v>-0.14211747</v>
      </c>
      <c r="P1045">
        <f>IF(ABS(E1045)&gt;1,E1045/1000000,E1045)*Analysis!$B$4</f>
        <v>4.1614020000000002E-2</v>
      </c>
      <c r="Q1045">
        <f>IF(ABS(F1045)&gt;1,F1045/1000000,F1045)*Analysis!$B$4</f>
        <v>9.8501032800000008</v>
      </c>
      <c r="R1045">
        <f t="shared" si="101"/>
        <v>0</v>
      </c>
      <c r="S1045">
        <f t="shared" si="102"/>
        <v>0</v>
      </c>
      <c r="T1045">
        <f t="shared" si="103"/>
        <v>0</v>
      </c>
      <c r="U1045">
        <f t="shared" si="104"/>
        <v>0</v>
      </c>
    </row>
    <row r="1046" spans="1:21" x14ac:dyDescent="0.3">
      <c r="A1046" s="4">
        <v>1044</v>
      </c>
      <c r="B1046" s="4">
        <v>-96567169098</v>
      </c>
      <c r="C1046" s="5">
        <v>0</v>
      </c>
      <c r="D1046" s="5">
        <v>-1.3587E-2</v>
      </c>
      <c r="E1046" s="5">
        <v>-4.1180000000000001E-3</v>
      </c>
      <c r="F1046" s="5">
        <v>1004137</v>
      </c>
      <c r="G1046" s="5">
        <v>0</v>
      </c>
      <c r="H1046" s="5">
        <v>0</v>
      </c>
      <c r="I1046" s="5">
        <v>0</v>
      </c>
      <c r="J1046" s="5">
        <v>0</v>
      </c>
      <c r="L1046">
        <f t="shared" si="99"/>
        <v>1044</v>
      </c>
      <c r="M1046">
        <f>Analysis!$B$3+B1046/1000000</f>
        <v>24.830902000001515</v>
      </c>
      <c r="N1046">
        <f t="shared" si="100"/>
        <v>0</v>
      </c>
      <c r="O1046">
        <f>IF(ABS(D1046)&gt;1,D1046/1000000,D1046)*Analysis!$B$4</f>
        <v>-0.13328847000000002</v>
      </c>
      <c r="P1046">
        <f>IF(ABS(E1046)&gt;1,E1046/1000000,E1046)*Analysis!$B$4</f>
        <v>-4.0397580000000002E-2</v>
      </c>
      <c r="Q1046">
        <f>IF(ABS(F1046)&gt;1,F1046/1000000,F1046)*Analysis!$B$4</f>
        <v>9.8505839700000006</v>
      </c>
      <c r="R1046">
        <f t="shared" si="101"/>
        <v>0</v>
      </c>
      <c r="S1046">
        <f t="shared" si="102"/>
        <v>0</v>
      </c>
      <c r="T1046">
        <f t="shared" si="103"/>
        <v>0</v>
      </c>
      <c r="U1046">
        <f t="shared" si="104"/>
        <v>0</v>
      </c>
    </row>
    <row r="1047" spans="1:21" x14ac:dyDescent="0.3">
      <c r="A1047" s="4">
        <v>1045</v>
      </c>
      <c r="B1047" s="4">
        <v>-96567148420</v>
      </c>
      <c r="C1047" s="5">
        <v>0</v>
      </c>
      <c r="D1047" s="5">
        <v>-1.264E-2</v>
      </c>
      <c r="E1047" s="5">
        <v>-3.1930000000000001E-3</v>
      </c>
      <c r="F1047" s="5">
        <v>1004173</v>
      </c>
      <c r="G1047" s="5">
        <v>0</v>
      </c>
      <c r="H1047" s="5">
        <v>0</v>
      </c>
      <c r="I1047" s="5">
        <v>0</v>
      </c>
      <c r="J1047" s="5">
        <v>0</v>
      </c>
      <c r="L1047">
        <f t="shared" si="99"/>
        <v>1045</v>
      </c>
      <c r="M1047">
        <f>Analysis!$B$3+B1047/1000000</f>
        <v>24.851580000002286</v>
      </c>
      <c r="N1047">
        <f t="shared" si="100"/>
        <v>0</v>
      </c>
      <c r="O1047">
        <f>IF(ABS(D1047)&gt;1,D1047/1000000,D1047)*Analysis!$B$4</f>
        <v>-0.12399840000000001</v>
      </c>
      <c r="P1047">
        <f>IF(ABS(E1047)&gt;1,E1047/1000000,E1047)*Analysis!$B$4</f>
        <v>-3.1323330000000003E-2</v>
      </c>
      <c r="Q1047">
        <f>IF(ABS(F1047)&gt;1,F1047/1000000,F1047)*Analysis!$B$4</f>
        <v>9.8509371300000002</v>
      </c>
      <c r="R1047">
        <f t="shared" si="101"/>
        <v>0</v>
      </c>
      <c r="S1047">
        <f t="shared" si="102"/>
        <v>0</v>
      </c>
      <c r="T1047">
        <f t="shared" si="103"/>
        <v>0</v>
      </c>
      <c r="U1047">
        <f t="shared" si="104"/>
        <v>0</v>
      </c>
    </row>
    <row r="1048" spans="1:21" x14ac:dyDescent="0.3">
      <c r="A1048" s="4">
        <v>1046</v>
      </c>
      <c r="B1048" s="4">
        <v>-96567136359</v>
      </c>
      <c r="C1048" s="5">
        <v>0</v>
      </c>
      <c r="D1048" s="5">
        <v>-1.3143E-2</v>
      </c>
      <c r="E1048" s="5">
        <v>-3.5239999999999998E-3</v>
      </c>
      <c r="F1048" s="5">
        <v>1004153</v>
      </c>
      <c r="G1048" s="5">
        <v>0</v>
      </c>
      <c r="H1048" s="5">
        <v>0</v>
      </c>
      <c r="I1048" s="5">
        <v>0</v>
      </c>
      <c r="J1048" s="5">
        <v>0</v>
      </c>
      <c r="L1048">
        <f t="shared" si="99"/>
        <v>1046</v>
      </c>
      <c r="M1048">
        <f>Analysis!$B$3+B1048/1000000</f>
        <v>24.863641000003554</v>
      </c>
      <c r="N1048">
        <f t="shared" si="100"/>
        <v>0</v>
      </c>
      <c r="O1048">
        <f>IF(ABS(D1048)&gt;1,D1048/1000000,D1048)*Analysis!$B$4</f>
        <v>-0.12893283</v>
      </c>
      <c r="P1048">
        <f>IF(ABS(E1048)&gt;1,E1048/1000000,E1048)*Analysis!$B$4</f>
        <v>-3.4570440000000001E-2</v>
      </c>
      <c r="Q1048">
        <f>IF(ABS(F1048)&gt;1,F1048/1000000,F1048)*Analysis!$B$4</f>
        <v>9.8507409300000006</v>
      </c>
      <c r="R1048">
        <f t="shared" si="101"/>
        <v>0</v>
      </c>
      <c r="S1048">
        <f t="shared" si="102"/>
        <v>0</v>
      </c>
      <c r="T1048">
        <f t="shared" si="103"/>
        <v>0</v>
      </c>
      <c r="U1048">
        <f t="shared" si="104"/>
        <v>0</v>
      </c>
    </row>
    <row r="1049" spans="1:21" x14ac:dyDescent="0.3">
      <c r="A1049" s="4">
        <v>1047</v>
      </c>
      <c r="B1049" s="4">
        <v>-96567110785</v>
      </c>
      <c r="C1049" s="5">
        <v>0</v>
      </c>
      <c r="D1049" s="5">
        <v>-1.3068E-2</v>
      </c>
      <c r="E1049" s="5">
        <v>-3.392E-3</v>
      </c>
      <c r="F1049" s="5">
        <v>1004159</v>
      </c>
      <c r="G1049" s="5">
        <v>0</v>
      </c>
      <c r="H1049" s="5">
        <v>0</v>
      </c>
      <c r="I1049" s="5">
        <v>0</v>
      </c>
      <c r="J1049" s="5">
        <v>0</v>
      </c>
      <c r="L1049">
        <f t="shared" si="99"/>
        <v>1047</v>
      </c>
      <c r="M1049">
        <f>Analysis!$B$3+B1049/1000000</f>
        <v>24.889215000002878</v>
      </c>
      <c r="N1049">
        <f t="shared" si="100"/>
        <v>0</v>
      </c>
      <c r="O1049">
        <f>IF(ABS(D1049)&gt;1,D1049/1000000,D1049)*Analysis!$B$4</f>
        <v>-0.12819707999999999</v>
      </c>
      <c r="P1049">
        <f>IF(ABS(E1049)&gt;1,E1049/1000000,E1049)*Analysis!$B$4</f>
        <v>-3.3275520000000003E-2</v>
      </c>
      <c r="Q1049">
        <f>IF(ABS(F1049)&gt;1,F1049/1000000,F1049)*Analysis!$B$4</f>
        <v>9.8507997899999999</v>
      </c>
      <c r="R1049">
        <f t="shared" si="101"/>
        <v>0</v>
      </c>
      <c r="S1049">
        <f t="shared" si="102"/>
        <v>0</v>
      </c>
      <c r="T1049">
        <f t="shared" si="103"/>
        <v>0</v>
      </c>
      <c r="U1049">
        <f t="shared" si="104"/>
        <v>0</v>
      </c>
    </row>
    <row r="1050" spans="1:21" x14ac:dyDescent="0.3">
      <c r="A1050" s="4">
        <v>1048</v>
      </c>
      <c r="B1050" s="4">
        <v>-96567094825</v>
      </c>
      <c r="C1050" s="5">
        <v>0</v>
      </c>
      <c r="D1050" s="5">
        <v>-1.2942E-2</v>
      </c>
      <c r="E1050" s="5">
        <v>7.3999999999999996E-5</v>
      </c>
      <c r="F1050" s="5">
        <v>1004155</v>
      </c>
      <c r="G1050" s="5">
        <v>0</v>
      </c>
      <c r="H1050" s="5">
        <v>0</v>
      </c>
      <c r="I1050" s="5">
        <v>0</v>
      </c>
      <c r="J1050" s="5">
        <v>0</v>
      </c>
      <c r="L1050">
        <f t="shared" si="99"/>
        <v>1048</v>
      </c>
      <c r="M1050">
        <f>Analysis!$B$3+B1050/1000000</f>
        <v>24.905175000007148</v>
      </c>
      <c r="N1050">
        <f t="shared" si="100"/>
        <v>0</v>
      </c>
      <c r="O1050">
        <f>IF(ABS(D1050)&gt;1,D1050/1000000,D1050)*Analysis!$B$4</f>
        <v>-0.12696102000000001</v>
      </c>
      <c r="P1050">
        <f>IF(ABS(E1050)&gt;1,E1050/1000000,E1050)*Analysis!$B$4</f>
        <v>7.2594000000000001E-4</v>
      </c>
      <c r="Q1050">
        <f>IF(ABS(F1050)&gt;1,F1050/1000000,F1050)*Analysis!$B$4</f>
        <v>9.8507605500000004</v>
      </c>
      <c r="R1050">
        <f t="shared" si="101"/>
        <v>0</v>
      </c>
      <c r="S1050">
        <f t="shared" si="102"/>
        <v>0</v>
      </c>
      <c r="T1050">
        <f t="shared" si="103"/>
        <v>0</v>
      </c>
      <c r="U1050">
        <f t="shared" si="104"/>
        <v>0</v>
      </c>
    </row>
    <row r="1051" spans="1:21" x14ac:dyDescent="0.3">
      <c r="A1051" s="4">
        <v>1049</v>
      </c>
      <c r="B1051" s="4">
        <v>-96567076119</v>
      </c>
      <c r="C1051" s="5">
        <v>0</v>
      </c>
      <c r="D1051" s="5">
        <v>-1.444E-2</v>
      </c>
      <c r="E1051" s="5">
        <v>-3.6819999999999999E-3</v>
      </c>
      <c r="F1051" s="5">
        <v>1004106</v>
      </c>
      <c r="G1051" s="5">
        <v>0</v>
      </c>
      <c r="H1051" s="5">
        <v>0</v>
      </c>
      <c r="I1051" s="5">
        <v>0</v>
      </c>
      <c r="J1051" s="5">
        <v>0</v>
      </c>
      <c r="L1051">
        <f t="shared" si="99"/>
        <v>1049</v>
      </c>
      <c r="M1051">
        <f>Analysis!$B$3+B1051/1000000</f>
        <v>24.923880999995163</v>
      </c>
      <c r="N1051">
        <f t="shared" si="100"/>
        <v>0</v>
      </c>
      <c r="O1051">
        <f>IF(ABS(D1051)&gt;1,D1051/1000000,D1051)*Analysis!$B$4</f>
        <v>-0.14165640000000002</v>
      </c>
      <c r="P1051">
        <f>IF(ABS(E1051)&gt;1,E1051/1000000,E1051)*Analysis!$B$4</f>
        <v>-3.612042E-2</v>
      </c>
      <c r="Q1051">
        <f>IF(ABS(F1051)&gt;1,F1051/1000000,F1051)*Analysis!$B$4</f>
        <v>9.8502798600000006</v>
      </c>
      <c r="R1051">
        <f t="shared" si="101"/>
        <v>0</v>
      </c>
      <c r="S1051">
        <f t="shared" si="102"/>
        <v>0</v>
      </c>
      <c r="T1051">
        <f t="shared" si="103"/>
        <v>0</v>
      </c>
      <c r="U1051">
        <f t="shared" si="104"/>
        <v>0</v>
      </c>
    </row>
    <row r="1052" spans="1:21" x14ac:dyDescent="0.3">
      <c r="A1052" s="4">
        <v>1050</v>
      </c>
      <c r="B1052" s="4">
        <v>-96567047423</v>
      </c>
      <c r="C1052" s="5">
        <v>0</v>
      </c>
      <c r="D1052" s="5">
        <v>-1.2253999999999999E-2</v>
      </c>
      <c r="E1052" s="5">
        <v>-3.0109999999999998E-3</v>
      </c>
      <c r="F1052" s="5">
        <v>1004188</v>
      </c>
      <c r="G1052" s="5">
        <v>0</v>
      </c>
      <c r="H1052" s="5">
        <v>0</v>
      </c>
      <c r="I1052" s="5">
        <v>0</v>
      </c>
      <c r="J1052" s="5">
        <v>0</v>
      </c>
      <c r="L1052">
        <f t="shared" si="99"/>
        <v>1050</v>
      </c>
      <c r="M1052">
        <f>Analysis!$B$3+B1052/1000000</f>
        <v>24.952577000003657</v>
      </c>
      <c r="N1052">
        <f t="shared" si="100"/>
        <v>0</v>
      </c>
      <c r="O1052">
        <f>IF(ABS(D1052)&gt;1,D1052/1000000,D1052)*Analysis!$B$4</f>
        <v>-0.12021174</v>
      </c>
      <c r="P1052">
        <f>IF(ABS(E1052)&gt;1,E1052/1000000,E1052)*Analysis!$B$4</f>
        <v>-2.9537910000000001E-2</v>
      </c>
      <c r="Q1052">
        <f>IF(ABS(F1052)&gt;1,F1052/1000000,F1052)*Analysis!$B$4</f>
        <v>9.851084280000002</v>
      </c>
      <c r="R1052">
        <f t="shared" si="101"/>
        <v>0</v>
      </c>
      <c r="S1052">
        <f t="shared" si="102"/>
        <v>0</v>
      </c>
      <c r="T1052">
        <f t="shared" si="103"/>
        <v>0</v>
      </c>
      <c r="U1052">
        <f t="shared" si="104"/>
        <v>0</v>
      </c>
    </row>
    <row r="1053" spans="1:21" x14ac:dyDescent="0.3">
      <c r="A1053" s="4">
        <v>1051</v>
      </c>
      <c r="B1053" s="4">
        <v>-96567029440</v>
      </c>
      <c r="C1053" s="5">
        <v>0</v>
      </c>
      <c r="D1053" s="5">
        <v>-1.3729E-2</v>
      </c>
      <c r="E1053" s="5">
        <v>5.202E-3</v>
      </c>
      <c r="F1053" s="5">
        <v>1004117</v>
      </c>
      <c r="G1053" s="5">
        <v>0</v>
      </c>
      <c r="H1053" s="5">
        <v>0</v>
      </c>
      <c r="I1053" s="5">
        <v>0</v>
      </c>
      <c r="J1053" s="5">
        <v>0</v>
      </c>
      <c r="L1053">
        <f t="shared" si="99"/>
        <v>1051</v>
      </c>
      <c r="M1053">
        <f>Analysis!$B$3+B1053/1000000</f>
        <v>24.970560000001569</v>
      </c>
      <c r="N1053">
        <f t="shared" si="100"/>
        <v>0</v>
      </c>
      <c r="O1053">
        <f>IF(ABS(D1053)&gt;1,D1053/1000000,D1053)*Analysis!$B$4</f>
        <v>-0.13468149000000001</v>
      </c>
      <c r="P1053">
        <f>IF(ABS(E1053)&gt;1,E1053/1000000,E1053)*Analysis!$B$4</f>
        <v>5.103162E-2</v>
      </c>
      <c r="Q1053">
        <f>IF(ABS(F1053)&gt;1,F1053/1000000,F1053)*Analysis!$B$4</f>
        <v>9.8503877699999993</v>
      </c>
      <c r="R1053">
        <f t="shared" si="101"/>
        <v>0</v>
      </c>
      <c r="S1053">
        <f t="shared" si="102"/>
        <v>0</v>
      </c>
      <c r="T1053">
        <f t="shared" si="103"/>
        <v>0</v>
      </c>
      <c r="U1053">
        <f t="shared" si="104"/>
        <v>0</v>
      </c>
    </row>
    <row r="1054" spans="1:21" x14ac:dyDescent="0.3">
      <c r="A1054" s="4">
        <v>1052</v>
      </c>
      <c r="B1054" s="4">
        <v>-96567009446</v>
      </c>
      <c r="C1054" s="5">
        <v>0</v>
      </c>
      <c r="D1054" s="5">
        <v>-1.6167999999999998E-2</v>
      </c>
      <c r="E1054" s="5">
        <v>4.2779999999999997E-3</v>
      </c>
      <c r="F1054" s="5">
        <v>1004026</v>
      </c>
      <c r="G1054" s="5">
        <v>0</v>
      </c>
      <c r="H1054" s="5">
        <v>0</v>
      </c>
      <c r="I1054" s="5">
        <v>0</v>
      </c>
      <c r="J1054" s="5">
        <v>0</v>
      </c>
      <c r="L1054">
        <f t="shared" si="99"/>
        <v>1052</v>
      </c>
      <c r="M1054">
        <f>Analysis!$B$3+B1054/1000000</f>
        <v>24.990554000003613</v>
      </c>
      <c r="N1054">
        <f t="shared" si="100"/>
        <v>0</v>
      </c>
      <c r="O1054">
        <f>IF(ABS(D1054)&gt;1,D1054/1000000,D1054)*Analysis!$B$4</f>
        <v>-0.15860807999999998</v>
      </c>
      <c r="P1054">
        <f>IF(ABS(E1054)&gt;1,E1054/1000000,E1054)*Analysis!$B$4</f>
        <v>4.196718E-2</v>
      </c>
      <c r="Q1054">
        <f>IF(ABS(F1054)&gt;1,F1054/1000000,F1054)*Analysis!$B$4</f>
        <v>9.8494950600000006</v>
      </c>
      <c r="R1054">
        <f t="shared" si="101"/>
        <v>0</v>
      </c>
      <c r="S1054">
        <f t="shared" si="102"/>
        <v>0</v>
      </c>
      <c r="T1054">
        <f t="shared" si="103"/>
        <v>0</v>
      </c>
      <c r="U1054">
        <f t="shared" si="104"/>
        <v>0</v>
      </c>
    </row>
    <row r="1055" spans="1:21" x14ac:dyDescent="0.3">
      <c r="A1055" s="4">
        <v>1053</v>
      </c>
      <c r="B1055" s="4">
        <v>-96566990535</v>
      </c>
      <c r="C1055" s="5">
        <v>0</v>
      </c>
      <c r="D1055" s="5">
        <v>-1.8036E-2</v>
      </c>
      <c r="E1055" s="5">
        <v>4.2859999999999999E-3</v>
      </c>
      <c r="F1055" s="5">
        <v>1003958</v>
      </c>
      <c r="G1055" s="5">
        <v>0</v>
      </c>
      <c r="H1055" s="5">
        <v>0</v>
      </c>
      <c r="I1055" s="5">
        <v>0</v>
      </c>
      <c r="J1055" s="5">
        <v>0</v>
      </c>
      <c r="L1055">
        <f t="shared" si="99"/>
        <v>1053</v>
      </c>
      <c r="M1055">
        <f>Analysis!$B$3+B1055/1000000</f>
        <v>25.009464999995544</v>
      </c>
      <c r="N1055">
        <f t="shared" si="100"/>
        <v>0</v>
      </c>
      <c r="O1055">
        <f>IF(ABS(D1055)&gt;1,D1055/1000000,D1055)*Analysis!$B$4</f>
        <v>-0.17693316000000001</v>
      </c>
      <c r="P1055">
        <f>IF(ABS(E1055)&gt;1,E1055/1000000,E1055)*Analysis!$B$4</f>
        <v>4.2045659999999999E-2</v>
      </c>
      <c r="Q1055">
        <f>IF(ABS(F1055)&gt;1,F1055/1000000,F1055)*Analysis!$B$4</f>
        <v>9.8488279799999994</v>
      </c>
      <c r="R1055">
        <f t="shared" si="101"/>
        <v>0</v>
      </c>
      <c r="S1055">
        <f t="shared" si="102"/>
        <v>0</v>
      </c>
      <c r="T1055">
        <f t="shared" si="103"/>
        <v>0</v>
      </c>
      <c r="U1055">
        <f t="shared" si="104"/>
        <v>0</v>
      </c>
    </row>
    <row r="1056" spans="1:21" x14ac:dyDescent="0.3">
      <c r="A1056" s="4">
        <v>1054</v>
      </c>
      <c r="B1056" s="4">
        <v>-96566970862</v>
      </c>
      <c r="C1056" s="5">
        <v>0</v>
      </c>
      <c r="D1056" s="5">
        <v>-1.2796999999999999E-2</v>
      </c>
      <c r="E1056" s="5">
        <v>-4.176E-3</v>
      </c>
      <c r="F1056" s="5">
        <v>1004166</v>
      </c>
      <c r="G1056" s="5">
        <v>0</v>
      </c>
      <c r="H1056" s="5">
        <v>0</v>
      </c>
      <c r="I1056" s="5">
        <v>0</v>
      </c>
      <c r="J1056" s="5">
        <v>0</v>
      </c>
      <c r="L1056">
        <f t="shared" si="99"/>
        <v>1054</v>
      </c>
      <c r="M1056">
        <f>Analysis!$B$3+B1056/1000000</f>
        <v>25.029137999998056</v>
      </c>
      <c r="N1056">
        <f t="shared" si="100"/>
        <v>0</v>
      </c>
      <c r="O1056">
        <f>IF(ABS(D1056)&gt;1,D1056/1000000,D1056)*Analysis!$B$4</f>
        <v>-0.12553856999999999</v>
      </c>
      <c r="P1056">
        <f>IF(ABS(E1056)&gt;1,E1056/1000000,E1056)*Analysis!$B$4</f>
        <v>-4.0966559999999999E-2</v>
      </c>
      <c r="Q1056">
        <f>IF(ABS(F1056)&gt;1,F1056/1000000,F1056)*Analysis!$B$4</f>
        <v>9.8508684599999992</v>
      </c>
      <c r="R1056">
        <f t="shared" si="101"/>
        <v>0</v>
      </c>
      <c r="S1056">
        <f t="shared" si="102"/>
        <v>0</v>
      </c>
      <c r="T1056">
        <f t="shared" si="103"/>
        <v>0</v>
      </c>
      <c r="U1056">
        <f t="shared" si="104"/>
        <v>0</v>
      </c>
    </row>
    <row r="1057" spans="1:21" x14ac:dyDescent="0.3">
      <c r="A1057" s="4">
        <v>1055</v>
      </c>
      <c r="B1057" s="4">
        <v>-96566950432</v>
      </c>
      <c r="C1057" s="5">
        <v>0</v>
      </c>
      <c r="D1057" s="5">
        <v>-1.2267E-2</v>
      </c>
      <c r="E1057" s="5">
        <v>-3.258E-3</v>
      </c>
      <c r="F1057" s="5">
        <v>1004186</v>
      </c>
      <c r="G1057" s="5">
        <v>0</v>
      </c>
      <c r="H1057" s="5">
        <v>0</v>
      </c>
      <c r="I1057" s="5">
        <v>0</v>
      </c>
      <c r="J1057" s="5">
        <v>0</v>
      </c>
      <c r="L1057">
        <f t="shared" si="99"/>
        <v>1055</v>
      </c>
      <c r="M1057">
        <f>Analysis!$B$3+B1057/1000000</f>
        <v>25.049568000002182</v>
      </c>
      <c r="N1057">
        <f t="shared" si="100"/>
        <v>0</v>
      </c>
      <c r="O1057">
        <f>IF(ABS(D1057)&gt;1,D1057/1000000,D1057)*Analysis!$B$4</f>
        <v>-0.12033927000000001</v>
      </c>
      <c r="P1057">
        <f>IF(ABS(E1057)&gt;1,E1057/1000000,E1057)*Analysis!$B$4</f>
        <v>-3.196098E-2</v>
      </c>
      <c r="Q1057">
        <f>IF(ABS(F1057)&gt;1,F1057/1000000,F1057)*Analysis!$B$4</f>
        <v>9.8510646600000005</v>
      </c>
      <c r="R1057">
        <f t="shared" si="101"/>
        <v>0</v>
      </c>
      <c r="S1057">
        <f t="shared" si="102"/>
        <v>0</v>
      </c>
      <c r="T1057">
        <f t="shared" si="103"/>
        <v>0</v>
      </c>
      <c r="U1057">
        <f t="shared" si="104"/>
        <v>0</v>
      </c>
    </row>
    <row r="1058" spans="1:21" x14ac:dyDescent="0.3">
      <c r="A1058" s="4">
        <v>1056</v>
      </c>
      <c r="B1058" s="4">
        <v>-96566930489</v>
      </c>
      <c r="C1058" s="5">
        <v>0</v>
      </c>
      <c r="D1058" s="5">
        <v>-1.8208999999999999E-2</v>
      </c>
      <c r="E1058" s="5">
        <v>1.6639999999999999E-3</v>
      </c>
      <c r="F1058" s="5">
        <v>1003950</v>
      </c>
      <c r="G1058" s="5">
        <v>0</v>
      </c>
      <c r="H1058" s="5">
        <v>0</v>
      </c>
      <c r="I1058" s="5">
        <v>0</v>
      </c>
      <c r="J1058" s="5">
        <v>0</v>
      </c>
      <c r="L1058">
        <f t="shared" si="99"/>
        <v>1056</v>
      </c>
      <c r="M1058">
        <f>Analysis!$B$3+B1058/1000000</f>
        <v>25.069510999994236</v>
      </c>
      <c r="N1058">
        <f t="shared" si="100"/>
        <v>0</v>
      </c>
      <c r="O1058">
        <f>IF(ABS(D1058)&gt;1,D1058/1000000,D1058)*Analysis!$B$4</f>
        <v>-0.17863029</v>
      </c>
      <c r="P1058">
        <f>IF(ABS(E1058)&gt;1,E1058/1000000,E1058)*Analysis!$B$4</f>
        <v>1.6323839999999999E-2</v>
      </c>
      <c r="Q1058">
        <f>IF(ABS(F1058)&gt;1,F1058/1000000,F1058)*Analysis!$B$4</f>
        <v>9.8487495000000003</v>
      </c>
      <c r="R1058">
        <f t="shared" si="101"/>
        <v>0</v>
      </c>
      <c r="S1058">
        <f t="shared" si="102"/>
        <v>0</v>
      </c>
      <c r="T1058">
        <f t="shared" si="103"/>
        <v>0</v>
      </c>
      <c r="U1058">
        <f t="shared" si="104"/>
        <v>0</v>
      </c>
    </row>
    <row r="1059" spans="1:21" x14ac:dyDescent="0.3">
      <c r="A1059" s="4">
        <v>1057</v>
      </c>
      <c r="B1059" s="4">
        <v>-96566909936</v>
      </c>
      <c r="C1059" s="5">
        <v>0</v>
      </c>
      <c r="D1059" s="5">
        <v>-1.2146000000000001E-2</v>
      </c>
      <c r="E1059" s="5">
        <v>4.274E-3</v>
      </c>
      <c r="F1059" s="5">
        <v>1004178</v>
      </c>
      <c r="G1059" s="5">
        <v>0</v>
      </c>
      <c r="H1059" s="5">
        <v>0</v>
      </c>
      <c r="I1059" s="5">
        <v>0</v>
      </c>
      <c r="J1059" s="5">
        <v>0</v>
      </c>
      <c r="L1059">
        <f t="shared" si="99"/>
        <v>1057</v>
      </c>
      <c r="M1059">
        <f>Analysis!$B$3+B1059/1000000</f>
        <v>25.090064000003622</v>
      </c>
      <c r="N1059">
        <f t="shared" si="100"/>
        <v>0</v>
      </c>
      <c r="O1059">
        <f>IF(ABS(D1059)&gt;1,D1059/1000000,D1059)*Analysis!$B$4</f>
        <v>-0.11915226000000001</v>
      </c>
      <c r="P1059">
        <f>IF(ABS(E1059)&gt;1,E1059/1000000,E1059)*Analysis!$B$4</f>
        <v>4.1927940000000004E-2</v>
      </c>
      <c r="Q1059">
        <f>IF(ABS(F1059)&gt;1,F1059/1000000,F1059)*Analysis!$B$4</f>
        <v>9.8509861800000014</v>
      </c>
      <c r="R1059">
        <f t="shared" si="101"/>
        <v>0</v>
      </c>
      <c r="S1059">
        <f t="shared" si="102"/>
        <v>0</v>
      </c>
      <c r="T1059">
        <f t="shared" si="103"/>
        <v>0</v>
      </c>
      <c r="U1059">
        <f t="shared" si="104"/>
        <v>0</v>
      </c>
    </row>
    <row r="1060" spans="1:21" x14ac:dyDescent="0.3">
      <c r="A1060" s="4">
        <v>1058</v>
      </c>
      <c r="B1060" s="4">
        <v>-96566887920</v>
      </c>
      <c r="C1060" s="5">
        <v>0</v>
      </c>
      <c r="D1060" s="5">
        <v>-1.2282E-2</v>
      </c>
      <c r="E1060" s="5">
        <v>3.6310000000000001E-3</v>
      </c>
      <c r="F1060" s="5">
        <v>1004173</v>
      </c>
      <c r="G1060" s="5">
        <v>0</v>
      </c>
      <c r="H1060" s="5">
        <v>0</v>
      </c>
      <c r="I1060" s="5">
        <v>0</v>
      </c>
      <c r="J1060" s="5">
        <v>0</v>
      </c>
      <c r="L1060">
        <f t="shared" si="99"/>
        <v>1058</v>
      </c>
      <c r="M1060">
        <f>Analysis!$B$3+B1060/1000000</f>
        <v>25.112080000006245</v>
      </c>
      <c r="N1060">
        <f t="shared" si="100"/>
        <v>0</v>
      </c>
      <c r="O1060">
        <f>IF(ABS(D1060)&gt;1,D1060/1000000,D1060)*Analysis!$B$4</f>
        <v>-0.12048642</v>
      </c>
      <c r="P1060">
        <f>IF(ABS(E1060)&gt;1,E1060/1000000,E1060)*Analysis!$B$4</f>
        <v>3.5620110000000003E-2</v>
      </c>
      <c r="Q1060">
        <f>IF(ABS(F1060)&gt;1,F1060/1000000,F1060)*Analysis!$B$4</f>
        <v>9.8509371300000002</v>
      </c>
      <c r="R1060">
        <f t="shared" si="101"/>
        <v>0</v>
      </c>
      <c r="S1060">
        <f t="shared" si="102"/>
        <v>0</v>
      </c>
      <c r="T1060">
        <f t="shared" si="103"/>
        <v>0</v>
      </c>
      <c r="U1060">
        <f t="shared" si="104"/>
        <v>0</v>
      </c>
    </row>
    <row r="1061" spans="1:21" x14ac:dyDescent="0.3">
      <c r="A1061" s="4">
        <v>1059</v>
      </c>
      <c r="B1061" s="4">
        <v>-96566869868</v>
      </c>
      <c r="C1061" s="5">
        <v>0</v>
      </c>
      <c r="D1061" s="5">
        <v>-1.3065999999999999E-2</v>
      </c>
      <c r="E1061" s="5">
        <v>4.7699999999999999E-3</v>
      </c>
      <c r="F1061" s="5">
        <v>1004142</v>
      </c>
      <c r="G1061" s="5">
        <v>0</v>
      </c>
      <c r="H1061" s="5">
        <v>0</v>
      </c>
      <c r="I1061" s="5">
        <v>0</v>
      </c>
      <c r="J1061" s="5">
        <v>0</v>
      </c>
      <c r="L1061">
        <f t="shared" si="99"/>
        <v>1059</v>
      </c>
      <c r="M1061">
        <f>Analysis!$B$3+B1061/1000000</f>
        <v>25.130132000005688</v>
      </c>
      <c r="N1061">
        <f t="shared" si="100"/>
        <v>0</v>
      </c>
      <c r="O1061">
        <f>IF(ABS(D1061)&gt;1,D1061/1000000,D1061)*Analysis!$B$4</f>
        <v>-0.12817745999999999</v>
      </c>
      <c r="P1061">
        <f>IF(ABS(E1061)&gt;1,E1061/1000000,E1061)*Analysis!$B$4</f>
        <v>4.6793700000000001E-2</v>
      </c>
      <c r="Q1061">
        <f>IF(ABS(F1061)&gt;1,F1061/1000000,F1061)*Analysis!$B$4</f>
        <v>9.8506330200000018</v>
      </c>
      <c r="R1061">
        <f t="shared" si="101"/>
        <v>0</v>
      </c>
      <c r="S1061">
        <f t="shared" si="102"/>
        <v>0</v>
      </c>
      <c r="T1061">
        <f t="shared" si="103"/>
        <v>0</v>
      </c>
      <c r="U1061">
        <f t="shared" si="104"/>
        <v>0</v>
      </c>
    </row>
    <row r="1062" spans="1:21" x14ac:dyDescent="0.3">
      <c r="A1062" s="4">
        <v>1060</v>
      </c>
      <c r="B1062" s="4">
        <v>-96566848753</v>
      </c>
      <c r="C1062" s="5">
        <v>0</v>
      </c>
      <c r="D1062" s="5">
        <v>-1.2855E-2</v>
      </c>
      <c r="E1062" s="5">
        <v>4.3080000000000002E-3</v>
      </c>
      <c r="F1062" s="5">
        <v>1004150</v>
      </c>
      <c r="G1062" s="5">
        <v>0</v>
      </c>
      <c r="H1062" s="5">
        <v>0</v>
      </c>
      <c r="I1062" s="5">
        <v>0</v>
      </c>
      <c r="J1062" s="5">
        <v>0</v>
      </c>
      <c r="L1062">
        <f t="shared" si="99"/>
        <v>1060</v>
      </c>
      <c r="M1062">
        <f>Analysis!$B$3+B1062/1000000</f>
        <v>25.151247000001604</v>
      </c>
      <c r="N1062">
        <f t="shared" si="100"/>
        <v>0</v>
      </c>
      <c r="O1062">
        <f>IF(ABS(D1062)&gt;1,D1062/1000000,D1062)*Analysis!$B$4</f>
        <v>-0.12610755000000001</v>
      </c>
      <c r="P1062">
        <f>IF(ABS(E1062)&gt;1,E1062/1000000,E1062)*Analysis!$B$4</f>
        <v>4.2261480000000004E-2</v>
      </c>
      <c r="Q1062">
        <f>IF(ABS(F1062)&gt;1,F1062/1000000,F1062)*Analysis!$B$4</f>
        <v>9.850711500000001</v>
      </c>
      <c r="R1062">
        <f t="shared" si="101"/>
        <v>0</v>
      </c>
      <c r="S1062">
        <f t="shared" si="102"/>
        <v>0</v>
      </c>
      <c r="T1062">
        <f t="shared" si="103"/>
        <v>0</v>
      </c>
      <c r="U1062">
        <f t="shared" si="104"/>
        <v>0</v>
      </c>
    </row>
    <row r="1063" spans="1:21" x14ac:dyDescent="0.3">
      <c r="A1063" s="4">
        <v>1061</v>
      </c>
      <c r="B1063" s="4">
        <v>-96566829986</v>
      </c>
      <c r="C1063" s="5">
        <v>0</v>
      </c>
      <c r="D1063" s="5">
        <v>-1.2914E-2</v>
      </c>
      <c r="E1063" s="5">
        <v>2.8219999999999999E-3</v>
      </c>
      <c r="F1063" s="5">
        <v>1002468</v>
      </c>
      <c r="G1063" s="5">
        <v>0</v>
      </c>
      <c r="H1063" s="5">
        <v>0</v>
      </c>
      <c r="I1063" s="5">
        <v>0</v>
      </c>
      <c r="J1063" s="5">
        <v>0</v>
      </c>
      <c r="L1063">
        <f t="shared" si="99"/>
        <v>1061</v>
      </c>
      <c r="M1063">
        <f>Analysis!$B$3+B1063/1000000</f>
        <v>25.170014000002993</v>
      </c>
      <c r="N1063">
        <f t="shared" si="100"/>
        <v>0</v>
      </c>
      <c r="O1063">
        <f>IF(ABS(D1063)&gt;1,D1063/1000000,D1063)*Analysis!$B$4</f>
        <v>-0.12668634000000001</v>
      </c>
      <c r="P1063">
        <f>IF(ABS(E1063)&gt;1,E1063/1000000,E1063)*Analysis!$B$4</f>
        <v>2.7683820000000001E-2</v>
      </c>
      <c r="Q1063">
        <f>IF(ABS(F1063)&gt;1,F1063/1000000,F1063)*Analysis!$B$4</f>
        <v>9.8342110799999993</v>
      </c>
      <c r="R1063">
        <f t="shared" si="101"/>
        <v>0</v>
      </c>
      <c r="S1063">
        <f t="shared" si="102"/>
        <v>0</v>
      </c>
      <c r="T1063">
        <f t="shared" si="103"/>
        <v>0</v>
      </c>
      <c r="U1063">
        <f t="shared" si="104"/>
        <v>0</v>
      </c>
    </row>
    <row r="1064" spans="1:21" x14ac:dyDescent="0.3">
      <c r="A1064" s="4">
        <v>1062</v>
      </c>
      <c r="B1064" s="4">
        <v>-96566808589</v>
      </c>
      <c r="C1064" s="5">
        <v>0</v>
      </c>
      <c r="D1064" s="5">
        <v>-1.2989000000000001E-2</v>
      </c>
      <c r="E1064" s="5">
        <v>2.3410000000000002E-3</v>
      </c>
      <c r="F1064" s="5">
        <v>1005492</v>
      </c>
      <c r="G1064" s="5">
        <v>0</v>
      </c>
      <c r="H1064" s="5">
        <v>0</v>
      </c>
      <c r="I1064" s="5">
        <v>0</v>
      </c>
      <c r="J1064" s="5">
        <v>0</v>
      </c>
      <c r="L1064">
        <f t="shared" si="99"/>
        <v>1062</v>
      </c>
      <c r="M1064">
        <f>Analysis!$B$3+B1064/1000000</f>
        <v>25.191411000007065</v>
      </c>
      <c r="N1064">
        <f t="shared" si="100"/>
        <v>0</v>
      </c>
      <c r="O1064">
        <f>IF(ABS(D1064)&gt;1,D1064/1000000,D1064)*Analysis!$B$4</f>
        <v>-0.12742209000000002</v>
      </c>
      <c r="P1064">
        <f>IF(ABS(E1064)&gt;1,E1064/1000000,E1064)*Analysis!$B$4</f>
        <v>2.2965210000000003E-2</v>
      </c>
      <c r="Q1064">
        <f>IF(ABS(F1064)&gt;1,F1064/1000000,F1064)*Analysis!$B$4</f>
        <v>9.8638765200000016</v>
      </c>
      <c r="R1064">
        <f t="shared" si="101"/>
        <v>0</v>
      </c>
      <c r="S1064">
        <f t="shared" si="102"/>
        <v>0</v>
      </c>
      <c r="T1064">
        <f t="shared" si="103"/>
        <v>0</v>
      </c>
      <c r="U1064">
        <f t="shared" si="104"/>
        <v>0</v>
      </c>
    </row>
    <row r="1065" spans="1:21" x14ac:dyDescent="0.3">
      <c r="A1065" s="4">
        <v>1063</v>
      </c>
      <c r="B1065" s="4">
        <v>-96566804125</v>
      </c>
      <c r="C1065" s="5">
        <v>0</v>
      </c>
      <c r="D1065" s="5">
        <v>-1.2961E-2</v>
      </c>
      <c r="E1065" s="5">
        <v>-3.8769999999999998E-3</v>
      </c>
      <c r="F1065" s="5">
        <v>1004381</v>
      </c>
      <c r="G1065" s="5">
        <v>0</v>
      </c>
      <c r="H1065" s="5">
        <v>0</v>
      </c>
      <c r="I1065" s="5">
        <v>0</v>
      </c>
      <c r="J1065" s="5">
        <v>0</v>
      </c>
      <c r="L1065">
        <f t="shared" si="99"/>
        <v>1063</v>
      </c>
      <c r="M1065">
        <f>Analysis!$B$3+B1065/1000000</f>
        <v>25.195875000004889</v>
      </c>
      <c r="N1065">
        <f t="shared" si="100"/>
        <v>0</v>
      </c>
      <c r="O1065">
        <f>IF(ABS(D1065)&gt;1,D1065/1000000,D1065)*Analysis!$B$4</f>
        <v>-0.12714741000000002</v>
      </c>
      <c r="P1065">
        <f>IF(ABS(E1065)&gt;1,E1065/1000000,E1065)*Analysis!$B$4</f>
        <v>-3.8033369999999997E-2</v>
      </c>
      <c r="Q1065">
        <f>IF(ABS(F1065)&gt;1,F1065/1000000,F1065)*Analysis!$B$4</f>
        <v>9.8529776099999999</v>
      </c>
      <c r="R1065">
        <f t="shared" si="101"/>
        <v>0</v>
      </c>
      <c r="S1065">
        <f t="shared" si="102"/>
        <v>0</v>
      </c>
      <c r="T1065">
        <f t="shared" si="103"/>
        <v>0</v>
      </c>
      <c r="U1065">
        <f t="shared" si="104"/>
        <v>0</v>
      </c>
    </row>
    <row r="1066" spans="1:21" x14ac:dyDescent="0.3">
      <c r="A1066" s="4">
        <v>1064</v>
      </c>
      <c r="B1066" s="4">
        <v>-96566766127</v>
      </c>
      <c r="C1066" s="5">
        <v>0</v>
      </c>
      <c r="D1066" s="5">
        <v>-1.291E-2</v>
      </c>
      <c r="E1066" s="5">
        <v>1.539E-3</v>
      </c>
      <c r="F1066" s="5">
        <v>1004024</v>
      </c>
      <c r="G1066" s="5">
        <v>0</v>
      </c>
      <c r="H1066" s="5">
        <v>0</v>
      </c>
      <c r="I1066" s="5">
        <v>0</v>
      </c>
      <c r="J1066" s="5">
        <v>0</v>
      </c>
      <c r="L1066">
        <f t="shared" si="99"/>
        <v>1064</v>
      </c>
      <c r="M1066">
        <f>Analysis!$B$3+B1066/1000000</f>
        <v>25.233873000004678</v>
      </c>
      <c r="N1066">
        <f t="shared" si="100"/>
        <v>0</v>
      </c>
      <c r="O1066">
        <f>IF(ABS(D1066)&gt;1,D1066/1000000,D1066)*Analysis!$B$4</f>
        <v>-0.12664710000000001</v>
      </c>
      <c r="P1066">
        <f>IF(ABS(E1066)&gt;1,E1066/1000000,E1066)*Analysis!$B$4</f>
        <v>1.5097590000000001E-2</v>
      </c>
      <c r="Q1066">
        <f>IF(ABS(F1066)&gt;1,F1066/1000000,F1066)*Analysis!$B$4</f>
        <v>9.8494754400000009</v>
      </c>
      <c r="R1066">
        <f t="shared" si="101"/>
        <v>0</v>
      </c>
      <c r="S1066">
        <f t="shared" si="102"/>
        <v>0</v>
      </c>
      <c r="T1066">
        <f t="shared" si="103"/>
        <v>0</v>
      </c>
      <c r="U1066">
        <f t="shared" si="104"/>
        <v>0</v>
      </c>
    </row>
    <row r="1067" spans="1:21" x14ac:dyDescent="0.3">
      <c r="A1067" s="4">
        <v>1065</v>
      </c>
      <c r="B1067" s="4">
        <v>-96566751408</v>
      </c>
      <c r="C1067" s="5">
        <v>0</v>
      </c>
      <c r="D1067" s="5">
        <v>-1.6289999999999999E-2</v>
      </c>
      <c r="E1067" s="5">
        <v>5.3420000000000004E-3</v>
      </c>
      <c r="F1067" s="5">
        <v>1004104</v>
      </c>
      <c r="G1067" s="5">
        <v>0</v>
      </c>
      <c r="H1067" s="5">
        <v>0</v>
      </c>
      <c r="I1067" s="5">
        <v>0</v>
      </c>
      <c r="J1067" s="5">
        <v>0</v>
      </c>
      <c r="L1067">
        <f t="shared" si="99"/>
        <v>1065</v>
      </c>
      <c r="M1067">
        <f>Analysis!$B$3+B1067/1000000</f>
        <v>25.248592000003555</v>
      </c>
      <c r="N1067">
        <f t="shared" si="100"/>
        <v>0</v>
      </c>
      <c r="O1067">
        <f>IF(ABS(D1067)&gt;1,D1067/1000000,D1067)*Analysis!$B$4</f>
        <v>-0.1598049</v>
      </c>
      <c r="P1067">
        <f>IF(ABS(E1067)&gt;1,E1067/1000000,E1067)*Analysis!$B$4</f>
        <v>5.2405020000000004E-2</v>
      </c>
      <c r="Q1067">
        <f>IF(ABS(F1067)&gt;1,F1067/1000000,F1067)*Analysis!$B$4</f>
        <v>9.8502602400000008</v>
      </c>
      <c r="R1067">
        <f t="shared" si="101"/>
        <v>0</v>
      </c>
      <c r="S1067">
        <f t="shared" si="102"/>
        <v>0</v>
      </c>
      <c r="T1067">
        <f t="shared" si="103"/>
        <v>0</v>
      </c>
      <c r="U1067">
        <f t="shared" si="104"/>
        <v>0</v>
      </c>
    </row>
    <row r="1068" spans="1:21" x14ac:dyDescent="0.3">
      <c r="A1068" s="4">
        <v>1066</v>
      </c>
      <c r="B1068" s="4">
        <v>-96566729515</v>
      </c>
      <c r="C1068" s="5">
        <v>0</v>
      </c>
      <c r="D1068" s="5">
        <v>-1.3124E-2</v>
      </c>
      <c r="E1068" s="5">
        <v>4.823E-3</v>
      </c>
      <c r="F1068" s="5">
        <v>1004179</v>
      </c>
      <c r="G1068" s="5">
        <v>0</v>
      </c>
      <c r="H1068" s="5">
        <v>0</v>
      </c>
      <c r="I1068" s="5">
        <v>0</v>
      </c>
      <c r="J1068" s="5">
        <v>0</v>
      </c>
      <c r="L1068">
        <f t="shared" si="99"/>
        <v>1066</v>
      </c>
      <c r="M1068">
        <f>Analysis!$B$3+B1068/1000000</f>
        <v>25.270485000000917</v>
      </c>
      <c r="N1068">
        <f t="shared" si="100"/>
        <v>0</v>
      </c>
      <c r="O1068">
        <f>IF(ABS(D1068)&gt;1,D1068/1000000,D1068)*Analysis!$B$4</f>
        <v>-0.12874644000000002</v>
      </c>
      <c r="P1068">
        <f>IF(ABS(E1068)&gt;1,E1068/1000000,E1068)*Analysis!$B$4</f>
        <v>4.7313630000000002E-2</v>
      </c>
      <c r="Q1068">
        <f>IF(ABS(F1068)&gt;1,F1068/1000000,F1068)*Analysis!$B$4</f>
        <v>9.8509959899999995</v>
      </c>
      <c r="R1068">
        <f t="shared" si="101"/>
        <v>0</v>
      </c>
      <c r="S1068">
        <f t="shared" si="102"/>
        <v>0</v>
      </c>
      <c r="T1068">
        <f t="shared" si="103"/>
        <v>0</v>
      </c>
      <c r="U1068">
        <f t="shared" si="104"/>
        <v>0</v>
      </c>
    </row>
    <row r="1069" spans="1:21" x14ac:dyDescent="0.3">
      <c r="A1069" s="4">
        <v>1067</v>
      </c>
      <c r="B1069" s="4">
        <v>-96566708350</v>
      </c>
      <c r="C1069" s="5">
        <v>0</v>
      </c>
      <c r="D1069" s="5">
        <v>-1.8905000000000002E-2</v>
      </c>
      <c r="E1069" s="5">
        <v>4.1749999999999999E-3</v>
      </c>
      <c r="F1069" s="5">
        <v>1003909</v>
      </c>
      <c r="G1069" s="5">
        <v>0</v>
      </c>
      <c r="H1069" s="5">
        <v>0</v>
      </c>
      <c r="I1069" s="5">
        <v>0</v>
      </c>
      <c r="J1069" s="5">
        <v>0</v>
      </c>
      <c r="L1069">
        <f t="shared" si="99"/>
        <v>1067</v>
      </c>
      <c r="M1069">
        <f>Analysis!$B$3+B1069/1000000</f>
        <v>25.291649999999208</v>
      </c>
      <c r="N1069">
        <f t="shared" si="100"/>
        <v>0</v>
      </c>
      <c r="O1069">
        <f>IF(ABS(D1069)&gt;1,D1069/1000000,D1069)*Analysis!$B$4</f>
        <v>-0.18545805000000001</v>
      </c>
      <c r="P1069">
        <f>IF(ABS(E1069)&gt;1,E1069/1000000,E1069)*Analysis!$B$4</f>
        <v>4.095675E-2</v>
      </c>
      <c r="Q1069">
        <f>IF(ABS(F1069)&gt;1,F1069/1000000,F1069)*Analysis!$B$4</f>
        <v>9.8483472899999995</v>
      </c>
      <c r="R1069">
        <f t="shared" si="101"/>
        <v>0</v>
      </c>
      <c r="S1069">
        <f t="shared" si="102"/>
        <v>0</v>
      </c>
      <c r="T1069">
        <f t="shared" si="103"/>
        <v>0</v>
      </c>
      <c r="U1069">
        <f t="shared" si="104"/>
        <v>0</v>
      </c>
    </row>
    <row r="1070" spans="1:21" x14ac:dyDescent="0.3">
      <c r="A1070" s="4">
        <v>1068</v>
      </c>
      <c r="B1070" s="4">
        <v>-96566688587</v>
      </c>
      <c r="C1070" s="5">
        <v>0</v>
      </c>
      <c r="D1070" s="5">
        <v>-1.2212000000000001E-2</v>
      </c>
      <c r="E1070" s="5">
        <v>-2.4369999999999999E-3</v>
      </c>
      <c r="F1070" s="5">
        <v>1002270</v>
      </c>
      <c r="G1070" s="5">
        <v>0</v>
      </c>
      <c r="H1070" s="5">
        <v>0</v>
      </c>
      <c r="I1070" s="5">
        <v>0</v>
      </c>
      <c r="J1070" s="5">
        <v>0</v>
      </c>
      <c r="L1070">
        <f t="shared" si="99"/>
        <v>1068</v>
      </c>
      <c r="M1070">
        <f>Analysis!$B$3+B1070/1000000</f>
        <v>25.311413000003085</v>
      </c>
      <c r="N1070">
        <f t="shared" si="100"/>
        <v>0</v>
      </c>
      <c r="O1070">
        <f>IF(ABS(D1070)&gt;1,D1070/1000000,D1070)*Analysis!$B$4</f>
        <v>-0.11979972000000001</v>
      </c>
      <c r="P1070">
        <f>IF(ABS(E1070)&gt;1,E1070/1000000,E1070)*Analysis!$B$4</f>
        <v>-2.390697E-2</v>
      </c>
      <c r="Q1070">
        <f>IF(ABS(F1070)&gt;1,F1070/1000000,F1070)*Analysis!$B$4</f>
        <v>9.8322687000000002</v>
      </c>
      <c r="R1070">
        <f t="shared" si="101"/>
        <v>0</v>
      </c>
      <c r="S1070">
        <f t="shared" si="102"/>
        <v>0</v>
      </c>
      <c r="T1070">
        <f t="shared" si="103"/>
        <v>0</v>
      </c>
      <c r="U1070">
        <f t="shared" si="104"/>
        <v>0</v>
      </c>
    </row>
    <row r="1071" spans="1:21" x14ac:dyDescent="0.3">
      <c r="A1071" s="4">
        <v>1069</v>
      </c>
      <c r="B1071" s="4">
        <v>-96566668914</v>
      </c>
      <c r="C1071" s="5">
        <v>0</v>
      </c>
      <c r="D1071" s="5">
        <v>-1.702E-2</v>
      </c>
      <c r="E1071" s="5">
        <v>-2.7000000000000001E-3</v>
      </c>
      <c r="F1071" s="5">
        <v>0.99753700000000001</v>
      </c>
      <c r="G1071" s="5">
        <v>0</v>
      </c>
      <c r="H1071" s="5">
        <v>0</v>
      </c>
      <c r="I1071" s="5">
        <v>0</v>
      </c>
      <c r="J1071" s="5">
        <v>0</v>
      </c>
      <c r="L1071">
        <f t="shared" si="99"/>
        <v>1069</v>
      </c>
      <c r="M1071">
        <f>Analysis!$B$3+B1071/1000000</f>
        <v>25.331086000005598</v>
      </c>
      <c r="N1071">
        <f t="shared" si="100"/>
        <v>0</v>
      </c>
      <c r="O1071">
        <f>IF(ABS(D1071)&gt;1,D1071/1000000,D1071)*Analysis!$B$4</f>
        <v>-0.16696620000000001</v>
      </c>
      <c r="P1071">
        <f>IF(ABS(E1071)&gt;1,E1071/1000000,E1071)*Analysis!$B$4</f>
        <v>-2.6487000000000004E-2</v>
      </c>
      <c r="Q1071">
        <f>IF(ABS(F1071)&gt;1,F1071/1000000,F1071)*Analysis!$B$4</f>
        <v>9.7858379700000011</v>
      </c>
      <c r="R1071">
        <f t="shared" si="101"/>
        <v>0</v>
      </c>
      <c r="S1071">
        <f t="shared" si="102"/>
        <v>0</v>
      </c>
      <c r="T1071">
        <f t="shared" si="103"/>
        <v>0</v>
      </c>
      <c r="U1071">
        <f t="shared" si="104"/>
        <v>0</v>
      </c>
    </row>
    <row r="1072" spans="1:21" x14ac:dyDescent="0.3">
      <c r="A1072" s="4">
        <v>1070</v>
      </c>
      <c r="B1072" s="4">
        <v>-96566653461</v>
      </c>
      <c r="C1072" s="5">
        <v>0</v>
      </c>
      <c r="D1072" s="5">
        <v>-1.3943000000000001E-2</v>
      </c>
      <c r="E1072" s="5">
        <v>-3.859E-3</v>
      </c>
      <c r="F1072" s="5">
        <v>1005810</v>
      </c>
      <c r="G1072" s="5">
        <v>0</v>
      </c>
      <c r="H1072" s="5">
        <v>0</v>
      </c>
      <c r="I1072" s="5">
        <v>0</v>
      </c>
      <c r="J1072" s="5">
        <v>0</v>
      </c>
      <c r="L1072">
        <f t="shared" si="99"/>
        <v>1070</v>
      </c>
      <c r="M1072">
        <f>Analysis!$B$3+B1072/1000000</f>
        <v>25.346539000005578</v>
      </c>
      <c r="N1072">
        <f t="shared" si="100"/>
        <v>0</v>
      </c>
      <c r="O1072">
        <f>IF(ABS(D1072)&gt;1,D1072/1000000,D1072)*Analysis!$B$4</f>
        <v>-0.13678083000000002</v>
      </c>
      <c r="P1072">
        <f>IF(ABS(E1072)&gt;1,E1072/1000000,E1072)*Analysis!$B$4</f>
        <v>-3.7856790000000001E-2</v>
      </c>
      <c r="Q1072">
        <f>IF(ABS(F1072)&gt;1,F1072/1000000,F1072)*Analysis!$B$4</f>
        <v>9.8669961000000015</v>
      </c>
      <c r="R1072">
        <f t="shared" si="101"/>
        <v>0</v>
      </c>
      <c r="S1072">
        <f t="shared" si="102"/>
        <v>0</v>
      </c>
      <c r="T1072">
        <f t="shared" si="103"/>
        <v>0</v>
      </c>
      <c r="U1072">
        <f t="shared" si="104"/>
        <v>0</v>
      </c>
    </row>
    <row r="1073" spans="1:21" x14ac:dyDescent="0.3">
      <c r="A1073" s="4">
        <v>1071</v>
      </c>
      <c r="B1073" s="4">
        <v>-96566633194</v>
      </c>
      <c r="C1073" s="5">
        <v>0</v>
      </c>
      <c r="D1073" s="5">
        <v>-1.4385999999999999E-2</v>
      </c>
      <c r="E1073" s="5">
        <v>-3.3570000000000002E-3</v>
      </c>
      <c r="F1073" s="5">
        <v>1003720</v>
      </c>
      <c r="G1073" s="5">
        <v>0</v>
      </c>
      <c r="H1073" s="5">
        <v>0</v>
      </c>
      <c r="I1073" s="5">
        <v>0</v>
      </c>
      <c r="J1073" s="5">
        <v>0</v>
      </c>
      <c r="L1073">
        <f t="shared" si="99"/>
        <v>1071</v>
      </c>
      <c r="M1073">
        <f>Analysis!$B$3+B1073/1000000</f>
        <v>25.366806000005454</v>
      </c>
      <c r="N1073">
        <f t="shared" si="100"/>
        <v>0</v>
      </c>
      <c r="O1073">
        <f>IF(ABS(D1073)&gt;1,D1073/1000000,D1073)*Analysis!$B$4</f>
        <v>-0.14112666000000001</v>
      </c>
      <c r="P1073">
        <f>IF(ABS(E1073)&gt;1,E1073/1000000,E1073)*Analysis!$B$4</f>
        <v>-3.2932170000000004E-2</v>
      </c>
      <c r="Q1073">
        <f>IF(ABS(F1073)&gt;1,F1073/1000000,F1073)*Analysis!$B$4</f>
        <v>9.8464931999999994</v>
      </c>
      <c r="R1073">
        <f t="shared" si="101"/>
        <v>0</v>
      </c>
      <c r="S1073">
        <f t="shared" si="102"/>
        <v>0</v>
      </c>
      <c r="T1073">
        <f t="shared" si="103"/>
        <v>0</v>
      </c>
      <c r="U1073">
        <f t="shared" si="104"/>
        <v>0</v>
      </c>
    </row>
    <row r="1074" spans="1:21" x14ac:dyDescent="0.3">
      <c r="A1074" s="4">
        <v>1072</v>
      </c>
      <c r="B1074" s="4">
        <v>-96566608242</v>
      </c>
      <c r="C1074" s="5">
        <v>0</v>
      </c>
      <c r="D1074" s="5">
        <v>-1.5219E-2</v>
      </c>
      <c r="E1074" s="5">
        <v>5.1009999999999996E-3</v>
      </c>
      <c r="F1074" s="5">
        <v>1003973</v>
      </c>
      <c r="G1074" s="5">
        <v>0</v>
      </c>
      <c r="H1074" s="5">
        <v>0</v>
      </c>
      <c r="I1074" s="5">
        <v>0</v>
      </c>
      <c r="J1074" s="5">
        <v>0</v>
      </c>
      <c r="L1074">
        <f t="shared" si="99"/>
        <v>1072</v>
      </c>
      <c r="M1074">
        <f>Analysis!$B$3+B1074/1000000</f>
        <v>25.391757999997935</v>
      </c>
      <c r="N1074">
        <f t="shared" si="100"/>
        <v>0</v>
      </c>
      <c r="O1074">
        <f>IF(ABS(D1074)&gt;1,D1074/1000000,D1074)*Analysis!$B$4</f>
        <v>-0.14929839</v>
      </c>
      <c r="P1074">
        <f>IF(ABS(E1074)&gt;1,E1074/1000000,E1074)*Analysis!$B$4</f>
        <v>5.0040809999999998E-2</v>
      </c>
      <c r="Q1074">
        <f>IF(ABS(F1074)&gt;1,F1074/1000000,F1074)*Analysis!$B$4</f>
        <v>9.8489751300000012</v>
      </c>
      <c r="R1074">
        <f t="shared" si="101"/>
        <v>0</v>
      </c>
      <c r="S1074">
        <f t="shared" si="102"/>
        <v>0</v>
      </c>
      <c r="T1074">
        <f t="shared" si="103"/>
        <v>0</v>
      </c>
      <c r="U1074">
        <f t="shared" si="104"/>
        <v>0</v>
      </c>
    </row>
    <row r="1075" spans="1:21" x14ac:dyDescent="0.3">
      <c r="A1075" s="4">
        <v>1073</v>
      </c>
      <c r="B1075" s="4">
        <v>-96566590125</v>
      </c>
      <c r="C1075" s="5">
        <v>0</v>
      </c>
      <c r="D1075" s="5">
        <v>-1.5295E-2</v>
      </c>
      <c r="E1075" s="5">
        <v>1.0399999999999999E-4</v>
      </c>
      <c r="F1075" s="5">
        <v>1004184</v>
      </c>
      <c r="G1075" s="5">
        <v>0</v>
      </c>
      <c r="H1075" s="5">
        <v>0</v>
      </c>
      <c r="I1075" s="5">
        <v>0</v>
      </c>
      <c r="J1075" s="5">
        <v>0</v>
      </c>
      <c r="L1075">
        <f t="shared" si="99"/>
        <v>1073</v>
      </c>
      <c r="M1075">
        <f>Analysis!$B$3+B1075/1000000</f>
        <v>25.409874999997555</v>
      </c>
      <c r="N1075">
        <f t="shared" si="100"/>
        <v>0</v>
      </c>
      <c r="O1075">
        <f>IF(ABS(D1075)&gt;1,D1075/1000000,D1075)*Analysis!$B$4</f>
        <v>-0.15004395000000001</v>
      </c>
      <c r="P1075">
        <f>IF(ABS(E1075)&gt;1,E1075/1000000,E1075)*Analysis!$B$4</f>
        <v>1.0202399999999999E-3</v>
      </c>
      <c r="Q1075">
        <f>IF(ABS(F1075)&gt;1,F1075/1000000,F1075)*Analysis!$B$4</f>
        <v>9.8510450400000007</v>
      </c>
      <c r="R1075">
        <f t="shared" si="101"/>
        <v>0</v>
      </c>
      <c r="S1075">
        <f t="shared" si="102"/>
        <v>0</v>
      </c>
      <c r="T1075">
        <f t="shared" si="103"/>
        <v>0</v>
      </c>
      <c r="U1075">
        <f t="shared" si="104"/>
        <v>0</v>
      </c>
    </row>
    <row r="1076" spans="1:21" x14ac:dyDescent="0.3">
      <c r="A1076" s="4">
        <v>1074</v>
      </c>
      <c r="B1076" s="4">
        <v>-96566567304</v>
      </c>
      <c r="C1076" s="5">
        <v>0</v>
      </c>
      <c r="D1076" s="5">
        <v>-1.2324E-2</v>
      </c>
      <c r="E1076" s="5">
        <v>3.86E-4</v>
      </c>
      <c r="F1076" s="5">
        <v>1004211</v>
      </c>
      <c r="G1076" s="5">
        <v>0</v>
      </c>
      <c r="H1076" s="5">
        <v>0</v>
      </c>
      <c r="I1076" s="5">
        <v>0</v>
      </c>
      <c r="J1076" s="5">
        <v>0</v>
      </c>
      <c r="L1076">
        <f t="shared" si="99"/>
        <v>1074</v>
      </c>
      <c r="M1076">
        <f>Analysis!$B$3+B1076/1000000</f>
        <v>25.432696000003489</v>
      </c>
      <c r="N1076">
        <f t="shared" si="100"/>
        <v>0</v>
      </c>
      <c r="O1076">
        <f>IF(ABS(D1076)&gt;1,D1076/1000000,D1076)*Analysis!$B$4</f>
        <v>-0.12089844000000001</v>
      </c>
      <c r="P1076">
        <f>IF(ABS(E1076)&gt;1,E1076/1000000,E1076)*Analysis!$B$4</f>
        <v>3.7866600000000003E-3</v>
      </c>
      <c r="Q1076">
        <f>IF(ABS(F1076)&gt;1,F1076/1000000,F1076)*Analysis!$B$4</f>
        <v>9.8513099099999994</v>
      </c>
      <c r="R1076">
        <f t="shared" si="101"/>
        <v>0</v>
      </c>
      <c r="S1076">
        <f t="shared" si="102"/>
        <v>0</v>
      </c>
      <c r="T1076">
        <f t="shared" si="103"/>
        <v>0</v>
      </c>
      <c r="U1076">
        <f t="shared" si="104"/>
        <v>0</v>
      </c>
    </row>
    <row r="1077" spans="1:21" x14ac:dyDescent="0.3">
      <c r="A1077" s="4">
        <v>1075</v>
      </c>
      <c r="B1077" s="4">
        <v>-96566551181</v>
      </c>
      <c r="C1077" s="5">
        <v>0</v>
      </c>
      <c r="D1077" s="5">
        <v>-1.3847E-2</v>
      </c>
      <c r="E1077" s="5">
        <v>2.6979999999999999E-3</v>
      </c>
      <c r="F1077" s="5">
        <v>1004115</v>
      </c>
      <c r="G1077" s="5">
        <v>0</v>
      </c>
      <c r="H1077" s="5">
        <v>0</v>
      </c>
      <c r="I1077" s="5">
        <v>0</v>
      </c>
      <c r="J1077" s="5">
        <v>0</v>
      </c>
      <c r="L1077">
        <f t="shared" si="99"/>
        <v>1075</v>
      </c>
      <c r="M1077">
        <f>Analysis!$B$3+B1077/1000000</f>
        <v>25.448818999997457</v>
      </c>
      <c r="N1077">
        <f t="shared" si="100"/>
        <v>0</v>
      </c>
      <c r="O1077">
        <f>IF(ABS(D1077)&gt;1,D1077/1000000,D1077)*Analysis!$B$4</f>
        <v>-0.13583907000000001</v>
      </c>
      <c r="P1077">
        <f>IF(ABS(E1077)&gt;1,E1077/1000000,E1077)*Analysis!$B$4</f>
        <v>2.6467379999999999E-2</v>
      </c>
      <c r="Q1077">
        <f>IF(ABS(F1077)&gt;1,F1077/1000000,F1077)*Analysis!$B$4</f>
        <v>9.8503681500000013</v>
      </c>
      <c r="R1077">
        <f t="shared" si="101"/>
        <v>0</v>
      </c>
      <c r="S1077">
        <f t="shared" si="102"/>
        <v>0</v>
      </c>
      <c r="T1077">
        <f t="shared" si="103"/>
        <v>0</v>
      </c>
      <c r="U1077">
        <f t="shared" si="104"/>
        <v>0</v>
      </c>
    </row>
    <row r="1078" spans="1:21" x14ac:dyDescent="0.3">
      <c r="A1078" s="4">
        <v>1076</v>
      </c>
      <c r="B1078" s="4">
        <v>-96566532677</v>
      </c>
      <c r="C1078" s="5">
        <v>0</v>
      </c>
      <c r="D1078" s="5">
        <v>-2.1426000000000001E-2</v>
      </c>
      <c r="E1078" s="5">
        <v>3.5920000000000001E-3</v>
      </c>
      <c r="F1078" s="5">
        <v>1003835</v>
      </c>
      <c r="G1078" s="5">
        <v>0</v>
      </c>
      <c r="H1078" s="5">
        <v>0</v>
      </c>
      <c r="I1078" s="5">
        <v>0</v>
      </c>
      <c r="J1078" s="5">
        <v>0</v>
      </c>
      <c r="L1078">
        <f t="shared" si="99"/>
        <v>1076</v>
      </c>
      <c r="M1078">
        <f>Analysis!$B$3+B1078/1000000</f>
        <v>25.467323000004399</v>
      </c>
      <c r="N1078">
        <f t="shared" si="100"/>
        <v>0</v>
      </c>
      <c r="O1078">
        <f>IF(ABS(D1078)&gt;1,D1078/1000000,D1078)*Analysis!$B$4</f>
        <v>-0.21018906000000001</v>
      </c>
      <c r="P1078">
        <f>IF(ABS(E1078)&gt;1,E1078/1000000,E1078)*Analysis!$B$4</f>
        <v>3.5237520000000001E-2</v>
      </c>
      <c r="Q1078">
        <f>IF(ABS(F1078)&gt;1,F1078/1000000,F1078)*Analysis!$B$4</f>
        <v>9.8476213500000007</v>
      </c>
      <c r="R1078">
        <f t="shared" si="101"/>
        <v>0</v>
      </c>
      <c r="S1078">
        <f t="shared" si="102"/>
        <v>0</v>
      </c>
      <c r="T1078">
        <f t="shared" si="103"/>
        <v>0</v>
      </c>
      <c r="U1078">
        <f t="shared" si="104"/>
        <v>0</v>
      </c>
    </row>
    <row r="1079" spans="1:21" x14ac:dyDescent="0.3">
      <c r="A1079" s="4">
        <v>1077</v>
      </c>
      <c r="B1079" s="4">
        <v>-96566512644</v>
      </c>
      <c r="C1079" s="5">
        <v>0</v>
      </c>
      <c r="D1079" s="5">
        <v>-1.3756000000000001E-2</v>
      </c>
      <c r="E1079" s="5">
        <v>1.2669999999999999E-3</v>
      </c>
      <c r="F1079" s="5">
        <v>1004120</v>
      </c>
      <c r="G1079" s="5">
        <v>0</v>
      </c>
      <c r="H1079" s="5">
        <v>0</v>
      </c>
      <c r="I1079" s="5">
        <v>0</v>
      </c>
      <c r="J1079" s="5">
        <v>0</v>
      </c>
      <c r="L1079">
        <f t="shared" si="99"/>
        <v>1077</v>
      </c>
      <c r="M1079">
        <f>Analysis!$B$3+B1079/1000000</f>
        <v>25.487355999997817</v>
      </c>
      <c r="N1079">
        <f t="shared" si="100"/>
        <v>0</v>
      </c>
      <c r="O1079">
        <f>IF(ABS(D1079)&gt;1,D1079/1000000,D1079)*Analysis!$B$4</f>
        <v>-0.13494636000000002</v>
      </c>
      <c r="P1079">
        <f>IF(ABS(E1079)&gt;1,E1079/1000000,E1079)*Analysis!$B$4</f>
        <v>1.2429269999999999E-2</v>
      </c>
      <c r="Q1079">
        <f>IF(ABS(F1079)&gt;1,F1079/1000000,F1079)*Analysis!$B$4</f>
        <v>9.850417199999999</v>
      </c>
      <c r="R1079">
        <f t="shared" si="101"/>
        <v>0</v>
      </c>
      <c r="S1079">
        <f t="shared" si="102"/>
        <v>0</v>
      </c>
      <c r="T1079">
        <f t="shared" si="103"/>
        <v>0</v>
      </c>
      <c r="U1079">
        <f t="shared" si="104"/>
        <v>0</v>
      </c>
    </row>
    <row r="1080" spans="1:21" x14ac:dyDescent="0.3">
      <c r="A1080" s="4">
        <v>1078</v>
      </c>
      <c r="B1080" s="4">
        <v>-96566487321</v>
      </c>
      <c r="C1080" s="5">
        <v>0</v>
      </c>
      <c r="D1080" s="5">
        <v>-1.2943E-2</v>
      </c>
      <c r="E1080" s="5">
        <v>6.4000000000000003E-3</v>
      </c>
      <c r="F1080" s="5">
        <v>1004141</v>
      </c>
      <c r="G1080" s="5">
        <v>0</v>
      </c>
      <c r="H1080" s="5">
        <v>0</v>
      </c>
      <c r="I1080" s="5">
        <v>0</v>
      </c>
      <c r="J1080" s="5">
        <v>0</v>
      </c>
      <c r="L1080">
        <f t="shared" si="99"/>
        <v>1078</v>
      </c>
      <c r="M1080">
        <f>Analysis!$B$3+B1080/1000000</f>
        <v>25.512679000006756</v>
      </c>
      <c r="N1080">
        <f t="shared" si="100"/>
        <v>0</v>
      </c>
      <c r="O1080">
        <f>IF(ABS(D1080)&gt;1,D1080/1000000,D1080)*Analysis!$B$4</f>
        <v>-0.12697083000000001</v>
      </c>
      <c r="P1080">
        <f>IF(ABS(E1080)&gt;1,E1080/1000000,E1080)*Analysis!$B$4</f>
        <v>6.2784000000000006E-2</v>
      </c>
      <c r="Q1080">
        <f>IF(ABS(F1080)&gt;1,F1080/1000000,F1080)*Analysis!$B$4</f>
        <v>9.8506232100000002</v>
      </c>
      <c r="R1080">
        <f t="shared" si="101"/>
        <v>0</v>
      </c>
      <c r="S1080">
        <f t="shared" si="102"/>
        <v>0</v>
      </c>
      <c r="T1080">
        <f t="shared" si="103"/>
        <v>0</v>
      </c>
      <c r="U1080">
        <f t="shared" si="104"/>
        <v>0</v>
      </c>
    </row>
    <row r="1081" spans="1:21" x14ac:dyDescent="0.3">
      <c r="A1081" s="4">
        <v>1079</v>
      </c>
      <c r="B1081" s="4">
        <v>-96566467793</v>
      </c>
      <c r="C1081" s="5">
        <v>0</v>
      </c>
      <c r="D1081" s="5">
        <v>-1.3108E-2</v>
      </c>
      <c r="E1081" s="5">
        <v>3.882E-3</v>
      </c>
      <c r="F1081" s="5">
        <v>1004148</v>
      </c>
      <c r="G1081" s="5">
        <v>0</v>
      </c>
      <c r="H1081" s="5">
        <v>0</v>
      </c>
      <c r="I1081" s="5">
        <v>0</v>
      </c>
      <c r="J1081" s="5">
        <v>0</v>
      </c>
      <c r="L1081">
        <f t="shared" si="99"/>
        <v>1079</v>
      </c>
      <c r="M1081">
        <f>Analysis!$B$3+B1081/1000000</f>
        <v>25.532206999996561</v>
      </c>
      <c r="N1081">
        <f t="shared" si="100"/>
        <v>0</v>
      </c>
      <c r="O1081">
        <f>IF(ABS(D1081)&gt;1,D1081/1000000,D1081)*Analysis!$B$4</f>
        <v>-0.12858948000000001</v>
      </c>
      <c r="P1081">
        <f>IF(ABS(E1081)&gt;1,E1081/1000000,E1081)*Analysis!$B$4</f>
        <v>3.8082420000000006E-2</v>
      </c>
      <c r="Q1081">
        <f>IF(ABS(F1081)&gt;1,F1081/1000000,F1081)*Analysis!$B$4</f>
        <v>9.8506918800000012</v>
      </c>
      <c r="R1081">
        <f t="shared" si="101"/>
        <v>0</v>
      </c>
      <c r="S1081">
        <f t="shared" si="102"/>
        <v>0</v>
      </c>
      <c r="T1081">
        <f t="shared" si="103"/>
        <v>0</v>
      </c>
      <c r="U1081">
        <f t="shared" si="104"/>
        <v>0</v>
      </c>
    </row>
    <row r="1082" spans="1:21" x14ac:dyDescent="0.3">
      <c r="A1082" s="4">
        <v>1080</v>
      </c>
      <c r="B1082" s="4">
        <v>-96566449920</v>
      </c>
      <c r="C1082" s="5">
        <v>0</v>
      </c>
      <c r="D1082" s="5">
        <v>-1.3043000000000001E-2</v>
      </c>
      <c r="E1082" s="5">
        <v>4.4479999999999997E-3</v>
      </c>
      <c r="F1082" s="5">
        <v>1004147</v>
      </c>
      <c r="G1082" s="5">
        <v>0</v>
      </c>
      <c r="H1082" s="5">
        <v>0</v>
      </c>
      <c r="I1082" s="5">
        <v>0</v>
      </c>
      <c r="J1082" s="5">
        <v>0</v>
      </c>
      <c r="L1082">
        <f t="shared" si="99"/>
        <v>1080</v>
      </c>
      <c r="M1082">
        <f>Analysis!$B$3+B1082/1000000</f>
        <v>25.550080000000889</v>
      </c>
      <c r="N1082">
        <f t="shared" si="100"/>
        <v>0</v>
      </c>
      <c r="O1082">
        <f>IF(ABS(D1082)&gt;1,D1082/1000000,D1082)*Analysis!$B$4</f>
        <v>-0.12795183000000002</v>
      </c>
      <c r="P1082">
        <f>IF(ABS(E1082)&gt;1,E1082/1000000,E1082)*Analysis!$B$4</f>
        <v>4.3634880000000001E-2</v>
      </c>
      <c r="Q1082">
        <f>IF(ABS(F1082)&gt;1,F1082/1000000,F1082)*Analysis!$B$4</f>
        <v>9.8506820699999995</v>
      </c>
      <c r="R1082">
        <f t="shared" si="101"/>
        <v>0</v>
      </c>
      <c r="S1082">
        <f t="shared" si="102"/>
        <v>0</v>
      </c>
      <c r="T1082">
        <f t="shared" si="103"/>
        <v>0</v>
      </c>
      <c r="U1082">
        <f t="shared" si="104"/>
        <v>0</v>
      </c>
    </row>
    <row r="1083" spans="1:21" x14ac:dyDescent="0.3">
      <c r="A1083" s="4">
        <v>1081</v>
      </c>
      <c r="B1083" s="4">
        <v>-96566431328</v>
      </c>
      <c r="C1083" s="5">
        <v>0</v>
      </c>
      <c r="D1083" s="5">
        <v>-1.2924E-2</v>
      </c>
      <c r="E1083" s="5">
        <v>-4.6080000000000001E-3</v>
      </c>
      <c r="F1083" s="5">
        <v>1004164</v>
      </c>
      <c r="G1083" s="5">
        <v>0</v>
      </c>
      <c r="H1083" s="5">
        <v>0</v>
      </c>
      <c r="I1083" s="5">
        <v>0</v>
      </c>
      <c r="J1083" s="5">
        <v>0</v>
      </c>
      <c r="L1083">
        <f t="shared" si="99"/>
        <v>1081</v>
      </c>
      <c r="M1083">
        <f>Analysis!$B$3+B1083/1000000</f>
        <v>25.568671999993967</v>
      </c>
      <c r="N1083">
        <f t="shared" si="100"/>
        <v>0</v>
      </c>
      <c r="O1083">
        <f>IF(ABS(D1083)&gt;1,D1083/1000000,D1083)*Analysis!$B$4</f>
        <v>-0.12678444</v>
      </c>
      <c r="P1083">
        <f>IF(ABS(E1083)&gt;1,E1083/1000000,E1083)*Analysis!$B$4</f>
        <v>-4.5204480000000005E-2</v>
      </c>
      <c r="Q1083">
        <f>IF(ABS(F1083)&gt;1,F1083/1000000,F1083)*Analysis!$B$4</f>
        <v>9.8508488400000012</v>
      </c>
      <c r="R1083">
        <f t="shared" si="101"/>
        <v>0</v>
      </c>
      <c r="S1083">
        <f t="shared" si="102"/>
        <v>0</v>
      </c>
      <c r="T1083">
        <f t="shared" si="103"/>
        <v>0</v>
      </c>
      <c r="U1083">
        <f t="shared" si="104"/>
        <v>0</v>
      </c>
    </row>
    <row r="1084" spans="1:21" x14ac:dyDescent="0.3">
      <c r="A1084" s="4">
        <v>1082</v>
      </c>
      <c r="B1084" s="4">
        <v>-96566408005</v>
      </c>
      <c r="C1084" s="5">
        <v>0</v>
      </c>
      <c r="D1084" s="5">
        <v>-1.2978E-2</v>
      </c>
      <c r="E1084" s="5">
        <v>-3.0490000000000001E-3</v>
      </c>
      <c r="F1084" s="5">
        <v>1004163</v>
      </c>
      <c r="G1084" s="5">
        <v>0</v>
      </c>
      <c r="H1084" s="5">
        <v>0</v>
      </c>
      <c r="I1084" s="5">
        <v>0</v>
      </c>
      <c r="J1084" s="5">
        <v>0</v>
      </c>
      <c r="L1084">
        <f t="shared" si="99"/>
        <v>1082</v>
      </c>
      <c r="M1084">
        <f>Analysis!$B$3+B1084/1000000</f>
        <v>25.591994999995222</v>
      </c>
      <c r="N1084">
        <f t="shared" si="100"/>
        <v>0</v>
      </c>
      <c r="O1084">
        <f>IF(ABS(D1084)&gt;1,D1084/1000000,D1084)*Analysis!$B$4</f>
        <v>-0.12731418</v>
      </c>
      <c r="P1084">
        <f>IF(ABS(E1084)&gt;1,E1084/1000000,E1084)*Analysis!$B$4</f>
        <v>-2.9910690000000004E-2</v>
      </c>
      <c r="Q1084">
        <f>IF(ABS(F1084)&gt;1,F1084/1000000,F1084)*Analysis!$B$4</f>
        <v>9.8508390299999995</v>
      </c>
      <c r="R1084">
        <f t="shared" si="101"/>
        <v>0</v>
      </c>
      <c r="S1084">
        <f t="shared" si="102"/>
        <v>0</v>
      </c>
      <c r="T1084">
        <f t="shared" si="103"/>
        <v>0</v>
      </c>
      <c r="U1084">
        <f t="shared" si="104"/>
        <v>0</v>
      </c>
    </row>
    <row r="1085" spans="1:21" x14ac:dyDescent="0.3">
      <c r="A1085" s="4">
        <v>1083</v>
      </c>
      <c r="B1085" s="4">
        <v>-96566395841</v>
      </c>
      <c r="C1085" s="5">
        <v>0</v>
      </c>
      <c r="D1085" s="5">
        <v>-1.2913000000000001E-2</v>
      </c>
      <c r="E1085" s="5">
        <v>-3.297E-3</v>
      </c>
      <c r="F1085" s="5">
        <v>1002598</v>
      </c>
      <c r="G1085" s="5">
        <v>0</v>
      </c>
      <c r="H1085" s="5">
        <v>0</v>
      </c>
      <c r="I1085" s="5">
        <v>0</v>
      </c>
      <c r="J1085" s="5">
        <v>0</v>
      </c>
      <c r="L1085">
        <f t="shared" si="99"/>
        <v>1083</v>
      </c>
      <c r="M1085">
        <f>Analysis!$B$3+B1085/1000000</f>
        <v>25.604158999994979</v>
      </c>
      <c r="N1085">
        <f t="shared" si="100"/>
        <v>0</v>
      </c>
      <c r="O1085">
        <f>IF(ABS(D1085)&gt;1,D1085/1000000,D1085)*Analysis!$B$4</f>
        <v>-0.12667653000000001</v>
      </c>
      <c r="P1085">
        <f>IF(ABS(E1085)&gt;1,E1085/1000000,E1085)*Analysis!$B$4</f>
        <v>-3.2343570000000002E-2</v>
      </c>
      <c r="Q1085">
        <f>IF(ABS(F1085)&gt;1,F1085/1000000,F1085)*Analysis!$B$4</f>
        <v>9.8354863800000008</v>
      </c>
      <c r="R1085">
        <f t="shared" si="101"/>
        <v>0</v>
      </c>
      <c r="S1085">
        <f t="shared" si="102"/>
        <v>0</v>
      </c>
      <c r="T1085">
        <f t="shared" si="103"/>
        <v>0</v>
      </c>
      <c r="U1085">
        <f t="shared" si="104"/>
        <v>0</v>
      </c>
    </row>
    <row r="1086" spans="1:21" x14ac:dyDescent="0.3">
      <c r="A1086" s="4">
        <v>1084</v>
      </c>
      <c r="B1086" s="4">
        <v>-96566371448</v>
      </c>
      <c r="C1086" s="5">
        <v>0</v>
      </c>
      <c r="D1086" s="5">
        <v>-1.2727E-2</v>
      </c>
      <c r="E1086" s="5">
        <v>-3.4480000000000001E-3</v>
      </c>
      <c r="F1086" s="5">
        <v>0.99556699999999998</v>
      </c>
      <c r="G1086" s="5">
        <v>0</v>
      </c>
      <c r="H1086" s="5">
        <v>0</v>
      </c>
      <c r="I1086" s="5">
        <v>0</v>
      </c>
      <c r="J1086" s="5">
        <v>0</v>
      </c>
      <c r="L1086">
        <f t="shared" si="99"/>
        <v>1084</v>
      </c>
      <c r="M1086">
        <f>Analysis!$B$3+B1086/1000000</f>
        <v>25.62855199999467</v>
      </c>
      <c r="N1086">
        <f t="shared" si="100"/>
        <v>0</v>
      </c>
      <c r="O1086">
        <f>IF(ABS(D1086)&gt;1,D1086/1000000,D1086)*Analysis!$B$4</f>
        <v>-0.12485187000000002</v>
      </c>
      <c r="P1086">
        <f>IF(ABS(E1086)&gt;1,E1086/1000000,E1086)*Analysis!$B$4</f>
        <v>-3.3824880000000002E-2</v>
      </c>
      <c r="Q1086">
        <f>IF(ABS(F1086)&gt;1,F1086/1000000,F1086)*Analysis!$B$4</f>
        <v>9.7665122699999998</v>
      </c>
      <c r="R1086">
        <f t="shared" si="101"/>
        <v>0</v>
      </c>
      <c r="S1086">
        <f t="shared" si="102"/>
        <v>0</v>
      </c>
      <c r="T1086">
        <f t="shared" si="103"/>
        <v>0</v>
      </c>
      <c r="U1086">
        <f t="shared" si="104"/>
        <v>0</v>
      </c>
    </row>
    <row r="1087" spans="1:21" x14ac:dyDescent="0.3">
      <c r="A1087" s="4">
        <v>1085</v>
      </c>
      <c r="B1087" s="4">
        <v>-96566350839</v>
      </c>
      <c r="C1087" s="5">
        <v>0</v>
      </c>
      <c r="D1087" s="5">
        <v>-1.2748000000000001E-2</v>
      </c>
      <c r="E1087" s="5">
        <v>-3.5869999999999999E-3</v>
      </c>
      <c r="F1087" s="5">
        <v>0.99562300000000004</v>
      </c>
      <c r="G1087" s="5">
        <v>0</v>
      </c>
      <c r="H1087" s="5">
        <v>0</v>
      </c>
      <c r="I1087" s="5">
        <v>0</v>
      </c>
      <c r="J1087" s="5">
        <v>0</v>
      </c>
      <c r="L1087">
        <f t="shared" si="99"/>
        <v>1085</v>
      </c>
      <c r="M1087">
        <f>Analysis!$B$3+B1087/1000000</f>
        <v>25.64916099999391</v>
      </c>
      <c r="N1087">
        <f t="shared" si="100"/>
        <v>0</v>
      </c>
      <c r="O1087">
        <f>IF(ABS(D1087)&gt;1,D1087/1000000,D1087)*Analysis!$B$4</f>
        <v>-0.12505788000000001</v>
      </c>
      <c r="P1087">
        <f>IF(ABS(E1087)&gt;1,E1087/1000000,E1087)*Analysis!$B$4</f>
        <v>-3.5188469999999999E-2</v>
      </c>
      <c r="Q1087">
        <f>IF(ABS(F1087)&gt;1,F1087/1000000,F1087)*Analysis!$B$4</f>
        <v>9.7670616300000006</v>
      </c>
      <c r="R1087">
        <f t="shared" si="101"/>
        <v>0</v>
      </c>
      <c r="S1087">
        <f t="shared" si="102"/>
        <v>0</v>
      </c>
      <c r="T1087">
        <f t="shared" si="103"/>
        <v>0</v>
      </c>
      <c r="U1087">
        <f t="shared" si="104"/>
        <v>0</v>
      </c>
    </row>
    <row r="1088" spans="1:21" x14ac:dyDescent="0.3">
      <c r="A1088" s="4">
        <v>1086</v>
      </c>
      <c r="B1088" s="4">
        <v>-96566329909</v>
      </c>
      <c r="C1088" s="5">
        <v>0</v>
      </c>
      <c r="D1088" s="5">
        <v>-1.2874E-2</v>
      </c>
      <c r="E1088" s="5">
        <v>-1.1400000000000001E-4</v>
      </c>
      <c r="F1088" s="5">
        <v>1004997</v>
      </c>
      <c r="G1088" s="5">
        <v>0</v>
      </c>
      <c r="H1088" s="5">
        <v>0</v>
      </c>
      <c r="I1088" s="5">
        <v>0</v>
      </c>
      <c r="J1088" s="5">
        <v>0</v>
      </c>
      <c r="L1088">
        <f t="shared" si="99"/>
        <v>1086</v>
      </c>
      <c r="M1088">
        <f>Analysis!$B$3+B1088/1000000</f>
        <v>25.670091000007233</v>
      </c>
      <c r="N1088">
        <f t="shared" si="100"/>
        <v>0</v>
      </c>
      <c r="O1088">
        <f>IF(ABS(D1088)&gt;1,D1088/1000000,D1088)*Analysis!$B$4</f>
        <v>-0.12629393999999999</v>
      </c>
      <c r="P1088">
        <f>IF(ABS(E1088)&gt;1,E1088/1000000,E1088)*Analysis!$B$4</f>
        <v>-1.1183400000000002E-3</v>
      </c>
      <c r="Q1088">
        <f>IF(ABS(F1088)&gt;1,F1088/1000000,F1088)*Analysis!$B$4</f>
        <v>9.8590205700000002</v>
      </c>
      <c r="R1088">
        <f t="shared" si="101"/>
        <v>0</v>
      </c>
      <c r="S1088">
        <f t="shared" si="102"/>
        <v>0</v>
      </c>
      <c r="T1088">
        <f t="shared" si="103"/>
        <v>0</v>
      </c>
      <c r="U1088">
        <f t="shared" si="104"/>
        <v>0</v>
      </c>
    </row>
    <row r="1089" spans="1:21" x14ac:dyDescent="0.3">
      <c r="A1089" s="4">
        <v>1087</v>
      </c>
      <c r="B1089" s="4">
        <v>-96566311840</v>
      </c>
      <c r="C1089" s="5">
        <v>0</v>
      </c>
      <c r="D1089" s="5">
        <v>-1.2813E-2</v>
      </c>
      <c r="E1089" s="5">
        <v>4.9410000000000001E-3</v>
      </c>
      <c r="F1089" s="5">
        <v>1003981</v>
      </c>
      <c r="G1089" s="5">
        <v>0</v>
      </c>
      <c r="H1089" s="5">
        <v>0</v>
      </c>
      <c r="I1089" s="5">
        <v>0</v>
      </c>
      <c r="J1089" s="5">
        <v>0</v>
      </c>
      <c r="L1089">
        <f t="shared" si="99"/>
        <v>1087</v>
      </c>
      <c r="M1089">
        <f>Analysis!$B$3+B1089/1000000</f>
        <v>25.688160000005155</v>
      </c>
      <c r="N1089">
        <f t="shared" si="100"/>
        <v>0</v>
      </c>
      <c r="O1089">
        <f>IF(ABS(D1089)&gt;1,D1089/1000000,D1089)*Analysis!$B$4</f>
        <v>-0.12569553</v>
      </c>
      <c r="P1089">
        <f>IF(ABS(E1089)&gt;1,E1089/1000000,E1089)*Analysis!$B$4</f>
        <v>4.8471210000000001E-2</v>
      </c>
      <c r="Q1089">
        <f>IF(ABS(F1089)&gt;1,F1089/1000000,F1089)*Analysis!$B$4</f>
        <v>9.8490536100000003</v>
      </c>
      <c r="R1089">
        <f t="shared" si="101"/>
        <v>0</v>
      </c>
      <c r="S1089">
        <f t="shared" si="102"/>
        <v>0</v>
      </c>
      <c r="T1089">
        <f t="shared" si="103"/>
        <v>0</v>
      </c>
      <c r="U1089">
        <f t="shared" si="104"/>
        <v>0</v>
      </c>
    </row>
    <row r="1090" spans="1:21" x14ac:dyDescent="0.3">
      <c r="A1090" s="4">
        <v>1088</v>
      </c>
      <c r="B1090" s="4">
        <v>-96566290677</v>
      </c>
      <c r="C1090" s="5">
        <v>0</v>
      </c>
      <c r="D1090" s="5">
        <v>-1.2895999999999999E-2</v>
      </c>
      <c r="E1090" s="5">
        <v>4.8739999999999999E-3</v>
      </c>
      <c r="F1090" s="5">
        <v>1004031</v>
      </c>
      <c r="G1090" s="5">
        <v>0</v>
      </c>
      <c r="H1090" s="5">
        <v>0</v>
      </c>
      <c r="I1090" s="5">
        <v>0</v>
      </c>
      <c r="J1090" s="5">
        <v>0</v>
      </c>
      <c r="L1090">
        <f t="shared" si="99"/>
        <v>1088</v>
      </c>
      <c r="M1090">
        <f>Analysis!$B$3+B1090/1000000</f>
        <v>25.709323000002769</v>
      </c>
      <c r="N1090">
        <f t="shared" si="100"/>
        <v>0</v>
      </c>
      <c r="O1090">
        <f>IF(ABS(D1090)&gt;1,D1090/1000000,D1090)*Analysis!$B$4</f>
        <v>-0.12650976</v>
      </c>
      <c r="P1090">
        <f>IF(ABS(E1090)&gt;1,E1090/1000000,E1090)*Analysis!$B$4</f>
        <v>4.7813939999999999E-2</v>
      </c>
      <c r="Q1090">
        <f>IF(ABS(F1090)&gt;1,F1090/1000000,F1090)*Analysis!$B$4</f>
        <v>9.8495441100000001</v>
      </c>
      <c r="R1090">
        <f t="shared" si="101"/>
        <v>0</v>
      </c>
      <c r="S1090">
        <f t="shared" si="102"/>
        <v>0</v>
      </c>
      <c r="T1090">
        <f t="shared" si="103"/>
        <v>0</v>
      </c>
      <c r="U1090">
        <f t="shared" si="104"/>
        <v>0</v>
      </c>
    </row>
    <row r="1091" spans="1:21" x14ac:dyDescent="0.3">
      <c r="A1091" s="4">
        <v>1089</v>
      </c>
      <c r="B1091" s="4">
        <v>-96566271593</v>
      </c>
      <c r="C1091" s="5">
        <v>0</v>
      </c>
      <c r="D1091" s="5">
        <v>-1.6407000000000001E-2</v>
      </c>
      <c r="E1091" s="5">
        <v>4.274E-3</v>
      </c>
      <c r="F1091" s="5">
        <v>1004049</v>
      </c>
      <c r="G1091" s="5">
        <v>0</v>
      </c>
      <c r="H1091" s="5">
        <v>0</v>
      </c>
      <c r="I1091" s="5">
        <v>0</v>
      </c>
      <c r="J1091" s="5">
        <v>0</v>
      </c>
      <c r="L1091">
        <f t="shared" ref="L1091:L1124" si="105">A1091</f>
        <v>1089</v>
      </c>
      <c r="M1091">
        <f>Analysis!$B$3+B1091/1000000</f>
        <v>25.728407000002335</v>
      </c>
      <c r="N1091">
        <f t="shared" ref="N1091:N1124" si="106">C1091</f>
        <v>0</v>
      </c>
      <c r="O1091">
        <f>IF(ABS(D1091)&gt;1,D1091/1000000,D1091)*Analysis!$B$4</f>
        <v>-0.16095267000000002</v>
      </c>
      <c r="P1091">
        <f>IF(ABS(E1091)&gt;1,E1091/1000000,E1091)*Analysis!$B$4</f>
        <v>4.1927940000000004E-2</v>
      </c>
      <c r="Q1091">
        <f>IF(ABS(F1091)&gt;1,F1091/1000000,F1091)*Analysis!$B$4</f>
        <v>9.8497206899999998</v>
      </c>
      <c r="R1091">
        <f t="shared" ref="R1091:R1124" si="107">IF(ABS(G1091)&gt;1,G1091/1000000,G1091)</f>
        <v>0</v>
      </c>
      <c r="S1091">
        <f t="shared" ref="S1091:S1124" si="108">IF(ABS(H1091)&gt;1,H1091/1000000,H1091)</f>
        <v>0</v>
      </c>
      <c r="T1091">
        <f t="shared" ref="T1091:T1124" si="109">IF(ABS(I1091)&gt;1,I1091/1000000,I1091)</f>
        <v>0</v>
      </c>
      <c r="U1091">
        <f t="shared" si="104"/>
        <v>0</v>
      </c>
    </row>
    <row r="1092" spans="1:21" x14ac:dyDescent="0.3">
      <c r="A1092" s="4">
        <v>1090</v>
      </c>
      <c r="B1092" s="4">
        <v>-96566247668</v>
      </c>
      <c r="C1092" s="5">
        <v>0</v>
      </c>
      <c r="D1092" s="5">
        <v>-1.1554E-2</v>
      </c>
      <c r="E1092" s="5">
        <v>2.5790000000000001E-3</v>
      </c>
      <c r="F1092" s="5">
        <v>1004231</v>
      </c>
      <c r="G1092" s="5">
        <v>0</v>
      </c>
      <c r="H1092" s="5">
        <v>0</v>
      </c>
      <c r="I1092" s="5">
        <v>0</v>
      </c>
      <c r="J1092" s="5">
        <v>0</v>
      </c>
      <c r="L1092">
        <f t="shared" si="105"/>
        <v>1090</v>
      </c>
      <c r="M1092">
        <f>Analysis!$B$3+B1092/1000000</f>
        <v>25.752332000003662</v>
      </c>
      <c r="N1092">
        <f t="shared" si="106"/>
        <v>0</v>
      </c>
      <c r="O1092">
        <f>IF(ABS(D1092)&gt;1,D1092/1000000,D1092)*Analysis!$B$4</f>
        <v>-0.11334474</v>
      </c>
      <c r="P1092">
        <f>IF(ABS(E1092)&gt;1,E1092/1000000,E1092)*Analysis!$B$4</f>
        <v>2.5299990000000001E-2</v>
      </c>
      <c r="Q1092">
        <f>IF(ABS(F1092)&gt;1,F1092/1000000,F1092)*Analysis!$B$4</f>
        <v>9.8515061100000008</v>
      </c>
      <c r="R1092">
        <f t="shared" si="107"/>
        <v>0</v>
      </c>
      <c r="S1092">
        <f t="shared" si="108"/>
        <v>0</v>
      </c>
      <c r="T1092">
        <f t="shared" si="109"/>
        <v>0</v>
      </c>
      <c r="U1092">
        <f t="shared" si="104"/>
        <v>0</v>
      </c>
    </row>
    <row r="1093" spans="1:21" x14ac:dyDescent="0.3">
      <c r="A1093" s="4">
        <v>1091</v>
      </c>
      <c r="B1093" s="4">
        <v>-96566231117</v>
      </c>
      <c r="C1093" s="5">
        <v>0</v>
      </c>
      <c r="D1093" s="5">
        <v>-1.2543E-2</v>
      </c>
      <c r="E1093" s="5">
        <v>4.9919999999999999E-3</v>
      </c>
      <c r="F1093" s="5">
        <v>1004144</v>
      </c>
      <c r="G1093" s="5">
        <v>0</v>
      </c>
      <c r="H1093" s="5">
        <v>0</v>
      </c>
      <c r="I1093" s="5">
        <v>0</v>
      </c>
      <c r="J1093" s="5">
        <v>0</v>
      </c>
      <c r="L1093">
        <f t="shared" si="105"/>
        <v>1091</v>
      </c>
      <c r="M1093">
        <f>Analysis!$B$3+B1093/1000000</f>
        <v>25.768882999997004</v>
      </c>
      <c r="N1093">
        <f t="shared" si="106"/>
        <v>0</v>
      </c>
      <c r="O1093">
        <f>IF(ABS(D1093)&gt;1,D1093/1000000,D1093)*Analysis!$B$4</f>
        <v>-0.12304683000000001</v>
      </c>
      <c r="P1093">
        <f>IF(ABS(E1093)&gt;1,E1093/1000000,E1093)*Analysis!$B$4</f>
        <v>4.8971520000000004E-2</v>
      </c>
      <c r="Q1093">
        <f>IF(ABS(F1093)&gt;1,F1093/1000000,F1093)*Analysis!$B$4</f>
        <v>9.8506526399999998</v>
      </c>
      <c r="R1093">
        <f t="shared" si="107"/>
        <v>0</v>
      </c>
      <c r="S1093">
        <f t="shared" si="108"/>
        <v>0</v>
      </c>
      <c r="T1093">
        <f t="shared" si="109"/>
        <v>0</v>
      </c>
      <c r="U1093">
        <f t="shared" si="104"/>
        <v>0</v>
      </c>
    </row>
    <row r="1094" spans="1:21" x14ac:dyDescent="0.3">
      <c r="A1094" s="4">
        <v>1092</v>
      </c>
      <c r="B1094" s="4">
        <v>-96566209919</v>
      </c>
      <c r="C1094" s="5">
        <v>0</v>
      </c>
      <c r="D1094" s="5">
        <v>-1.4726E-2</v>
      </c>
      <c r="E1094" s="5">
        <v>3.5950000000000001E-3</v>
      </c>
      <c r="F1094" s="5">
        <v>1004087</v>
      </c>
      <c r="G1094" s="5">
        <v>0</v>
      </c>
      <c r="H1094" s="5">
        <v>0</v>
      </c>
      <c r="I1094" s="5">
        <v>0</v>
      </c>
      <c r="J1094" s="5">
        <v>0</v>
      </c>
      <c r="L1094">
        <f t="shared" si="105"/>
        <v>1092</v>
      </c>
      <c r="M1094">
        <f>Analysis!$B$3+B1094/1000000</f>
        <v>25.790080999999191</v>
      </c>
      <c r="N1094">
        <f t="shared" si="106"/>
        <v>0</v>
      </c>
      <c r="O1094">
        <f>IF(ABS(D1094)&gt;1,D1094/1000000,D1094)*Analysis!$B$4</f>
        <v>-0.14446206</v>
      </c>
      <c r="P1094">
        <f>IF(ABS(E1094)&gt;1,E1094/1000000,E1094)*Analysis!$B$4</f>
        <v>3.5266950000000005E-2</v>
      </c>
      <c r="Q1094">
        <f>IF(ABS(F1094)&gt;1,F1094/1000000,F1094)*Analysis!$B$4</f>
        <v>9.8500934700000009</v>
      </c>
      <c r="R1094">
        <f t="shared" si="107"/>
        <v>0</v>
      </c>
      <c r="S1094">
        <f t="shared" si="108"/>
        <v>0</v>
      </c>
      <c r="T1094">
        <f t="shared" si="109"/>
        <v>0</v>
      </c>
      <c r="U1094">
        <f t="shared" si="104"/>
        <v>0</v>
      </c>
    </row>
    <row r="1095" spans="1:21" x14ac:dyDescent="0.3">
      <c r="A1095" s="4">
        <v>1093</v>
      </c>
      <c r="B1095" s="4">
        <v>-96566191149</v>
      </c>
      <c r="C1095" s="5">
        <v>0</v>
      </c>
      <c r="D1095" s="5">
        <v>-2.1949E-2</v>
      </c>
      <c r="E1095" s="5">
        <v>4.6369999999999996E-3</v>
      </c>
      <c r="F1095" s="5">
        <v>1003804</v>
      </c>
      <c r="G1095" s="5">
        <v>0</v>
      </c>
      <c r="H1095" s="5">
        <v>0</v>
      </c>
      <c r="I1095" s="5">
        <v>0</v>
      </c>
      <c r="J1095" s="5">
        <v>0</v>
      </c>
      <c r="L1095">
        <f t="shared" si="105"/>
        <v>1093</v>
      </c>
      <c r="M1095">
        <f>Analysis!$B$3+B1095/1000000</f>
        <v>25.80885099999432</v>
      </c>
      <c r="N1095">
        <f t="shared" si="106"/>
        <v>0</v>
      </c>
      <c r="O1095">
        <f>IF(ABS(D1095)&gt;1,D1095/1000000,D1095)*Analysis!$B$4</f>
        <v>-0.21531969000000001</v>
      </c>
      <c r="P1095">
        <f>IF(ABS(E1095)&gt;1,E1095/1000000,E1095)*Analysis!$B$4</f>
        <v>4.5488969999999997E-2</v>
      </c>
      <c r="Q1095">
        <f>IF(ABS(F1095)&gt;1,F1095/1000000,F1095)*Analysis!$B$4</f>
        <v>9.8473172399999989</v>
      </c>
      <c r="R1095">
        <f t="shared" si="107"/>
        <v>0</v>
      </c>
      <c r="S1095">
        <f t="shared" si="108"/>
        <v>0</v>
      </c>
      <c r="T1095">
        <f t="shared" si="109"/>
        <v>0</v>
      </c>
      <c r="U1095">
        <f t="shared" si="104"/>
        <v>0</v>
      </c>
    </row>
    <row r="1096" spans="1:21" x14ac:dyDescent="0.3">
      <c r="A1096" s="4">
        <v>1094</v>
      </c>
      <c r="B1096" s="4">
        <v>-96566170267</v>
      </c>
      <c r="C1096" s="5">
        <v>0</v>
      </c>
      <c r="D1096" s="5">
        <v>-2.0296999999999999E-2</v>
      </c>
      <c r="E1096" s="5">
        <v>4.2180000000000004E-3</v>
      </c>
      <c r="F1096" s="5">
        <v>0.995139</v>
      </c>
      <c r="G1096" s="5">
        <v>0</v>
      </c>
      <c r="H1096" s="5">
        <v>0</v>
      </c>
      <c r="I1096" s="5">
        <v>0</v>
      </c>
      <c r="J1096" s="5">
        <v>0</v>
      </c>
      <c r="L1096">
        <f t="shared" si="105"/>
        <v>1094</v>
      </c>
      <c r="M1096">
        <f>Analysis!$B$3+B1096/1000000</f>
        <v>25.829733000005945</v>
      </c>
      <c r="N1096">
        <f t="shared" si="106"/>
        <v>0</v>
      </c>
      <c r="O1096">
        <f>IF(ABS(D1096)&gt;1,D1096/1000000,D1096)*Analysis!$B$4</f>
        <v>-0.19911356999999999</v>
      </c>
      <c r="P1096">
        <f>IF(ABS(E1096)&gt;1,E1096/1000000,E1096)*Analysis!$B$4</f>
        <v>4.1378580000000005E-2</v>
      </c>
      <c r="Q1096">
        <f>IF(ABS(F1096)&gt;1,F1096/1000000,F1096)*Analysis!$B$4</f>
        <v>9.7623135899999998</v>
      </c>
      <c r="R1096">
        <f t="shared" si="107"/>
        <v>0</v>
      </c>
      <c r="S1096">
        <f t="shared" si="108"/>
        <v>0</v>
      </c>
      <c r="T1096">
        <f t="shared" si="109"/>
        <v>0</v>
      </c>
      <c r="U1096">
        <f t="shared" si="104"/>
        <v>0</v>
      </c>
    </row>
    <row r="1097" spans="1:21" x14ac:dyDescent="0.3">
      <c r="A1097" s="4">
        <v>1095</v>
      </c>
      <c r="B1097" s="4">
        <v>-96566155815</v>
      </c>
      <c r="C1097" s="5">
        <v>0</v>
      </c>
      <c r="D1097" s="5">
        <v>-1.3795E-2</v>
      </c>
      <c r="E1097" s="5">
        <v>2.7929999999999999E-3</v>
      </c>
      <c r="F1097" s="5">
        <v>1003900</v>
      </c>
      <c r="G1097" s="5">
        <v>0</v>
      </c>
      <c r="H1097" s="5">
        <v>0</v>
      </c>
      <c r="I1097" s="5">
        <v>0</v>
      </c>
      <c r="J1097" s="5">
        <v>0</v>
      </c>
      <c r="L1097">
        <f t="shared" si="105"/>
        <v>1095</v>
      </c>
      <c r="M1097">
        <f>Analysis!$B$3+B1097/1000000</f>
        <v>25.844184999994468</v>
      </c>
      <c r="N1097">
        <f t="shared" si="106"/>
        <v>0</v>
      </c>
      <c r="O1097">
        <f>IF(ABS(D1097)&gt;1,D1097/1000000,D1097)*Analysis!$B$4</f>
        <v>-0.13532895</v>
      </c>
      <c r="P1097">
        <f>IF(ABS(E1097)&gt;1,E1097/1000000,E1097)*Analysis!$B$4</f>
        <v>2.739933E-2</v>
      </c>
      <c r="Q1097">
        <f>IF(ABS(F1097)&gt;1,F1097/1000000,F1097)*Analysis!$B$4</f>
        <v>9.8482590000000005</v>
      </c>
      <c r="R1097">
        <f t="shared" si="107"/>
        <v>0</v>
      </c>
      <c r="S1097">
        <f t="shared" si="108"/>
        <v>0</v>
      </c>
      <c r="T1097">
        <f t="shared" si="109"/>
        <v>0</v>
      </c>
      <c r="U1097">
        <f t="shared" si="104"/>
        <v>0</v>
      </c>
    </row>
    <row r="1098" spans="1:21" x14ac:dyDescent="0.3">
      <c r="A1098" s="4">
        <v>1096</v>
      </c>
      <c r="B1098" s="4">
        <v>-96566130015</v>
      </c>
      <c r="C1098" s="5">
        <v>0</v>
      </c>
      <c r="D1098" s="5">
        <v>-1.3728000000000001E-2</v>
      </c>
      <c r="E1098" s="5">
        <v>2.1740000000000002E-3</v>
      </c>
      <c r="F1098" s="5">
        <v>1003226</v>
      </c>
      <c r="G1098" s="5">
        <v>0</v>
      </c>
      <c r="H1098" s="5">
        <v>0</v>
      </c>
      <c r="I1098" s="5">
        <v>0</v>
      </c>
      <c r="J1098" s="5">
        <v>0</v>
      </c>
      <c r="L1098">
        <f t="shared" si="105"/>
        <v>1096</v>
      </c>
      <c r="M1098">
        <f>Analysis!$B$3+B1098/1000000</f>
        <v>25.869984999997541</v>
      </c>
      <c r="N1098">
        <f t="shared" si="106"/>
        <v>0</v>
      </c>
      <c r="O1098">
        <f>IF(ABS(D1098)&gt;1,D1098/1000000,D1098)*Analysis!$B$4</f>
        <v>-0.13467168000000002</v>
      </c>
      <c r="P1098">
        <f>IF(ABS(E1098)&gt;1,E1098/1000000,E1098)*Analysis!$B$4</f>
        <v>2.1326940000000003E-2</v>
      </c>
      <c r="Q1098">
        <f>IF(ABS(F1098)&gt;1,F1098/1000000,F1098)*Analysis!$B$4</f>
        <v>9.8416470599999997</v>
      </c>
      <c r="R1098">
        <f t="shared" si="107"/>
        <v>0</v>
      </c>
      <c r="S1098">
        <f t="shared" si="108"/>
        <v>0</v>
      </c>
      <c r="T1098">
        <f t="shared" si="109"/>
        <v>0</v>
      </c>
      <c r="U1098">
        <f t="shared" si="104"/>
        <v>0</v>
      </c>
    </row>
    <row r="1099" spans="1:21" x14ac:dyDescent="0.3">
      <c r="A1099" s="4">
        <v>1097</v>
      </c>
      <c r="B1099" s="4">
        <v>-96566110185</v>
      </c>
      <c r="C1099" s="5">
        <v>0</v>
      </c>
      <c r="D1099" s="5">
        <v>-1.4538000000000001E-2</v>
      </c>
      <c r="E1099" s="5">
        <v>-5.2599999999999999E-3</v>
      </c>
      <c r="F1099" s="5">
        <v>1003937</v>
      </c>
      <c r="G1099" s="5">
        <v>0</v>
      </c>
      <c r="H1099" s="5">
        <v>0</v>
      </c>
      <c r="I1099" s="5">
        <v>0</v>
      </c>
      <c r="J1099" s="5">
        <v>0</v>
      </c>
      <c r="L1099">
        <f t="shared" si="105"/>
        <v>1097</v>
      </c>
      <c r="M1099">
        <f>Analysis!$B$3+B1099/1000000</f>
        <v>25.889815000002272</v>
      </c>
      <c r="N1099">
        <f t="shared" si="106"/>
        <v>0</v>
      </c>
      <c r="O1099">
        <f>IF(ABS(D1099)&gt;1,D1099/1000000,D1099)*Analysis!$B$4</f>
        <v>-0.14261778</v>
      </c>
      <c r="P1099">
        <f>IF(ABS(E1099)&gt;1,E1099/1000000,E1099)*Analysis!$B$4</f>
        <v>-5.1600600000000003E-2</v>
      </c>
      <c r="Q1099">
        <f>IF(ABS(F1099)&gt;1,F1099/1000000,F1099)*Analysis!$B$4</f>
        <v>9.8486219700000017</v>
      </c>
      <c r="R1099">
        <f t="shared" si="107"/>
        <v>0</v>
      </c>
      <c r="S1099">
        <f t="shared" si="108"/>
        <v>0</v>
      </c>
      <c r="T1099">
        <f t="shared" si="109"/>
        <v>0</v>
      </c>
      <c r="U1099">
        <f t="shared" ref="U1099:U1123" si="110">J1099/1000</f>
        <v>0</v>
      </c>
    </row>
    <row r="1100" spans="1:21" x14ac:dyDescent="0.3">
      <c r="A1100" s="4">
        <v>1098</v>
      </c>
      <c r="B1100" s="4">
        <v>-96566089243</v>
      </c>
      <c r="C1100" s="5">
        <v>0</v>
      </c>
      <c r="D1100" s="5">
        <v>-1.34E-2</v>
      </c>
      <c r="E1100" s="5">
        <v>-3.0100000000000001E-3</v>
      </c>
      <c r="F1100" s="5">
        <v>1002229</v>
      </c>
      <c r="G1100" s="5">
        <v>0</v>
      </c>
      <c r="H1100" s="5">
        <v>0</v>
      </c>
      <c r="I1100" s="5">
        <v>0</v>
      </c>
      <c r="J1100" s="5">
        <v>0</v>
      </c>
      <c r="L1100">
        <f t="shared" si="105"/>
        <v>1098</v>
      </c>
      <c r="M1100">
        <f>Analysis!$B$3+B1100/1000000</f>
        <v>25.910757000005106</v>
      </c>
      <c r="N1100">
        <f t="shared" si="106"/>
        <v>0</v>
      </c>
      <c r="O1100">
        <f>IF(ABS(D1100)&gt;1,D1100/1000000,D1100)*Analysis!$B$4</f>
        <v>-0.13145400000000002</v>
      </c>
      <c r="P1100">
        <f>IF(ABS(E1100)&gt;1,E1100/1000000,E1100)*Analysis!$B$4</f>
        <v>-2.9528100000000002E-2</v>
      </c>
      <c r="Q1100">
        <f>IF(ABS(F1100)&gt;1,F1100/1000000,F1100)*Analysis!$B$4</f>
        <v>9.8318664900000012</v>
      </c>
      <c r="R1100">
        <f t="shared" si="107"/>
        <v>0</v>
      </c>
      <c r="S1100">
        <f t="shared" si="108"/>
        <v>0</v>
      </c>
      <c r="T1100">
        <f t="shared" si="109"/>
        <v>0</v>
      </c>
      <c r="U1100">
        <f t="shared" si="110"/>
        <v>0</v>
      </c>
    </row>
    <row r="1101" spans="1:21" x14ac:dyDescent="0.3">
      <c r="A1101" s="4">
        <v>1099</v>
      </c>
      <c r="B1101" s="4">
        <v>-96566070599</v>
      </c>
      <c r="C1101" s="5">
        <v>0</v>
      </c>
      <c r="D1101" s="5">
        <v>-1.2489999999999999E-2</v>
      </c>
      <c r="E1101" s="5">
        <v>5.0229999999999997E-3</v>
      </c>
      <c r="F1101" s="5">
        <v>0.99618200000000001</v>
      </c>
      <c r="G1101" s="5">
        <v>0</v>
      </c>
      <c r="H1101" s="5">
        <v>0</v>
      </c>
      <c r="I1101" s="5">
        <v>0</v>
      </c>
      <c r="J1101" s="5">
        <v>0</v>
      </c>
      <c r="L1101">
        <f t="shared" si="105"/>
        <v>1099</v>
      </c>
      <c r="M1101">
        <f>Analysis!$B$3+B1101/1000000</f>
        <v>25.929401000001235</v>
      </c>
      <c r="N1101">
        <f t="shared" si="106"/>
        <v>0</v>
      </c>
      <c r="O1101">
        <f>IF(ABS(D1101)&gt;1,D1101/1000000,D1101)*Analysis!$B$4</f>
        <v>-0.12252689999999999</v>
      </c>
      <c r="P1101">
        <f>IF(ABS(E1101)&gt;1,E1101/1000000,E1101)*Analysis!$B$4</f>
        <v>4.9275630000000001E-2</v>
      </c>
      <c r="Q1101">
        <f>IF(ABS(F1101)&gt;1,F1101/1000000,F1101)*Analysis!$B$4</f>
        <v>9.7725454200000001</v>
      </c>
      <c r="R1101">
        <f t="shared" si="107"/>
        <v>0</v>
      </c>
      <c r="S1101">
        <f t="shared" si="108"/>
        <v>0</v>
      </c>
      <c r="T1101">
        <f t="shared" si="109"/>
        <v>0</v>
      </c>
      <c r="U1101">
        <f t="shared" si="110"/>
        <v>0</v>
      </c>
    </row>
    <row r="1102" spans="1:21" x14ac:dyDescent="0.3">
      <c r="A1102" s="4">
        <v>1100</v>
      </c>
      <c r="B1102" s="4">
        <v>-96566050375</v>
      </c>
      <c r="C1102" s="5">
        <v>0</v>
      </c>
      <c r="D1102" s="5">
        <v>-1.2961E-2</v>
      </c>
      <c r="E1102" s="5">
        <v>4.156E-3</v>
      </c>
      <c r="F1102" s="5">
        <v>0.99884099999999998</v>
      </c>
      <c r="G1102" s="5">
        <v>0</v>
      </c>
      <c r="H1102" s="5">
        <v>0</v>
      </c>
      <c r="I1102" s="5">
        <v>0</v>
      </c>
      <c r="J1102" s="5">
        <v>0</v>
      </c>
      <c r="L1102">
        <f t="shared" si="105"/>
        <v>1100</v>
      </c>
      <c r="M1102">
        <f>Analysis!$B$3+B1102/1000000</f>
        <v>25.94962499999383</v>
      </c>
      <c r="N1102">
        <f t="shared" si="106"/>
        <v>0</v>
      </c>
      <c r="O1102">
        <f>IF(ABS(D1102)&gt;1,D1102/1000000,D1102)*Analysis!$B$4</f>
        <v>-0.12714741000000002</v>
      </c>
      <c r="P1102">
        <f>IF(ABS(E1102)&gt;1,E1102/1000000,E1102)*Analysis!$B$4</f>
        <v>4.0770359999999999E-2</v>
      </c>
      <c r="Q1102">
        <f>IF(ABS(F1102)&gt;1,F1102/1000000,F1102)*Analysis!$B$4</f>
        <v>9.7986302100000007</v>
      </c>
      <c r="R1102">
        <f t="shared" si="107"/>
        <v>0</v>
      </c>
      <c r="S1102">
        <f t="shared" si="108"/>
        <v>0</v>
      </c>
      <c r="T1102">
        <f t="shared" si="109"/>
        <v>0</v>
      </c>
      <c r="U1102">
        <f t="shared" si="110"/>
        <v>0</v>
      </c>
    </row>
    <row r="1103" spans="1:21" x14ac:dyDescent="0.3">
      <c r="A1103" s="4">
        <v>1101</v>
      </c>
      <c r="B1103" s="4">
        <v>-96566027222</v>
      </c>
      <c r="C1103" s="5">
        <v>0</v>
      </c>
      <c r="D1103" s="5">
        <v>-1.2888999999999999E-2</v>
      </c>
      <c r="E1103" s="5">
        <v>4.1599999999999996E-3</v>
      </c>
      <c r="F1103" s="5">
        <v>1003086</v>
      </c>
      <c r="G1103" s="5">
        <v>0</v>
      </c>
      <c r="H1103" s="5">
        <v>0</v>
      </c>
      <c r="I1103" s="5">
        <v>0</v>
      </c>
      <c r="J1103" s="5">
        <v>0</v>
      </c>
      <c r="L1103">
        <f t="shared" si="105"/>
        <v>1101</v>
      </c>
      <c r="M1103">
        <f>Analysis!$B$3+B1103/1000000</f>
        <v>25.972777999995742</v>
      </c>
      <c r="N1103">
        <f t="shared" si="106"/>
        <v>0</v>
      </c>
      <c r="O1103">
        <f>IF(ABS(D1103)&gt;1,D1103/1000000,D1103)*Analysis!$B$4</f>
        <v>-0.12644109000000001</v>
      </c>
      <c r="P1103">
        <f>IF(ABS(E1103)&gt;1,E1103/1000000,E1103)*Analysis!$B$4</f>
        <v>4.0809600000000001E-2</v>
      </c>
      <c r="Q1103">
        <f>IF(ABS(F1103)&gt;1,F1103/1000000,F1103)*Analysis!$B$4</f>
        <v>9.8402736599999994</v>
      </c>
      <c r="R1103">
        <f t="shared" si="107"/>
        <v>0</v>
      </c>
      <c r="S1103">
        <f t="shared" si="108"/>
        <v>0</v>
      </c>
      <c r="T1103">
        <f t="shared" si="109"/>
        <v>0</v>
      </c>
      <c r="U1103">
        <f t="shared" si="110"/>
        <v>0</v>
      </c>
    </row>
    <row r="1104" spans="1:21" x14ac:dyDescent="0.3">
      <c r="A1104" s="4">
        <v>1102</v>
      </c>
      <c r="B1104" s="4">
        <v>-96566009986</v>
      </c>
      <c r="C1104" s="5">
        <v>0</v>
      </c>
      <c r="D1104" s="5">
        <v>-1.2808999999999999E-2</v>
      </c>
      <c r="E1104" s="5">
        <v>4.4330000000000003E-3</v>
      </c>
      <c r="F1104" s="5">
        <v>1005245</v>
      </c>
      <c r="G1104" s="5">
        <v>0</v>
      </c>
      <c r="H1104" s="5">
        <v>0</v>
      </c>
      <c r="I1104" s="5">
        <v>0</v>
      </c>
      <c r="J1104" s="5">
        <v>0</v>
      </c>
      <c r="L1104">
        <f t="shared" si="105"/>
        <v>1102</v>
      </c>
      <c r="M1104">
        <f>Analysis!$B$3+B1104/1000000</f>
        <v>25.990013999995426</v>
      </c>
      <c r="N1104">
        <f t="shared" si="106"/>
        <v>0</v>
      </c>
      <c r="O1104">
        <f>IF(ABS(D1104)&gt;1,D1104/1000000,D1104)*Analysis!$B$4</f>
        <v>-0.12565629</v>
      </c>
      <c r="P1104">
        <f>IF(ABS(E1104)&gt;1,E1104/1000000,E1104)*Analysis!$B$4</f>
        <v>4.3487730000000002E-2</v>
      </c>
      <c r="Q1104">
        <f>IF(ABS(F1104)&gt;1,F1104/1000000,F1104)*Analysis!$B$4</f>
        <v>9.8614534499999991</v>
      </c>
      <c r="R1104">
        <f t="shared" si="107"/>
        <v>0</v>
      </c>
      <c r="S1104">
        <f t="shared" si="108"/>
        <v>0</v>
      </c>
      <c r="T1104">
        <f t="shared" si="109"/>
        <v>0</v>
      </c>
      <c r="U1104">
        <f t="shared" si="110"/>
        <v>0</v>
      </c>
    </row>
    <row r="1105" spans="1:21" x14ac:dyDescent="0.3">
      <c r="A1105" s="4">
        <v>1103</v>
      </c>
      <c r="B1105" s="4">
        <v>-96565989573</v>
      </c>
      <c r="C1105" s="5">
        <v>0</v>
      </c>
      <c r="D1105" s="5">
        <v>-1.2782E-2</v>
      </c>
      <c r="E1105" s="5">
        <v>4.4730000000000004E-3</v>
      </c>
      <c r="F1105" s="5">
        <v>1003123</v>
      </c>
      <c r="G1105" s="5">
        <v>0</v>
      </c>
      <c r="H1105" s="5">
        <v>0</v>
      </c>
      <c r="I1105" s="5">
        <v>0</v>
      </c>
      <c r="J1105" s="5">
        <v>0</v>
      </c>
      <c r="L1105">
        <f t="shared" si="105"/>
        <v>1103</v>
      </c>
      <c r="M1105">
        <f>Analysis!$B$3+B1105/1000000</f>
        <v>26.010427000001073</v>
      </c>
      <c r="N1105">
        <f t="shared" si="106"/>
        <v>0</v>
      </c>
      <c r="O1105">
        <f>IF(ABS(D1105)&gt;1,D1105/1000000,D1105)*Analysis!$B$4</f>
        <v>-0.12539142</v>
      </c>
      <c r="P1105">
        <f>IF(ABS(E1105)&gt;1,E1105/1000000,E1105)*Analysis!$B$4</f>
        <v>4.3880130000000003E-2</v>
      </c>
      <c r="Q1105">
        <f>IF(ABS(F1105)&gt;1,F1105/1000000,F1105)*Analysis!$B$4</f>
        <v>9.8406366300000006</v>
      </c>
      <c r="R1105">
        <f t="shared" si="107"/>
        <v>0</v>
      </c>
      <c r="S1105">
        <f t="shared" si="108"/>
        <v>0</v>
      </c>
      <c r="T1105">
        <f t="shared" si="109"/>
        <v>0</v>
      </c>
      <c r="U1105">
        <f t="shared" si="110"/>
        <v>0</v>
      </c>
    </row>
    <row r="1106" spans="1:21" x14ac:dyDescent="0.3">
      <c r="A1106" s="4">
        <v>1104</v>
      </c>
      <c r="B1106" s="4">
        <v>-96565967440</v>
      </c>
      <c r="C1106" s="5">
        <v>0</v>
      </c>
      <c r="D1106" s="5">
        <v>-1.2815999999999999E-2</v>
      </c>
      <c r="E1106" s="5">
        <v>-6.9700000000000003E-4</v>
      </c>
      <c r="F1106" s="5">
        <v>0.997336</v>
      </c>
      <c r="G1106" s="5">
        <v>0</v>
      </c>
      <c r="H1106" s="5">
        <v>0</v>
      </c>
      <c r="I1106" s="5">
        <v>0</v>
      </c>
      <c r="J1106" s="5">
        <v>0</v>
      </c>
      <c r="L1106">
        <f t="shared" si="105"/>
        <v>1104</v>
      </c>
      <c r="M1106">
        <f>Analysis!$B$3+B1106/1000000</f>
        <v>26.032560000006924</v>
      </c>
      <c r="N1106">
        <f t="shared" si="106"/>
        <v>0</v>
      </c>
      <c r="O1106">
        <f>IF(ABS(D1106)&gt;1,D1106/1000000,D1106)*Analysis!$B$4</f>
        <v>-0.12572496</v>
      </c>
      <c r="P1106">
        <f>IF(ABS(E1106)&gt;1,E1106/1000000,E1106)*Analysis!$B$4</f>
        <v>-6.8375700000000003E-3</v>
      </c>
      <c r="Q1106">
        <f>IF(ABS(F1106)&gt;1,F1106/1000000,F1106)*Analysis!$B$4</f>
        <v>9.7838661600000005</v>
      </c>
      <c r="R1106">
        <f t="shared" si="107"/>
        <v>0</v>
      </c>
      <c r="S1106">
        <f t="shared" si="108"/>
        <v>0</v>
      </c>
      <c r="T1106">
        <f t="shared" si="109"/>
        <v>0</v>
      </c>
      <c r="U1106">
        <f t="shared" si="110"/>
        <v>0</v>
      </c>
    </row>
    <row r="1107" spans="1:21" x14ac:dyDescent="0.3">
      <c r="A1107" s="4">
        <v>1105</v>
      </c>
      <c r="B1107" s="4">
        <v>-96565948386</v>
      </c>
      <c r="C1107" s="5">
        <v>0</v>
      </c>
      <c r="D1107" s="5">
        <v>-1.2760000000000001E-2</v>
      </c>
      <c r="E1107" s="5">
        <v>2.1610000000000002E-3</v>
      </c>
      <c r="F1107" s="5">
        <v>0.99681200000000003</v>
      </c>
      <c r="G1107" s="5">
        <v>0</v>
      </c>
      <c r="H1107" s="5">
        <v>0</v>
      </c>
      <c r="I1107" s="5">
        <v>0</v>
      </c>
      <c r="J1107" s="5">
        <v>0</v>
      </c>
      <c r="L1107">
        <f t="shared" si="105"/>
        <v>1105</v>
      </c>
      <c r="M1107">
        <f>Analysis!$B$3+B1107/1000000</f>
        <v>26.051613999996334</v>
      </c>
      <c r="N1107">
        <f t="shared" si="106"/>
        <v>0</v>
      </c>
      <c r="O1107">
        <f>IF(ABS(D1107)&gt;1,D1107/1000000,D1107)*Analysis!$B$4</f>
        <v>-0.1251756</v>
      </c>
      <c r="P1107">
        <f>IF(ABS(E1107)&gt;1,E1107/1000000,E1107)*Analysis!$B$4</f>
        <v>2.1199410000000002E-2</v>
      </c>
      <c r="Q1107">
        <f>IF(ABS(F1107)&gt;1,F1107/1000000,F1107)*Analysis!$B$4</f>
        <v>9.7787257200000006</v>
      </c>
      <c r="R1107">
        <f t="shared" si="107"/>
        <v>0</v>
      </c>
      <c r="S1107">
        <f t="shared" si="108"/>
        <v>0</v>
      </c>
      <c r="T1107">
        <f t="shared" si="109"/>
        <v>0</v>
      </c>
      <c r="U1107">
        <f t="shared" si="110"/>
        <v>0</v>
      </c>
    </row>
    <row r="1108" spans="1:21" x14ac:dyDescent="0.3">
      <c r="A1108" s="4">
        <v>1106</v>
      </c>
      <c r="B1108" s="4">
        <v>-96565927404</v>
      </c>
      <c r="C1108" s="5">
        <v>0</v>
      </c>
      <c r="D1108" s="5">
        <v>-1.9851000000000001E-2</v>
      </c>
      <c r="E1108" s="5">
        <v>2.4000000000000001E-5</v>
      </c>
      <c r="F1108" s="5">
        <v>1002806</v>
      </c>
      <c r="G1108" s="5">
        <v>0</v>
      </c>
      <c r="H1108" s="5">
        <v>0</v>
      </c>
      <c r="I1108" s="5">
        <v>0</v>
      </c>
      <c r="J1108" s="5">
        <v>0</v>
      </c>
      <c r="L1108">
        <f t="shared" si="105"/>
        <v>1106</v>
      </c>
      <c r="M1108">
        <f>Analysis!$B$3+B1108/1000000</f>
        <v>26.072595999998157</v>
      </c>
      <c r="N1108">
        <f t="shared" si="106"/>
        <v>0</v>
      </c>
      <c r="O1108">
        <f>IF(ABS(D1108)&gt;1,D1108/1000000,D1108)*Analysis!$B$4</f>
        <v>-0.19473831000000003</v>
      </c>
      <c r="P1108">
        <f>IF(ABS(E1108)&gt;1,E1108/1000000,E1108)*Analysis!$B$4</f>
        <v>2.3544000000000001E-4</v>
      </c>
      <c r="Q1108">
        <f>IF(ABS(F1108)&gt;1,F1108/1000000,F1108)*Analysis!$B$4</f>
        <v>9.8375268600000005</v>
      </c>
      <c r="R1108">
        <f t="shared" si="107"/>
        <v>0</v>
      </c>
      <c r="S1108">
        <f t="shared" si="108"/>
        <v>0</v>
      </c>
      <c r="T1108">
        <f t="shared" si="109"/>
        <v>0</v>
      </c>
      <c r="U1108">
        <f t="shared" si="110"/>
        <v>0</v>
      </c>
    </row>
    <row r="1109" spans="1:21" x14ac:dyDescent="0.3">
      <c r="A1109" s="4">
        <v>1107</v>
      </c>
      <c r="B1109" s="4">
        <v>-96565907621</v>
      </c>
      <c r="C1109" s="5">
        <v>0</v>
      </c>
      <c r="D1109" s="5">
        <v>-1.4987E-2</v>
      </c>
      <c r="E1109" s="5">
        <v>-3.7160000000000001E-3</v>
      </c>
      <c r="F1109" s="5">
        <v>1003188</v>
      </c>
      <c r="G1109" s="5">
        <v>0</v>
      </c>
      <c r="H1109" s="5">
        <v>0</v>
      </c>
      <c r="I1109" s="5">
        <v>0</v>
      </c>
      <c r="J1109" s="5">
        <v>0</v>
      </c>
      <c r="L1109">
        <f t="shared" si="105"/>
        <v>1107</v>
      </c>
      <c r="M1109">
        <f>Analysis!$B$3+B1109/1000000</f>
        <v>26.092378999994253</v>
      </c>
      <c r="N1109">
        <f t="shared" si="106"/>
        <v>0</v>
      </c>
      <c r="O1109">
        <f>IF(ABS(D1109)&gt;1,D1109/1000000,D1109)*Analysis!$B$4</f>
        <v>-0.14702247000000002</v>
      </c>
      <c r="P1109">
        <f>IF(ABS(E1109)&gt;1,E1109/1000000,E1109)*Analysis!$B$4</f>
        <v>-3.6453960000000001E-2</v>
      </c>
      <c r="Q1109">
        <f>IF(ABS(F1109)&gt;1,F1109/1000000,F1109)*Analysis!$B$4</f>
        <v>9.8412742800000004</v>
      </c>
      <c r="R1109">
        <f t="shared" si="107"/>
        <v>0</v>
      </c>
      <c r="S1109">
        <f t="shared" si="108"/>
        <v>0</v>
      </c>
      <c r="T1109">
        <f t="shared" si="109"/>
        <v>0</v>
      </c>
      <c r="U1109">
        <f t="shared" si="110"/>
        <v>0</v>
      </c>
    </row>
    <row r="1110" spans="1:21" x14ac:dyDescent="0.3">
      <c r="A1110" s="4">
        <v>1108</v>
      </c>
      <c r="B1110" s="4">
        <v>-96565887323</v>
      </c>
      <c r="C1110" s="5">
        <v>0</v>
      </c>
      <c r="D1110" s="5">
        <v>-1.1858E-2</v>
      </c>
      <c r="E1110" s="5">
        <v>-3.9509999999999997E-3</v>
      </c>
      <c r="F1110" s="5">
        <v>1004363</v>
      </c>
      <c r="G1110" s="5">
        <v>0</v>
      </c>
      <c r="H1110" s="5">
        <v>0</v>
      </c>
      <c r="I1110" s="5">
        <v>0</v>
      </c>
      <c r="J1110" s="5">
        <v>0</v>
      </c>
      <c r="L1110">
        <f t="shared" si="105"/>
        <v>1108</v>
      </c>
      <c r="M1110">
        <f>Analysis!$B$3+B1110/1000000</f>
        <v>26.112676999997348</v>
      </c>
      <c r="N1110">
        <f t="shared" si="106"/>
        <v>0</v>
      </c>
      <c r="O1110">
        <f>IF(ABS(D1110)&gt;1,D1110/1000000,D1110)*Analysis!$B$4</f>
        <v>-0.11632698000000001</v>
      </c>
      <c r="P1110">
        <f>IF(ABS(E1110)&gt;1,E1110/1000000,E1110)*Analysis!$B$4</f>
        <v>-3.8759309999999998E-2</v>
      </c>
      <c r="Q1110">
        <f>IF(ABS(F1110)&gt;1,F1110/1000000,F1110)*Analysis!$B$4</f>
        <v>9.8528010300000002</v>
      </c>
      <c r="R1110">
        <f t="shared" si="107"/>
        <v>0</v>
      </c>
      <c r="S1110">
        <f t="shared" si="108"/>
        <v>0</v>
      </c>
      <c r="T1110">
        <f t="shared" si="109"/>
        <v>0</v>
      </c>
      <c r="U1110">
        <f t="shared" si="110"/>
        <v>0</v>
      </c>
    </row>
    <row r="1111" spans="1:21" x14ac:dyDescent="0.3">
      <c r="A1111" s="4">
        <v>1109</v>
      </c>
      <c r="B1111" s="4">
        <v>-96565869305</v>
      </c>
      <c r="C1111" s="5">
        <v>0</v>
      </c>
      <c r="D1111" s="5">
        <v>-1.6118E-2</v>
      </c>
      <c r="E1111" s="5">
        <v>3.5950000000000001E-3</v>
      </c>
      <c r="F1111" s="5">
        <v>1004133</v>
      </c>
      <c r="G1111" s="5">
        <v>0</v>
      </c>
      <c r="H1111" s="5">
        <v>0</v>
      </c>
      <c r="I1111" s="5">
        <v>0</v>
      </c>
      <c r="J1111" s="5">
        <v>0</v>
      </c>
      <c r="L1111">
        <f t="shared" si="105"/>
        <v>1109</v>
      </c>
      <c r="M1111">
        <f>Analysis!$B$3+B1111/1000000</f>
        <v>26.130694999999832</v>
      </c>
      <c r="N1111">
        <f t="shared" si="106"/>
        <v>0</v>
      </c>
      <c r="O1111">
        <f>IF(ABS(D1111)&gt;1,D1111/1000000,D1111)*Analysis!$B$4</f>
        <v>-0.15811758000000001</v>
      </c>
      <c r="P1111">
        <f>IF(ABS(E1111)&gt;1,E1111/1000000,E1111)*Analysis!$B$4</f>
        <v>3.5266950000000005E-2</v>
      </c>
      <c r="Q1111">
        <f>IF(ABS(F1111)&gt;1,F1111/1000000,F1111)*Analysis!$B$4</f>
        <v>9.8505447299999993</v>
      </c>
      <c r="R1111">
        <f t="shared" si="107"/>
        <v>0</v>
      </c>
      <c r="S1111">
        <f t="shared" si="108"/>
        <v>0</v>
      </c>
      <c r="T1111">
        <f t="shared" si="109"/>
        <v>0</v>
      </c>
      <c r="U1111">
        <f t="shared" si="110"/>
        <v>0</v>
      </c>
    </row>
    <row r="1112" spans="1:21" x14ac:dyDescent="0.3">
      <c r="A1112" s="4">
        <v>1110</v>
      </c>
      <c r="B1112" s="4">
        <v>-96565848485</v>
      </c>
      <c r="C1112" s="5">
        <v>0</v>
      </c>
      <c r="D1112" s="5">
        <v>-2.1461999999999998E-2</v>
      </c>
      <c r="E1112" s="5">
        <v>3.6099999999999999E-3</v>
      </c>
      <c r="F1112" s="5">
        <v>1002200</v>
      </c>
      <c r="G1112" s="5">
        <v>0</v>
      </c>
      <c r="H1112" s="5">
        <v>0</v>
      </c>
      <c r="I1112" s="5">
        <v>0</v>
      </c>
      <c r="J1112" s="5">
        <v>0</v>
      </c>
      <c r="L1112">
        <f t="shared" si="105"/>
        <v>1110</v>
      </c>
      <c r="M1112">
        <f>Analysis!$B$3+B1112/1000000</f>
        <v>26.15151500000502</v>
      </c>
      <c r="N1112">
        <f t="shared" si="106"/>
        <v>0</v>
      </c>
      <c r="O1112">
        <f>IF(ABS(D1112)&gt;1,D1112/1000000,D1112)*Analysis!$B$4</f>
        <v>-0.21054222</v>
      </c>
      <c r="P1112">
        <f>IF(ABS(E1112)&gt;1,E1112/1000000,E1112)*Analysis!$B$4</f>
        <v>3.5414100000000004E-2</v>
      </c>
      <c r="Q1112">
        <f>IF(ABS(F1112)&gt;1,F1112/1000000,F1112)*Analysis!$B$4</f>
        <v>9.8315820000000009</v>
      </c>
      <c r="R1112">
        <f t="shared" si="107"/>
        <v>0</v>
      </c>
      <c r="S1112">
        <f t="shared" si="108"/>
        <v>0</v>
      </c>
      <c r="T1112">
        <f t="shared" si="109"/>
        <v>0</v>
      </c>
      <c r="U1112">
        <f t="shared" si="110"/>
        <v>0</v>
      </c>
    </row>
    <row r="1113" spans="1:21" x14ac:dyDescent="0.3">
      <c r="A1113" s="4">
        <v>1111</v>
      </c>
      <c r="B1113" s="4">
        <v>-96565839051</v>
      </c>
      <c r="C1113" s="5">
        <v>0</v>
      </c>
      <c r="D1113" s="5">
        <v>-2.0507000000000001E-2</v>
      </c>
      <c r="E1113" s="5">
        <v>3.9820000000000003E-3</v>
      </c>
      <c r="F1113" s="5">
        <v>1000319</v>
      </c>
      <c r="G1113" s="5">
        <v>0</v>
      </c>
      <c r="H1113" s="5">
        <v>0</v>
      </c>
      <c r="I1113" s="5">
        <v>0</v>
      </c>
      <c r="J1113" s="5">
        <v>0</v>
      </c>
      <c r="L1113">
        <f t="shared" si="105"/>
        <v>1111</v>
      </c>
      <c r="M1113">
        <f>Analysis!$B$3+B1113/1000000</f>
        <v>26.160948999997345</v>
      </c>
      <c r="N1113">
        <f t="shared" si="106"/>
        <v>0</v>
      </c>
      <c r="O1113">
        <f>IF(ABS(D1113)&gt;1,D1113/1000000,D1113)*Analysis!$B$4</f>
        <v>-0.20117367000000003</v>
      </c>
      <c r="P1113">
        <f>IF(ABS(E1113)&gt;1,E1113/1000000,E1113)*Analysis!$B$4</f>
        <v>3.9063420000000001E-2</v>
      </c>
      <c r="Q1113">
        <f>IF(ABS(F1113)&gt;1,F1113/1000000,F1113)*Analysis!$B$4</f>
        <v>9.8131293900000003</v>
      </c>
      <c r="R1113">
        <f t="shared" si="107"/>
        <v>0</v>
      </c>
      <c r="S1113">
        <f t="shared" si="108"/>
        <v>0</v>
      </c>
      <c r="T1113">
        <f t="shared" si="109"/>
        <v>0</v>
      </c>
      <c r="U1113">
        <f t="shared" si="110"/>
        <v>0</v>
      </c>
    </row>
    <row r="1114" spans="1:21" x14ac:dyDescent="0.3">
      <c r="A1114" s="4">
        <v>1112</v>
      </c>
      <c r="B1114" s="4">
        <v>-96565807805</v>
      </c>
      <c r="C1114" s="5">
        <v>0</v>
      </c>
      <c r="D1114" s="5">
        <v>-1.4068000000000001E-2</v>
      </c>
      <c r="E1114" s="5">
        <v>-4.633E-3</v>
      </c>
      <c r="F1114" s="5">
        <v>1004335</v>
      </c>
      <c r="G1114" s="5">
        <v>0</v>
      </c>
      <c r="H1114" s="5">
        <v>0</v>
      </c>
      <c r="I1114" s="5">
        <v>0</v>
      </c>
      <c r="J1114" s="5">
        <v>0</v>
      </c>
      <c r="L1114">
        <f t="shared" si="105"/>
        <v>1112</v>
      </c>
      <c r="M1114">
        <f>Analysis!$B$3+B1114/1000000</f>
        <v>26.192194999995991</v>
      </c>
      <c r="N1114">
        <f t="shared" si="106"/>
        <v>0</v>
      </c>
      <c r="O1114">
        <f>IF(ABS(D1114)&gt;1,D1114/1000000,D1114)*Analysis!$B$4</f>
        <v>-0.13800708</v>
      </c>
      <c r="P1114">
        <f>IF(ABS(E1114)&gt;1,E1114/1000000,E1114)*Analysis!$B$4</f>
        <v>-4.5449730000000001E-2</v>
      </c>
      <c r="Q1114">
        <f>IF(ABS(F1114)&gt;1,F1114/1000000,F1114)*Analysis!$B$4</f>
        <v>9.8525263499999998</v>
      </c>
      <c r="R1114">
        <f t="shared" si="107"/>
        <v>0</v>
      </c>
      <c r="S1114">
        <f t="shared" si="108"/>
        <v>0</v>
      </c>
      <c r="T1114">
        <f t="shared" si="109"/>
        <v>0</v>
      </c>
      <c r="U1114">
        <f t="shared" si="110"/>
        <v>0</v>
      </c>
    </row>
    <row r="1115" spans="1:21" x14ac:dyDescent="0.3">
      <c r="A1115" s="4">
        <v>1113</v>
      </c>
      <c r="B1115" s="4">
        <v>-96565787536</v>
      </c>
      <c r="C1115" s="5">
        <v>0</v>
      </c>
      <c r="D1115" s="5">
        <v>-1.2317E-2</v>
      </c>
      <c r="E1115" s="5">
        <v>5.3090000000000004E-3</v>
      </c>
      <c r="F1115" s="5">
        <v>1004039</v>
      </c>
      <c r="G1115" s="5">
        <v>0</v>
      </c>
      <c r="H1115" s="5">
        <v>0</v>
      </c>
      <c r="I1115" s="5">
        <v>0</v>
      </c>
      <c r="J1115" s="5">
        <v>0</v>
      </c>
      <c r="L1115">
        <f t="shared" si="105"/>
        <v>1113</v>
      </c>
      <c r="M1115">
        <f>Analysis!$B$3+B1115/1000000</f>
        <v>26.212463999996544</v>
      </c>
      <c r="N1115">
        <f t="shared" si="106"/>
        <v>0</v>
      </c>
      <c r="O1115">
        <f>IF(ABS(D1115)&gt;1,D1115/1000000,D1115)*Analysis!$B$4</f>
        <v>-0.12082977</v>
      </c>
      <c r="P1115">
        <f>IF(ABS(E1115)&gt;1,E1115/1000000,E1115)*Analysis!$B$4</f>
        <v>5.2081290000000009E-2</v>
      </c>
      <c r="Q1115">
        <f>IF(ABS(F1115)&gt;1,F1115/1000000,F1115)*Analysis!$B$4</f>
        <v>9.8496225899999992</v>
      </c>
      <c r="R1115">
        <f t="shared" si="107"/>
        <v>0</v>
      </c>
      <c r="S1115">
        <f t="shared" si="108"/>
        <v>0</v>
      </c>
      <c r="T1115">
        <f t="shared" si="109"/>
        <v>0</v>
      </c>
      <c r="U1115">
        <f t="shared" si="110"/>
        <v>0</v>
      </c>
    </row>
    <row r="1116" spans="1:21" x14ac:dyDescent="0.3">
      <c r="A1116" s="4">
        <v>1114</v>
      </c>
      <c r="B1116" s="4">
        <v>-96565768229</v>
      </c>
      <c r="C1116" s="5">
        <v>0</v>
      </c>
      <c r="D1116" s="5">
        <v>-1.7357000000000001E-2</v>
      </c>
      <c r="E1116" s="5">
        <v>4.3870000000000003E-3</v>
      </c>
      <c r="F1116" s="5">
        <v>1004047</v>
      </c>
      <c r="G1116" s="5">
        <v>0</v>
      </c>
      <c r="H1116" s="5">
        <v>0</v>
      </c>
      <c r="I1116" s="5">
        <v>0</v>
      </c>
      <c r="J1116" s="5">
        <v>0</v>
      </c>
      <c r="L1116">
        <f t="shared" si="105"/>
        <v>1114</v>
      </c>
      <c r="M1116">
        <f>Analysis!$B$3+B1116/1000000</f>
        <v>26.23177100000612</v>
      </c>
      <c r="N1116">
        <f t="shared" si="106"/>
        <v>0</v>
      </c>
      <c r="O1116">
        <f>IF(ABS(D1116)&gt;1,D1116/1000000,D1116)*Analysis!$B$4</f>
        <v>-0.17027217000000003</v>
      </c>
      <c r="P1116">
        <f>IF(ABS(E1116)&gt;1,E1116/1000000,E1116)*Analysis!$B$4</f>
        <v>4.3036470000000007E-2</v>
      </c>
      <c r="Q1116">
        <f>IF(ABS(F1116)&gt;1,F1116/1000000,F1116)*Analysis!$B$4</f>
        <v>9.8497010700000001</v>
      </c>
      <c r="R1116">
        <f t="shared" si="107"/>
        <v>0</v>
      </c>
      <c r="S1116">
        <f t="shared" si="108"/>
        <v>0</v>
      </c>
      <c r="T1116">
        <f t="shared" si="109"/>
        <v>0</v>
      </c>
      <c r="U1116">
        <f t="shared" si="110"/>
        <v>0</v>
      </c>
    </row>
    <row r="1117" spans="1:21" x14ac:dyDescent="0.3">
      <c r="A1117" s="4">
        <v>1115</v>
      </c>
      <c r="B1117" s="4">
        <v>-96565747677</v>
      </c>
      <c r="C1117" s="5">
        <v>0</v>
      </c>
      <c r="D1117" s="5">
        <v>-2.1243999999999999E-2</v>
      </c>
      <c r="E1117" s="5">
        <v>2.7590000000000002E-3</v>
      </c>
      <c r="F1117" s="5">
        <v>1000300</v>
      </c>
      <c r="G1117" s="5">
        <v>0</v>
      </c>
      <c r="H1117" s="5">
        <v>0</v>
      </c>
      <c r="I1117" s="5">
        <v>0</v>
      </c>
      <c r="J1117" s="5">
        <v>0</v>
      </c>
      <c r="L1117">
        <f t="shared" si="105"/>
        <v>1115</v>
      </c>
      <c r="M1117">
        <f>Analysis!$B$3+B1117/1000000</f>
        <v>26.252322999993339</v>
      </c>
      <c r="N1117">
        <f t="shared" si="106"/>
        <v>0</v>
      </c>
      <c r="O1117">
        <f>IF(ABS(D1117)&gt;1,D1117/1000000,D1117)*Analysis!$B$4</f>
        <v>-0.20840364</v>
      </c>
      <c r="P1117">
        <f>IF(ABS(E1117)&gt;1,E1117/1000000,E1117)*Analysis!$B$4</f>
        <v>2.7065790000000003E-2</v>
      </c>
      <c r="Q1117">
        <f>IF(ABS(F1117)&gt;1,F1117/1000000,F1117)*Analysis!$B$4</f>
        <v>9.8129430000000006</v>
      </c>
      <c r="R1117">
        <f t="shared" si="107"/>
        <v>0</v>
      </c>
      <c r="S1117">
        <f t="shared" si="108"/>
        <v>0</v>
      </c>
      <c r="T1117">
        <f t="shared" si="109"/>
        <v>0</v>
      </c>
      <c r="U1117">
        <f t="shared" si="110"/>
        <v>0</v>
      </c>
    </row>
    <row r="1118" spans="1:21" x14ac:dyDescent="0.3">
      <c r="A1118" s="4">
        <v>1116</v>
      </c>
      <c r="B1118" s="4">
        <v>-96565733473</v>
      </c>
      <c r="C1118" s="5">
        <v>0</v>
      </c>
      <c r="D1118" s="5">
        <v>-1.6104E-2</v>
      </c>
      <c r="E1118" s="5">
        <v>-4.0790000000000002E-3</v>
      </c>
      <c r="F1118" s="5">
        <v>1003213</v>
      </c>
      <c r="G1118" s="5">
        <v>0</v>
      </c>
      <c r="H1118" s="5">
        <v>0</v>
      </c>
      <c r="I1118" s="5">
        <v>0</v>
      </c>
      <c r="J1118" s="5">
        <v>0</v>
      </c>
      <c r="L1118">
        <f t="shared" si="105"/>
        <v>1116</v>
      </c>
      <c r="M1118">
        <f>Analysis!$B$3+B1118/1000000</f>
        <v>26.266526999999769</v>
      </c>
      <c r="N1118">
        <f t="shared" si="106"/>
        <v>0</v>
      </c>
      <c r="O1118">
        <f>IF(ABS(D1118)&gt;1,D1118/1000000,D1118)*Analysis!$B$4</f>
        <v>-0.15798024000000002</v>
      </c>
      <c r="P1118">
        <f>IF(ABS(E1118)&gt;1,E1118/1000000,E1118)*Analysis!$B$4</f>
        <v>-4.001499E-2</v>
      </c>
      <c r="Q1118">
        <f>IF(ABS(F1118)&gt;1,F1118/1000000,F1118)*Analysis!$B$4</f>
        <v>9.8415195299999993</v>
      </c>
      <c r="R1118">
        <f t="shared" si="107"/>
        <v>0</v>
      </c>
      <c r="S1118">
        <f t="shared" si="108"/>
        <v>0</v>
      </c>
      <c r="T1118">
        <f t="shared" si="109"/>
        <v>0</v>
      </c>
      <c r="U1118">
        <f t="shared" si="110"/>
        <v>0</v>
      </c>
    </row>
    <row r="1119" spans="1:21" x14ac:dyDescent="0.3">
      <c r="A1119" s="4">
        <v>1117</v>
      </c>
      <c r="B1119" s="4">
        <v>-96565710869</v>
      </c>
      <c r="C1119" s="5">
        <v>0</v>
      </c>
      <c r="D1119" s="5">
        <v>-1.2666E-2</v>
      </c>
      <c r="E1119" s="5">
        <v>-2.006E-3</v>
      </c>
      <c r="F1119" s="5">
        <v>0.99748700000000001</v>
      </c>
      <c r="G1119" s="5">
        <v>0</v>
      </c>
      <c r="H1119" s="5">
        <v>0</v>
      </c>
      <c r="I1119" s="5">
        <v>0</v>
      </c>
      <c r="J1119" s="5">
        <v>0</v>
      </c>
      <c r="L1119">
        <f t="shared" si="105"/>
        <v>1117</v>
      </c>
      <c r="M1119">
        <f>Analysis!$B$3+B1119/1000000</f>
        <v>26.289130999997724</v>
      </c>
      <c r="N1119">
        <f t="shared" si="106"/>
        <v>0</v>
      </c>
      <c r="O1119">
        <f>IF(ABS(D1119)&gt;1,D1119/1000000,D1119)*Analysis!$B$4</f>
        <v>-0.12425346000000001</v>
      </c>
      <c r="P1119">
        <f>IF(ABS(E1119)&gt;1,E1119/1000000,E1119)*Analysis!$B$4</f>
        <v>-1.9678859999999999E-2</v>
      </c>
      <c r="Q1119">
        <f>IF(ABS(F1119)&gt;1,F1119/1000000,F1119)*Analysis!$B$4</f>
        <v>9.7853474700000014</v>
      </c>
      <c r="R1119">
        <f t="shared" si="107"/>
        <v>0</v>
      </c>
      <c r="S1119">
        <f t="shared" si="108"/>
        <v>0</v>
      </c>
      <c r="T1119">
        <f t="shared" si="109"/>
        <v>0</v>
      </c>
      <c r="U1119">
        <f t="shared" si="110"/>
        <v>0</v>
      </c>
    </row>
    <row r="1120" spans="1:21" x14ac:dyDescent="0.3">
      <c r="A1120" s="4">
        <v>1118</v>
      </c>
      <c r="B1120" s="4">
        <v>-96565692723</v>
      </c>
      <c r="C1120" s="5">
        <v>0</v>
      </c>
      <c r="D1120" s="5">
        <v>-1.2309E-2</v>
      </c>
      <c r="E1120" s="5">
        <v>2.2850000000000001E-3</v>
      </c>
      <c r="F1120" s="5">
        <v>1001694</v>
      </c>
      <c r="G1120" s="5">
        <v>0</v>
      </c>
      <c r="H1120" s="5">
        <v>0</v>
      </c>
      <c r="I1120" s="5">
        <v>0</v>
      </c>
      <c r="J1120" s="5">
        <v>0</v>
      </c>
      <c r="L1120">
        <f t="shared" si="105"/>
        <v>1118</v>
      </c>
      <c r="M1120">
        <f>Analysis!$B$3+B1120/1000000</f>
        <v>26.307276999999885</v>
      </c>
      <c r="N1120">
        <f t="shared" si="106"/>
        <v>0</v>
      </c>
      <c r="O1120">
        <f>IF(ABS(D1120)&gt;1,D1120/1000000,D1120)*Analysis!$B$4</f>
        <v>-0.12075129000000001</v>
      </c>
      <c r="P1120">
        <f>IF(ABS(E1120)&gt;1,E1120/1000000,E1120)*Analysis!$B$4</f>
        <v>2.2415850000000001E-2</v>
      </c>
      <c r="Q1120">
        <f>IF(ABS(F1120)&gt;1,F1120/1000000,F1120)*Analysis!$B$4</f>
        <v>9.8266181400000008</v>
      </c>
      <c r="R1120">
        <f t="shared" si="107"/>
        <v>0</v>
      </c>
      <c r="S1120">
        <f t="shared" si="108"/>
        <v>0</v>
      </c>
      <c r="T1120">
        <f t="shared" si="109"/>
        <v>0</v>
      </c>
      <c r="U1120">
        <f t="shared" si="110"/>
        <v>0</v>
      </c>
    </row>
    <row r="1121" spans="1:21" x14ac:dyDescent="0.3">
      <c r="A1121" s="4">
        <v>1119</v>
      </c>
      <c r="B1121" s="4">
        <v>-96565671415</v>
      </c>
      <c r="C1121" s="5">
        <v>0</v>
      </c>
      <c r="D1121" s="5">
        <v>-1.3139E-2</v>
      </c>
      <c r="E1121" s="5">
        <v>5.4299999999999999E-3</v>
      </c>
      <c r="F1121" s="5">
        <v>1005918</v>
      </c>
      <c r="G1121" s="5">
        <v>0</v>
      </c>
      <c r="H1121" s="5">
        <v>0</v>
      </c>
      <c r="I1121" s="5">
        <v>0</v>
      </c>
      <c r="J1121" s="5">
        <v>0</v>
      </c>
      <c r="L1121">
        <f t="shared" si="105"/>
        <v>1119</v>
      </c>
      <c r="M1121">
        <f>Analysis!$B$3+B1121/1000000</f>
        <v>26.328584999995655</v>
      </c>
      <c r="N1121">
        <f t="shared" si="106"/>
        <v>0</v>
      </c>
      <c r="O1121">
        <f>IF(ABS(D1121)&gt;1,D1121/1000000,D1121)*Analysis!$B$4</f>
        <v>-0.12889359</v>
      </c>
      <c r="P1121">
        <f>IF(ABS(E1121)&gt;1,E1121/1000000,E1121)*Analysis!$B$4</f>
        <v>5.3268300000000005E-2</v>
      </c>
      <c r="Q1121">
        <f>IF(ABS(F1121)&gt;1,F1121/1000000,F1121)*Analysis!$B$4</f>
        <v>9.8680555800000018</v>
      </c>
      <c r="R1121">
        <f t="shared" si="107"/>
        <v>0</v>
      </c>
      <c r="S1121">
        <f t="shared" si="108"/>
        <v>0</v>
      </c>
      <c r="T1121">
        <f t="shared" si="109"/>
        <v>0</v>
      </c>
      <c r="U1121">
        <f t="shared" si="110"/>
        <v>0</v>
      </c>
    </row>
    <row r="1122" spans="1:21" x14ac:dyDescent="0.3">
      <c r="A1122" s="4">
        <v>1120</v>
      </c>
      <c r="B1122" s="4">
        <v>-96565647321</v>
      </c>
      <c r="C1122" s="5">
        <v>0</v>
      </c>
      <c r="D1122" s="5">
        <v>-1.2904000000000001E-2</v>
      </c>
      <c r="E1122" s="5">
        <v>1.0059999999999999E-3</v>
      </c>
      <c r="F1122" s="5">
        <v>1004458</v>
      </c>
      <c r="G1122" s="5">
        <v>0</v>
      </c>
      <c r="H1122" s="5">
        <v>0</v>
      </c>
      <c r="I1122" s="5">
        <v>0</v>
      </c>
      <c r="J1122" s="5">
        <v>0</v>
      </c>
      <c r="L1122">
        <f t="shared" si="105"/>
        <v>1120</v>
      </c>
      <c r="M1122">
        <f>Analysis!$B$3+B1122/1000000</f>
        <v>26.352679000003263</v>
      </c>
      <c r="N1122">
        <f t="shared" si="106"/>
        <v>0</v>
      </c>
      <c r="O1122">
        <f>IF(ABS(D1122)&gt;1,D1122/1000000,D1122)*Analysis!$B$4</f>
        <v>-0.12658824000000002</v>
      </c>
      <c r="P1122">
        <f>IF(ABS(E1122)&gt;1,E1122/1000000,E1122)*Analysis!$B$4</f>
        <v>9.8688600000000001E-3</v>
      </c>
      <c r="Q1122">
        <f>IF(ABS(F1122)&gt;1,F1122/1000000,F1122)*Analysis!$B$4</f>
        <v>9.853732980000002</v>
      </c>
      <c r="R1122">
        <f t="shared" si="107"/>
        <v>0</v>
      </c>
      <c r="S1122">
        <f t="shared" si="108"/>
        <v>0</v>
      </c>
      <c r="T1122">
        <f t="shared" si="109"/>
        <v>0</v>
      </c>
      <c r="U1122">
        <f t="shared" si="110"/>
        <v>0</v>
      </c>
    </row>
    <row r="1123" spans="1:21" x14ac:dyDescent="0.3">
      <c r="A1123" s="4">
        <v>1121</v>
      </c>
      <c r="B1123" s="4">
        <v>-96565627397</v>
      </c>
      <c r="C1123" s="5">
        <v>0</v>
      </c>
      <c r="D1123" s="5">
        <v>-1.2848E-2</v>
      </c>
      <c r="E1123" s="5">
        <v>-2.3519999999999999E-3</v>
      </c>
      <c r="F1123" s="5">
        <v>1004197</v>
      </c>
      <c r="G1123" s="5">
        <v>0</v>
      </c>
      <c r="H1123" s="5">
        <v>0</v>
      </c>
      <c r="I1123" s="5">
        <v>0</v>
      </c>
      <c r="J1123" s="5">
        <v>0</v>
      </c>
      <c r="L1123">
        <f t="shared" si="105"/>
        <v>1121</v>
      </c>
      <c r="M1123">
        <f>Analysis!$B$3+B1123/1000000</f>
        <v>26.372602999996161</v>
      </c>
      <c r="N1123">
        <f t="shared" si="106"/>
        <v>0</v>
      </c>
      <c r="O1123">
        <f>IF(ABS(D1123)&gt;1,D1123/1000000,D1123)*Analysis!$B$4</f>
        <v>-0.12603888000000002</v>
      </c>
      <c r="P1123">
        <f>IF(ABS(E1123)&gt;1,E1123/1000000,E1123)*Analysis!$B$4</f>
        <v>-2.3073119999999999E-2</v>
      </c>
      <c r="Q1123">
        <f>IF(ABS(F1123)&gt;1,F1123/1000000,F1123)*Analysis!$B$4</f>
        <v>9.851172570000001</v>
      </c>
      <c r="R1123">
        <f t="shared" si="107"/>
        <v>0</v>
      </c>
      <c r="S1123">
        <f t="shared" si="108"/>
        <v>0</v>
      </c>
      <c r="T1123">
        <f t="shared" si="109"/>
        <v>0</v>
      </c>
      <c r="U1123">
        <f t="shared" si="110"/>
        <v>0</v>
      </c>
    </row>
    <row r="1124" spans="1:21" x14ac:dyDescent="0.3">
      <c r="A1124" s="4">
        <v>1122</v>
      </c>
      <c r="B1124" s="4">
        <v>-96565610530</v>
      </c>
      <c r="C1124" s="5">
        <v>0</v>
      </c>
      <c r="D1124" s="5">
        <v>-1.1056E-2</v>
      </c>
      <c r="E1124" s="5">
        <v>5.5409999999999999E-3</v>
      </c>
      <c r="F1124" s="5">
        <v>1004276</v>
      </c>
      <c r="G1124" s="5">
        <v>0</v>
      </c>
      <c r="H1124" s="5">
        <v>0</v>
      </c>
      <c r="I1124" s="5">
        <v>0</v>
      </c>
      <c r="J1124" s="5">
        <v>0</v>
      </c>
      <c r="L1124">
        <f t="shared" si="105"/>
        <v>1122</v>
      </c>
      <c r="M1124">
        <f>Analysis!$B$3+B1124/1000000</f>
        <v>26.389469999994617</v>
      </c>
      <c r="N1124">
        <f t="shared" si="106"/>
        <v>0</v>
      </c>
      <c r="O1124">
        <f>IF(ABS(D1124)&gt;1,D1124/1000000,D1124)*Analysis!$B$4</f>
        <v>-0.10845936</v>
      </c>
      <c r="P1124">
        <f>IF(ABS(E1124)&gt;1,E1124/1000000,E1124)*Analysis!$B$4</f>
        <v>5.4357210000000003E-2</v>
      </c>
      <c r="Q1124">
        <f>IF(ABS(F1124)&gt;1,F1124/1000000,F1124)*Analysis!$B$4</f>
        <v>9.8519475599999993</v>
      </c>
      <c r="R1124">
        <f t="shared" si="107"/>
        <v>0</v>
      </c>
      <c r="S1124">
        <f t="shared" si="108"/>
        <v>0</v>
      </c>
      <c r="T1124">
        <f t="shared" si="109"/>
        <v>0</v>
      </c>
      <c r="U1124">
        <f>J1124/1000</f>
        <v>0</v>
      </c>
    </row>
    <row r="1125" spans="1:21" x14ac:dyDescent="0.3">
      <c r="A1125" s="4"/>
      <c r="B1125" s="4"/>
    </row>
    <row r="1126" spans="1:21" x14ac:dyDescent="0.3">
      <c r="A1126" s="4"/>
      <c r="B1126" s="4"/>
    </row>
    <row r="1127" spans="1:21" x14ac:dyDescent="0.3">
      <c r="A1127" s="4"/>
      <c r="B1127" s="4"/>
    </row>
    <row r="1128" spans="1:21" x14ac:dyDescent="0.3">
      <c r="A1128" s="4"/>
      <c r="B1128" s="4"/>
    </row>
    <row r="1129" spans="1:21" x14ac:dyDescent="0.3">
      <c r="A1129" s="4"/>
      <c r="B1129" s="4"/>
    </row>
    <row r="1130" spans="1:21" x14ac:dyDescent="0.3">
      <c r="A1130" s="4"/>
      <c r="B1130" s="4"/>
    </row>
    <row r="1131" spans="1:21" x14ac:dyDescent="0.3">
      <c r="A1131" s="4"/>
      <c r="B1131" s="4"/>
    </row>
    <row r="1132" spans="1:21" x14ac:dyDescent="0.3">
      <c r="A1132" s="4"/>
      <c r="B1132" s="4"/>
    </row>
    <row r="1133" spans="1:21" x14ac:dyDescent="0.3">
      <c r="A1133" s="4"/>
      <c r="B1133" s="4"/>
    </row>
    <row r="1134" spans="1:21" x14ac:dyDescent="0.3">
      <c r="A1134" s="4"/>
      <c r="B1134" s="4"/>
    </row>
    <row r="1135" spans="1:21" x14ac:dyDescent="0.3">
      <c r="A1135" s="4"/>
      <c r="B1135" s="4"/>
    </row>
    <row r="1136" spans="1:21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37"/>
  <sheetViews>
    <sheetView topLeftCell="A4" workbookViewId="0">
      <selection activeCell="B14" sqref="B14"/>
    </sheetView>
  </sheetViews>
  <sheetFormatPr baseColWidth="10" defaultRowHeight="14.4" x14ac:dyDescent="0.3"/>
  <cols>
    <col min="1" max="1" width="19.33203125" bestFit="1" customWidth="1"/>
    <col min="2" max="2" width="12.6640625" bestFit="1" customWidth="1"/>
    <col min="3" max="3" width="6.44140625" customWidth="1"/>
    <col min="4" max="4" width="5.21875" customWidth="1"/>
  </cols>
  <sheetData>
    <row r="1" spans="1:3" x14ac:dyDescent="0.3">
      <c r="A1" s="1" t="s">
        <v>12</v>
      </c>
      <c r="B1" s="1" t="s">
        <v>8</v>
      </c>
    </row>
    <row r="2" spans="1:3" x14ac:dyDescent="0.3">
      <c r="A2" t="s">
        <v>23</v>
      </c>
      <c r="B2" s="7" t="s">
        <v>34</v>
      </c>
      <c r="C2" t="e">
        <f ca="1">INDIRECT(CONCATENATE("'Real Input'!",$B$2,1))</f>
        <v>#REF!</v>
      </c>
    </row>
    <row r="3" spans="1:3" x14ac:dyDescent="0.3">
      <c r="A3" t="s">
        <v>13</v>
      </c>
      <c r="B3" s="7">
        <v>96592</v>
      </c>
    </row>
    <row r="4" spans="1:3" x14ac:dyDescent="0.3">
      <c r="A4" t="s">
        <v>24</v>
      </c>
      <c r="B4" s="7">
        <v>9.81</v>
      </c>
    </row>
    <row r="5" spans="1:3" x14ac:dyDescent="0.3">
      <c r="A5" t="s">
        <v>25</v>
      </c>
      <c r="B5" s="8">
        <v>1</v>
      </c>
    </row>
    <row r="6" spans="1:3" x14ac:dyDescent="0.3">
      <c r="A6" t="s">
        <v>26</v>
      </c>
      <c r="B6" s="8">
        <v>1</v>
      </c>
    </row>
    <row r="8" spans="1:3" x14ac:dyDescent="0.3">
      <c r="A8" t="s">
        <v>50</v>
      </c>
      <c r="B8" s="2">
        <f>B10-B9+1</f>
        <v>212</v>
      </c>
    </row>
    <row r="9" spans="1:3" x14ac:dyDescent="0.3">
      <c r="A9" t="s">
        <v>27</v>
      </c>
      <c r="B9" s="8">
        <v>350</v>
      </c>
    </row>
    <row r="10" spans="1:3" x14ac:dyDescent="0.3">
      <c r="A10" t="s">
        <v>51</v>
      </c>
      <c r="B10" s="8">
        <v>561</v>
      </c>
    </row>
    <row r="11" spans="1:3" x14ac:dyDescent="0.3">
      <c r="A11" t="s">
        <v>52</v>
      </c>
      <c r="B11" s="2">
        <f ca="1">INDIRECT(CONCATENATE("'Calculation'!B",B8+2))</f>
        <v>4.2926810000062687</v>
      </c>
    </row>
    <row r="12" spans="1:3" x14ac:dyDescent="0.3">
      <c r="A12" t="s">
        <v>53</v>
      </c>
      <c r="B12" s="2">
        <f ca="1">INDIRECT(CONCATENATE("'Calculation'!B",B10+2))</f>
        <v>11.271143999998458</v>
      </c>
    </row>
    <row r="13" spans="1:3" x14ac:dyDescent="0.3">
      <c r="A13" t="s">
        <v>30</v>
      </c>
      <c r="B13" s="2">
        <f t="array" aca="1" ref="B13" ca="1">SUM(INDIRECT(CONCATENATE("'Calculation'!C",B8+2,":C",B10+2)))</f>
        <v>3449.8506507300008</v>
      </c>
    </row>
    <row r="14" spans="1:3" x14ac:dyDescent="0.3">
      <c r="A14" t="s">
        <v>7</v>
      </c>
      <c r="B14" s="2">
        <f ca="1">B13/B9</f>
        <v>9.85671614494286</v>
      </c>
    </row>
    <row r="15" spans="1:3" x14ac:dyDescent="0.3">
      <c r="A15" t="s">
        <v>29</v>
      </c>
      <c r="B15" s="2">
        <f ca="1">SUM(Calculation!AD2:AD1771)</f>
        <v>36.201893199168829</v>
      </c>
    </row>
    <row r="16" spans="1:3" x14ac:dyDescent="0.3">
      <c r="A16" t="s">
        <v>48</v>
      </c>
      <c r="B16" s="2" t="e">
        <f ca="1">VARA(INDIRECT(CONCATENATE("'Calculation'!E",B8+2,":E",B10+2)))</f>
        <v>#DIV/0!</v>
      </c>
    </row>
    <row r="17" spans="1:4" x14ac:dyDescent="0.3">
      <c r="A17" t="s">
        <v>47</v>
      </c>
      <c r="B17" s="2">
        <f ca="1">VARA(Calculation!AD2:AD1171)</f>
        <v>0.15299091505922399</v>
      </c>
    </row>
    <row r="18" spans="1:4" x14ac:dyDescent="0.3">
      <c r="A18" t="s">
        <v>57</v>
      </c>
      <c r="B18" s="7">
        <v>5.0000000000000001E-3</v>
      </c>
    </row>
    <row r="19" spans="1:4" x14ac:dyDescent="0.3">
      <c r="A19" t="s">
        <v>58</v>
      </c>
      <c r="B19" s="7">
        <v>0.2</v>
      </c>
    </row>
    <row r="22" spans="1:4" x14ac:dyDescent="0.3">
      <c r="A22" t="s">
        <v>44</v>
      </c>
      <c r="B22" s="8">
        <f>(D22-500)/1000000</f>
        <v>4.6900000000000002E-4</v>
      </c>
      <c r="D22">
        <v>969</v>
      </c>
    </row>
    <row r="23" spans="1:4" x14ac:dyDescent="0.3">
      <c r="A23" t="s">
        <v>45</v>
      </c>
      <c r="B23" s="8">
        <f>(D23-500)/1000000</f>
        <v>4.4499999999999997E-4</v>
      </c>
      <c r="D23">
        <v>945</v>
      </c>
    </row>
    <row r="24" spans="1:4" x14ac:dyDescent="0.3">
      <c r="A24" t="s">
        <v>49</v>
      </c>
      <c r="B24" s="2">
        <f ca="1">(INDIRECT(CONCATENATE("'Calculation'!F",B10+2))-INDIRECT(CONCATENATE("'Calculation'!F",B8+2)))/(B12-B10)</f>
        <v>-0.1251249084555012</v>
      </c>
      <c r="C24" s="8">
        <f>IF(D24,B24,0)</f>
        <v>0</v>
      </c>
      <c r="D24" t="b">
        <v>0</v>
      </c>
    </row>
    <row r="25" spans="1:4" x14ac:dyDescent="0.3">
      <c r="A25" t="s">
        <v>31</v>
      </c>
      <c r="B25" s="2">
        <f t="array" aca="1" ref="B25" ca="1">SUM(ABS(Calculation!AF2:AF1171)^2)</f>
        <v>411.52388662273046</v>
      </c>
    </row>
    <row r="26" spans="1:4" x14ac:dyDescent="0.3">
      <c r="A26" t="s">
        <v>32</v>
      </c>
      <c r="B26" s="2">
        <f t="array" aca="1" ref="B26" ca="1">SUM(ABS(Calculation!AK3:AK1171)^2)</f>
        <v>279.02696186777473</v>
      </c>
    </row>
    <row r="27" spans="1:4" x14ac:dyDescent="0.3">
      <c r="A27" t="s">
        <v>46</v>
      </c>
      <c r="B27" s="2">
        <f t="array" aca="1" ref="B27" ca="1">SUM(ABS(Calculation!AO3:AO1171)^2)</f>
        <v>20.880152994705565</v>
      </c>
    </row>
    <row r="29" spans="1:4" x14ac:dyDescent="0.3">
      <c r="A29" t="s">
        <v>35</v>
      </c>
      <c r="B29" s="8">
        <f>D29/100</f>
        <v>0</v>
      </c>
      <c r="D29">
        <v>0</v>
      </c>
    </row>
    <row r="30" spans="1:4" x14ac:dyDescent="0.3">
      <c r="A30" t="s">
        <v>36</v>
      </c>
      <c r="B30" s="7">
        <v>20</v>
      </c>
    </row>
    <row r="31" spans="1:4" x14ac:dyDescent="0.3">
      <c r="A31" t="s">
        <v>39</v>
      </c>
      <c r="B31" s="8">
        <f>D31/1000</f>
        <v>1.9870000000000001</v>
      </c>
      <c r="C31">
        <v>1</v>
      </c>
      <c r="D31">
        <v>1987</v>
      </c>
    </row>
    <row r="32" spans="1:4" x14ac:dyDescent="0.3">
      <c r="A32" t="s">
        <v>38</v>
      </c>
      <c r="B32" s="8">
        <f>D32/100-2</f>
        <v>-1.47</v>
      </c>
      <c r="C32">
        <v>-0.73499999999999999</v>
      </c>
      <c r="D32">
        <v>53</v>
      </c>
    </row>
    <row r="34" spans="1:2" x14ac:dyDescent="0.3">
      <c r="A34" t="s">
        <v>43</v>
      </c>
      <c r="B34" s="7">
        <f ca="1">B12</f>
        <v>11.271143999998458</v>
      </c>
    </row>
    <row r="35" spans="1:2" x14ac:dyDescent="0.3">
      <c r="A35" t="s">
        <v>42</v>
      </c>
      <c r="B35" s="7">
        <v>21.18</v>
      </c>
    </row>
    <row r="36" spans="1:2" x14ac:dyDescent="0.3">
      <c r="A36" t="s">
        <v>41</v>
      </c>
      <c r="B36" s="7">
        <v>110</v>
      </c>
    </row>
    <row r="37" spans="1:2" x14ac:dyDescent="0.3">
      <c r="A37" t="s">
        <v>13</v>
      </c>
      <c r="B37" s="2">
        <f xml:space="preserve"> Calculation!B102-VLOOKUP(B36,Calculation!A2:B1171,2,FALSE)</f>
        <v>-0.19719900000200141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358140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Spinner 9">
              <controlPr defaultSize="0" autoPict="0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167640</xdr:rowOff>
                  </from>
                  <to>
                    <xdr:col>4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Spinner 12">
              <controlPr defaultSize="0" autoPict="0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O1124"/>
  <sheetViews>
    <sheetView tabSelected="1" workbookViewId="0">
      <pane ySplit="1" topLeftCell="A1097" activePane="bottomLeft" state="frozen"/>
      <selection pane="bottomLeft" activeCell="M1117" sqref="M1117"/>
    </sheetView>
  </sheetViews>
  <sheetFormatPr baseColWidth="10" defaultRowHeight="14.4" x14ac:dyDescent="0.3"/>
  <cols>
    <col min="2" max="2" width="12" bestFit="1" customWidth="1"/>
    <col min="3" max="4" width="12.77734375" customWidth="1"/>
    <col min="5" max="5" width="2.44140625" customWidth="1"/>
    <col min="6" max="7" width="12.77734375" hidden="1" customWidth="1"/>
    <col min="8" max="8" width="2.21875" customWidth="1"/>
    <col min="9" max="11" width="12.77734375" customWidth="1"/>
    <col min="12" max="12" width="18" bestFit="1" customWidth="1"/>
    <col min="13" max="13" width="20.88671875" bestFit="1" customWidth="1"/>
    <col min="14" max="14" width="20.88671875" customWidth="1"/>
    <col min="15" max="15" width="16.109375" bestFit="1" customWidth="1"/>
    <col min="16" max="16" width="8.44140625" customWidth="1"/>
    <col min="17" max="17" width="15.88671875" bestFit="1" customWidth="1"/>
    <col min="18" max="20" width="15.88671875" customWidth="1"/>
    <col min="21" max="22" width="12.6640625" bestFit="1" customWidth="1"/>
    <col min="23" max="23" width="13.33203125" bestFit="1" customWidth="1"/>
    <col min="24" max="24" width="12.77734375" customWidth="1"/>
    <col min="25" max="25" width="14" bestFit="1" customWidth="1"/>
    <col min="26" max="29" width="12.77734375" customWidth="1"/>
    <col min="30" max="30" width="14.33203125" bestFit="1" customWidth="1"/>
    <col min="31" max="32" width="12.6640625" bestFit="1" customWidth="1"/>
    <col min="34" max="34" width="14" bestFit="1" customWidth="1"/>
    <col min="35" max="35" width="14.77734375" bestFit="1" customWidth="1"/>
    <col min="36" max="37" width="15.109375" bestFit="1" customWidth="1"/>
    <col min="39" max="39" width="13.21875" bestFit="1" customWidth="1"/>
    <col min="40" max="40" width="10.77734375" customWidth="1"/>
  </cols>
  <sheetData>
    <row r="1" spans="1:41" x14ac:dyDescent="0.3">
      <c r="A1" s="1" t="s">
        <v>0</v>
      </c>
      <c r="B1" s="1" t="s">
        <v>1</v>
      </c>
      <c r="C1" s="1" t="s">
        <v>9</v>
      </c>
      <c r="D1" s="3" t="s">
        <v>2</v>
      </c>
      <c r="E1" s="3"/>
      <c r="F1" s="3" t="s">
        <v>60</v>
      </c>
      <c r="G1" s="3" t="s">
        <v>61</v>
      </c>
      <c r="H1" s="3"/>
      <c r="I1" s="3" t="s">
        <v>54</v>
      </c>
      <c r="J1" s="3" t="s">
        <v>55</v>
      </c>
      <c r="K1" s="3"/>
      <c r="L1" s="3" t="s">
        <v>56</v>
      </c>
      <c r="M1" s="3" t="s">
        <v>59</v>
      </c>
      <c r="N1" s="3" t="s">
        <v>66</v>
      </c>
      <c r="O1" s="3" t="s">
        <v>65</v>
      </c>
      <c r="P1" s="3" t="s">
        <v>7</v>
      </c>
      <c r="Q1" s="3" t="s">
        <v>63</v>
      </c>
      <c r="R1" s="3" t="str">
        <f>CONCATENATE("I(",Q1,")")</f>
        <v>I(O(az))</v>
      </c>
      <c r="S1" s="3" t="str">
        <f>CONCATENATE("I(",R1,")")</f>
        <v>I(I(O(az)))</v>
      </c>
      <c r="T1" s="3"/>
      <c r="U1" s="3" t="s">
        <v>62</v>
      </c>
      <c r="V1" s="3" t="str">
        <f>CONCATENATE("I(",U1,")")</f>
        <v>I(Med(O(az)))</v>
      </c>
      <c r="W1" s="3" t="str">
        <f>CONCATENATE("I(",V1,")")</f>
        <v>I(I(Med(O(az))))</v>
      </c>
      <c r="X1" s="3"/>
      <c r="Y1" s="3" t="s">
        <v>64</v>
      </c>
      <c r="Z1" s="3" t="str">
        <f>CONCATENATE("I(",Y1,")")</f>
        <v>I(Avg(Med(O(az))))</v>
      </c>
      <c r="AA1" s="3" t="str">
        <f>CONCATENATE("I(",Z1,")")</f>
        <v>I(I(Avg(Med(O(az)))))</v>
      </c>
      <c r="AB1" s="3"/>
      <c r="AC1" s="3"/>
      <c r="AD1" s="3" t="s">
        <v>28</v>
      </c>
      <c r="AE1" s="1" t="s">
        <v>3</v>
      </c>
      <c r="AF1" s="1" t="s">
        <v>4</v>
      </c>
      <c r="AG1" s="1" t="s">
        <v>33</v>
      </c>
      <c r="AH1" s="1" t="s">
        <v>5</v>
      </c>
      <c r="AI1" s="1" t="s">
        <v>6</v>
      </c>
      <c r="AJ1" s="1" t="s">
        <v>10</v>
      </c>
      <c r="AK1" s="1" t="s">
        <v>11</v>
      </c>
      <c r="AM1" s="1" t="s">
        <v>37</v>
      </c>
      <c r="AN1" s="1" t="s">
        <v>40</v>
      </c>
      <c r="AO1" s="1" t="s">
        <v>46</v>
      </c>
    </row>
    <row r="2" spans="1:41" x14ac:dyDescent="0.3">
      <c r="A2">
        <v>0</v>
      </c>
      <c r="B2">
        <f>'Flight Input'!M2</f>
        <v>5.2599999995436519E-2</v>
      </c>
      <c r="C2">
        <f ca="1">INDIRECT(CONCATENATE("'Flight Input'!",Analysis!$B$2,A2+2))</f>
        <v>9.8559990899999992</v>
      </c>
      <c r="AD2">
        <f ca="1">IF(B2&gt;0,C2-Analysis!$B$14,0)</f>
        <v>-7.1705494286078419E-4</v>
      </c>
      <c r="AG2">
        <f ca="1">IF(AND(B2&gt;Analysis!$B$34,B2&lt;Analysis!$B$35),FilterInput(AD2,Analysis!$B$29,Analysis!$B$30),0)</f>
        <v>0</v>
      </c>
      <c r="AH2">
        <f ca="1">MEDIAN2(AG2,Analysis!$B$5,2)</f>
        <v>0</v>
      </c>
      <c r="AI2">
        <f ca="1">AVERAGE2(AH2,Analysis!$B$6,2)</f>
        <v>0</v>
      </c>
      <c r="AM2">
        <f>Analysis!$B$31*'Flight Input'!U2+IF('Flight Input'!U2 &gt; 0,Analysis!$B$32,0)</f>
        <v>0</v>
      </c>
      <c r="AN2" t="e">
        <f>_xlfn.COVARIANCE.P($AK$102:$AK$1171,AM2:AM1100)</f>
        <v>#N/A</v>
      </c>
      <c r="AO2">
        <f>AM2-AK2</f>
        <v>0</v>
      </c>
    </row>
    <row r="3" spans="1:41" x14ac:dyDescent="0.3">
      <c r="A3">
        <v>1</v>
      </c>
      <c r="B3">
        <f>'Flight Input'!M3</f>
        <v>7.1112999998149462E-2</v>
      </c>
      <c r="C3">
        <f ca="1">INDIRECT(CONCATENATE("'Flight Input'!",Analysis!$B$2,A3+2))</f>
        <v>9.8540567100000001</v>
      </c>
      <c r="D3">
        <f t="shared" ref="D3:D66" si="0">B3-B2</f>
        <v>1.8513000002712943E-2</v>
      </c>
      <c r="F3">
        <f ca="1">F2+C3*$D3</f>
        <v>0.1824281518989635</v>
      </c>
      <c r="G3">
        <f ca="1">G2+F3*$D3</f>
        <v>3.3772923766004284E-3</v>
      </c>
      <c r="I3">
        <f>SUM(D$2:D3)/COUNT(D$2:D3)</f>
        <v>1.8513000002712943E-2</v>
      </c>
      <c r="J3">
        <f>D3/I3</f>
        <v>1</v>
      </c>
      <c r="L3">
        <f ca="1">VARA(C$2:C3)</f>
        <v>1.8864200321983161E-6</v>
      </c>
      <c r="M3">
        <f ca="1">(L3-L2)/D3</f>
        <v>1.0189704704380032E-4</v>
      </c>
      <c r="N3">
        <f ca="1">(C3-C2)/D3</f>
        <v>-0.10491978608083465</v>
      </c>
      <c r="O3" t="b">
        <f ca="1">IF(OR(O2,M3*MIN((B3-B$2)*Analysis!$B$19,1)&gt;Analysis!$B$18),TRUE,FALSE)</f>
        <v>0</v>
      </c>
      <c r="P3">
        <f ca="1">IF(O3,P2,SUM(C$2:C3)/COUNT(C$2:C3))</f>
        <v>9.8550278999999996</v>
      </c>
      <c r="Q3">
        <f ca="1">IF(O3,C3-P3,0)</f>
        <v>0</v>
      </c>
      <c r="R3">
        <f ca="1">R2+Q3*$D3</f>
        <v>0</v>
      </c>
      <c r="S3">
        <f ca="1">S2+R3*$D3</f>
        <v>0</v>
      </c>
      <c r="U3">
        <f ca="1">MEDIAN2(Q3,Analysis!$B$5,2)</f>
        <v>0</v>
      </c>
      <c r="V3">
        <f ca="1">V2+U3*$D3</f>
        <v>0</v>
      </c>
      <c r="W3">
        <f ca="1">W2+V3*$D3</f>
        <v>0</v>
      </c>
      <c r="Y3">
        <f ca="1">AVERAGE2(U3,Analysis!$B$5,2)</f>
        <v>0</v>
      </c>
      <c r="Z3">
        <f ca="1">Z2+Y3*$D3</f>
        <v>0</v>
      </c>
      <c r="AA3">
        <f ca="1">AA2+Z3*$D3</f>
        <v>0</v>
      </c>
      <c r="AD3">
        <f ca="1">IF(B3&gt;0,C3-Analysis!$B$14,0)</f>
        <v>-2.6594349428599173E-3</v>
      </c>
      <c r="AE3">
        <f ca="1">IF(B3&gt;0,AE2+AD3*$D3,0)</f>
        <v>-4.9234119104380543E-5</v>
      </c>
      <c r="AF3">
        <f ca="1">IF(B3&gt;0,AF2+AE3*$D3,0)</f>
        <v>-9.1147124711296631E-7</v>
      </c>
      <c r="AG3">
        <f ca="1">IF(AND(B3&gt;Analysis!$B$34,B3&lt;Analysis!$B$35),FilterInput(AD3,Analysis!$B$29,Analysis!$B$30),0)</f>
        <v>0</v>
      </c>
      <c r="AH3">
        <f ca="1">MEDIAN2(AG3,Analysis!$B$5,2)</f>
        <v>0</v>
      </c>
      <c r="AI3">
        <f ca="1">AVERAGE2(AH3,Analysis!$B$6,2)</f>
        <v>0</v>
      </c>
      <c r="AJ3">
        <f ca="1">INTEGRAL2(AI3,$B3,AJ2,AI2,$B2,Analysis!$B$22)</f>
        <v>0</v>
      </c>
      <c r="AK3">
        <f ca="1">IF(AND(B3&lt;Analysis!$B$35,B3&gt;0),INTEGRAL2(AJ3,$B3,AK2,AJ2,$B2,Analysis!$B$23),0)</f>
        <v>0</v>
      </c>
      <c r="AM3">
        <f>Analysis!$B$31*'Flight Input'!U3+IF('Flight Input'!U3 &gt; 0,Analysis!$B$32,0)</f>
        <v>0</v>
      </c>
      <c r="AN3" t="e">
        <f>_xlfn.COVARIANCE.P($AK$102:$AK$1171,AM3:AM1101)</f>
        <v>#N/A</v>
      </c>
      <c r="AO3">
        <f t="shared" ref="AO3:AO66" ca="1" si="1">AM3-AK3</f>
        <v>0</v>
      </c>
    </row>
    <row r="4" spans="1:41" x14ac:dyDescent="0.3">
      <c r="A4">
        <v>2</v>
      </c>
      <c r="B4">
        <f>'Flight Input'!M4</f>
        <v>9.1904000000795349E-2</v>
      </c>
      <c r="C4">
        <f ca="1">INDIRECT(CONCATENATE("'Flight Input'!",Analysis!$B$2,A4+2))</f>
        <v>9.8540469000000019</v>
      </c>
      <c r="D4">
        <f t="shared" si="0"/>
        <v>2.0791000002645887E-2</v>
      </c>
      <c r="F4">
        <f t="shared" ref="F4:F67" ca="1" si="2">F3+C4*$D4</f>
        <v>0.38730364102293624</v>
      </c>
      <c r="G4">
        <f t="shared" ref="G4:G67" ca="1" si="3">G3+F4*$D4</f>
        <v>1.1429722378133058E-2</v>
      </c>
      <c r="I4">
        <f>SUM(D$2:D4)/COUNT(D$2:D4)</f>
        <v>1.9652000002679415E-2</v>
      </c>
      <c r="J4">
        <f>D4/I4</f>
        <v>1.0579584774990423</v>
      </c>
      <c r="L4">
        <f ca="1">VARA(C$2:C4)</f>
        <v>1.2639970160976397E-6</v>
      </c>
      <c r="M4">
        <f ca="1">(L4-L3)/D4</f>
        <v>-2.9937137031478339E-5</v>
      </c>
      <c r="N4">
        <f t="shared" ref="N4:N67" ca="1" si="4">(C4-C3)/D4</f>
        <v>-4.7183877624275766E-4</v>
      </c>
      <c r="O4" t="b">
        <f ca="1">IF(OR(O3,M4*MIN((B4-B$2)*Analysis!$B$19,1)&gt;Analysis!$B$18),TRUE,FALSE)</f>
        <v>0</v>
      </c>
      <c r="P4">
        <f ca="1">IF(O4,P3,SUM(C$2:C4)/COUNT(C$2:C4))</f>
        <v>9.8547008999999992</v>
      </c>
      <c r="Q4">
        <f ca="1">IF(O4,C4-P4,0)</f>
        <v>0</v>
      </c>
      <c r="R4">
        <f ca="1">R3+Q4*$D4</f>
        <v>0</v>
      </c>
      <c r="S4">
        <f t="shared" ref="S4:S67" ca="1" si="5">S3+R4*$D4</f>
        <v>0</v>
      </c>
      <c r="U4">
        <f ca="1">MEDIAN2(Q4,Analysis!$B$5,2)</f>
        <v>0</v>
      </c>
      <c r="V4">
        <f t="shared" ref="V4:W4" ca="1" si="6">V3+U4*$D4</f>
        <v>0</v>
      </c>
      <c r="W4">
        <f t="shared" ca="1" si="6"/>
        <v>0</v>
      </c>
      <c r="Y4">
        <f ca="1">AVERAGE2(U4,Analysis!$B$5,2)</f>
        <v>0</v>
      </c>
      <c r="Z4">
        <f t="shared" ref="Z4:AA4" ca="1" si="7">Z3+Y4*$D4</f>
        <v>0</v>
      </c>
      <c r="AA4">
        <f t="shared" ca="1" si="7"/>
        <v>0</v>
      </c>
      <c r="AD4">
        <f ca="1">IF(B4&gt;0,C4-Analysis!$B$14,0)</f>
        <v>-2.6692449428580289E-3</v>
      </c>
      <c r="AE4">
        <f ca="1">IF(B4&gt;0,AE3+AD4*$D4,0)</f>
        <v>-1.0473039071840434E-4</v>
      </c>
      <c r="AF4">
        <f ca="1">IF(B4&gt;0,AF3+AE4*$D4,0)</f>
        <v>-3.0889208008164155E-6</v>
      </c>
      <c r="AG4">
        <f ca="1">IF(AND(B4&gt;Analysis!$B$34,B4&lt;Analysis!$B$35),FilterInput(AD4,Analysis!$B$29,Analysis!$B$30),0)</f>
        <v>0</v>
      </c>
      <c r="AH4">
        <f ca="1">MEDIAN2(AG4,Analysis!$B$5,2)</f>
        <v>0</v>
      </c>
      <c r="AI4">
        <f ca="1">AVERAGE2(AH4,Analysis!$B$6,2)</f>
        <v>0</v>
      </c>
      <c r="AJ4">
        <f ca="1">INTEGRAL2(AI4,$B4,AJ3,AI3,$B3,Analysis!$B$22)</f>
        <v>0</v>
      </c>
      <c r="AK4">
        <f ca="1">IF(AND(B4&lt;Analysis!$B$35,B4&gt;0),INTEGRAL2(AJ4,$B4,AK3,AJ3,$B3,Analysis!$B$23),0)</f>
        <v>0</v>
      </c>
      <c r="AM4">
        <f>Analysis!$B$31*'Flight Input'!U4+IF('Flight Input'!U4 &gt; 0,Analysis!$B$32,0)</f>
        <v>0</v>
      </c>
      <c r="AN4" t="e">
        <f>_xlfn.COVARIANCE.P($AK$102:$AK$1171,AM4:AM1102)</f>
        <v>#N/A</v>
      </c>
      <c r="AO4">
        <f t="shared" ca="1" si="1"/>
        <v>0</v>
      </c>
    </row>
    <row r="5" spans="1:41" x14ac:dyDescent="0.3">
      <c r="A5">
        <v>3</v>
      </c>
      <c r="B5">
        <f>'Flight Input'!M5</f>
        <v>0.10767899999336805</v>
      </c>
      <c r="C5">
        <f ca="1">INDIRECT(CONCATENATE("'Flight Input'!",Analysis!$B$2,A5+2))</f>
        <v>9.8545472099999998</v>
      </c>
      <c r="D5">
        <f t="shared" si="0"/>
        <v>1.5774999992572702E-2</v>
      </c>
      <c r="F5">
        <f t="shared" ca="1" si="2"/>
        <v>0.54275912318749353</v>
      </c>
      <c r="G5">
        <f t="shared" ca="1" si="3"/>
        <v>1.9991747542384534E-2</v>
      </c>
      <c r="I5">
        <f>SUM(D$2:D5)/COUNT(D$2:D5)</f>
        <v>1.8359666665977176E-2</v>
      </c>
      <c r="J5">
        <f>D5/I5</f>
        <v>0.85922039215482093</v>
      </c>
      <c r="L5">
        <f ca="1">VARA(C$2:C5)</f>
        <v>8.4856983142347354E-7</v>
      </c>
      <c r="M5">
        <f ca="1">(L5-L4)/D5</f>
        <v>-2.6334528359414294E-5</v>
      </c>
      <c r="N5">
        <f t="shared" ca="1" si="4"/>
        <v>3.1715372439518122E-2</v>
      </c>
      <c r="O5" t="b">
        <f ca="1">IF(OR(O4,M5*MIN((B5-B$2)*Analysis!$B$19,1)&gt;Analysis!$B$18),TRUE,FALSE)</f>
        <v>0</v>
      </c>
      <c r="P5">
        <f ca="1">IF(O5,P4,SUM(C$2:C5)/COUNT(C$2:C5))</f>
        <v>9.8546624774999998</v>
      </c>
      <c r="Q5">
        <f ca="1">IF(O5,C5-P5,0)</f>
        <v>0</v>
      </c>
      <c r="R5">
        <f ca="1">R4+Q5*$D5</f>
        <v>0</v>
      </c>
      <c r="S5">
        <f t="shared" ca="1" si="5"/>
        <v>0</v>
      </c>
      <c r="U5">
        <f ca="1">MEDIAN2(Q5,Analysis!$B$5,2)</f>
        <v>0</v>
      </c>
      <c r="V5">
        <f t="shared" ref="V5:W5" ca="1" si="8">V4+U5*$D5</f>
        <v>0</v>
      </c>
      <c r="W5">
        <f t="shared" ca="1" si="8"/>
        <v>0</v>
      </c>
      <c r="Y5">
        <f ca="1">AVERAGE2(U5,Analysis!$B$5,2)</f>
        <v>0</v>
      </c>
      <c r="Z5">
        <f t="shared" ref="Z5:AA5" ca="1" si="9">Z4+Y5*$D5</f>
        <v>0</v>
      </c>
      <c r="AA5">
        <f t="shared" ca="1" si="9"/>
        <v>0</v>
      </c>
      <c r="AD5">
        <f ca="1">IF(B5&gt;0,C5-Analysis!$B$14,0)</f>
        <v>-2.1689349428601901E-3</v>
      </c>
      <c r="AE5">
        <f ca="1">IF(B5&gt;0,AE4+AD5*$D5,0)</f>
        <v>-1.389453394259145E-4</v>
      </c>
      <c r="AF5">
        <f ca="1">IF(B5&gt;0,AF4+AE5*$D5,0)</f>
        <v>-5.280783529228229E-6</v>
      </c>
      <c r="AG5">
        <f ca="1">IF(AND(B5&gt;Analysis!$B$34,B5&lt;Analysis!$B$35),FilterInput(AD5,Analysis!$B$29,Analysis!$B$30),0)</f>
        <v>0</v>
      </c>
      <c r="AH5">
        <f ca="1">MEDIAN2(AG5,Analysis!$B$5,2)</f>
        <v>0</v>
      </c>
      <c r="AI5">
        <f ca="1">AVERAGE2(AH5,Analysis!$B$6,2)</f>
        <v>0</v>
      </c>
      <c r="AJ5">
        <f ca="1">INTEGRAL2(AI5,$B5,AJ4,AI4,$B4,Analysis!$B$22)</f>
        <v>0</v>
      </c>
      <c r="AK5">
        <f ca="1">IF(AND(B5&lt;Analysis!$B$35,B5&gt;0),INTEGRAL2(AJ5,$B5,AK4,AJ4,$B4,Analysis!$B$23),0)</f>
        <v>0</v>
      </c>
      <c r="AM5">
        <f>Analysis!$B$31*'Flight Input'!U5+IF('Flight Input'!U5 &gt; 0,Analysis!$B$32,0)</f>
        <v>0</v>
      </c>
      <c r="AN5" t="e">
        <f>_xlfn.COVARIANCE.P($AK$102:$AK$1171,AM5:AM1103)</f>
        <v>#N/A</v>
      </c>
      <c r="AO5">
        <f t="shared" ca="1" si="1"/>
        <v>0</v>
      </c>
    </row>
    <row r="6" spans="1:41" x14ac:dyDescent="0.3">
      <c r="A6">
        <v>4</v>
      </c>
      <c r="B6">
        <f>'Flight Input'!M6</f>
        <v>0.13174199999775738</v>
      </c>
      <c r="C6">
        <f ca="1">INDIRECT(CONCATENATE("'Flight Input'!",Analysis!$B$2,A6+2))</f>
        <v>9.8538408900000007</v>
      </c>
      <c r="D6">
        <f t="shared" si="0"/>
        <v>2.4063000004389323E-2</v>
      </c>
      <c r="F6">
        <f t="shared" ca="1" si="2"/>
        <v>0.77987209656681522</v>
      </c>
      <c r="G6">
        <f t="shared" ca="1" si="3"/>
        <v>3.8757809805494918E-2</v>
      </c>
      <c r="I6">
        <f>SUM(D$2:D6)/COUNT(D$2:D6)</f>
        <v>1.9785500000580214E-2</v>
      </c>
      <c r="J6">
        <f>D6/I6</f>
        <v>1.2161936773740198</v>
      </c>
      <c r="L6">
        <f ca="1">VARA(C$2:C6)</f>
        <v>7.7142857759869045E-7</v>
      </c>
      <c r="M6">
        <f ca="1">(L6-L5)/D6</f>
        <v>-3.2058036741350533E-6</v>
      </c>
      <c r="N6">
        <f t="shared" ca="1" si="4"/>
        <v>-2.9352948504766625E-2</v>
      </c>
      <c r="O6" t="b">
        <f ca="1">IF(OR(O5,M6*MIN((B6-B$2)*Analysis!$B$19,1)&gt;Analysis!$B$18),TRUE,FALSE)</f>
        <v>0</v>
      </c>
      <c r="P6">
        <f ca="1">IF(O6,P5,SUM(C$2:C6)/COUNT(C$2:C6))</f>
        <v>9.8544981600000003</v>
      </c>
      <c r="Q6">
        <f ca="1">IF(O6,C6-P6,0)</f>
        <v>0</v>
      </c>
      <c r="R6">
        <f ca="1">R5+Q6*$D6</f>
        <v>0</v>
      </c>
      <c r="S6">
        <f t="shared" ca="1" si="5"/>
        <v>0</v>
      </c>
      <c r="U6">
        <f ca="1">MEDIAN2(Q6,Analysis!$B$5,2)</f>
        <v>0</v>
      </c>
      <c r="V6">
        <f t="shared" ref="V6:W6" ca="1" si="10">V5+U6*$D6</f>
        <v>0</v>
      </c>
      <c r="W6">
        <f t="shared" ca="1" si="10"/>
        <v>0</v>
      </c>
      <c r="Y6">
        <f ca="1">AVERAGE2(U6,Analysis!$B$5,2)</f>
        <v>0</v>
      </c>
      <c r="Z6">
        <f t="shared" ref="Z6:AA6" ca="1" si="11">Z5+Y6*$D6</f>
        <v>0</v>
      </c>
      <c r="AA6">
        <f t="shared" ca="1" si="11"/>
        <v>0</v>
      </c>
      <c r="AD6">
        <f ca="1">IF(B6&gt;0,C6-Analysis!$B$14,0)</f>
        <v>-2.8752549428592289E-3</v>
      </c>
      <c r="AE6">
        <f ca="1">IF(B6&gt;0,AE5+AD6*$D6,0)</f>
        <v>-2.0813259912855656E-4</v>
      </c>
      <c r="AF6">
        <f ca="1">IF(B6&gt;0,AF5+AE6*$D6,0)</f>
        <v>-1.0289078262972247E-5</v>
      </c>
      <c r="AG6">
        <f ca="1">IF(AND(B6&gt;Analysis!$B$34,B6&lt;Analysis!$B$35),FilterInput(AD6,Analysis!$B$29,Analysis!$B$30),0)</f>
        <v>0</v>
      </c>
      <c r="AH6">
        <f ca="1">MEDIAN2(AG6,Analysis!$B$5,2)</f>
        <v>0</v>
      </c>
      <c r="AI6">
        <f ca="1">AVERAGE2(AH6,Analysis!$B$6,2)</f>
        <v>0</v>
      </c>
      <c r="AJ6">
        <f ca="1">INTEGRAL2(AI6,$B6,AJ5,AI5,$B5,Analysis!$B$22)</f>
        <v>0</v>
      </c>
      <c r="AK6">
        <f ca="1">IF(AND(B6&lt;Analysis!$B$35,B6&gt;0),INTEGRAL2(AJ6,$B6,AK5,AJ5,$B5,Analysis!$B$23),0)</f>
        <v>0</v>
      </c>
      <c r="AM6">
        <f>Analysis!$B$31*'Flight Input'!U6+IF('Flight Input'!U6 &gt; 0,Analysis!$B$32,0)</f>
        <v>0</v>
      </c>
      <c r="AN6" t="e">
        <f>_xlfn.COVARIANCE.P($AK$102:$AK$1171,AM6:AM1104)</f>
        <v>#N/A</v>
      </c>
      <c r="AO6">
        <f t="shared" ca="1" si="1"/>
        <v>0</v>
      </c>
    </row>
    <row r="7" spans="1:41" x14ac:dyDescent="0.3">
      <c r="A7">
        <v>5</v>
      </c>
      <c r="B7">
        <f>'Flight Input'!M7</f>
        <v>0.15130599999974947</v>
      </c>
      <c r="C7">
        <f ca="1">INDIRECT(CONCATENATE("'Flight Input'!",Analysis!$B$2,A7+2))</f>
        <v>9.8534877299999994</v>
      </c>
      <c r="D7">
        <f t="shared" si="0"/>
        <v>1.9564000001992099E-2</v>
      </c>
      <c r="F7">
        <f t="shared" ca="1" si="2"/>
        <v>0.97264573053616432</v>
      </c>
      <c r="G7">
        <f t="shared" ca="1" si="3"/>
        <v>5.7786650879642042E-2</v>
      </c>
      <c r="I7">
        <f>SUM(D$2:D7)/COUNT(D$2:D7)</f>
        <v>1.9741200000862592E-2</v>
      </c>
      <c r="J7">
        <f>D7/I7</f>
        <v>0.99102384865850357</v>
      </c>
      <c r="L7">
        <f ca="1">VARA(C$2:C7)</f>
        <v>7.8730432622925379E-7</v>
      </c>
      <c r="M7">
        <f ca="1">(L7-L6)/D7</f>
        <v>8.1147764408846856E-7</v>
      </c>
      <c r="N7">
        <f t="shared" ca="1" si="4"/>
        <v>-1.8051523204116508E-2</v>
      </c>
      <c r="O7" t="b">
        <f ca="1">IF(OR(O6,M7*MIN((B7-B$2)*Analysis!$B$19,1)&gt;Analysis!$B$18),TRUE,FALSE)</f>
        <v>0</v>
      </c>
      <c r="P7">
        <f ca="1">IF(O7,P6,SUM(C$2:C7)/COUNT(C$2:C7))</f>
        <v>9.8543297550000002</v>
      </c>
      <c r="Q7">
        <f ca="1">IF(O7,C7-P7,0)</f>
        <v>0</v>
      </c>
      <c r="R7">
        <f ca="1">R6+Q7*$D7</f>
        <v>0</v>
      </c>
      <c r="S7">
        <f t="shared" ca="1" si="5"/>
        <v>0</v>
      </c>
      <c r="U7">
        <f ca="1">MEDIAN2(Q7,Analysis!$B$5,2)</f>
        <v>0</v>
      </c>
      <c r="V7">
        <f t="shared" ref="V7:W7" ca="1" si="12">V6+U7*$D7</f>
        <v>0</v>
      </c>
      <c r="W7">
        <f t="shared" ca="1" si="12"/>
        <v>0</v>
      </c>
      <c r="Y7">
        <f ca="1">AVERAGE2(U7,Analysis!$B$5,2)</f>
        <v>0</v>
      </c>
      <c r="Z7">
        <f t="shared" ref="Z7:AA7" ca="1" si="13">Z6+Y7*$D7</f>
        <v>0</v>
      </c>
      <c r="AA7">
        <f t="shared" ca="1" si="13"/>
        <v>0</v>
      </c>
      <c r="AD7">
        <f ca="1">IF(B7&gt;0,C7-Analysis!$B$14,0)</f>
        <v>-3.2284149428605247E-3</v>
      </c>
      <c r="AE7">
        <f ca="1">IF(B7&gt;0,AE6+AD7*$D7,0)</f>
        <v>-2.7129330907711116E-4</v>
      </c>
      <c r="AF7">
        <f ca="1">IF(B7&gt;0,AF6+AE7*$D7,0)</f>
        <v>-1.5596660562297292E-5</v>
      </c>
      <c r="AG7">
        <f ca="1">IF(AND(B7&gt;Analysis!$B$34,B7&lt;Analysis!$B$35),FilterInput(AD7,Analysis!$B$29,Analysis!$B$30),0)</f>
        <v>0</v>
      </c>
      <c r="AH7">
        <f ca="1">MEDIAN2(AG7,Analysis!$B$5,2)</f>
        <v>0</v>
      </c>
      <c r="AI7">
        <f ca="1">AVERAGE2(AH7,Analysis!$B$6,2)</f>
        <v>0</v>
      </c>
      <c r="AJ7">
        <f ca="1">INTEGRAL2(AI7,$B7,AJ6,AI6,$B6,Analysis!$B$22)</f>
        <v>0</v>
      </c>
      <c r="AK7">
        <f ca="1">IF(AND(B7&lt;Analysis!$B$35,B7&gt;0),INTEGRAL2(AJ7,$B7,AK6,AJ6,$B6,Analysis!$B$23),0)</f>
        <v>0</v>
      </c>
      <c r="AM7">
        <f>Analysis!$B$31*'Flight Input'!U7+IF('Flight Input'!U7 &gt; 0,Analysis!$B$32,0)</f>
        <v>0</v>
      </c>
      <c r="AN7" t="e">
        <f>_xlfn.COVARIANCE.P($AK$102:$AK$1171,AM7:AM1105)</f>
        <v>#N/A</v>
      </c>
      <c r="AO7">
        <f t="shared" ca="1" si="1"/>
        <v>0</v>
      </c>
    </row>
    <row r="8" spans="1:41" x14ac:dyDescent="0.3">
      <c r="A8">
        <v>6</v>
      </c>
      <c r="B8">
        <f>'Flight Input'!M8</f>
        <v>0.16790099999343511</v>
      </c>
      <c r="C8">
        <f ca="1">INDIRECT(CONCATENATE("'Flight Input'!",Analysis!$B$2,A8+2))</f>
        <v>9.85359564</v>
      </c>
      <c r="D8">
        <f t="shared" si="0"/>
        <v>1.6594999993685633E-2</v>
      </c>
      <c r="F8">
        <f t="shared" ca="1" si="2"/>
        <v>1.1361661501197451</v>
      </c>
      <c r="G8">
        <f t="shared" ca="1" si="3"/>
        <v>7.6641328133705042E-2</v>
      </c>
      <c r="I8">
        <f>SUM(D$2:D8)/COUNT(D$2:D8)</f>
        <v>1.9216833332999766E-2</v>
      </c>
      <c r="J8">
        <f>D8/I8</f>
        <v>0.86356579703421599</v>
      </c>
      <c r="L8">
        <f ca="1">VARA(C$2:C8)</f>
        <v>7.3307620041370612E-7</v>
      </c>
      <c r="M8">
        <f ca="1">(L8-L7)/D8</f>
        <v>-3.2677388271275314E-6</v>
      </c>
      <c r="N8">
        <f t="shared" ca="1" si="4"/>
        <v>6.5025610148601093E-3</v>
      </c>
      <c r="O8" t="b">
        <f ca="1">IF(OR(O7,M8*MIN((B8-B$2)*Analysis!$B$19,1)&gt;Analysis!$B$18),TRUE,FALSE)</f>
        <v>0</v>
      </c>
      <c r="P8">
        <f ca="1">IF(O8,P7,SUM(C$2:C8)/COUNT(C$2:C8))</f>
        <v>9.8542248814285696</v>
      </c>
      <c r="Q8">
        <f ca="1">IF(O8,C8-P8,0)</f>
        <v>0</v>
      </c>
      <c r="R8">
        <f ca="1">R7+Q8*$D8</f>
        <v>0</v>
      </c>
      <c r="S8">
        <f t="shared" ca="1" si="5"/>
        <v>0</v>
      </c>
      <c r="U8">
        <f ca="1">MEDIAN2(Q8,Analysis!$B$5,2)</f>
        <v>0</v>
      </c>
      <c r="V8">
        <f t="shared" ref="V8:W8" ca="1" si="14">V7+U8*$D8</f>
        <v>0</v>
      </c>
      <c r="W8">
        <f t="shared" ca="1" si="14"/>
        <v>0</v>
      </c>
      <c r="Y8">
        <f ca="1">AVERAGE2(U8,Analysis!$B$5,2)</f>
        <v>0</v>
      </c>
      <c r="Z8">
        <f t="shared" ref="Z8:AA8" ca="1" si="15">Z7+Y8*$D8</f>
        <v>0</v>
      </c>
      <c r="AA8">
        <f t="shared" ca="1" si="15"/>
        <v>0</v>
      </c>
      <c r="AD8">
        <f ca="1">IF(B8&gt;0,C8-Analysis!$B$14,0)</f>
        <v>-3.1205049428599807E-3</v>
      </c>
      <c r="AE8">
        <f ca="1">IF(B8&gt;0,AE7+AD8*$D8,0)</f>
        <v>-3.2307808858416851E-4</v>
      </c>
      <c r="AF8">
        <f ca="1">IF(B8&gt;0,AF7+AE8*$D8,0)</f>
        <v>-2.0958141440311535E-5</v>
      </c>
      <c r="AG8">
        <f ca="1">IF(AND(B8&gt;Analysis!$B$34,B8&lt;Analysis!$B$35),FilterInput(AD8,Analysis!$B$29,Analysis!$B$30),0)</f>
        <v>0</v>
      </c>
      <c r="AH8">
        <f ca="1">MEDIAN2(AG8,Analysis!$B$5,2)</f>
        <v>0</v>
      </c>
      <c r="AI8">
        <f ca="1">AVERAGE2(AH8,Analysis!$B$6,2)</f>
        <v>0</v>
      </c>
      <c r="AJ8">
        <f ca="1">INTEGRAL2(AI8,$B8,AJ7,AI7,$B7,Analysis!$B$22)</f>
        <v>0</v>
      </c>
      <c r="AK8">
        <f ca="1">IF(AND(B8&lt;Analysis!$B$35,B8&gt;0),INTEGRAL2(AJ8,$B8,AK7,AJ7,$B7,Analysis!$B$23),0)</f>
        <v>0</v>
      </c>
      <c r="AM8">
        <f>Analysis!$B$31*'Flight Input'!U8+IF('Flight Input'!U8 &gt; 0,Analysis!$B$32,0)</f>
        <v>0</v>
      </c>
      <c r="AN8" t="e">
        <f>_xlfn.COVARIANCE.P($AK$102:$AK$1171,AM8:AM1106)</f>
        <v>#N/A</v>
      </c>
      <c r="AO8">
        <f t="shared" ca="1" si="1"/>
        <v>0</v>
      </c>
    </row>
    <row r="9" spans="1:41" x14ac:dyDescent="0.3">
      <c r="A9">
        <v>7</v>
      </c>
      <c r="B9">
        <f>'Flight Input'!M9</f>
        <v>0.1887060000008205</v>
      </c>
      <c r="C9">
        <f ca="1">INDIRECT(CONCATENATE("'Flight Input'!",Analysis!$B$2,A9+2))</f>
        <v>9.8534975400000011</v>
      </c>
      <c r="D9">
        <f t="shared" si="0"/>
        <v>2.0805000007385388E-2</v>
      </c>
      <c r="F9">
        <f t="shared" ca="1" si="2"/>
        <v>1.341168166512217</v>
      </c>
      <c r="G9">
        <f t="shared" ca="1" si="3"/>
        <v>0.10454433184789677</v>
      </c>
      <c r="I9">
        <f>SUM(D$2:D9)/COUNT(D$2:D9)</f>
        <v>1.9443714286483425E-2</v>
      </c>
      <c r="J9">
        <f>D9/I9</f>
        <v>1.0700116089366876</v>
      </c>
      <c r="L9">
        <f ca="1">VARA(C$2:C9)</f>
        <v>6.9447922314040227E-7</v>
      </c>
      <c r="M9">
        <f ca="1">(L9-L8)/D9</f>
        <v>-1.8551779504735705E-6</v>
      </c>
      <c r="N9">
        <f t="shared" ca="1" si="4"/>
        <v>-4.7152126875297266E-3</v>
      </c>
      <c r="O9" t="b">
        <f ca="1">IF(OR(O8,M9*MIN((B9-B$2)*Analysis!$B$19,1)&gt;Analysis!$B$18),TRUE,FALSE)</f>
        <v>0</v>
      </c>
      <c r="P9">
        <f ca="1">IF(O9,P8,SUM(C$2:C9)/COUNT(C$2:C9))</f>
        <v>9.8541339637499998</v>
      </c>
      <c r="Q9">
        <f ca="1">IF(O9,C9-P9,0)</f>
        <v>0</v>
      </c>
      <c r="R9">
        <f ca="1">R8+Q9*$D9</f>
        <v>0</v>
      </c>
      <c r="S9">
        <f t="shared" ca="1" si="5"/>
        <v>0</v>
      </c>
      <c r="U9">
        <f ca="1">MEDIAN2(Q9,Analysis!$B$5,2)</f>
        <v>0</v>
      </c>
      <c r="V9">
        <f t="shared" ref="V9:W9" ca="1" si="16">V8+U9*$D9</f>
        <v>0</v>
      </c>
      <c r="W9">
        <f t="shared" ca="1" si="16"/>
        <v>0</v>
      </c>
      <c r="Y9">
        <f ca="1">AVERAGE2(U9,Analysis!$B$5,2)</f>
        <v>0</v>
      </c>
      <c r="Z9">
        <f t="shared" ref="Z9:AA9" ca="1" si="17">Z8+Y9*$D9</f>
        <v>0</v>
      </c>
      <c r="AA9">
        <f t="shared" ca="1" si="17"/>
        <v>0</v>
      </c>
      <c r="AD9">
        <f ca="1">IF(B9&gt;0,C9-Analysis!$B$14,0)</f>
        <v>-3.2186049428588603E-3</v>
      </c>
      <c r="AE9">
        <f ca="1">IF(B9&gt;0,AE8+AD9*$D9,0)</f>
        <v>-3.9004116444411776E-4</v>
      </c>
      <c r="AF9">
        <f ca="1">IF(B9&gt;0,AF8+AE9*$D9,0)</f>
        <v>-2.9072947869452011E-5</v>
      </c>
      <c r="AG9">
        <f ca="1">IF(AND(B9&gt;Analysis!$B$34,B9&lt;Analysis!$B$35),FilterInput(AD9,Analysis!$B$29,Analysis!$B$30),0)</f>
        <v>0</v>
      </c>
      <c r="AH9">
        <f ca="1">MEDIAN2(AG9,Analysis!$B$5,2)</f>
        <v>0</v>
      </c>
      <c r="AI9">
        <f ca="1">AVERAGE2(AH9,Analysis!$B$6,2)</f>
        <v>0</v>
      </c>
      <c r="AJ9">
        <f ca="1">INTEGRAL2(AI9,$B9,AJ8,AI8,$B8,Analysis!$B$22)</f>
        <v>0</v>
      </c>
      <c r="AK9">
        <f ca="1">IF(AND(B9&lt;Analysis!$B$35,B9&gt;0),INTEGRAL2(AJ9,$B9,AK8,AJ8,$B8,Analysis!$B$23),0)</f>
        <v>0</v>
      </c>
      <c r="AM9">
        <f>Analysis!$B$31*'Flight Input'!U9+IF('Flight Input'!U9 &gt; 0,Analysis!$B$32,0)</f>
        <v>0</v>
      </c>
      <c r="AN9" t="e">
        <f>_xlfn.COVARIANCE.P($AK$102:$AK$1171,AM9:AM1107)</f>
        <v>#N/A</v>
      </c>
      <c r="AO9">
        <f t="shared" ca="1" si="1"/>
        <v>0</v>
      </c>
    </row>
    <row r="10" spans="1:41" x14ac:dyDescent="0.3">
      <c r="A10">
        <v>8</v>
      </c>
      <c r="B10">
        <f>'Flight Input'!M10</f>
        <v>0.21346100000664592</v>
      </c>
      <c r="C10">
        <f ca="1">INDIRECT(CONCATENATE("'Flight Input'!",Analysis!$B$2,A10+2))</f>
        <v>9.8535171600000009</v>
      </c>
      <c r="D10">
        <f t="shared" si="0"/>
        <v>2.4755000005825423E-2</v>
      </c>
      <c r="F10">
        <f t="shared" ca="1" si="2"/>
        <v>1.5850919838654181</v>
      </c>
      <c r="G10">
        <f t="shared" ca="1" si="3"/>
        <v>0.14378328391771902</v>
      </c>
      <c r="I10">
        <f>SUM(D$2:D10)/COUNT(D$2:D10)</f>
        <v>2.0107625001401175E-2</v>
      </c>
      <c r="J10">
        <f>D10/I10</f>
        <v>1.2311250087516752</v>
      </c>
      <c r="L10">
        <f ca="1">VARA(C$2:C10)</f>
        <v>6.4994119424933161E-7</v>
      </c>
      <c r="M10">
        <f ca="1">(L10-L9)/D10</f>
        <v>-1.7991528531848044E-6</v>
      </c>
      <c r="N10">
        <f t="shared" ca="1" si="4"/>
        <v>7.9256715795430783E-4</v>
      </c>
      <c r="O10" t="b">
        <f ca="1">IF(OR(O9,M10*MIN((B10-B$2)*Analysis!$B$19,1)&gt;Analysis!$B$18),TRUE,FALSE)</f>
        <v>0</v>
      </c>
      <c r="P10">
        <f ca="1">IF(O10,P9,SUM(C$2:C10)/COUNT(C$2:C10))</f>
        <v>9.8540654299999986</v>
      </c>
      <c r="Q10">
        <f ca="1">IF(O10,C10-P10,0)</f>
        <v>0</v>
      </c>
      <c r="R10">
        <f ca="1">R9+Q10*$D10</f>
        <v>0</v>
      </c>
      <c r="S10">
        <f t="shared" ca="1" si="5"/>
        <v>0</v>
      </c>
      <c r="U10">
        <f ca="1">MEDIAN2(Q10,Analysis!$B$5,2)</f>
        <v>0</v>
      </c>
      <c r="V10">
        <f t="shared" ref="V10:W10" ca="1" si="18">V9+U10*$D10</f>
        <v>0</v>
      </c>
      <c r="W10">
        <f t="shared" ca="1" si="18"/>
        <v>0</v>
      </c>
      <c r="Y10">
        <f ca="1">AVERAGE2(U10,Analysis!$B$5,2)</f>
        <v>0</v>
      </c>
      <c r="Z10">
        <f t="shared" ref="Z10:AA10" ca="1" si="19">Z9+Y10*$D10</f>
        <v>0</v>
      </c>
      <c r="AA10">
        <f t="shared" ca="1" si="19"/>
        <v>0</v>
      </c>
      <c r="AD10">
        <f ca="1">IF(B10&gt;0,C10-Analysis!$B$14,0)</f>
        <v>-3.1989849428590844E-3</v>
      </c>
      <c r="AE10">
        <f ca="1">IF(B10&gt;0,AE9+AD10*$D10,0)</f>
        <v>-4.6923203672322985E-4</v>
      </c>
      <c r="AF10">
        <f ca="1">IF(B10&gt;0,AF9+AE10*$D10,0)</f>
        <v>-4.068878694126904E-5</v>
      </c>
      <c r="AG10">
        <f ca="1">IF(AND(B10&gt;Analysis!$B$34,B10&lt;Analysis!$B$35),FilterInput(AD10,Analysis!$B$29,Analysis!$B$30),0)</f>
        <v>0</v>
      </c>
      <c r="AH10">
        <f ca="1">MEDIAN2(AG10,Analysis!$B$5,2)</f>
        <v>0</v>
      </c>
      <c r="AI10">
        <f ca="1">AVERAGE2(AH10,Analysis!$B$6,2)</f>
        <v>0</v>
      </c>
      <c r="AJ10">
        <f ca="1">INTEGRAL2(AI10,$B10,AJ9,AI9,$B9,Analysis!$B$22)</f>
        <v>0</v>
      </c>
      <c r="AK10">
        <f ca="1">IF(AND(B10&lt;Analysis!$B$35,B10&gt;0),INTEGRAL2(AJ10,$B10,AK9,AJ9,$B9,Analysis!$B$23),0)</f>
        <v>0</v>
      </c>
      <c r="AM10">
        <f>Analysis!$B$31*'Flight Input'!U10+IF('Flight Input'!U10 &gt; 0,Analysis!$B$32,0)</f>
        <v>0</v>
      </c>
      <c r="AN10" t="e">
        <f>_xlfn.COVARIANCE.P($AK$102:$AK$1171,AM10:AM1108)</f>
        <v>#N/A</v>
      </c>
      <c r="AO10">
        <f t="shared" ca="1" si="1"/>
        <v>0</v>
      </c>
    </row>
    <row r="11" spans="1:41" x14ac:dyDescent="0.3">
      <c r="A11">
        <v>9</v>
      </c>
      <c r="B11">
        <f>'Flight Input'!M11</f>
        <v>0.22705699999642093</v>
      </c>
      <c r="C11">
        <f ca="1">INDIRECT(CONCATENATE("'Flight Input'!",Analysis!$B$2,A11+2))</f>
        <v>9.8535171600000009</v>
      </c>
      <c r="D11">
        <f t="shared" si="0"/>
        <v>1.3595999989775009E-2</v>
      </c>
      <c r="F11">
        <f t="shared" ca="1" si="2"/>
        <v>1.719060403072026</v>
      </c>
      <c r="G11">
        <f t="shared" ca="1" si="3"/>
        <v>0.1671556291403089</v>
      </c>
      <c r="I11">
        <f>SUM(D$2:D11)/COUNT(D$2:D11)</f>
        <v>1.938411111122049E-2</v>
      </c>
      <c r="J11">
        <f>D11/I11</f>
        <v>0.70139919812495122</v>
      </c>
      <c r="L11">
        <f ca="1">VARA(C$2:C11)</f>
        <v>6.0778550528934695E-7</v>
      </c>
      <c r="M11">
        <f ca="1">(L11-L10)/D11</f>
        <v>-3.100594953787012E-6</v>
      </c>
      <c r="N11">
        <f t="shared" ca="1" si="4"/>
        <v>0</v>
      </c>
      <c r="O11" t="b">
        <f ca="1">IF(OR(O10,M11*MIN((B11-B$2)*Analysis!$B$19,1)&gt;Analysis!$B$18),TRUE,FALSE)</f>
        <v>0</v>
      </c>
      <c r="P11">
        <f ca="1">IF(O11,P10,SUM(C$2:C11)/COUNT(C$2:C11))</f>
        <v>9.854010602999999</v>
      </c>
      <c r="Q11">
        <f ca="1">IF(O11,C11-P11,0)</f>
        <v>0</v>
      </c>
      <c r="R11">
        <f ca="1">R10+Q11*$D11</f>
        <v>0</v>
      </c>
      <c r="S11">
        <f t="shared" ca="1" si="5"/>
        <v>0</v>
      </c>
      <c r="U11">
        <f ca="1">MEDIAN2(Q11,Analysis!$B$5,2)</f>
        <v>0</v>
      </c>
      <c r="V11">
        <f t="shared" ref="V11:W11" ca="1" si="20">V10+U11*$D11</f>
        <v>0</v>
      </c>
      <c r="W11">
        <f t="shared" ca="1" si="20"/>
        <v>0</v>
      </c>
      <c r="Y11">
        <f ca="1">AVERAGE2(U11,Analysis!$B$5,2)</f>
        <v>0</v>
      </c>
      <c r="Z11">
        <f t="shared" ref="Z11:AA11" ca="1" si="21">Z10+Y11*$D11</f>
        <v>0</v>
      </c>
      <c r="AA11">
        <f t="shared" ca="1" si="21"/>
        <v>0</v>
      </c>
      <c r="AD11">
        <f ca="1">IF(B11&gt;0,C11-Analysis!$B$14,0)</f>
        <v>-3.1989849428590844E-3</v>
      </c>
      <c r="AE11">
        <f ca="1">IF(B11&gt;0,AE10+AD11*$D11,0)</f>
        <v>-5.1272543597363242E-4</v>
      </c>
      <c r="AF11">
        <f ca="1">IF(B11&gt;0,AF10+AE11*$D11,0)</f>
        <v>-4.7659801963523935E-5</v>
      </c>
      <c r="AG11">
        <f ca="1">IF(AND(B11&gt;Analysis!$B$34,B11&lt;Analysis!$B$35),FilterInput(AD11,Analysis!$B$29,Analysis!$B$30),0)</f>
        <v>0</v>
      </c>
      <c r="AH11">
        <f ca="1">MEDIAN2(AG11,Analysis!$B$5,2)</f>
        <v>0</v>
      </c>
      <c r="AI11">
        <f ca="1">AVERAGE2(AH11,Analysis!$B$6,2)</f>
        <v>0</v>
      </c>
      <c r="AJ11">
        <f ca="1">INTEGRAL2(AI11,$B11,AJ10,AI10,$B10,Analysis!$B$22)</f>
        <v>0</v>
      </c>
      <c r="AK11">
        <f ca="1">IF(AND(B11&lt;Analysis!$B$35,B11&gt;0),INTEGRAL2(AJ11,$B11,AK10,AJ10,$B10,Analysis!$B$23),0)</f>
        <v>0</v>
      </c>
      <c r="AM11">
        <f>Analysis!$B$31*'Flight Input'!U11+IF('Flight Input'!U11 &gt; 0,Analysis!$B$32,0)</f>
        <v>0</v>
      </c>
      <c r="AN11" t="e">
        <f>_xlfn.COVARIANCE.P($AK$102:$AK$1171,AM11:AM1109)</f>
        <v>#N/A</v>
      </c>
      <c r="AO11">
        <f t="shared" ca="1" si="1"/>
        <v>0</v>
      </c>
    </row>
    <row r="12" spans="1:41" x14ac:dyDescent="0.3">
      <c r="A12">
        <v>10</v>
      </c>
      <c r="B12">
        <f>'Flight Input'!M12</f>
        <v>0.24826999999640975</v>
      </c>
      <c r="C12">
        <f ca="1">INDIRECT(CONCATENATE("'Flight Input'!",Analysis!$B$2,A12+2))</f>
        <v>9.8530855200000005</v>
      </c>
      <c r="D12">
        <f t="shared" si="0"/>
        <v>2.1212999999988824E-2</v>
      </c>
      <c r="F12">
        <f t="shared" ca="1" si="2"/>
        <v>1.9280739062076759</v>
      </c>
      <c r="G12">
        <f t="shared" ca="1" si="3"/>
        <v>0.20805586091267078</v>
      </c>
      <c r="I12">
        <f>SUM(D$2:D12)/COUNT(D$2:D12)</f>
        <v>1.9567000000097323E-2</v>
      </c>
      <c r="J12">
        <f>D12/I12</f>
        <v>1.0841212245046923</v>
      </c>
      <c r="L12">
        <f ca="1">VARA(C$2:C12)</f>
        <v>6.2480500538667063E-7</v>
      </c>
      <c r="M12">
        <f ca="1">(L12-L11)/D12</f>
        <v>8.0231462298272966E-7</v>
      </c>
      <c r="N12">
        <f t="shared" ca="1" si="4"/>
        <v>-2.0347899872749112E-2</v>
      </c>
      <c r="O12" t="b">
        <f ca="1">IF(OR(O11,M12*MIN((B12-B$2)*Analysis!$B$19,1)&gt;Analysis!$B$18),TRUE,FALSE)</f>
        <v>0</v>
      </c>
      <c r="P12">
        <f ca="1">IF(O12,P11,SUM(C$2:C12)/COUNT(C$2:C12))</f>
        <v>9.8539265045454538</v>
      </c>
      <c r="Q12">
        <f ca="1">IF(O12,C12-P12,0)</f>
        <v>0</v>
      </c>
      <c r="R12">
        <f ca="1">R11+Q12*$D12</f>
        <v>0</v>
      </c>
      <c r="S12">
        <f t="shared" ca="1" si="5"/>
        <v>0</v>
      </c>
      <c r="U12">
        <f ca="1">MEDIAN2(Q12,Analysis!$B$5,2)</f>
        <v>0</v>
      </c>
      <c r="V12">
        <f t="shared" ref="V12:W12" ca="1" si="22">V11+U12*$D12</f>
        <v>0</v>
      </c>
      <c r="W12">
        <f t="shared" ca="1" si="22"/>
        <v>0</v>
      </c>
      <c r="Y12">
        <f ca="1">AVERAGE2(U12,Analysis!$B$5,2)</f>
        <v>0</v>
      </c>
      <c r="Z12">
        <f t="shared" ref="Z12:AA12" ca="1" si="23">Z11+Y12*$D12</f>
        <v>0</v>
      </c>
      <c r="AA12">
        <f t="shared" ca="1" si="23"/>
        <v>0</v>
      </c>
      <c r="AD12">
        <f ca="1">IF(B12&gt;0,C12-Analysis!$B$14,0)</f>
        <v>-3.6306249428594839E-3</v>
      </c>
      <c r="AE12">
        <f ca="1">IF(B12&gt;0,AE11+AD12*$D12,0)</f>
        <v>-5.8974188288647006E-4</v>
      </c>
      <c r="AF12">
        <f ca="1">IF(B12&gt;0,AF11+AE12*$D12,0)</f>
        <v>-6.0169996525188031E-5</v>
      </c>
      <c r="AG12">
        <f ca="1">IF(AND(B12&gt;Analysis!$B$34,B12&lt;Analysis!$B$35),FilterInput(AD12,Analysis!$B$29,Analysis!$B$30),0)</f>
        <v>0</v>
      </c>
      <c r="AH12">
        <f ca="1">MEDIAN2(AG12,Analysis!$B$5,2)</f>
        <v>0</v>
      </c>
      <c r="AI12">
        <f ca="1">AVERAGE2(AH12,Analysis!$B$6,2)</f>
        <v>0</v>
      </c>
      <c r="AJ12">
        <f ca="1">INTEGRAL2(AI12,$B12,AJ11,AI11,$B11,Analysis!$B$22)</f>
        <v>0</v>
      </c>
      <c r="AK12">
        <f ca="1">IF(AND(B12&lt;Analysis!$B$35,B12&gt;0),INTEGRAL2(AJ12,$B12,AK11,AJ11,$B11,Analysis!$B$23),0)</f>
        <v>0</v>
      </c>
      <c r="AM12">
        <f>Analysis!$B$31*'Flight Input'!U12+IF('Flight Input'!U12 &gt; 0,Analysis!$B$32,0)</f>
        <v>0</v>
      </c>
      <c r="AN12" t="e">
        <f>_xlfn.COVARIANCE.P($AK$102:$AK$1171,AM12:AM1110)</f>
        <v>#N/A</v>
      </c>
      <c r="AO12">
        <f t="shared" ca="1" si="1"/>
        <v>0</v>
      </c>
    </row>
    <row r="13" spans="1:41" x14ac:dyDescent="0.3">
      <c r="A13">
        <v>11</v>
      </c>
      <c r="B13">
        <f>'Flight Input'!M13</f>
        <v>0.26694099999440368</v>
      </c>
      <c r="C13">
        <f ca="1">INDIRECT(CONCATENATE("'Flight Input'!",Analysis!$B$2,A13+2))</f>
        <v>9.850240620000001</v>
      </c>
      <c r="D13">
        <f t="shared" si="0"/>
        <v>1.8670999997993931E-2</v>
      </c>
      <c r="F13">
        <f t="shared" ca="1" si="2"/>
        <v>2.1119877488039358</v>
      </c>
      <c r="G13">
        <f t="shared" ca="1" si="3"/>
        <v>0.24748878416635228</v>
      </c>
      <c r="I13">
        <f>SUM(D$2:D13)/COUNT(D$2:D13)</f>
        <v>1.948554545445156E-2</v>
      </c>
      <c r="J13">
        <f>D13/I13</f>
        <v>0.95819745162578751</v>
      </c>
      <c r="L13">
        <f ca="1">VARA(C$2:C13)</f>
        <v>1.700149957219543E-6</v>
      </c>
      <c r="M13">
        <f ca="1">(L13-L12)/D13</f>
        <v>5.7594395155503762E-5</v>
      </c>
      <c r="N13">
        <f t="shared" ca="1" si="4"/>
        <v>-0.15236998555541473</v>
      </c>
      <c r="O13" t="b">
        <f ca="1">IF(OR(O12,M13*MIN((B13-B$2)*Analysis!$B$19,1)&gt;Analysis!$B$18),TRUE,FALSE)</f>
        <v>0</v>
      </c>
      <c r="P13">
        <f ca="1">IF(O13,P12,SUM(C$2:C13)/COUNT(C$2:C13))</f>
        <v>9.8536193474999987</v>
      </c>
      <c r="Q13">
        <f ca="1">IF(O13,C13-P13,0)</f>
        <v>0</v>
      </c>
      <c r="R13">
        <f ca="1">R12+Q13*$D13</f>
        <v>0</v>
      </c>
      <c r="S13">
        <f t="shared" ca="1" si="5"/>
        <v>0</v>
      </c>
      <c r="U13">
        <f ca="1">MEDIAN2(Q13,Analysis!$B$5,2)</f>
        <v>0</v>
      </c>
      <c r="V13">
        <f t="shared" ref="V13:W13" ca="1" si="24">V12+U13*$D13</f>
        <v>0</v>
      </c>
      <c r="W13">
        <f t="shared" ca="1" si="24"/>
        <v>0</v>
      </c>
      <c r="Y13">
        <f ca="1">AVERAGE2(U13,Analysis!$B$5,2)</f>
        <v>0</v>
      </c>
      <c r="Z13">
        <f t="shared" ref="Z13:AA13" ca="1" si="25">Z12+Y13*$D13</f>
        <v>0</v>
      </c>
      <c r="AA13">
        <f t="shared" ca="1" si="25"/>
        <v>0</v>
      </c>
      <c r="AD13">
        <f ca="1">IF(B13&gt;0,C13-Analysis!$B$14,0)</f>
        <v>-6.4755249428589678E-3</v>
      </c>
      <c r="AE13">
        <f ca="1">IF(B13&gt;0,AE12+AD13*$D13,0)</f>
        <v>-7.1064640908159954E-4</v>
      </c>
      <c r="AF13">
        <f ca="1">IF(B13&gt;0,AF12+AE13*$D13,0)</f>
        <v>-7.3438475627724974E-5</v>
      </c>
      <c r="AG13">
        <f ca="1">IF(AND(B13&gt;Analysis!$B$34,B13&lt;Analysis!$B$35),FilterInput(AD13,Analysis!$B$29,Analysis!$B$30),0)</f>
        <v>0</v>
      </c>
      <c r="AH13">
        <f ca="1">MEDIAN2(AG13,Analysis!$B$5,2)</f>
        <v>0</v>
      </c>
      <c r="AI13">
        <f ca="1">AVERAGE2(AH13,Analysis!$B$6,2)</f>
        <v>0</v>
      </c>
      <c r="AJ13">
        <f ca="1">INTEGRAL2(AI13,$B13,AJ12,AI12,$B12,Analysis!$B$22)</f>
        <v>0</v>
      </c>
      <c r="AK13">
        <f ca="1">IF(AND(B13&lt;Analysis!$B$35,B13&gt;0),INTEGRAL2(AJ13,$B13,AK12,AJ12,$B12,Analysis!$B$23),0)</f>
        <v>0</v>
      </c>
      <c r="AM13">
        <f>Analysis!$B$31*'Flight Input'!U13+IF('Flight Input'!U13 &gt; 0,Analysis!$B$32,0)</f>
        <v>0</v>
      </c>
      <c r="AN13" t="e">
        <f>_xlfn.COVARIANCE.P($AK$102:$AK$1171,AM13:AM1111)</f>
        <v>#N/A</v>
      </c>
      <c r="AO13">
        <f t="shared" ca="1" si="1"/>
        <v>0</v>
      </c>
    </row>
    <row r="14" spans="1:41" x14ac:dyDescent="0.3">
      <c r="A14">
        <v>12</v>
      </c>
      <c r="B14">
        <f>'Flight Input'!M14</f>
        <v>0.29261899999983143</v>
      </c>
      <c r="C14">
        <f ca="1">INDIRECT(CONCATENATE("'Flight Input'!",Analysis!$B$2,A14+2))</f>
        <v>9.8511039</v>
      </c>
      <c r="D14">
        <f t="shared" si="0"/>
        <v>2.5678000005427748E-2</v>
      </c>
      <c r="F14">
        <f t="shared" ca="1" si="2"/>
        <v>2.3649443948016051</v>
      </c>
      <c r="G14">
        <f t="shared" ca="1" si="3"/>
        <v>0.30821582634890421</v>
      </c>
      <c r="I14">
        <f>SUM(D$2:D14)/COUNT(D$2:D14)</f>
        <v>2.0001583333699575E-2</v>
      </c>
      <c r="J14">
        <f>D14/I14</f>
        <v>1.2837983662105534</v>
      </c>
      <c r="L14">
        <f ca="1">VARA(C$2:C14)</f>
        <v>2.0451997268301016E-6</v>
      </c>
      <c r="M14">
        <f ca="1">(L14-L13)/D14</f>
        <v>1.3437564044614958E-5</v>
      </c>
      <c r="N14">
        <f t="shared" ca="1" si="4"/>
        <v>3.3619440759270376E-2</v>
      </c>
      <c r="O14" t="b">
        <f ca="1">IF(OR(O13,M14*MIN((B14-B$2)*Analysis!$B$19,1)&gt;Analysis!$B$18),TRUE,FALSE)</f>
        <v>0</v>
      </c>
      <c r="P14">
        <f ca="1">IF(O14,P13,SUM(C$2:C14)/COUNT(C$2:C14))</f>
        <v>9.853425851538459</v>
      </c>
      <c r="Q14">
        <f ca="1">IF(O14,C14-P14,0)</f>
        <v>0</v>
      </c>
      <c r="R14">
        <f ca="1">R13+Q14*$D14</f>
        <v>0</v>
      </c>
      <c r="S14">
        <f t="shared" ca="1" si="5"/>
        <v>0</v>
      </c>
      <c r="U14">
        <f ca="1">MEDIAN2(Q14,Analysis!$B$5,2)</f>
        <v>0</v>
      </c>
      <c r="V14">
        <f t="shared" ref="V14:W14" ca="1" si="26">V13+U14*$D14</f>
        <v>0</v>
      </c>
      <c r="W14">
        <f t="shared" ca="1" si="26"/>
        <v>0</v>
      </c>
      <c r="Y14">
        <f ca="1">AVERAGE2(U14,Analysis!$B$5,2)</f>
        <v>0</v>
      </c>
      <c r="Z14">
        <f t="shared" ref="Z14:AA14" ca="1" si="27">Z13+Y14*$D14</f>
        <v>0</v>
      </c>
      <c r="AA14">
        <f t="shared" ca="1" si="27"/>
        <v>0</v>
      </c>
      <c r="AD14">
        <f ca="1">IF(B14&gt;0,C14-Analysis!$B$14,0)</f>
        <v>-5.6122449428599452E-3</v>
      </c>
      <c r="AE14">
        <f ca="1">IF(B14&gt;0,AE13+AD14*$D14,0)</f>
        <v>-8.5475763475481906E-4</v>
      </c>
      <c r="AF14">
        <f ca="1">IF(B14&gt;0,AF13+AE14*$D14,0)</f>
        <v>-9.5386942177598619E-5</v>
      </c>
      <c r="AG14">
        <f ca="1">IF(AND(B14&gt;Analysis!$B$34,B14&lt;Analysis!$B$35),FilterInput(AD14,Analysis!$B$29,Analysis!$B$30),0)</f>
        <v>0</v>
      </c>
      <c r="AH14">
        <f ca="1">MEDIAN2(AG14,Analysis!$B$5,2)</f>
        <v>0</v>
      </c>
      <c r="AI14">
        <f ca="1">AVERAGE2(AH14,Analysis!$B$6,2)</f>
        <v>0</v>
      </c>
      <c r="AJ14">
        <f ca="1">INTEGRAL2(AI14,$B14,AJ13,AI13,$B13,Analysis!$B$22)</f>
        <v>0</v>
      </c>
      <c r="AK14">
        <f ca="1">IF(AND(B14&lt;Analysis!$B$35,B14&gt;0),INTEGRAL2(AJ14,$B14,AK13,AJ13,$B13,Analysis!$B$23),0)</f>
        <v>0</v>
      </c>
      <c r="AM14">
        <f>Analysis!$B$31*'Flight Input'!U14+IF('Flight Input'!U14 &gt; 0,Analysis!$B$32,0)</f>
        <v>0</v>
      </c>
      <c r="AN14" t="e">
        <f>_xlfn.COVARIANCE.P($AK$102:$AK$1171,AM14:AM1112)</f>
        <v>#N/A</v>
      </c>
      <c r="AO14">
        <f t="shared" ca="1" si="1"/>
        <v>0</v>
      </c>
    </row>
    <row r="15" spans="1:41" x14ac:dyDescent="0.3">
      <c r="A15">
        <v>13</v>
      </c>
      <c r="B15">
        <f>'Flight Input'!M15</f>
        <v>0.31316000000515487</v>
      </c>
      <c r="C15">
        <f ca="1">INDIRECT(CONCATENATE("'Flight Input'!",Analysis!$B$2,A15+2))</f>
        <v>9.8541548100000007</v>
      </c>
      <c r="D15">
        <f t="shared" si="0"/>
        <v>2.054100000532344E-2</v>
      </c>
      <c r="F15">
        <f t="shared" ca="1" si="2"/>
        <v>2.5673585888062731</v>
      </c>
      <c r="G15">
        <f t="shared" ca="1" si="3"/>
        <v>0.36095193913524104</v>
      </c>
      <c r="I15">
        <f>SUM(D$2:D15)/COUNT(D$2:D15)</f>
        <v>2.0043076923824489E-2</v>
      </c>
      <c r="J15">
        <f>D15/I15</f>
        <v>1.0248426468346827</v>
      </c>
      <c r="L15">
        <f ca="1">VARA(C$2:C15)</f>
        <v>1.9258324165378749E-6</v>
      </c>
      <c r="M15">
        <f ca="1">(L15-L14)/D15</f>
        <v>-5.811173275950111E-6</v>
      </c>
      <c r="N15">
        <f t="shared" ca="1" si="4"/>
        <v>0.14852782236551312</v>
      </c>
      <c r="O15" t="b">
        <f ca="1">IF(OR(O14,M15*MIN((B15-B$2)*Analysis!$B$19,1)&gt;Analysis!$B$18),TRUE,FALSE)</f>
        <v>0</v>
      </c>
      <c r="P15">
        <f ca="1">IF(O15,P14,SUM(C$2:C15)/COUNT(C$2:C15))</f>
        <v>9.8534779199999996</v>
      </c>
      <c r="Q15">
        <f ca="1">IF(O15,C15-P15,0)</f>
        <v>0</v>
      </c>
      <c r="R15">
        <f ca="1">R14+Q15*$D15</f>
        <v>0</v>
      </c>
      <c r="S15">
        <f t="shared" ca="1" si="5"/>
        <v>0</v>
      </c>
      <c r="U15">
        <f ca="1">MEDIAN2(Q15,Analysis!$B$5,2)</f>
        <v>0</v>
      </c>
      <c r="V15">
        <f t="shared" ref="V15:W15" ca="1" si="28">V14+U15*$D15</f>
        <v>0</v>
      </c>
      <c r="W15">
        <f t="shared" ca="1" si="28"/>
        <v>0</v>
      </c>
      <c r="Y15">
        <f ca="1">AVERAGE2(U15,Analysis!$B$5,2)</f>
        <v>0</v>
      </c>
      <c r="Z15">
        <f t="shared" ref="Z15:AA15" ca="1" si="29">Z14+Y15*$D15</f>
        <v>0</v>
      </c>
      <c r="AA15">
        <f t="shared" ca="1" si="29"/>
        <v>0</v>
      </c>
      <c r="AD15">
        <f ca="1">IF(B15&gt;0,C15-Analysis!$B$14,0)</f>
        <v>-2.5613349428592613E-3</v>
      </c>
      <c r="AE15">
        <f ca="1">IF(B15&gt;0,AE14+AD15*$D15,0)</f>
        <v>-9.0737001582972621E-4</v>
      </c>
      <c r="AF15">
        <f ca="1">IF(B15&gt;0,AF14+AE15*$D15,0)</f>
        <v>-1.1402522967758735E-4</v>
      </c>
      <c r="AG15">
        <f ca="1">IF(AND(B15&gt;Analysis!$B$34,B15&lt;Analysis!$B$35),FilterInput(AD15,Analysis!$B$29,Analysis!$B$30),0)</f>
        <v>0</v>
      </c>
      <c r="AH15">
        <f ca="1">MEDIAN2(AG15,Analysis!$B$5,2)</f>
        <v>0</v>
      </c>
      <c r="AI15">
        <f ca="1">AVERAGE2(AH15,Analysis!$B$6,2)</f>
        <v>0</v>
      </c>
      <c r="AJ15">
        <f ca="1">INTEGRAL2(AI15,$B15,AJ14,AI14,$B14,Analysis!$B$22)</f>
        <v>0</v>
      </c>
      <c r="AK15">
        <f ca="1">IF(AND(B15&lt;Analysis!$B$35,B15&gt;0),INTEGRAL2(AJ15,$B15,AK14,AJ14,$B14,Analysis!$B$23),0)</f>
        <v>0</v>
      </c>
      <c r="AM15">
        <f>Analysis!$B$31*'Flight Input'!U15+IF('Flight Input'!U15 &gt; 0,Analysis!$B$32,0)</f>
        <v>0</v>
      </c>
      <c r="AN15" t="e">
        <f>_xlfn.COVARIANCE.P($AK$102:$AK$1171,AM15:AM1113)</f>
        <v>#N/A</v>
      </c>
      <c r="AO15">
        <f t="shared" ca="1" si="1"/>
        <v>0</v>
      </c>
    </row>
    <row r="16" spans="1:41" x14ac:dyDescent="0.3">
      <c r="A16">
        <v>14</v>
      </c>
      <c r="B16">
        <f>'Flight Input'!M16</f>
        <v>0.33193600000231527</v>
      </c>
      <c r="C16">
        <f ca="1">INDIRECT(CONCATENATE("'Flight Input'!",Analysis!$B$2,A16+2))</f>
        <v>9.8534288700000001</v>
      </c>
      <c r="D16">
        <f t="shared" si="0"/>
        <v>1.8775999997160397E-2</v>
      </c>
      <c r="F16">
        <f t="shared" ca="1" si="2"/>
        <v>2.7523665692414134</v>
      </c>
      <c r="G16">
        <f t="shared" ca="1" si="3"/>
        <v>0.4126303738315022</v>
      </c>
      <c r="I16">
        <f>SUM(D$2:D16)/COUNT(D$2:D16)</f>
        <v>1.9952571429062767E-2</v>
      </c>
      <c r="J16">
        <f>D16/I16</f>
        <v>0.94103158903174833</v>
      </c>
      <c r="L16">
        <f ca="1">VARA(C$2:C16)</f>
        <v>1.7884333517137431E-6</v>
      </c>
      <c r="M16">
        <f ca="1">(L16-L15)/D16</f>
        <v>-7.3178027718849339E-6</v>
      </c>
      <c r="N16">
        <f t="shared" ca="1" si="4"/>
        <v>-3.8663187053173155E-2</v>
      </c>
      <c r="O16" t="b">
        <f ca="1">IF(OR(O15,M16*MIN((B16-B$2)*Analysis!$B$19,1)&gt;Analysis!$B$18),TRUE,FALSE)</f>
        <v>0</v>
      </c>
      <c r="P16">
        <f ca="1">IF(O16,P15,SUM(C$2:C16)/COUNT(C$2:C16))</f>
        <v>9.853474649999999</v>
      </c>
      <c r="Q16">
        <f ca="1">IF(O16,C16-P16,0)</f>
        <v>0</v>
      </c>
      <c r="R16">
        <f ca="1">R15+Q16*$D16</f>
        <v>0</v>
      </c>
      <c r="S16">
        <f t="shared" ca="1" si="5"/>
        <v>0</v>
      </c>
      <c r="U16">
        <f ca="1">MEDIAN2(Q16,Analysis!$B$5,2)</f>
        <v>0</v>
      </c>
      <c r="V16">
        <f t="shared" ref="V16:W16" ca="1" si="30">V15+U16*$D16</f>
        <v>0</v>
      </c>
      <c r="W16">
        <f t="shared" ca="1" si="30"/>
        <v>0</v>
      </c>
      <c r="Y16">
        <f ca="1">AVERAGE2(U16,Analysis!$B$5,2)</f>
        <v>0</v>
      </c>
      <c r="Z16">
        <f t="shared" ref="Z16:AA16" ca="1" si="31">Z15+Y16*$D16</f>
        <v>0</v>
      </c>
      <c r="AA16">
        <f t="shared" ca="1" si="31"/>
        <v>0</v>
      </c>
      <c r="AD16">
        <f ca="1">IF(B16&gt;0,C16-Analysis!$B$14,0)</f>
        <v>-3.2872749428598524E-3</v>
      </c>
      <c r="AE16">
        <f ca="1">IF(B16&gt;0,AE15+AD16*$D16,0)</f>
        <v>-9.6909189014752822E-4</v>
      </c>
      <c r="AF16">
        <f ca="1">IF(B16&gt;0,AF15+AE16*$D16,0)</f>
        <v>-1.3222089900424551E-4</v>
      </c>
      <c r="AG16">
        <f ca="1">IF(AND(B16&gt;Analysis!$B$34,B16&lt;Analysis!$B$35),FilterInput(AD16,Analysis!$B$29,Analysis!$B$30),0)</f>
        <v>0</v>
      </c>
      <c r="AH16">
        <f ca="1">MEDIAN2(AG16,Analysis!$B$5,2)</f>
        <v>0</v>
      </c>
      <c r="AI16">
        <f ca="1">AVERAGE2(AH16,Analysis!$B$6,2)</f>
        <v>0</v>
      </c>
      <c r="AJ16">
        <f ca="1">INTEGRAL2(AI16,$B16,AJ15,AI15,$B15,Analysis!$B$22)</f>
        <v>0</v>
      </c>
      <c r="AK16">
        <f ca="1">IF(AND(B16&lt;Analysis!$B$35,B16&gt;0),INTEGRAL2(AJ16,$B16,AK15,AJ15,$B15,Analysis!$B$23),0)</f>
        <v>0</v>
      </c>
      <c r="AM16">
        <f>Analysis!$B$31*'Flight Input'!U16+IF('Flight Input'!U16 &gt; 0,Analysis!$B$32,0)</f>
        <v>0</v>
      </c>
      <c r="AN16" t="e">
        <f>_xlfn.COVARIANCE.P($AK$102:$AK$1171,AM16:AM1114)</f>
        <v>#N/A</v>
      </c>
      <c r="AO16">
        <f t="shared" ca="1" si="1"/>
        <v>0</v>
      </c>
    </row>
    <row r="17" spans="1:41" x14ac:dyDescent="0.3">
      <c r="A17">
        <v>15</v>
      </c>
      <c r="B17">
        <f>'Flight Input'!M17</f>
        <v>0.3471949999948265</v>
      </c>
      <c r="C17">
        <f ca="1">INDIRECT(CONCATENATE("'Flight Input'!",Analysis!$B$2,A17+2))</f>
        <v>9.8535760200000002</v>
      </c>
      <c r="D17">
        <f t="shared" si="0"/>
        <v>1.5258999992511235E-2</v>
      </c>
      <c r="F17">
        <f t="shared" ca="1" si="2"/>
        <v>2.9027222856568025</v>
      </c>
      <c r="G17">
        <f t="shared" ca="1" si="3"/>
        <v>0.45692301316660155</v>
      </c>
      <c r="I17">
        <f>SUM(D$2:D17)/COUNT(D$2:D17)</f>
        <v>1.9639666666625998E-2</v>
      </c>
      <c r="J17">
        <f>D17/I17</f>
        <v>0.77694801299459426</v>
      </c>
      <c r="L17">
        <f ca="1">VARA(C$2:C17)</f>
        <v>1.6698467039057408E-6</v>
      </c>
      <c r="M17">
        <f ca="1">(L17-L16)/D17</f>
        <v>-7.7715871201390567E-6</v>
      </c>
      <c r="N17">
        <f t="shared" ca="1" si="4"/>
        <v>9.6434890931459231E-3</v>
      </c>
      <c r="O17" t="b">
        <f ca="1">IF(OR(O16,M17*MIN((B17-B$2)*Analysis!$B$19,1)&gt;Analysis!$B$18),TRUE,FALSE)</f>
        <v>0</v>
      </c>
      <c r="P17">
        <f ca="1">IF(O17,P16,SUM(C$2:C17)/COUNT(C$2:C17))</f>
        <v>9.8534809856249979</v>
      </c>
      <c r="Q17">
        <f ca="1">IF(O17,C17-P17,0)</f>
        <v>0</v>
      </c>
      <c r="R17">
        <f ca="1">R16+Q17*$D17</f>
        <v>0</v>
      </c>
      <c r="S17">
        <f t="shared" ca="1" si="5"/>
        <v>0</v>
      </c>
      <c r="U17">
        <f ca="1">MEDIAN2(Q17,Analysis!$B$5,2)</f>
        <v>0</v>
      </c>
      <c r="V17">
        <f t="shared" ref="V17:W17" ca="1" si="32">V16+U17*$D17</f>
        <v>0</v>
      </c>
      <c r="W17">
        <f t="shared" ca="1" si="32"/>
        <v>0</v>
      </c>
      <c r="Y17">
        <f ca="1">AVERAGE2(U17,Analysis!$B$5,2)</f>
        <v>0</v>
      </c>
      <c r="Z17">
        <f t="shared" ref="Z17:AA17" ca="1" si="33">Z16+Y17*$D17</f>
        <v>0</v>
      </c>
      <c r="AA17">
        <f t="shared" ca="1" si="33"/>
        <v>0</v>
      </c>
      <c r="AD17">
        <f ca="1">IF(B17&gt;0,C17-Analysis!$B$14,0)</f>
        <v>-3.1401249428597566E-3</v>
      </c>
      <c r="AE17">
        <f ca="1">IF(B17&gt;0,AE16+AD17*$D17,0)</f>
        <v>-1.0170070566271096E-3</v>
      </c>
      <c r="AF17">
        <f ca="1">IF(B17&gt;0,AF16+AE17*$D17,0)</f>
        <v>-1.4773940967370244E-4</v>
      </c>
      <c r="AG17">
        <f ca="1">IF(AND(B17&gt;Analysis!$B$34,B17&lt;Analysis!$B$35),FilterInput(AD17,Analysis!$B$29,Analysis!$B$30),0)</f>
        <v>0</v>
      </c>
      <c r="AH17">
        <f ca="1">MEDIAN2(AG17,Analysis!$B$5,2)</f>
        <v>0</v>
      </c>
      <c r="AI17">
        <f ca="1">AVERAGE2(AH17,Analysis!$B$6,2)</f>
        <v>0</v>
      </c>
      <c r="AJ17">
        <f ca="1">INTEGRAL2(AI17,$B17,AJ16,AI16,$B16,Analysis!$B$22)</f>
        <v>0</v>
      </c>
      <c r="AK17">
        <f ca="1">IF(AND(B17&lt;Analysis!$B$35,B17&gt;0),INTEGRAL2(AJ17,$B17,AK16,AJ16,$B16,Analysis!$B$23),0)</f>
        <v>0</v>
      </c>
      <c r="AM17">
        <f>Analysis!$B$31*'Flight Input'!U17+IF('Flight Input'!U17 &gt; 0,Analysis!$B$32,0)</f>
        <v>0</v>
      </c>
      <c r="AN17" t="e">
        <f>_xlfn.COVARIANCE.P($AK$102:$AK$1171,AM17:AM1115)</f>
        <v>#N/A</v>
      </c>
      <c r="AO17">
        <f t="shared" ca="1" si="1"/>
        <v>0</v>
      </c>
    </row>
    <row r="18" spans="1:41" x14ac:dyDescent="0.3">
      <c r="A18">
        <v>16</v>
      </c>
      <c r="B18">
        <f>'Flight Input'!M18</f>
        <v>0.36253399999986868</v>
      </c>
      <c r="C18">
        <f ca="1">INDIRECT(CONCATENATE("'Flight Input'!",Analysis!$B$2,A18+2))</f>
        <v>9.8536446899999994</v>
      </c>
      <c r="D18">
        <f t="shared" si="0"/>
        <v>1.533900000504218E-2</v>
      </c>
      <c r="F18">
        <f t="shared" ca="1" si="2"/>
        <v>3.0538673416063964</v>
      </c>
      <c r="G18">
        <f t="shared" ca="1" si="3"/>
        <v>0.50376628433490023</v>
      </c>
      <c r="I18">
        <f>SUM(D$2:D18)/COUNT(D$2:D18)</f>
        <v>1.937087500027701E-2</v>
      </c>
      <c r="J18">
        <f>D18/I18</f>
        <v>0.79185891214634485</v>
      </c>
      <c r="L18">
        <f ca="1">VARA(C$2:C18)</f>
        <v>1.5670577038759741E-6</v>
      </c>
      <c r="M18">
        <f ca="1">(L18-L17)/D18</f>
        <v>-6.7011539211146895E-6</v>
      </c>
      <c r="N18">
        <f t="shared" ca="1" si="4"/>
        <v>4.4768237809924239E-3</v>
      </c>
      <c r="O18" t="b">
        <f ca="1">IF(OR(O17,M18*MIN((B18-B$2)*Analysis!$B$19,1)&gt;Analysis!$B$18),TRUE,FALSE)</f>
        <v>0</v>
      </c>
      <c r="P18">
        <f ca="1">IF(O18,P17,SUM(C$2:C18)/COUNT(C$2:C18))</f>
        <v>9.8534906152941169</v>
      </c>
      <c r="Q18">
        <f ca="1">IF(O18,C18-P18,0)</f>
        <v>0</v>
      </c>
      <c r="R18">
        <f ca="1">R17+Q18*$D18</f>
        <v>0</v>
      </c>
      <c r="S18">
        <f t="shared" ca="1" si="5"/>
        <v>0</v>
      </c>
      <c r="U18">
        <f ca="1">MEDIAN2(Q18,Analysis!$B$5,2)</f>
        <v>0</v>
      </c>
      <c r="V18">
        <f t="shared" ref="V18:W18" ca="1" si="34">V17+U18*$D18</f>
        <v>0</v>
      </c>
      <c r="W18">
        <f t="shared" ca="1" si="34"/>
        <v>0</v>
      </c>
      <c r="Y18">
        <f ca="1">AVERAGE2(U18,Analysis!$B$5,2)</f>
        <v>0</v>
      </c>
      <c r="Z18">
        <f t="shared" ref="Z18:AA18" ca="1" si="35">Z17+Y18*$D18</f>
        <v>0</v>
      </c>
      <c r="AA18">
        <f t="shared" ca="1" si="35"/>
        <v>0</v>
      </c>
      <c r="AD18">
        <f ca="1">IF(B18&gt;0,C18-Analysis!$B$14,0)</f>
        <v>-3.0714549428605409E-3</v>
      </c>
      <c r="AE18">
        <f ca="1">IF(B18&gt;0,AE17+AD18*$D18,0)</f>
        <v>-1.0641201040111343E-3</v>
      </c>
      <c r="AF18">
        <f ca="1">IF(B18&gt;0,AF17+AE18*$D18,0)</f>
        <v>-1.640619479544947E-4</v>
      </c>
      <c r="AG18">
        <f ca="1">IF(AND(B18&gt;Analysis!$B$34,B18&lt;Analysis!$B$35),FilterInput(AD18,Analysis!$B$29,Analysis!$B$30),0)</f>
        <v>0</v>
      </c>
      <c r="AH18">
        <f ca="1">MEDIAN2(AG18,Analysis!$B$5,2)</f>
        <v>0</v>
      </c>
      <c r="AI18">
        <f ca="1">AVERAGE2(AH18,Analysis!$B$6,2)</f>
        <v>0</v>
      </c>
      <c r="AJ18">
        <f ca="1">INTEGRAL2(AI18,$B18,AJ17,AI17,$B17,Analysis!$B$22)</f>
        <v>0</v>
      </c>
      <c r="AK18">
        <f ca="1">IF(AND(B18&lt;Analysis!$B$35,B18&gt;0),INTEGRAL2(AJ18,$B18,AK17,AJ17,$B17,Analysis!$B$23),0)</f>
        <v>0</v>
      </c>
      <c r="AM18">
        <f>Analysis!$B$31*'Flight Input'!U18+IF('Flight Input'!U18 &gt; 0,Analysis!$B$32,0)</f>
        <v>0</v>
      </c>
      <c r="AN18" t="e">
        <f>_xlfn.COVARIANCE.P($AK$102:$AK$1171,AM18:AM1116)</f>
        <v>#N/A</v>
      </c>
      <c r="AO18">
        <f t="shared" ca="1" si="1"/>
        <v>0</v>
      </c>
    </row>
    <row r="19" spans="1:41" x14ac:dyDescent="0.3">
      <c r="A19">
        <v>17</v>
      </c>
      <c r="B19">
        <f>'Flight Input'!M19</f>
        <v>0.39266500000667293</v>
      </c>
      <c r="C19">
        <f ca="1">INDIRECT(CONCATENATE("'Flight Input'!",Analysis!$B$2,A19+2))</f>
        <v>9.7998172200000013</v>
      </c>
      <c r="D19">
        <f t="shared" si="0"/>
        <v>3.0131000006804243E-2</v>
      </c>
      <c r="F19">
        <f t="shared" ca="1" si="2"/>
        <v>3.349145634328897</v>
      </c>
      <c r="G19">
        <f t="shared" ca="1" si="3"/>
        <v>0.60467939146565264</v>
      </c>
      <c r="I19">
        <f>SUM(D$2:D19)/COUNT(D$2:D19)</f>
        <v>2.0003823530072729E-2</v>
      </c>
      <c r="J19">
        <f>D19/I19</f>
        <v>1.5062620384301448</v>
      </c>
      <c r="L19">
        <f ca="1">VARA(C$2:C19)</f>
        <v>1.6152117574997019E-4</v>
      </c>
      <c r="M19">
        <f ca="1">(L19-L18)/D19</f>
        <v>5.3086229467980833E-3</v>
      </c>
      <c r="N19">
        <f t="shared" ca="1" si="4"/>
        <v>-1.7864481758933548</v>
      </c>
      <c r="O19" t="b">
        <f ca="1">IF(OR(O18,M19*MIN((B19-B$2)*Analysis!$B$19,1)&gt;Analysis!$B$18),TRUE,FALSE)</f>
        <v>0</v>
      </c>
      <c r="P19">
        <f ca="1">IF(O19,P18,SUM(C$2:C19)/COUNT(C$2:C19))</f>
        <v>9.8505087599999985</v>
      </c>
      <c r="Q19">
        <f ca="1">IF(O19,C19-P19,0)</f>
        <v>0</v>
      </c>
      <c r="R19">
        <f ca="1">R18+Q19*$D19</f>
        <v>0</v>
      </c>
      <c r="S19">
        <f t="shared" ca="1" si="5"/>
        <v>0</v>
      </c>
      <c r="U19">
        <f ca="1">MEDIAN2(Q19,Analysis!$B$5,2)</f>
        <v>0</v>
      </c>
      <c r="V19">
        <f t="shared" ref="V19:W19" ca="1" si="36">V18+U19*$D19</f>
        <v>0</v>
      </c>
      <c r="W19">
        <f t="shared" ca="1" si="36"/>
        <v>0</v>
      </c>
      <c r="Y19">
        <f ca="1">AVERAGE2(U19,Analysis!$B$5,2)</f>
        <v>0</v>
      </c>
      <c r="Z19">
        <f t="shared" ref="Z19:AA19" ca="1" si="37">Z18+Y19*$D19</f>
        <v>0</v>
      </c>
      <c r="AA19">
        <f t="shared" ca="1" si="37"/>
        <v>0</v>
      </c>
      <c r="AD19">
        <f ca="1">IF(B19&gt;0,C19-Analysis!$B$14,0)</f>
        <v>-5.6898924942858642E-2</v>
      </c>
      <c r="AE19">
        <f ca="1">IF(B19&gt;0,AE18+AD19*$D19,0)</f>
        <v>-2.7785416118515623E-3</v>
      </c>
      <c r="AF19">
        <f ca="1">IF(B19&gt;0,AF18+AE19*$D19,0)</f>
        <v>-2.4778218528010001E-4</v>
      </c>
      <c r="AG19">
        <f ca="1">IF(AND(B19&gt;Analysis!$B$34,B19&lt;Analysis!$B$35),FilterInput(AD19,Analysis!$B$29,Analysis!$B$30),0)</f>
        <v>0</v>
      </c>
      <c r="AH19">
        <f ca="1">MEDIAN2(AG19,Analysis!$B$5,2)</f>
        <v>0</v>
      </c>
      <c r="AI19">
        <f ca="1">AVERAGE2(AH19,Analysis!$B$6,2)</f>
        <v>0</v>
      </c>
      <c r="AJ19">
        <f ca="1">INTEGRAL2(AI19,$B19,AJ18,AI18,$B18,Analysis!$B$22)</f>
        <v>0</v>
      </c>
      <c r="AK19">
        <f ca="1">IF(AND(B19&lt;Analysis!$B$35,B19&gt;0),INTEGRAL2(AJ19,$B19,AK18,AJ18,$B18,Analysis!$B$23),0)</f>
        <v>0</v>
      </c>
      <c r="AM19">
        <f>Analysis!$B$31*'Flight Input'!U19+IF('Flight Input'!U19 &gt; 0,Analysis!$B$32,0)</f>
        <v>0</v>
      </c>
      <c r="AN19" t="e">
        <f>_xlfn.COVARIANCE.P($AK$102:$AK$1171,AM19:AM1117)</f>
        <v>#N/A</v>
      </c>
      <c r="AO19">
        <f t="shared" ca="1" si="1"/>
        <v>0</v>
      </c>
    </row>
    <row r="20" spans="1:41" x14ac:dyDescent="0.3">
      <c r="A20">
        <v>18</v>
      </c>
      <c r="B20">
        <f>'Flight Input'!M20</f>
        <v>0.40777599999273662</v>
      </c>
      <c r="C20">
        <f ca="1">INDIRECT(CONCATENATE("'Flight Input'!",Analysis!$B$2,A20+2))</f>
        <v>9.8540861399999997</v>
      </c>
      <c r="D20">
        <f t="shared" si="0"/>
        <v>1.5110999986063689E-2</v>
      </c>
      <c r="F20">
        <f t="shared" ca="1" si="2"/>
        <v>3.4980507298531074</v>
      </c>
      <c r="G20">
        <f t="shared" ca="1" si="3"/>
        <v>0.65753843599571304</v>
      </c>
      <c r="I20">
        <f>SUM(D$2:D20)/COUNT(D$2:D20)</f>
        <v>1.9731999999850005E-2</v>
      </c>
      <c r="J20">
        <f>D20/I20</f>
        <v>0.76581187848056742</v>
      </c>
      <c r="L20">
        <f ca="1">VARA(C$2:C20)</f>
        <v>1.5322133750058327E-4</v>
      </c>
      <c r="M20">
        <f ca="1">(L20-L19)/D20</f>
        <v>-5.4925804096628609E-4</v>
      </c>
      <c r="N20">
        <f t="shared" ca="1" si="4"/>
        <v>3.5913519985473221</v>
      </c>
      <c r="O20" t="b">
        <f ca="1">IF(OR(O19,M20*MIN((B20-B$2)*Analysis!$B$19,1)&gt;Analysis!$B$18),TRUE,FALSE)</f>
        <v>0</v>
      </c>
      <c r="P20">
        <f ca="1">IF(O20,P19,SUM(C$2:C20)/COUNT(C$2:C20))</f>
        <v>9.8506970431578935</v>
      </c>
      <c r="Q20">
        <f ca="1">IF(O20,C20-P20,0)</f>
        <v>0</v>
      </c>
      <c r="R20">
        <f ca="1">R19+Q20*$D20</f>
        <v>0</v>
      </c>
      <c r="S20">
        <f t="shared" ca="1" si="5"/>
        <v>0</v>
      </c>
      <c r="U20">
        <f ca="1">MEDIAN2(Q20,Analysis!$B$5,2)</f>
        <v>0</v>
      </c>
      <c r="V20">
        <f t="shared" ref="V20:W20" ca="1" si="38">V19+U20*$D20</f>
        <v>0</v>
      </c>
      <c r="W20">
        <f t="shared" ca="1" si="38"/>
        <v>0</v>
      </c>
      <c r="Y20">
        <f ca="1">AVERAGE2(U20,Analysis!$B$5,2)</f>
        <v>0</v>
      </c>
      <c r="Z20">
        <f t="shared" ref="Z20:AA20" ca="1" si="39">Z19+Y20*$D20</f>
        <v>0</v>
      </c>
      <c r="AA20">
        <f t="shared" ca="1" si="39"/>
        <v>0</v>
      </c>
      <c r="AD20">
        <f ca="1">IF(B20&gt;0,C20-Analysis!$B$14,0)</f>
        <v>-2.6300049428602534E-3</v>
      </c>
      <c r="AE20">
        <f ca="1">IF(B20&gt;0,AE19+AD20*$D20,0)</f>
        <v>-2.8182836165064709E-3</v>
      </c>
      <c r="AF20">
        <f ca="1">IF(B20&gt;0,AF19+AE20*$D20,0)</f>
        <v>-2.903692689698528E-4</v>
      </c>
      <c r="AG20">
        <f ca="1">IF(AND(B20&gt;Analysis!$B$34,B20&lt;Analysis!$B$35),FilterInput(AD20,Analysis!$B$29,Analysis!$B$30),0)</f>
        <v>0</v>
      </c>
      <c r="AH20">
        <f ca="1">MEDIAN2(AG20,Analysis!$B$5,2)</f>
        <v>0</v>
      </c>
      <c r="AI20">
        <f ca="1">AVERAGE2(AH20,Analysis!$B$6,2)</f>
        <v>0</v>
      </c>
      <c r="AJ20">
        <f ca="1">INTEGRAL2(AI20,$B20,AJ19,AI19,$B19,Analysis!$B$22)</f>
        <v>0</v>
      </c>
      <c r="AK20">
        <f ca="1">IF(AND(B20&lt;Analysis!$B$35,B20&gt;0),INTEGRAL2(AJ20,$B20,AK19,AJ19,$B19,Analysis!$B$23),0)</f>
        <v>0</v>
      </c>
      <c r="AM20">
        <f>Analysis!$B$31*'Flight Input'!U20+IF('Flight Input'!U20 &gt; 0,Analysis!$B$32,0)</f>
        <v>0</v>
      </c>
      <c r="AN20" t="e">
        <f>_xlfn.COVARIANCE.P($AK$102:$AK$1171,AM20:AM1118)</f>
        <v>#N/A</v>
      </c>
      <c r="AO20">
        <f t="shared" ca="1" si="1"/>
        <v>0</v>
      </c>
    </row>
    <row r="21" spans="1:41" x14ac:dyDescent="0.3">
      <c r="A21">
        <v>19</v>
      </c>
      <c r="B21">
        <f>'Flight Input'!M21</f>
        <v>0.43277499999385327</v>
      </c>
      <c r="C21">
        <f ca="1">INDIRECT(CONCATENATE("'Flight Input'!",Analysis!$B$2,A21+2))</f>
        <v>9.8493773400000002</v>
      </c>
      <c r="D21">
        <f t="shared" si="0"/>
        <v>2.4999000001116656E-2</v>
      </c>
      <c r="F21">
        <f t="shared" ca="1" si="2"/>
        <v>3.7442753139867659</v>
      </c>
      <c r="G21">
        <f t="shared" ca="1" si="3"/>
        <v>0.75114157457424924</v>
      </c>
      <c r="I21">
        <f>SUM(D$2:D21)/COUNT(D$2:D21)</f>
        <v>2.000921052623246E-2</v>
      </c>
      <c r="J21">
        <f>D21/I21</f>
        <v>1.2493746301655673</v>
      </c>
      <c r="L21">
        <f ca="1">VARA(C$2:C21)</f>
        <v>1.4524413740074781E-4</v>
      </c>
      <c r="M21">
        <f ca="1">(L21-L20)/D21</f>
        <v>-3.1910076800988573E-4</v>
      </c>
      <c r="N21">
        <f t="shared" ca="1" si="4"/>
        <v>-0.18835953437294214</v>
      </c>
      <c r="O21" t="b">
        <f ca="1">IF(OR(O20,M21*MIN((B21-B$2)*Analysis!$B$19,1)&gt;Analysis!$B$18),TRUE,FALSE)</f>
        <v>0</v>
      </c>
      <c r="P21">
        <f ca="1">IF(O21,P20,SUM(C$2:C21)/COUNT(C$2:C21))</f>
        <v>9.8506310579999976</v>
      </c>
      <c r="Q21">
        <f ca="1">IF(O21,C21-P21,0)</f>
        <v>0</v>
      </c>
      <c r="R21">
        <f ca="1">R20+Q21*$D21</f>
        <v>0</v>
      </c>
      <c r="S21">
        <f t="shared" ca="1" si="5"/>
        <v>0</v>
      </c>
      <c r="U21">
        <f ca="1">MEDIAN2(Q21,Analysis!$B$5,2)</f>
        <v>0</v>
      </c>
      <c r="V21">
        <f t="shared" ref="V21:W21" ca="1" si="40">V20+U21*$D21</f>
        <v>0</v>
      </c>
      <c r="W21">
        <f t="shared" ca="1" si="40"/>
        <v>0</v>
      </c>
      <c r="Y21">
        <f ca="1">AVERAGE2(U21,Analysis!$B$5,2)</f>
        <v>0</v>
      </c>
      <c r="Z21">
        <f t="shared" ref="Z21:AA21" ca="1" si="41">Z20+Y21*$D21</f>
        <v>0</v>
      </c>
      <c r="AA21">
        <f t="shared" ca="1" si="41"/>
        <v>0</v>
      </c>
      <c r="AD21">
        <f ca="1">IF(B21&gt;0,C21-Analysis!$B$14,0)</f>
        <v>-7.3388049428597668E-3</v>
      </c>
      <c r="AE21">
        <f ca="1">IF(B21&gt;0,AE20+AD21*$D21,0)</f>
        <v>-3.001746401281217E-3</v>
      </c>
      <c r="AF21">
        <f ca="1">IF(B21&gt;0,AF20+AE21*$D21,0)</f>
        <v>-3.6540992725883387E-4</v>
      </c>
      <c r="AG21">
        <f ca="1">IF(AND(B21&gt;Analysis!$B$34,B21&lt;Analysis!$B$35),FilterInput(AD21,Analysis!$B$29,Analysis!$B$30),0)</f>
        <v>0</v>
      </c>
      <c r="AH21">
        <f ca="1">MEDIAN2(AG21,Analysis!$B$5,2)</f>
        <v>0</v>
      </c>
      <c r="AI21">
        <f ca="1">AVERAGE2(AH21,Analysis!$B$6,2)</f>
        <v>0</v>
      </c>
      <c r="AJ21">
        <f ca="1">INTEGRAL2(AI21,$B21,AJ20,AI20,$B20,Analysis!$B$22)</f>
        <v>0</v>
      </c>
      <c r="AK21">
        <f ca="1">IF(AND(B21&lt;Analysis!$B$35,B21&gt;0),INTEGRAL2(AJ21,$B21,AK20,AJ20,$B20,Analysis!$B$23),0)</f>
        <v>0</v>
      </c>
      <c r="AM21">
        <f>Analysis!$B$31*'Flight Input'!U21+IF('Flight Input'!U21 &gt; 0,Analysis!$B$32,0)</f>
        <v>0</v>
      </c>
      <c r="AN21" t="e">
        <f>_xlfn.COVARIANCE.P($AK$102:$AK$1171,AM21:AM1119)</f>
        <v>#N/A</v>
      </c>
      <c r="AO21">
        <f t="shared" ca="1" si="1"/>
        <v>0</v>
      </c>
    </row>
    <row r="22" spans="1:41" x14ac:dyDescent="0.3">
      <c r="A22">
        <v>20</v>
      </c>
      <c r="B22">
        <f>'Flight Input'!M22</f>
        <v>0.45146999999997206</v>
      </c>
      <c r="C22">
        <f ca="1">INDIRECT(CONCATENATE("'Flight Input'!",Analysis!$B$2,A22+2))</f>
        <v>9.8723621700000006</v>
      </c>
      <c r="D22">
        <f t="shared" si="0"/>
        <v>1.8695000006118789E-2</v>
      </c>
      <c r="F22">
        <f t="shared" ca="1" si="2"/>
        <v>3.9288391248153229</v>
      </c>
      <c r="G22">
        <f t="shared" ca="1" si="3"/>
        <v>0.82459122203671142</v>
      </c>
      <c r="I22">
        <f>SUM(D$2:D22)/COUNT(D$2:D22)</f>
        <v>1.9943500000226776E-2</v>
      </c>
      <c r="J22">
        <f>D22/I22</f>
        <v>0.93739815006925609</v>
      </c>
      <c r="L22">
        <f ca="1">VARA(C$2:C22)</f>
        <v>1.6046960809054634E-4</v>
      </c>
      <c r="M22">
        <f ca="1">(L22-L21)/D22</f>
        <v>8.1441405107329778E-4</v>
      </c>
      <c r="N22">
        <f t="shared" ca="1" si="4"/>
        <v>1.2294640274125472</v>
      </c>
      <c r="O22" t="b">
        <f ca="1">IF(OR(O21,M22*MIN((B22-B$2)*Analysis!$B$19,1)&gt;Analysis!$B$18),TRUE,FALSE)</f>
        <v>0</v>
      </c>
      <c r="P22">
        <f ca="1">IF(O22,P21,SUM(C$2:C22)/COUNT(C$2:C22))</f>
        <v>9.85166587285714</v>
      </c>
      <c r="Q22">
        <f ca="1">IF(O22,C22-P22,0)</f>
        <v>0</v>
      </c>
      <c r="R22">
        <f ca="1">R21+Q22*$D22</f>
        <v>0</v>
      </c>
      <c r="S22">
        <f t="shared" ca="1" si="5"/>
        <v>0</v>
      </c>
      <c r="U22">
        <f ca="1">MEDIAN2(Q22,Analysis!$B$5,2)</f>
        <v>0</v>
      </c>
      <c r="V22">
        <f t="shared" ref="V22:W22" ca="1" si="42">V21+U22*$D22</f>
        <v>0</v>
      </c>
      <c r="W22">
        <f t="shared" ca="1" si="42"/>
        <v>0</v>
      </c>
      <c r="Y22">
        <f ca="1">AVERAGE2(U22,Analysis!$B$5,2)</f>
        <v>0</v>
      </c>
      <c r="Z22">
        <f t="shared" ref="Z22:AA22" ca="1" si="43">Z21+Y22*$D22</f>
        <v>0</v>
      </c>
      <c r="AA22">
        <f t="shared" ca="1" si="43"/>
        <v>0</v>
      </c>
      <c r="AD22">
        <f ca="1">IF(B22&gt;0,C22-Analysis!$B$14,0)</f>
        <v>1.5646025057140633E-2</v>
      </c>
      <c r="AE22">
        <f ca="1">IF(B22&gt;0,AE21+AD22*$D22,0)</f>
        <v>-2.709243962742238E-3</v>
      </c>
      <c r="AF22">
        <f ca="1">IF(B22&gt;0,AF21+AE22*$D22,0)</f>
        <v>-4.1605924315887729E-4</v>
      </c>
      <c r="AG22">
        <f ca="1">IF(AND(B22&gt;Analysis!$B$34,B22&lt;Analysis!$B$35),FilterInput(AD22,Analysis!$B$29,Analysis!$B$30),0)</f>
        <v>0</v>
      </c>
      <c r="AH22">
        <f ca="1">MEDIAN2(AG22,Analysis!$B$5,2)</f>
        <v>0</v>
      </c>
      <c r="AI22">
        <f ca="1">AVERAGE2(AH22,Analysis!$B$6,2)</f>
        <v>0</v>
      </c>
      <c r="AJ22">
        <f ca="1">INTEGRAL2(AI22,$B22,AJ21,AI21,$B21,Analysis!$B$22)</f>
        <v>0</v>
      </c>
      <c r="AK22">
        <f ca="1">IF(AND(B22&lt;Analysis!$B$35,B22&gt;0),INTEGRAL2(AJ22,$B22,AK21,AJ21,$B21,Analysis!$B$23),0)</f>
        <v>0</v>
      </c>
      <c r="AM22">
        <f>Analysis!$B$31*'Flight Input'!U22+IF('Flight Input'!U22 &gt; 0,Analysis!$B$32,0)</f>
        <v>0</v>
      </c>
      <c r="AN22" t="e">
        <f>_xlfn.COVARIANCE.P($AK$102:$AK$1171,AM22:AM1120)</f>
        <v>#N/A</v>
      </c>
      <c r="AO22">
        <f t="shared" ca="1" si="1"/>
        <v>0</v>
      </c>
    </row>
    <row r="23" spans="1:41" x14ac:dyDescent="0.3">
      <c r="A23">
        <v>21</v>
      </c>
      <c r="B23">
        <f>'Flight Input'!M23</f>
        <v>0.46772000000055414</v>
      </c>
      <c r="C23">
        <f ca="1">INDIRECT(CONCATENATE("'Flight Input'!",Analysis!$B$2,A23+2))</f>
        <v>9.9005757300000017</v>
      </c>
      <c r="D23">
        <f t="shared" si="0"/>
        <v>1.6250000000582077E-2</v>
      </c>
      <c r="F23">
        <f t="shared" ca="1" si="2"/>
        <v>4.0897234804335856</v>
      </c>
      <c r="G23">
        <f t="shared" ca="1" si="3"/>
        <v>0.89104922859613778</v>
      </c>
      <c r="I23">
        <f>SUM(D$2:D23)/COUNT(D$2:D23)</f>
        <v>1.9767619047862745E-2</v>
      </c>
      <c r="J23">
        <f>D23/I23</f>
        <v>0.82205145502027521</v>
      </c>
      <c r="L23">
        <f ca="1">VARA(C$2:C23)</f>
        <v>2.6156338571487375E-4</v>
      </c>
      <c r="M23">
        <f ca="1">(L23-L22)/D23</f>
        <v>6.2211555458896138E-3</v>
      </c>
      <c r="N23">
        <f t="shared" ca="1" si="4"/>
        <v>1.736219076860952</v>
      </c>
      <c r="O23" t="b">
        <f ca="1">IF(OR(O22,M23*MIN((B23-B$2)*Analysis!$B$19,1)&gt;Analysis!$B$18),TRUE,FALSE)</f>
        <v>0</v>
      </c>
      <c r="P23">
        <f ca="1">IF(O23,P22,SUM(C$2:C23)/COUNT(C$2:C23))</f>
        <v>9.8538890481818164</v>
      </c>
      <c r="Q23">
        <f ca="1">IF(O23,C23-P23,0)</f>
        <v>0</v>
      </c>
      <c r="R23">
        <f ca="1">R22+Q23*$D23</f>
        <v>0</v>
      </c>
      <c r="S23">
        <f t="shared" ca="1" si="5"/>
        <v>0</v>
      </c>
      <c r="U23">
        <f ca="1">MEDIAN2(Q23,Analysis!$B$5,2)</f>
        <v>0</v>
      </c>
      <c r="V23">
        <f t="shared" ref="V23:W23" ca="1" si="44">V22+U23*$D23</f>
        <v>0</v>
      </c>
      <c r="W23">
        <f t="shared" ca="1" si="44"/>
        <v>0</v>
      </c>
      <c r="Y23">
        <f ca="1">AVERAGE2(U23,Analysis!$B$5,2)</f>
        <v>0</v>
      </c>
      <c r="Z23">
        <f t="shared" ref="Z23:AA23" ca="1" si="45">Z22+Y23*$D23</f>
        <v>0</v>
      </c>
      <c r="AA23">
        <f t="shared" ca="1" si="45"/>
        <v>0</v>
      </c>
      <c r="AD23">
        <f ca="1">IF(B23&gt;0,C23-Analysis!$B$14,0)</f>
        <v>4.3859585057141715E-2</v>
      </c>
      <c r="AE23">
        <f ca="1">IF(B23&gt;0,AE22+AD23*$D23,0)</f>
        <v>-1.9965257055381555E-3</v>
      </c>
      <c r="AF23">
        <f ca="1">IF(B23&gt;0,AF22+AE23*$D23,0)</f>
        <v>-4.4850278587503446E-4</v>
      </c>
      <c r="AG23">
        <f ca="1">IF(AND(B23&gt;Analysis!$B$34,B23&lt;Analysis!$B$35),FilterInput(AD23,Analysis!$B$29,Analysis!$B$30),0)</f>
        <v>0</v>
      </c>
      <c r="AH23">
        <f ca="1">MEDIAN2(AG23,Analysis!$B$5,2)</f>
        <v>0</v>
      </c>
      <c r="AI23">
        <f ca="1">AVERAGE2(AH23,Analysis!$B$6,2)</f>
        <v>0</v>
      </c>
      <c r="AJ23">
        <f ca="1">INTEGRAL2(AI23,$B23,AJ22,AI22,$B22,Analysis!$B$22)</f>
        <v>0</v>
      </c>
      <c r="AK23">
        <f ca="1">IF(AND(B23&lt;Analysis!$B$35,B23&gt;0),INTEGRAL2(AJ23,$B23,AK22,AJ22,$B22,Analysis!$B$23),0)</f>
        <v>0</v>
      </c>
      <c r="AM23">
        <f>Analysis!$B$31*'Flight Input'!U23+IF('Flight Input'!U23 &gt; 0,Analysis!$B$32,0)</f>
        <v>0</v>
      </c>
      <c r="AN23" t="e">
        <f>_xlfn.COVARIANCE.P($AK$102:$AK$1171,AM23:AM1121)</f>
        <v>#N/A</v>
      </c>
      <c r="AO23">
        <f t="shared" ca="1" si="1"/>
        <v>0</v>
      </c>
    </row>
    <row r="24" spans="1:41" x14ac:dyDescent="0.3">
      <c r="A24">
        <v>22</v>
      </c>
      <c r="B24">
        <f>'Flight Input'!M24</f>
        <v>0.48933199999737553</v>
      </c>
      <c r="C24">
        <f ca="1">INDIRECT(CONCATENATE("'Flight Input'!",Analysis!$B$2,A24+2))</f>
        <v>9.842461290000001</v>
      </c>
      <c r="D24">
        <f t="shared" si="0"/>
        <v>2.1611999996821396E-2</v>
      </c>
      <c r="F24">
        <f t="shared" ca="1" si="2"/>
        <v>4.3024387538017805</v>
      </c>
      <c r="G24">
        <f t="shared" ca="1" si="3"/>
        <v>0.98403353492962609</v>
      </c>
      <c r="I24">
        <f>SUM(D$2:D24)/COUNT(D$2:D24)</f>
        <v>1.9851454545542681E-2</v>
      </c>
      <c r="J24">
        <f>D24/I24</f>
        <v>1.088685967430735</v>
      </c>
      <c r="L24">
        <f ca="1">VARA(C$2:C24)</f>
        <v>2.5535212599930867E-4</v>
      </c>
      <c r="M24">
        <f ca="1">(L24-L23)/D24</f>
        <v>-2.8739865428829381E-4</v>
      </c>
      <c r="N24">
        <f t="shared" ca="1" si="4"/>
        <v>-2.6889894507009018</v>
      </c>
      <c r="O24" t="b">
        <f ca="1">IF(OR(O23,M24*MIN((B24-B$2)*Analysis!$B$19,1)&gt;Analysis!$B$18),TRUE,FALSE)</f>
        <v>0</v>
      </c>
      <c r="P24">
        <f ca="1">IF(O24,P23,SUM(C$2:C24)/COUNT(C$2:C24))</f>
        <v>9.8533921891304335</v>
      </c>
      <c r="Q24">
        <f ca="1">IF(O24,C24-P24,0)</f>
        <v>0</v>
      </c>
      <c r="R24">
        <f ca="1">R23+Q24*$D24</f>
        <v>0</v>
      </c>
      <c r="S24">
        <f t="shared" ca="1" si="5"/>
        <v>0</v>
      </c>
      <c r="U24">
        <f ca="1">MEDIAN2(Q24,Analysis!$B$5,2)</f>
        <v>0</v>
      </c>
      <c r="V24">
        <f t="shared" ref="V24:W24" ca="1" si="46">V23+U24*$D24</f>
        <v>0</v>
      </c>
      <c r="W24">
        <f t="shared" ca="1" si="46"/>
        <v>0</v>
      </c>
      <c r="Y24">
        <f ca="1">AVERAGE2(U24,Analysis!$B$5,2)</f>
        <v>0</v>
      </c>
      <c r="Z24">
        <f t="shared" ref="Z24:AA24" ca="1" si="47">Z23+Y24*$D24</f>
        <v>0</v>
      </c>
      <c r="AA24">
        <f t="shared" ca="1" si="47"/>
        <v>0</v>
      </c>
      <c r="AD24">
        <f ca="1">IF(B24&gt;0,C24-Analysis!$B$14,0)</f>
        <v>-1.4254854942858941E-2</v>
      </c>
      <c r="AE24">
        <f ca="1">IF(B24&gt;0,AE23+AD24*$D24,0)</f>
        <v>-2.3046016305179125E-3</v>
      </c>
      <c r="AF24">
        <f ca="1">IF(B24&gt;0,AF23+AE24*$D24,0)</f>
        <v>-4.9830983630646218E-4</v>
      </c>
      <c r="AG24">
        <f ca="1">IF(AND(B24&gt;Analysis!$B$34,B24&lt;Analysis!$B$35),FilterInput(AD24,Analysis!$B$29,Analysis!$B$30),0)</f>
        <v>0</v>
      </c>
      <c r="AH24">
        <f ca="1">MEDIAN2(AG24,Analysis!$B$5,2)</f>
        <v>0</v>
      </c>
      <c r="AI24">
        <f ca="1">AVERAGE2(AH24,Analysis!$B$6,2)</f>
        <v>0</v>
      </c>
      <c r="AJ24">
        <f ca="1">INTEGRAL2(AI24,$B24,AJ23,AI23,$B23,Analysis!$B$22)</f>
        <v>0</v>
      </c>
      <c r="AK24">
        <f ca="1">IF(AND(B24&lt;Analysis!$B$35,B24&gt;0),INTEGRAL2(AJ24,$B24,AK23,AJ23,$B23,Analysis!$B$23),0)</f>
        <v>0</v>
      </c>
      <c r="AM24">
        <f>Analysis!$B$31*'Flight Input'!U24+IF('Flight Input'!U24 &gt; 0,Analysis!$B$32,0)</f>
        <v>0</v>
      </c>
      <c r="AN24" t="e">
        <f>_xlfn.COVARIANCE.P($AK$102:$AK$1171,AM24:AM1122)</f>
        <v>#N/A</v>
      </c>
      <c r="AO24">
        <f t="shared" ca="1" si="1"/>
        <v>0</v>
      </c>
    </row>
    <row r="25" spans="1:41" x14ac:dyDescent="0.3">
      <c r="A25">
        <v>23</v>
      </c>
      <c r="B25">
        <f>'Flight Input'!M25</f>
        <v>0.50939500000094995</v>
      </c>
      <c r="C25">
        <f ca="1">INDIRECT(CONCATENATE("'Flight Input'!",Analysis!$B$2,A25+2))</f>
        <v>9.853889940000002</v>
      </c>
      <c r="D25">
        <f t="shared" si="0"/>
        <v>2.0063000003574416E-2</v>
      </c>
      <c r="F25">
        <f t="shared" ca="1" si="2"/>
        <v>4.5001373477032223</v>
      </c>
      <c r="G25">
        <f t="shared" ca="1" si="3"/>
        <v>1.0743197905526811</v>
      </c>
      <c r="I25">
        <f>SUM(D$2:D25)/COUNT(D$2:D25)</f>
        <v>1.9860652174152758E-2</v>
      </c>
      <c r="J25">
        <f>D25/I25</f>
        <v>1.0101883778864522</v>
      </c>
      <c r="L25">
        <f ca="1">VARA(C$2:C25)</f>
        <v>2.4426018281518573E-4</v>
      </c>
      <c r="M25">
        <f ca="1">(L25-L24)/D25</f>
        <v>-5.5285566376647602E-4</v>
      </c>
      <c r="N25">
        <f t="shared" ca="1" si="4"/>
        <v>0.56963813975800248</v>
      </c>
      <c r="O25" t="b">
        <f ca="1">IF(OR(O24,M25*MIN((B25-B$2)*Analysis!$B$19,1)&gt;Analysis!$B$18),TRUE,FALSE)</f>
        <v>0</v>
      </c>
      <c r="P25">
        <f ca="1">IF(O25,P24,SUM(C$2:C25)/COUNT(C$2:C25))</f>
        <v>9.8534129287499983</v>
      </c>
      <c r="Q25">
        <f ca="1">IF(O25,C25-P25,0)</f>
        <v>0</v>
      </c>
      <c r="R25">
        <f ca="1">R24+Q25*$D25</f>
        <v>0</v>
      </c>
      <c r="S25">
        <f t="shared" ca="1" si="5"/>
        <v>0</v>
      </c>
      <c r="U25">
        <f ca="1">MEDIAN2(Q25,Analysis!$B$5,2)</f>
        <v>0</v>
      </c>
      <c r="V25">
        <f t="shared" ref="V25:W25" ca="1" si="48">V24+U25*$D25</f>
        <v>0</v>
      </c>
      <c r="W25">
        <f t="shared" ca="1" si="48"/>
        <v>0</v>
      </c>
      <c r="Y25">
        <f ca="1">AVERAGE2(U25,Analysis!$B$5,2)</f>
        <v>0</v>
      </c>
      <c r="Z25">
        <f t="shared" ref="Z25:AA25" ca="1" si="49">Z24+Y25*$D25</f>
        <v>0</v>
      </c>
      <c r="AA25">
        <f t="shared" ca="1" si="49"/>
        <v>0</v>
      </c>
      <c r="AD25">
        <f ca="1">IF(B25&gt;0,C25-Analysis!$B$14,0)</f>
        <v>-2.8262049428580127E-3</v>
      </c>
      <c r="AE25">
        <f ca="1">IF(B25&gt;0,AE24+AD25*$D25,0)</f>
        <v>-2.3613037802965747E-3</v>
      </c>
      <c r="AF25">
        <f ca="1">IF(B25&gt;0,AF24+AE25*$D25,0)</f>
        <v>-5.456846740589926E-4</v>
      </c>
      <c r="AG25">
        <f ca="1">IF(AND(B25&gt;Analysis!$B$34,B25&lt;Analysis!$B$35),FilterInput(AD25,Analysis!$B$29,Analysis!$B$30),0)</f>
        <v>0</v>
      </c>
      <c r="AH25">
        <f ca="1">MEDIAN2(AG25,Analysis!$B$5,2)</f>
        <v>0</v>
      </c>
      <c r="AI25">
        <f ca="1">AVERAGE2(AH25,Analysis!$B$6,2)</f>
        <v>0</v>
      </c>
      <c r="AJ25">
        <f ca="1">INTEGRAL2(AI25,$B25,AJ24,AI24,$B24,Analysis!$B$22)</f>
        <v>0</v>
      </c>
      <c r="AK25">
        <f ca="1">IF(AND(B25&lt;Analysis!$B$35,B25&gt;0),INTEGRAL2(AJ25,$B25,AK24,AJ24,$B24,Analysis!$B$23),0)</f>
        <v>0</v>
      </c>
      <c r="AM25">
        <f>Analysis!$B$31*'Flight Input'!U25+IF('Flight Input'!U25 &gt; 0,Analysis!$B$32,0)</f>
        <v>0</v>
      </c>
      <c r="AN25" t="e">
        <f>_xlfn.COVARIANCE.P($AK$102:$AK$1171,AM25:AM1123)</f>
        <v>#N/A</v>
      </c>
      <c r="AO25">
        <f t="shared" ca="1" si="1"/>
        <v>0</v>
      </c>
    </row>
    <row r="26" spans="1:41" x14ac:dyDescent="0.3">
      <c r="A26">
        <v>24</v>
      </c>
      <c r="B26">
        <f>'Flight Input'!M26</f>
        <v>0.52885000000242144</v>
      </c>
      <c r="C26">
        <f ca="1">INDIRECT(CONCATENATE("'Flight Input'!",Analysis!$B$2,A26+2))</f>
        <v>9.8525852099999991</v>
      </c>
      <c r="D26">
        <f t="shared" si="0"/>
        <v>1.945500000147149E-2</v>
      </c>
      <c r="F26">
        <f t="shared" ca="1" si="2"/>
        <v>4.6918193929782701</v>
      </c>
      <c r="G26">
        <f t="shared" ca="1" si="3"/>
        <v>1.1655991368499774</v>
      </c>
      <c r="I26">
        <f>SUM(D$2:D26)/COUNT(D$2:D26)</f>
        <v>1.9843750000291038E-2</v>
      </c>
      <c r="J26">
        <f>D26/I26</f>
        <v>0.98040944887867232</v>
      </c>
      <c r="L26">
        <f ca="1">VARA(C$2:C26)</f>
        <v>2.3411007993105051E-4</v>
      </c>
      <c r="M26">
        <f ca="1">(L26-L25)/D26</f>
        <v>-5.2172207059200746E-4</v>
      </c>
      <c r="N26">
        <f t="shared" ca="1" si="4"/>
        <v>-6.7063993826994545E-2</v>
      </c>
      <c r="O26" t="b">
        <f ca="1">IF(OR(O25,M26*MIN((B26-B$2)*Analysis!$B$19,1)&gt;Analysis!$B$18),TRUE,FALSE)</f>
        <v>0</v>
      </c>
      <c r="P26">
        <f ca="1">IF(O26,P25,SUM(C$2:C26)/COUNT(C$2:C26))</f>
        <v>9.8533798199999989</v>
      </c>
      <c r="Q26">
        <f ca="1">IF(O26,C26-P26,0)</f>
        <v>0</v>
      </c>
      <c r="R26">
        <f ca="1">R25+Q26*$D26</f>
        <v>0</v>
      </c>
      <c r="S26">
        <f t="shared" ca="1" si="5"/>
        <v>0</v>
      </c>
      <c r="U26">
        <f ca="1">MEDIAN2(Q26,Analysis!$B$5,2)</f>
        <v>0</v>
      </c>
      <c r="V26">
        <f t="shared" ref="V26:W26" ca="1" si="50">V25+U26*$D26</f>
        <v>0</v>
      </c>
      <c r="W26">
        <f t="shared" ca="1" si="50"/>
        <v>0</v>
      </c>
      <c r="Y26">
        <f ca="1">AVERAGE2(U26,Analysis!$B$5,2)</f>
        <v>0</v>
      </c>
      <c r="Z26">
        <f t="shared" ref="Z26:AA26" ca="1" si="51">Z25+Y26*$D26</f>
        <v>0</v>
      </c>
      <c r="AA26">
        <f t="shared" ca="1" si="51"/>
        <v>0</v>
      </c>
      <c r="AD26">
        <f ca="1">IF(B26&gt;0,C26-Analysis!$B$14,0)</f>
        <v>-4.1309349428608755E-3</v>
      </c>
      <c r="AE26">
        <f ca="1">IF(B26&gt;0,AE25+AD26*$D26,0)</f>
        <v>-2.4416711196160118E-3</v>
      </c>
      <c r="AF26">
        <f ca="1">IF(B26&gt;0,AF25+AE26*$D26,0)</f>
        <v>-5.93187385694715E-4</v>
      </c>
      <c r="AG26">
        <f ca="1">IF(AND(B26&gt;Analysis!$B$34,B26&lt;Analysis!$B$35),FilterInput(AD26,Analysis!$B$29,Analysis!$B$30),0)</f>
        <v>0</v>
      </c>
      <c r="AH26">
        <f ca="1">MEDIAN2(AG26,Analysis!$B$5,2)</f>
        <v>0</v>
      </c>
      <c r="AI26">
        <f ca="1">AVERAGE2(AH26,Analysis!$B$6,2)</f>
        <v>0</v>
      </c>
      <c r="AJ26">
        <f ca="1">INTEGRAL2(AI26,$B26,AJ25,AI25,$B25,Analysis!$B$22)</f>
        <v>0</v>
      </c>
      <c r="AK26">
        <f ca="1">IF(AND(B26&lt;Analysis!$B$35,B26&gt;0),INTEGRAL2(AJ26,$B26,AK25,AJ25,$B25,Analysis!$B$23),0)</f>
        <v>0</v>
      </c>
      <c r="AM26">
        <f>Analysis!$B$31*'Flight Input'!U26+IF('Flight Input'!U26 &gt; 0,Analysis!$B$32,0)</f>
        <v>0</v>
      </c>
      <c r="AN26" t="e">
        <f>_xlfn.COVARIANCE.P($AK$102:$AK$1171,AM26:AM1124)</f>
        <v>#N/A</v>
      </c>
      <c r="AO26">
        <f t="shared" ca="1" si="1"/>
        <v>0</v>
      </c>
    </row>
    <row r="27" spans="1:41" x14ac:dyDescent="0.3">
      <c r="A27">
        <v>25</v>
      </c>
      <c r="B27">
        <f>'Flight Input'!M27</f>
        <v>0.54839799999899697</v>
      </c>
      <c r="C27">
        <f ca="1">INDIRECT(CONCATENATE("'Flight Input'!",Analysis!$B$2,A27+2))</f>
        <v>9.8500738499999994</v>
      </c>
      <c r="D27">
        <f t="shared" si="0"/>
        <v>1.9547999996575527E-2</v>
      </c>
      <c r="F27">
        <f t="shared" ca="1" si="2"/>
        <v>4.8843686365643384</v>
      </c>
      <c r="G27">
        <f t="shared" ca="1" si="3"/>
        <v>1.2610787749408108</v>
      </c>
      <c r="I27">
        <f>SUM(D$2:D27)/COUNT(D$2:D27)</f>
        <v>1.9831920000142417E-2</v>
      </c>
      <c r="J27">
        <f>D27/I27</f>
        <v>0.98568368551482399</v>
      </c>
      <c r="L27">
        <f ca="1">VARA(C$2:C27)</f>
        <v>2.2516603971999721E-4</v>
      </c>
      <c r="M27">
        <f ca="1">(L27-L26)/D27</f>
        <v>-4.575424704634821E-4</v>
      </c>
      <c r="N27">
        <f t="shared" ca="1" si="4"/>
        <v>-0.12847145490278736</v>
      </c>
      <c r="O27" t="b">
        <f ca="1">IF(OR(O26,M27*MIN((B27-B$2)*Analysis!$B$19,1)&gt;Analysis!$B$18),TRUE,FALSE)</f>
        <v>0</v>
      </c>
      <c r="P27">
        <f ca="1">IF(O27,P26,SUM(C$2:C27)/COUNT(C$2:C27))</f>
        <v>9.8532526673076894</v>
      </c>
      <c r="Q27">
        <f ca="1">IF(O27,C27-P27,0)</f>
        <v>0</v>
      </c>
      <c r="R27">
        <f ca="1">R26+Q27*$D27</f>
        <v>0</v>
      </c>
      <c r="S27">
        <f t="shared" ca="1" si="5"/>
        <v>0</v>
      </c>
      <c r="U27">
        <f ca="1">MEDIAN2(Q27,Analysis!$B$5,2)</f>
        <v>0</v>
      </c>
      <c r="V27">
        <f t="shared" ref="V27:W27" ca="1" si="52">V26+U27*$D27</f>
        <v>0</v>
      </c>
      <c r="W27">
        <f t="shared" ca="1" si="52"/>
        <v>0</v>
      </c>
      <c r="Y27">
        <f ca="1">AVERAGE2(U27,Analysis!$B$5,2)</f>
        <v>0</v>
      </c>
      <c r="Z27">
        <f t="shared" ref="Z27:AA27" ca="1" si="53">Z26+Y27*$D27</f>
        <v>0</v>
      </c>
      <c r="AA27">
        <f t="shared" ca="1" si="53"/>
        <v>0</v>
      </c>
      <c r="AD27">
        <f ca="1">IF(B27&gt;0,C27-Analysis!$B$14,0)</f>
        <v>-6.6422949428606159E-3</v>
      </c>
      <c r="AE27">
        <f ca="1">IF(B27&gt;0,AE26+AD27*$D27,0)</f>
        <v>-2.5715147011363048E-3</v>
      </c>
      <c r="AF27">
        <f ca="1">IF(B27&gt;0,AF26+AE27*$D27,0)</f>
        <v>-6.434553550637214E-4</v>
      </c>
      <c r="AG27">
        <f ca="1">IF(AND(B27&gt;Analysis!$B$34,B27&lt;Analysis!$B$35),FilterInput(AD27,Analysis!$B$29,Analysis!$B$30),0)</f>
        <v>0</v>
      </c>
      <c r="AH27">
        <f ca="1">MEDIAN2(AG27,Analysis!$B$5,2)</f>
        <v>0</v>
      </c>
      <c r="AI27">
        <f ca="1">AVERAGE2(AH27,Analysis!$B$6,2)</f>
        <v>0</v>
      </c>
      <c r="AJ27">
        <f ca="1">INTEGRAL2(AI27,$B27,AJ26,AI26,$B26,Analysis!$B$22)</f>
        <v>0</v>
      </c>
      <c r="AK27">
        <f ca="1">IF(AND(B27&lt;Analysis!$B$35,B27&gt;0),INTEGRAL2(AJ27,$B27,AK26,AJ26,$B26,Analysis!$B$23),0)</f>
        <v>0</v>
      </c>
      <c r="AM27">
        <f>Analysis!$B$31*'Flight Input'!U27+IF('Flight Input'!U27 &gt; 0,Analysis!$B$32,0)</f>
        <v>0</v>
      </c>
      <c r="AN27" t="e">
        <f>_xlfn.COVARIANCE.P($AK$102:$AK$1171,AM27:AM1124)</f>
        <v>#N/A</v>
      </c>
      <c r="AO27">
        <f t="shared" ca="1" si="1"/>
        <v>0</v>
      </c>
    </row>
    <row r="28" spans="1:41" x14ac:dyDescent="0.3">
      <c r="A28">
        <v>26</v>
      </c>
      <c r="B28">
        <f>'Flight Input'!M28</f>
        <v>0.56978499999968335</v>
      </c>
      <c r="C28">
        <f ca="1">INDIRECT(CONCATENATE("'Flight Input'!",Analysis!$B$2,A28+2))</f>
        <v>9.9368138699999999</v>
      </c>
      <c r="D28">
        <f t="shared" si="0"/>
        <v>2.1387000000686385E-2</v>
      </c>
      <c r="F28">
        <f t="shared" ca="1" si="2"/>
        <v>5.0968872748088492</v>
      </c>
      <c r="G28">
        <f t="shared" ca="1" si="3"/>
        <v>1.370085903090646</v>
      </c>
      <c r="I28">
        <f>SUM(D$2:D28)/COUNT(D$2:D28)</f>
        <v>1.9891730769394107E-2</v>
      </c>
      <c r="J28">
        <f>D28/I28</f>
        <v>1.0751703935985768</v>
      </c>
      <c r="L28">
        <f ca="1">VARA(C$2:C28)</f>
        <v>4.7511597762251313E-4</v>
      </c>
      <c r="M28">
        <f ca="1">(L28-L27)/D28</f>
        <v>1.1687003221325765E-2</v>
      </c>
      <c r="N28">
        <f t="shared" ca="1" si="4"/>
        <v>4.0557357271808474</v>
      </c>
      <c r="O28" t="b">
        <f ca="1">IF(OR(O27,M28*MIN((B28-B$2)*Analysis!$B$19,1)&gt;Analysis!$B$18),TRUE,FALSE)</f>
        <v>0</v>
      </c>
      <c r="P28">
        <f ca="1">IF(O28,P27,SUM(C$2:C28)/COUNT(C$2:C28))</f>
        <v>9.8563475266666636</v>
      </c>
      <c r="Q28">
        <f ca="1">IF(O28,C28-P28,0)</f>
        <v>0</v>
      </c>
      <c r="R28">
        <f ca="1">R27+Q28*$D28</f>
        <v>0</v>
      </c>
      <c r="S28">
        <f t="shared" ca="1" si="5"/>
        <v>0</v>
      </c>
      <c r="U28">
        <f ca="1">MEDIAN2(Q28,Analysis!$B$5,2)</f>
        <v>0</v>
      </c>
      <c r="V28">
        <f t="shared" ref="V28:W28" ca="1" si="54">V27+U28*$D28</f>
        <v>0</v>
      </c>
      <c r="W28">
        <f t="shared" ca="1" si="54"/>
        <v>0</v>
      </c>
      <c r="Y28">
        <f ca="1">AVERAGE2(U28,Analysis!$B$5,2)</f>
        <v>0</v>
      </c>
      <c r="Z28">
        <f t="shared" ref="Z28:AA28" ca="1" si="55">Z27+Y28*$D28</f>
        <v>0</v>
      </c>
      <c r="AA28">
        <f t="shared" ca="1" si="55"/>
        <v>0</v>
      </c>
      <c r="AD28">
        <f ca="1">IF(B28&gt;0,C28-Analysis!$B$14,0)</f>
        <v>8.0097725057139968E-2</v>
      </c>
      <c r="AE28">
        <f ca="1">IF(B28&gt;0,AE27+AD28*$D28,0)</f>
        <v>-8.5846465528427451E-4</v>
      </c>
      <c r="AF28">
        <f ca="1">IF(B28&gt;0,AF27+AE28*$D28,0)</f>
        <v>-6.6181533864687536E-4</v>
      </c>
      <c r="AG28">
        <f ca="1">IF(AND(B28&gt;Analysis!$B$34,B28&lt;Analysis!$B$35),FilterInput(AD28,Analysis!$B$29,Analysis!$B$30),0)</f>
        <v>0</v>
      </c>
      <c r="AH28">
        <f ca="1">MEDIAN2(AG28,Analysis!$B$5,2)</f>
        <v>0</v>
      </c>
      <c r="AI28">
        <f ca="1">AVERAGE2(AH28,Analysis!$B$6,2)</f>
        <v>0</v>
      </c>
      <c r="AJ28">
        <f ca="1">INTEGRAL2(AI28,$B28,AJ27,AI27,$B27,Analysis!$B$22)</f>
        <v>0</v>
      </c>
      <c r="AK28">
        <f ca="1">IF(AND(B28&lt;Analysis!$B$35,B28&gt;0),INTEGRAL2(AJ28,$B28,AK27,AJ27,$B27,Analysis!$B$23),0)</f>
        <v>0</v>
      </c>
      <c r="AM28">
        <f>Analysis!$B$31*'Flight Input'!U28+IF('Flight Input'!U28 &gt; 0,Analysis!$B$32,0)</f>
        <v>0</v>
      </c>
      <c r="AN28" t="e">
        <f>_xlfn.COVARIANCE.P($AK$102:$AK$1171,AM28:AM1124)</f>
        <v>#N/A</v>
      </c>
      <c r="AO28">
        <f t="shared" ca="1" si="1"/>
        <v>0</v>
      </c>
    </row>
    <row r="29" spans="1:41" x14ac:dyDescent="0.3">
      <c r="A29">
        <v>27</v>
      </c>
      <c r="B29">
        <f>'Flight Input'!M29</f>
        <v>0.58849900000495836</v>
      </c>
      <c r="C29">
        <f ca="1">INDIRECT(CONCATENATE("'Flight Input'!",Analysis!$B$2,A29+2))</f>
        <v>9.8949938399999997</v>
      </c>
      <c r="D29">
        <f t="shared" si="0"/>
        <v>1.8714000005275011E-2</v>
      </c>
      <c r="F29">
        <f t="shared" ca="1" si="2"/>
        <v>5.2820621895828053</v>
      </c>
      <c r="G29">
        <f t="shared" ca="1" si="3"/>
        <v>1.4689344149343615</v>
      </c>
      <c r="I29">
        <f>SUM(D$2:D29)/COUNT(D$2:D29)</f>
        <v>1.984811111146377E-2</v>
      </c>
      <c r="J29">
        <f>D29/I29</f>
        <v>0.94286050194803039</v>
      </c>
      <c r="L29">
        <f ca="1">VARA(C$2:C29)</f>
        <v>5.1085971578592447E-4</v>
      </c>
      <c r="M29">
        <f ca="1">(L29-L28)/D29</f>
        <v>1.9099999013217947E-3</v>
      </c>
      <c r="N29">
        <f t="shared" ca="1" si="4"/>
        <v>-2.2346922084114675</v>
      </c>
      <c r="O29" t="b">
        <f ca="1">IF(OR(O28,M29*MIN((B29-B$2)*Analysis!$B$19,1)&gt;Analysis!$B$18),TRUE,FALSE)</f>
        <v>0</v>
      </c>
      <c r="P29">
        <f ca="1">IF(O29,P28,SUM(C$2:C29)/COUNT(C$2:C29))</f>
        <v>9.8577277521428535</v>
      </c>
      <c r="Q29">
        <f ca="1">IF(O29,C29-P29,0)</f>
        <v>0</v>
      </c>
      <c r="R29">
        <f ca="1">R28+Q29*$D29</f>
        <v>0</v>
      </c>
      <c r="S29">
        <f t="shared" ca="1" si="5"/>
        <v>0</v>
      </c>
      <c r="U29">
        <f ca="1">MEDIAN2(Q29,Analysis!$B$5,2)</f>
        <v>0</v>
      </c>
      <c r="V29">
        <f t="shared" ref="V29:W29" ca="1" si="56">V28+U29*$D29</f>
        <v>0</v>
      </c>
      <c r="W29">
        <f t="shared" ca="1" si="56"/>
        <v>0</v>
      </c>
      <c r="Y29">
        <f ca="1">AVERAGE2(U29,Analysis!$B$5,2)</f>
        <v>0</v>
      </c>
      <c r="Z29">
        <f t="shared" ref="Z29:AA29" ca="1" si="57">Z28+Y29*$D29</f>
        <v>0</v>
      </c>
      <c r="AA29">
        <f t="shared" ca="1" si="57"/>
        <v>0</v>
      </c>
      <c r="AD29">
        <f ca="1">IF(B29&gt;0,C29-Analysis!$B$14,0)</f>
        <v>3.8277695057139738E-2</v>
      </c>
      <c r="AE29">
        <f ca="1">IF(B29&gt;0,AE28+AD29*$D29,0)</f>
        <v>-1.421358697830462E-4</v>
      </c>
      <c r="AF29">
        <f ca="1">IF(B29&gt;0,AF28+AE29*$D29,0)</f>
        <v>-6.6447526931474508E-4</v>
      </c>
      <c r="AG29">
        <f ca="1">IF(AND(B29&gt;Analysis!$B$34,B29&lt;Analysis!$B$35),FilterInput(AD29,Analysis!$B$29,Analysis!$B$30),0)</f>
        <v>0</v>
      </c>
      <c r="AH29">
        <f ca="1">MEDIAN2(AG29,Analysis!$B$5,2)</f>
        <v>0</v>
      </c>
      <c r="AI29">
        <f ca="1">AVERAGE2(AH29,Analysis!$B$6,2)</f>
        <v>0</v>
      </c>
      <c r="AJ29">
        <f ca="1">INTEGRAL2(AI29,$B29,AJ28,AI28,$B28,Analysis!$B$22)</f>
        <v>0</v>
      </c>
      <c r="AK29">
        <f ca="1">IF(AND(B29&lt;Analysis!$B$35,B29&gt;0),INTEGRAL2(AJ29,$B29,AK28,AJ28,$B28,Analysis!$B$23),0)</f>
        <v>0</v>
      </c>
      <c r="AM29">
        <f>Analysis!$B$31*'Flight Input'!U29+IF('Flight Input'!U29 &gt; 0,Analysis!$B$32,0)</f>
        <v>0</v>
      </c>
      <c r="AN29" t="e">
        <f>_xlfn.COVARIANCE.P($AK$102:$AK$1171,AM29:AM1124)</f>
        <v>#N/A</v>
      </c>
      <c r="AO29">
        <f t="shared" ca="1" si="1"/>
        <v>0</v>
      </c>
    </row>
    <row r="30" spans="1:41" x14ac:dyDescent="0.3">
      <c r="A30">
        <v>28</v>
      </c>
      <c r="B30">
        <f>'Flight Input'!M30</f>
        <v>0.61144700000295416</v>
      </c>
      <c r="C30">
        <f ca="1">INDIRECT(CONCATENATE("'Flight Input'!",Analysis!$B$2,A30+2))</f>
        <v>9.8634644999999992</v>
      </c>
      <c r="D30">
        <f t="shared" si="0"/>
        <v>2.2947999997995794E-2</v>
      </c>
      <c r="F30">
        <f t="shared" ca="1" si="2"/>
        <v>5.5084089729090371</v>
      </c>
      <c r="G30">
        <f t="shared" ca="1" si="3"/>
        <v>1.5953413840336381</v>
      </c>
      <c r="I30">
        <f>SUM(D$2:D30)/COUNT(D$2:D30)</f>
        <v>1.9958821428839917E-2</v>
      </c>
      <c r="J30">
        <f>D30/I30</f>
        <v>1.1497672886053583</v>
      </c>
      <c r="L30">
        <f ca="1">VARA(C$2:C30)</f>
        <v>4.9374956303906235E-4</v>
      </c>
      <c r="M30">
        <f ca="1">(L30-L29)/D30</f>
        <v>-7.4560540127054499E-4</v>
      </c>
      <c r="N30">
        <f t="shared" ca="1" si="4"/>
        <v>-1.3739471850598828</v>
      </c>
      <c r="O30" t="b">
        <f ca="1">IF(OR(O29,M30*MIN((B30-B$2)*Analysis!$B$19,1)&gt;Analysis!$B$18),TRUE,FALSE)</f>
        <v>0</v>
      </c>
      <c r="P30">
        <f ca="1">IF(O30,P29,SUM(C$2:C30)/COUNT(C$2:C30))</f>
        <v>9.85792557103448</v>
      </c>
      <c r="Q30">
        <f ca="1">IF(O30,C30-P30,0)</f>
        <v>0</v>
      </c>
      <c r="R30">
        <f ca="1">R29+Q30*$D30</f>
        <v>0</v>
      </c>
      <c r="S30">
        <f t="shared" ca="1" si="5"/>
        <v>0</v>
      </c>
      <c r="U30">
        <f ca="1">MEDIAN2(Q30,Analysis!$B$5,2)</f>
        <v>0</v>
      </c>
      <c r="V30">
        <f t="shared" ref="V30:W30" ca="1" si="58">V29+U30*$D30</f>
        <v>0</v>
      </c>
      <c r="W30">
        <f t="shared" ca="1" si="58"/>
        <v>0</v>
      </c>
      <c r="Y30">
        <f ca="1">AVERAGE2(U30,Analysis!$B$5,2)</f>
        <v>0</v>
      </c>
      <c r="Z30">
        <f t="shared" ref="Z30:AA30" ca="1" si="59">Z29+Y30*$D30</f>
        <v>0</v>
      </c>
      <c r="AA30">
        <f t="shared" ca="1" si="59"/>
        <v>0</v>
      </c>
      <c r="AD30">
        <f ca="1">IF(B30&gt;0,C30-Analysis!$B$14,0)</f>
        <v>6.7483550571392215E-3</v>
      </c>
      <c r="AE30">
        <f ca="1">IF(B30&gt;0,AE29+AD30*$D30,0)</f>
        <v>1.2725382054659554E-5</v>
      </c>
      <c r="AF30">
        <f ca="1">IF(B30&gt;0,AF29+AE30*$D30,0)</f>
        <v>-6.6418324724738028E-4</v>
      </c>
      <c r="AG30">
        <f ca="1">IF(AND(B30&gt;Analysis!$B$34,B30&lt;Analysis!$B$35),FilterInput(AD30,Analysis!$B$29,Analysis!$B$30),0)</f>
        <v>0</v>
      </c>
      <c r="AH30">
        <f ca="1">MEDIAN2(AG30,Analysis!$B$5,2)</f>
        <v>0</v>
      </c>
      <c r="AI30">
        <f ca="1">AVERAGE2(AH30,Analysis!$B$6,2)</f>
        <v>0</v>
      </c>
      <c r="AJ30">
        <f ca="1">INTEGRAL2(AI30,$B30,AJ29,AI29,$B29,Analysis!$B$22)</f>
        <v>0</v>
      </c>
      <c r="AK30">
        <f ca="1">IF(AND(B30&lt;Analysis!$B$35,B30&gt;0),INTEGRAL2(AJ30,$B30,AK29,AJ29,$B29,Analysis!$B$23),0)</f>
        <v>0</v>
      </c>
      <c r="AM30">
        <f>Analysis!$B$31*'Flight Input'!U30+IF('Flight Input'!U30 &gt; 0,Analysis!$B$32,0)</f>
        <v>0</v>
      </c>
      <c r="AN30" t="e">
        <f>_xlfn.COVARIANCE.P($AK$102:$AK$1171,AM30:AM1124)</f>
        <v>#N/A</v>
      </c>
      <c r="AO30">
        <f t="shared" ca="1" si="1"/>
        <v>0</v>
      </c>
    </row>
    <row r="31" spans="1:41" x14ac:dyDescent="0.3">
      <c r="A31">
        <v>29</v>
      </c>
      <c r="B31">
        <f>'Flight Input'!M31</f>
        <v>0.6288020000065444</v>
      </c>
      <c r="C31">
        <f ca="1">INDIRECT(CONCATENATE("'Flight Input'!",Analysis!$B$2,A31+2))</f>
        <v>9.88999074</v>
      </c>
      <c r="D31">
        <f t="shared" si="0"/>
        <v>1.7355000003590249E-2</v>
      </c>
      <c r="F31">
        <f t="shared" ca="1" si="2"/>
        <v>5.6800497622372443</v>
      </c>
      <c r="G31">
        <f t="shared" ca="1" si="3"/>
        <v>1.6939186476776582</v>
      </c>
      <c r="I31">
        <f>SUM(D$2:D31)/COUNT(D$2:D31)</f>
        <v>1.9869034483141652E-2</v>
      </c>
      <c r="J31">
        <f>D31/I31</f>
        <v>0.87346972085208796</v>
      </c>
      <c r="L31">
        <f ca="1">VARA(C$2:C31)</f>
        <v>5.1099621806395361E-4</v>
      </c>
      <c r="M31">
        <f ca="1">(L31-L30)/D31</f>
        <v>9.9375713173860164E-4</v>
      </c>
      <c r="N31">
        <f t="shared" ca="1" si="4"/>
        <v>1.5284494378861018</v>
      </c>
      <c r="O31" t="b">
        <f ca="1">IF(OR(O30,M31*MIN((B31-B$2)*Analysis!$B$19,1)&gt;Analysis!$B$18),TRUE,FALSE)</f>
        <v>0</v>
      </c>
      <c r="P31">
        <f ca="1">IF(O31,P30,SUM(C$2:C31)/COUNT(C$2:C31))</f>
        <v>9.8589944099999975</v>
      </c>
      <c r="Q31">
        <f ca="1">IF(O31,C31-P31,0)</f>
        <v>0</v>
      </c>
      <c r="R31">
        <f ca="1">R30+Q31*$D31</f>
        <v>0</v>
      </c>
      <c r="S31">
        <f t="shared" ca="1" si="5"/>
        <v>0</v>
      </c>
      <c r="U31">
        <f ca="1">MEDIAN2(Q31,Analysis!$B$5,2)</f>
        <v>0</v>
      </c>
      <c r="V31">
        <f t="shared" ref="V31:W31" ca="1" si="60">V30+U31*$D31</f>
        <v>0</v>
      </c>
      <c r="W31">
        <f t="shared" ca="1" si="60"/>
        <v>0</v>
      </c>
      <c r="Y31">
        <f ca="1">AVERAGE2(U31,Analysis!$B$5,2)</f>
        <v>0</v>
      </c>
      <c r="Z31">
        <f t="shared" ref="Z31:AA31" ca="1" si="61">Z30+Y31*$D31</f>
        <v>0</v>
      </c>
      <c r="AA31">
        <f t="shared" ca="1" si="61"/>
        <v>0</v>
      </c>
      <c r="AD31">
        <f ca="1">IF(B31&gt;0,C31-Analysis!$B$14,0)</f>
        <v>3.3274595057140033E-2</v>
      </c>
      <c r="AE31">
        <f ca="1">IF(B31&gt;0,AE30+AD31*$D31,0)</f>
        <v>5.9020597939078885E-4</v>
      </c>
      <c r="AF31">
        <f ca="1">IF(B31&gt;0,AF30+AE31*$D31,0)</f>
        <v>-6.5394022247293416E-4</v>
      </c>
      <c r="AG31">
        <f ca="1">IF(AND(B31&gt;Analysis!$B$34,B31&lt;Analysis!$B$35),FilterInput(AD31,Analysis!$B$29,Analysis!$B$30),0)</f>
        <v>0</v>
      </c>
      <c r="AH31">
        <f ca="1">MEDIAN2(AG31,Analysis!$B$5,2)</f>
        <v>0</v>
      </c>
      <c r="AI31">
        <f ca="1">AVERAGE2(AH31,Analysis!$B$6,2)</f>
        <v>0</v>
      </c>
      <c r="AJ31">
        <f ca="1">INTEGRAL2(AI31,$B31,AJ30,AI30,$B30,Analysis!$B$22)</f>
        <v>0</v>
      </c>
      <c r="AK31">
        <f ca="1">IF(AND(B31&lt;Analysis!$B$35,B31&gt;0),INTEGRAL2(AJ31,$B31,AK30,AJ30,$B30,Analysis!$B$23),0)</f>
        <v>0</v>
      </c>
      <c r="AM31">
        <f>Analysis!$B$31*'Flight Input'!U31+IF('Flight Input'!U31 &gt; 0,Analysis!$B$32,0)</f>
        <v>0</v>
      </c>
      <c r="AN31" t="e">
        <f>_xlfn.COVARIANCE.P($AK$102:$AK$1171,AM31:AM1124)</f>
        <v>#N/A</v>
      </c>
      <c r="AO31">
        <f t="shared" ca="1" si="1"/>
        <v>0</v>
      </c>
    </row>
    <row r="32" spans="1:41" x14ac:dyDescent="0.3">
      <c r="A32">
        <v>30</v>
      </c>
      <c r="B32">
        <f>'Flight Input'!M32</f>
        <v>0.65030599999590777</v>
      </c>
      <c r="C32">
        <f ca="1">INDIRECT(CONCATENATE("'Flight Input'!",Analysis!$B$2,A32+2))</f>
        <v>9.8367813000000002</v>
      </c>
      <c r="D32">
        <f t="shared" si="0"/>
        <v>2.1503999989363365E-2</v>
      </c>
      <c r="F32">
        <f t="shared" ca="1" si="2"/>
        <v>5.8915799072078139</v>
      </c>
      <c r="G32">
        <f t="shared" ca="1" si="3"/>
        <v>1.8206111819395885</v>
      </c>
      <c r="I32">
        <f>SUM(D$2:D32)/COUNT(D$2:D32)</f>
        <v>1.9923533333349043E-2</v>
      </c>
      <c r="J32">
        <f>D32/I32</f>
        <v>1.0793266249299693</v>
      </c>
      <c r="L32">
        <f ca="1">VARA(C$2:C32)</f>
        <v>5.0987985775877165E-4</v>
      </c>
      <c r="M32">
        <f ca="1">(L32-L31)/D32</f>
        <v>-5.1914076717548185E-5</v>
      </c>
      <c r="N32">
        <f t="shared" ca="1" si="4"/>
        <v>-2.4743973226524876</v>
      </c>
      <c r="O32" t="b">
        <f ca="1">IF(OR(O31,M32*MIN((B32-B$2)*Analysis!$B$19,1)&gt;Analysis!$B$18),TRUE,FALSE)</f>
        <v>0</v>
      </c>
      <c r="P32">
        <f ca="1">IF(O32,P31,SUM(C$2:C32)/COUNT(C$2:C32))</f>
        <v>9.858277858064513</v>
      </c>
      <c r="Q32">
        <f ca="1">IF(O32,C32-P32,0)</f>
        <v>0</v>
      </c>
      <c r="R32">
        <f ca="1">R31+Q32*$D32</f>
        <v>0</v>
      </c>
      <c r="S32">
        <f t="shared" ca="1" si="5"/>
        <v>0</v>
      </c>
      <c r="U32">
        <f ca="1">MEDIAN2(Q32,Analysis!$B$5,2)</f>
        <v>0</v>
      </c>
      <c r="V32">
        <f t="shared" ref="V32:W32" ca="1" si="62">V31+U32*$D32</f>
        <v>0</v>
      </c>
      <c r="W32">
        <f t="shared" ca="1" si="62"/>
        <v>0</v>
      </c>
      <c r="Y32">
        <f ca="1">AVERAGE2(U32,Analysis!$B$5,2)</f>
        <v>0</v>
      </c>
      <c r="Z32">
        <f t="shared" ref="Z32:AA32" ca="1" si="63">Z31+Y32*$D32</f>
        <v>0</v>
      </c>
      <c r="AA32">
        <f t="shared" ca="1" si="63"/>
        <v>0</v>
      </c>
      <c r="AD32">
        <f ca="1">IF(B32&gt;0,C32-Analysis!$B$14,0)</f>
        <v>-1.9934844942859797E-2</v>
      </c>
      <c r="AE32">
        <f ca="1">IF(B32&gt;0,AE31+AD32*$D32,0)</f>
        <v>1.6152707395157144E-4</v>
      </c>
      <c r="AF32">
        <f ca="1">IF(B32&gt;0,AF31+AE32*$D32,0)</f>
        <v>-6.5046674427639772E-4</v>
      </c>
      <c r="AG32">
        <f ca="1">IF(AND(B32&gt;Analysis!$B$34,B32&lt;Analysis!$B$35),FilterInput(AD32,Analysis!$B$29,Analysis!$B$30),0)</f>
        <v>0</v>
      </c>
      <c r="AH32">
        <f ca="1">MEDIAN2(AG32,Analysis!$B$5,2)</f>
        <v>0</v>
      </c>
      <c r="AI32">
        <f ca="1">AVERAGE2(AH32,Analysis!$B$6,2)</f>
        <v>0</v>
      </c>
      <c r="AJ32">
        <f ca="1">INTEGRAL2(AI32,$B32,AJ31,AI31,$B31,Analysis!$B$22)</f>
        <v>0</v>
      </c>
      <c r="AK32">
        <f ca="1">IF(AND(B32&lt;Analysis!$B$35,B32&gt;0),INTEGRAL2(AJ32,$B32,AK31,AJ31,$B31,Analysis!$B$23),0)</f>
        <v>0</v>
      </c>
      <c r="AM32">
        <f>Analysis!$B$31*'Flight Input'!U32+IF('Flight Input'!U32 &gt; 0,Analysis!$B$32,0)</f>
        <v>0</v>
      </c>
      <c r="AN32" t="e">
        <f>_xlfn.COVARIANCE.P($AK$102:$AK$1171,AM32:AM1124)</f>
        <v>#N/A</v>
      </c>
      <c r="AO32">
        <f t="shared" ca="1" si="1"/>
        <v>0</v>
      </c>
    </row>
    <row r="33" spans="1:41" x14ac:dyDescent="0.3">
      <c r="A33">
        <v>31</v>
      </c>
      <c r="B33">
        <f>'Flight Input'!M33</f>
        <v>0.67232100000546779</v>
      </c>
      <c r="C33">
        <f ca="1">INDIRECT(CONCATENATE("'Flight Input'!",Analysis!$B$2,A33+2))</f>
        <v>9.8461890900000011</v>
      </c>
      <c r="D33">
        <f t="shared" si="0"/>
        <v>2.2015000009560026E-2</v>
      </c>
      <c r="F33">
        <f t="shared" ca="1" si="2"/>
        <v>6.1083437601182933</v>
      </c>
      <c r="G33">
        <f t="shared" ca="1" si="3"/>
        <v>1.9550863698769887</v>
      </c>
      <c r="I33">
        <f>SUM(D$2:D33)/COUNT(D$2:D33)</f>
        <v>1.999100000032359E-2</v>
      </c>
      <c r="J33">
        <f>D33/I33</f>
        <v>1.1012455609626168</v>
      </c>
      <c r="L33">
        <f ca="1">VARA(C$2:C33)</f>
        <v>4.9799894270289083E-4</v>
      </c>
      <c r="M33">
        <f ca="1">(L33-L32)/D33</f>
        <v>-5.3967363391876086E-4</v>
      </c>
      <c r="N33">
        <f t="shared" ca="1" si="4"/>
        <v>0.42733545291462988</v>
      </c>
      <c r="O33" t="b">
        <f ca="1">IF(OR(O32,M33*MIN((B33-B$2)*Analysis!$B$19,1)&gt;Analysis!$B$18),TRUE,FALSE)</f>
        <v>0</v>
      </c>
      <c r="P33">
        <f ca="1">IF(O33,P32,SUM(C$2:C33)/COUNT(C$2:C33))</f>
        <v>9.8579000840624964</v>
      </c>
      <c r="Q33">
        <f ca="1">IF(O33,C33-P33,0)</f>
        <v>0</v>
      </c>
      <c r="R33">
        <f ca="1">R32+Q33*$D33</f>
        <v>0</v>
      </c>
      <c r="S33">
        <f t="shared" ca="1" si="5"/>
        <v>0</v>
      </c>
      <c r="U33">
        <f ca="1">MEDIAN2(Q33,Analysis!$B$5,2)</f>
        <v>0</v>
      </c>
      <c r="V33">
        <f t="shared" ref="V33:W33" ca="1" si="64">V32+U33*$D33</f>
        <v>0</v>
      </c>
      <c r="W33">
        <f t="shared" ca="1" si="64"/>
        <v>0</v>
      </c>
      <c r="Y33">
        <f ca="1">AVERAGE2(U33,Analysis!$B$5,2)</f>
        <v>0</v>
      </c>
      <c r="Z33">
        <f t="shared" ref="Z33:AA33" ca="1" si="65">Z32+Y33*$D33</f>
        <v>0</v>
      </c>
      <c r="AA33">
        <f t="shared" ca="1" si="65"/>
        <v>0</v>
      </c>
      <c r="AD33">
        <f ca="1">IF(B33&gt;0,C33-Analysis!$B$14,0)</f>
        <v>-1.0527054942858882E-2</v>
      </c>
      <c r="AE33">
        <f ca="1">IF(B33&gt;0,AE32+AD33*$D33,0)</f>
        <v>-7.0226040716105781E-5</v>
      </c>
      <c r="AF33">
        <f ca="1">IF(B33&gt;0,AF32+AE33*$D33,0)</f>
        <v>-6.5201277056343412E-4</v>
      </c>
      <c r="AG33">
        <f ca="1">IF(AND(B33&gt;Analysis!$B$34,B33&lt;Analysis!$B$35),FilterInput(AD33,Analysis!$B$29,Analysis!$B$30),0)</f>
        <v>0</v>
      </c>
      <c r="AH33">
        <f ca="1">MEDIAN2(AG33,Analysis!$B$5,2)</f>
        <v>0</v>
      </c>
      <c r="AI33">
        <f ca="1">AVERAGE2(AH33,Analysis!$B$6,2)</f>
        <v>0</v>
      </c>
      <c r="AJ33">
        <f ca="1">INTEGRAL2(AI33,$B33,AJ32,AI32,$B32,Analysis!$B$22)</f>
        <v>0</v>
      </c>
      <c r="AK33">
        <f ca="1">IF(AND(B33&lt;Analysis!$B$35,B33&gt;0),INTEGRAL2(AJ33,$B33,AK32,AJ32,$B32,Analysis!$B$23),0)</f>
        <v>0</v>
      </c>
      <c r="AM33">
        <f>Analysis!$B$31*'Flight Input'!U33+IF('Flight Input'!U33 &gt; 0,Analysis!$B$32,0)</f>
        <v>0</v>
      </c>
      <c r="AN33" t="e">
        <f>_xlfn.COVARIANCE.P($AK$102:$AK$1171,AM33:AM1124)</f>
        <v>#N/A</v>
      </c>
      <c r="AO33">
        <f t="shared" ca="1" si="1"/>
        <v>0</v>
      </c>
    </row>
    <row r="34" spans="1:41" x14ac:dyDescent="0.3">
      <c r="A34">
        <v>32</v>
      </c>
      <c r="B34">
        <f>'Flight Input'!M34</f>
        <v>0.68908599999849685</v>
      </c>
      <c r="C34">
        <f ca="1">INDIRECT(CONCATENATE("'Flight Input'!",Analysis!$B$2,A34+2))</f>
        <v>9.8578139400000016</v>
      </c>
      <c r="D34">
        <f t="shared" si="0"/>
        <v>1.6764999993029051E-2</v>
      </c>
      <c r="F34">
        <f t="shared" ca="1" si="2"/>
        <v>6.273610010753675</v>
      </c>
      <c r="G34">
        <f t="shared" ca="1" si="3"/>
        <v>2.0602634416635413</v>
      </c>
      <c r="I34">
        <f>SUM(D$2:D34)/COUNT(D$2:D34)</f>
        <v>1.9890187500095635E-2</v>
      </c>
      <c r="J34">
        <f>D34/I34</f>
        <v>0.84287792626130054</v>
      </c>
      <c r="L34">
        <f ca="1">VARA(C$2:C34)</f>
        <v>4.8243670061613774E-4</v>
      </c>
      <c r="M34">
        <f ca="1">(L34-L33)/D34</f>
        <v>-9.2825780454661091E-4</v>
      </c>
      <c r="N34">
        <f t="shared" ca="1" si="4"/>
        <v>0.69339994064026955</v>
      </c>
      <c r="O34" t="b">
        <f ca="1">IF(OR(O33,M34*MIN((B34-B$2)*Analysis!$B$19,1)&gt;Analysis!$B$18),TRUE,FALSE)</f>
        <v>0</v>
      </c>
      <c r="P34">
        <f ca="1">IF(O34,P33,SUM(C$2:C34)/COUNT(C$2:C34))</f>
        <v>9.8578974736363616</v>
      </c>
      <c r="Q34">
        <f ca="1">IF(O34,C34-P34,0)</f>
        <v>0</v>
      </c>
      <c r="R34">
        <f ca="1">R33+Q34*$D34</f>
        <v>0</v>
      </c>
      <c r="S34">
        <f t="shared" ca="1" si="5"/>
        <v>0</v>
      </c>
      <c r="U34">
        <f ca="1">MEDIAN2(Q34,Analysis!$B$5,2)</f>
        <v>0</v>
      </c>
      <c r="V34">
        <f t="shared" ref="V34:W34" ca="1" si="66">V33+U34*$D34</f>
        <v>0</v>
      </c>
      <c r="W34">
        <f t="shared" ca="1" si="66"/>
        <v>0</v>
      </c>
      <c r="Y34">
        <f ca="1">AVERAGE2(U34,Analysis!$B$5,2)</f>
        <v>0</v>
      </c>
      <c r="Z34">
        <f t="shared" ref="Z34:AA34" ca="1" si="67">Z33+Y34*$D34</f>
        <v>0</v>
      </c>
      <c r="AA34">
        <f t="shared" ca="1" si="67"/>
        <v>0</v>
      </c>
      <c r="AD34">
        <f ca="1">IF(B34&gt;0,C34-Analysis!$B$14,0)</f>
        <v>1.0977950571415818E-3</v>
      </c>
      <c r="AE34">
        <f ca="1">IF(B34&gt;0,AE33+AD34*$D34,0)</f>
        <v>-5.1821506590779841E-5</v>
      </c>
      <c r="AF34">
        <f ca="1">IF(B34&gt;0,AF33+AE34*$D34,0)</f>
        <v>-6.5288155812106728E-4</v>
      </c>
      <c r="AG34">
        <f ca="1">IF(AND(B34&gt;Analysis!$B$34,B34&lt;Analysis!$B$35),FilterInput(AD34,Analysis!$B$29,Analysis!$B$30),0)</f>
        <v>0</v>
      </c>
      <c r="AH34">
        <f ca="1">MEDIAN2(AG34,Analysis!$B$5,2)</f>
        <v>0</v>
      </c>
      <c r="AI34">
        <f ca="1">AVERAGE2(AH34,Analysis!$B$6,2)</f>
        <v>0</v>
      </c>
      <c r="AJ34">
        <f ca="1">INTEGRAL2(AI34,$B34,AJ33,AI33,$B33,Analysis!$B$22)</f>
        <v>0</v>
      </c>
      <c r="AK34">
        <f ca="1">IF(AND(B34&lt;Analysis!$B$35,B34&gt;0),INTEGRAL2(AJ34,$B34,AK33,AJ33,$B33,Analysis!$B$23),0)</f>
        <v>0</v>
      </c>
      <c r="AM34">
        <f>Analysis!$B$31*'Flight Input'!U34+IF('Flight Input'!U34 &gt; 0,Analysis!$B$32,0)</f>
        <v>0</v>
      </c>
      <c r="AN34" t="e">
        <f>_xlfn.COVARIANCE.P($AK$102:$AK$1171,AM34:AM1124)</f>
        <v>#N/A</v>
      </c>
      <c r="AO34">
        <f t="shared" ca="1" si="1"/>
        <v>0</v>
      </c>
    </row>
    <row r="35" spans="1:41" x14ac:dyDescent="0.3">
      <c r="A35">
        <v>33</v>
      </c>
      <c r="B35">
        <f>'Flight Input'!M35</f>
        <v>0.71103900000161957</v>
      </c>
      <c r="C35">
        <f ca="1">INDIRECT(CONCATENATE("'Flight Input'!",Analysis!$B$2,A35+2))</f>
        <v>9.8521241400000008</v>
      </c>
      <c r="D35">
        <f t="shared" si="0"/>
        <v>2.1953000003122725E-2</v>
      </c>
      <c r="F35">
        <f t="shared" ca="1" si="2"/>
        <v>6.4898936920298604</v>
      </c>
      <c r="G35">
        <f t="shared" ca="1" si="3"/>
        <v>2.2027360779049387</v>
      </c>
      <c r="I35">
        <f>SUM(D$2:D35)/COUNT(D$2:D35)</f>
        <v>1.9952696969884335E-2</v>
      </c>
      <c r="J35">
        <f>D35/I35</f>
        <v>1.1002522634537855</v>
      </c>
      <c r="L35">
        <f ca="1">VARA(C$2:C35)</f>
        <v>4.6879774140150715E-4</v>
      </c>
      <c r="M35">
        <f ca="1">(L35-L34)/D35</f>
        <v>-6.2127997142488484E-4</v>
      </c>
      <c r="N35">
        <f t="shared" ca="1" si="4"/>
        <v>-0.25918097750609909</v>
      </c>
      <c r="O35" t="b">
        <f ca="1">IF(OR(O34,M35*MIN((B35-B$2)*Analysis!$B$19,1)&gt;Analysis!$B$18),TRUE,FALSE)</f>
        <v>0</v>
      </c>
      <c r="P35">
        <f ca="1">IF(O35,P34,SUM(C$2:C35)/COUNT(C$2:C35))</f>
        <v>9.8577276697058807</v>
      </c>
      <c r="Q35">
        <f ca="1">IF(O35,C35-P35,0)</f>
        <v>0</v>
      </c>
      <c r="R35">
        <f ca="1">R34+Q35*$D35</f>
        <v>0</v>
      </c>
      <c r="S35">
        <f t="shared" ca="1" si="5"/>
        <v>0</v>
      </c>
      <c r="U35">
        <f ca="1">MEDIAN2(Q35,Analysis!$B$5,2)</f>
        <v>0</v>
      </c>
      <c r="V35">
        <f t="shared" ref="V35:W35" ca="1" si="68">V34+U35*$D35</f>
        <v>0</v>
      </c>
      <c r="W35">
        <f t="shared" ca="1" si="68"/>
        <v>0</v>
      </c>
      <c r="Y35">
        <f ca="1">AVERAGE2(U35,Analysis!$B$5,2)</f>
        <v>0</v>
      </c>
      <c r="Z35">
        <f t="shared" ref="Z35:AA35" ca="1" si="69">Z34+Y35*$D35</f>
        <v>0</v>
      </c>
      <c r="AA35">
        <f t="shared" ca="1" si="69"/>
        <v>0</v>
      </c>
      <c r="AD35">
        <f ca="1">IF(B35&gt;0,C35-Analysis!$B$14,0)</f>
        <v>-4.5920049428591625E-3</v>
      </c>
      <c r="AE35">
        <f ca="1">IF(B35&gt;0,AE34+AD35*$D35,0)</f>
        <v>-1.526297911157066E-4</v>
      </c>
      <c r="AF35">
        <f ca="1">IF(B35&gt;0,AF34+AE35*$D35,0)</f>
        <v>-6.5623223992590702E-4</v>
      </c>
      <c r="AG35">
        <f ca="1">IF(AND(B35&gt;Analysis!$B$34,B35&lt;Analysis!$B$35),FilterInput(AD35,Analysis!$B$29,Analysis!$B$30),0)</f>
        <v>0</v>
      </c>
      <c r="AH35">
        <f ca="1">MEDIAN2(AG35,Analysis!$B$5,2)</f>
        <v>0</v>
      </c>
      <c r="AI35">
        <f ca="1">AVERAGE2(AH35,Analysis!$B$6,2)</f>
        <v>0</v>
      </c>
      <c r="AJ35">
        <f ca="1">INTEGRAL2(AI35,$B35,AJ34,AI34,$B34,Analysis!$B$22)</f>
        <v>0</v>
      </c>
      <c r="AK35">
        <f ca="1">IF(AND(B35&lt;Analysis!$B$35,B35&gt;0),INTEGRAL2(AJ35,$B35,AK34,AJ34,$B34,Analysis!$B$23),0)</f>
        <v>0</v>
      </c>
      <c r="AM35">
        <f>Analysis!$B$31*'Flight Input'!U35+IF('Flight Input'!U35 &gt; 0,Analysis!$B$32,0)</f>
        <v>0</v>
      </c>
      <c r="AN35" t="e">
        <f>_xlfn.COVARIANCE.P($AK$102:$AK$1171,AM35:AM1124)</f>
        <v>#N/A</v>
      </c>
      <c r="AO35">
        <f t="shared" ca="1" si="1"/>
        <v>0</v>
      </c>
    </row>
    <row r="36" spans="1:41" x14ac:dyDescent="0.3">
      <c r="A36">
        <v>34</v>
      </c>
      <c r="B36">
        <f>'Flight Input'!M36</f>
        <v>0.73151300000608899</v>
      </c>
      <c r="C36">
        <f ca="1">INDIRECT(CONCATENATE("'Flight Input'!",Analysis!$B$2,A36+2))</f>
        <v>9.8538703200000004</v>
      </c>
      <c r="D36">
        <f t="shared" si="0"/>
        <v>2.0474000004469417E-2</v>
      </c>
      <c r="F36">
        <f t="shared" ca="1" si="2"/>
        <v>6.6916418330055816</v>
      </c>
      <c r="G36">
        <f t="shared" ca="1" si="3"/>
        <v>2.3397407528238028</v>
      </c>
      <c r="I36">
        <f>SUM(D$2:D36)/COUNT(D$2:D36)</f>
        <v>1.9968029412078012E-2</v>
      </c>
      <c r="J36">
        <f>D36/I36</f>
        <v>1.0253390348115854</v>
      </c>
      <c r="L36">
        <f ca="1">VARA(C$2:C36)</f>
        <v>4.5543469101542755E-4</v>
      </c>
      <c r="M36">
        <f ca="1">(L36-L35)/D36</f>
        <v>-6.5268391047975402E-4</v>
      </c>
      <c r="N36">
        <f t="shared" ca="1" si="4"/>
        <v>8.5287681919430078E-2</v>
      </c>
      <c r="O36" t="b">
        <f ca="1">IF(OR(O35,M36*MIN((B36-B$2)*Analysis!$B$19,1)&gt;Analysis!$B$18),TRUE,FALSE)</f>
        <v>0</v>
      </c>
      <c r="P36">
        <f ca="1">IF(O36,P35,SUM(C$2:C36)/COUNT(C$2:C36))</f>
        <v>9.8576174597142838</v>
      </c>
      <c r="Q36">
        <f ca="1">IF(O36,C36-P36,0)</f>
        <v>0</v>
      </c>
      <c r="R36">
        <f ca="1">R35+Q36*$D36</f>
        <v>0</v>
      </c>
      <c r="S36">
        <f t="shared" ca="1" si="5"/>
        <v>0</v>
      </c>
      <c r="U36">
        <f ca="1">MEDIAN2(Q36,Analysis!$B$5,2)</f>
        <v>0</v>
      </c>
      <c r="V36">
        <f t="shared" ref="V36:W36" ca="1" si="70">V35+U36*$D36</f>
        <v>0</v>
      </c>
      <c r="W36">
        <f t="shared" ca="1" si="70"/>
        <v>0</v>
      </c>
      <c r="Y36">
        <f ca="1">AVERAGE2(U36,Analysis!$B$5,2)</f>
        <v>0</v>
      </c>
      <c r="Z36">
        <f t="shared" ref="Z36:AA36" ca="1" si="71">Z35+Y36*$D36</f>
        <v>0</v>
      </c>
      <c r="AA36">
        <f t="shared" ca="1" si="71"/>
        <v>0</v>
      </c>
      <c r="AD36">
        <f ca="1">IF(B36&gt;0,C36-Analysis!$B$14,0)</f>
        <v>-2.845824942859565E-3</v>
      </c>
      <c r="AE36">
        <f ca="1">IF(B36&gt;0,AE35+AD36*$D36,0)</f>
        <v>-2.1089521100853251E-4</v>
      </c>
      <c r="AF36">
        <f ca="1">IF(B36&gt;0,AF35+AE36*$D36,0)</f>
        <v>-6.6055010847703832E-4</v>
      </c>
      <c r="AG36">
        <f ca="1">IF(AND(B36&gt;Analysis!$B$34,B36&lt;Analysis!$B$35),FilterInput(AD36,Analysis!$B$29,Analysis!$B$30),0)</f>
        <v>0</v>
      </c>
      <c r="AH36">
        <f ca="1">MEDIAN2(AG36,Analysis!$B$5,2)</f>
        <v>0</v>
      </c>
      <c r="AI36">
        <f ca="1">AVERAGE2(AH36,Analysis!$B$6,2)</f>
        <v>0</v>
      </c>
      <c r="AJ36">
        <f ca="1">INTEGRAL2(AI36,$B36,AJ35,AI35,$B35,Analysis!$B$22)</f>
        <v>0</v>
      </c>
      <c r="AK36">
        <f ca="1">IF(AND(B36&lt;Analysis!$B$35,B36&gt;0),INTEGRAL2(AJ36,$B36,AK35,AJ35,$B35,Analysis!$B$23),0)</f>
        <v>0</v>
      </c>
      <c r="AM36">
        <f>Analysis!$B$31*'Flight Input'!U36+IF('Flight Input'!U36 &gt; 0,Analysis!$B$32,0)</f>
        <v>0</v>
      </c>
      <c r="AN36" t="e">
        <f>_xlfn.COVARIANCE.P($AK$102:$AK$1171,AM36:AM1124)</f>
        <v>#N/A</v>
      </c>
      <c r="AO36">
        <f t="shared" ca="1" si="1"/>
        <v>0</v>
      </c>
    </row>
    <row r="37" spans="1:41" x14ac:dyDescent="0.3">
      <c r="A37">
        <v>35</v>
      </c>
      <c r="B37">
        <f>'Flight Input'!M37</f>
        <v>0.74727399999392219</v>
      </c>
      <c r="C37">
        <f ca="1">INDIRECT(CONCATENATE("'Flight Input'!",Analysis!$B$2,A37+2))</f>
        <v>9.8534092500000003</v>
      </c>
      <c r="D37">
        <f t="shared" si="0"/>
        <v>1.5760999987833202E-2</v>
      </c>
      <c r="F37">
        <f t="shared" ca="1" si="2"/>
        <v>6.8469414160749471</v>
      </c>
      <c r="G37">
        <f t="shared" ca="1" si="3"/>
        <v>2.4476553963992549</v>
      </c>
      <c r="I37">
        <f>SUM(D$2:D37)/COUNT(D$2:D37)</f>
        <v>1.9847828571385305E-2</v>
      </c>
      <c r="J37">
        <f>D37/I37</f>
        <v>0.79409190436861687</v>
      </c>
      <c r="L37">
        <f ca="1">VARA(C$2:C37)</f>
        <v>4.4291418874433541E-4</v>
      </c>
      <c r="M37">
        <f ca="1">(L37-L36)/D37</f>
        <v>-7.9439770831529863E-4</v>
      </c>
      <c r="N37">
        <f t="shared" ca="1" si="4"/>
        <v>-2.9253854473446427E-2</v>
      </c>
      <c r="O37" t="b">
        <f ca="1">IF(OR(O36,M37*MIN((B37-B$2)*Analysis!$B$19,1)&gt;Analysis!$B$18),TRUE,FALSE)</f>
        <v>0</v>
      </c>
      <c r="P37">
        <f ca="1">IF(O37,P36,SUM(C$2:C37)/COUNT(C$2:C37))</f>
        <v>9.8575005649999987</v>
      </c>
      <c r="Q37">
        <f ca="1">IF(O37,C37-P37,0)</f>
        <v>0</v>
      </c>
      <c r="R37">
        <f ca="1">R36+Q37*$D37</f>
        <v>0</v>
      </c>
      <c r="S37">
        <f t="shared" ca="1" si="5"/>
        <v>0</v>
      </c>
      <c r="U37">
        <f ca="1">MEDIAN2(Q37,Analysis!$B$5,2)</f>
        <v>0</v>
      </c>
      <c r="V37">
        <f t="shared" ref="V37:W37" ca="1" si="72">V36+U37*$D37</f>
        <v>0</v>
      </c>
      <c r="W37">
        <f t="shared" ca="1" si="72"/>
        <v>0</v>
      </c>
      <c r="Y37">
        <f ca="1">AVERAGE2(U37,Analysis!$B$5,2)</f>
        <v>0</v>
      </c>
      <c r="Z37">
        <f t="shared" ref="Z37:AA37" ca="1" si="73">Z36+Y37*$D37</f>
        <v>0</v>
      </c>
      <c r="AA37">
        <f t="shared" ca="1" si="73"/>
        <v>0</v>
      </c>
      <c r="AD37">
        <f ca="1">IF(B37&gt;0,C37-Analysis!$B$14,0)</f>
        <v>-3.3068949428596284E-3</v>
      </c>
      <c r="AE37">
        <f ca="1">IF(B37&gt;0,AE36+AD37*$D37,0)</f>
        <v>-2.6301518216270881E-4</v>
      </c>
      <c r="AF37">
        <f ca="1">IF(B37&gt;0,AF36+AE37*$D37,0)</f>
        <v>-6.646954907599047E-4</v>
      </c>
      <c r="AG37">
        <f ca="1">IF(AND(B37&gt;Analysis!$B$34,B37&lt;Analysis!$B$35),FilterInput(AD37,Analysis!$B$29,Analysis!$B$30),0)</f>
        <v>0</v>
      </c>
      <c r="AH37">
        <f ca="1">MEDIAN2(AG37,Analysis!$B$5,2)</f>
        <v>0</v>
      </c>
      <c r="AI37">
        <f ca="1">AVERAGE2(AH37,Analysis!$B$6,2)</f>
        <v>0</v>
      </c>
      <c r="AJ37">
        <f ca="1">INTEGRAL2(AI37,$B37,AJ36,AI36,$B36,Analysis!$B$22)</f>
        <v>0</v>
      </c>
      <c r="AK37">
        <f ca="1">IF(AND(B37&lt;Analysis!$B$35,B37&gt;0),INTEGRAL2(AJ37,$B37,AK36,AJ36,$B36,Analysis!$B$23),0)</f>
        <v>0</v>
      </c>
      <c r="AM37">
        <f>Analysis!$B$31*'Flight Input'!U37+IF('Flight Input'!U37 &gt; 0,Analysis!$B$32,0)</f>
        <v>0</v>
      </c>
      <c r="AN37" t="e">
        <f>_xlfn.COVARIANCE.P($AK$102:$AK$1171,AM37:AM1124)</f>
        <v>#N/A</v>
      </c>
      <c r="AO37">
        <f t="shared" ca="1" si="1"/>
        <v>0</v>
      </c>
    </row>
    <row r="38" spans="1:41" x14ac:dyDescent="0.3">
      <c r="A38">
        <v>36</v>
      </c>
      <c r="B38">
        <f>'Flight Input'!M38</f>
        <v>0.76911399999517016</v>
      </c>
      <c r="C38">
        <f ca="1">INDIRECT(CONCATENATE("'Flight Input'!",Analysis!$B$2,A38+2))</f>
        <v>9.8534877299999994</v>
      </c>
      <c r="D38">
        <f t="shared" si="0"/>
        <v>2.1840000001247972E-2</v>
      </c>
      <c r="F38">
        <f t="shared" ca="1" si="2"/>
        <v>7.0621415881104443</v>
      </c>
      <c r="G38">
        <f t="shared" ca="1" si="3"/>
        <v>2.6018925686924002</v>
      </c>
      <c r="I38">
        <f>SUM(D$2:D38)/COUNT(D$2:D38)</f>
        <v>1.9903166666659269E-2</v>
      </c>
      <c r="J38">
        <f>D38/I38</f>
        <v>1.0973128229807363</v>
      </c>
      <c r="L38">
        <f ca="1">VARA(C$2:C38)</f>
        <v>4.3104622885469575E-4</v>
      </c>
      <c r="M38">
        <f ca="1">(L38-L37)/D38</f>
        <v>-5.4340475682058162E-4</v>
      </c>
      <c r="N38">
        <f t="shared" ca="1" si="4"/>
        <v>3.5934065931602214E-3</v>
      </c>
      <c r="O38" t="b">
        <f ca="1">IF(OR(O37,M38*MIN((B38-B$2)*Analysis!$B$19,1)&gt;Analysis!$B$18),TRUE,FALSE)</f>
        <v>0</v>
      </c>
      <c r="P38">
        <f ca="1">IF(O38,P37,SUM(C$2:C38)/COUNT(C$2:C38))</f>
        <v>9.8573921099999975</v>
      </c>
      <c r="Q38">
        <f ca="1">IF(O38,C38-P38,0)</f>
        <v>0</v>
      </c>
      <c r="R38">
        <f ca="1">R37+Q38*$D38</f>
        <v>0</v>
      </c>
      <c r="S38">
        <f t="shared" ca="1" si="5"/>
        <v>0</v>
      </c>
      <c r="U38">
        <f ca="1">MEDIAN2(Q38,Analysis!$B$5,2)</f>
        <v>0</v>
      </c>
      <c r="V38">
        <f t="shared" ref="V38:W38" ca="1" si="74">V37+U38*$D38</f>
        <v>0</v>
      </c>
      <c r="W38">
        <f t="shared" ca="1" si="74"/>
        <v>0</v>
      </c>
      <c r="Y38">
        <f ca="1">AVERAGE2(U38,Analysis!$B$5,2)</f>
        <v>0</v>
      </c>
      <c r="Z38">
        <f t="shared" ref="Z38:AA38" ca="1" si="75">Z37+Y38*$D38</f>
        <v>0</v>
      </c>
      <c r="AA38">
        <f t="shared" ca="1" si="75"/>
        <v>0</v>
      </c>
      <c r="AD38">
        <f ca="1">IF(B38&gt;0,C38-Analysis!$B$14,0)</f>
        <v>-3.2284149428605247E-3</v>
      </c>
      <c r="AE38">
        <f ca="1">IF(B38&gt;0,AE37+AD38*$D38,0)</f>
        <v>-3.3352376451881166E-4</v>
      </c>
      <c r="AF38">
        <f ca="1">IF(B38&gt;0,AF37+AE38*$D38,0)</f>
        <v>-6.7197964977741174E-4</v>
      </c>
      <c r="AG38">
        <f ca="1">IF(AND(B38&gt;Analysis!$B$34,B38&lt;Analysis!$B$35),FilterInput(AD38,Analysis!$B$29,Analysis!$B$30),0)</f>
        <v>0</v>
      </c>
      <c r="AH38">
        <f ca="1">MEDIAN2(AG38,Analysis!$B$5,2)</f>
        <v>0</v>
      </c>
      <c r="AI38">
        <f ca="1">AVERAGE2(AH38,Analysis!$B$6,2)</f>
        <v>0</v>
      </c>
      <c r="AJ38">
        <f ca="1">INTEGRAL2(AI38,$B38,AJ37,AI37,$B37,Analysis!$B$22)</f>
        <v>0</v>
      </c>
      <c r="AK38">
        <f ca="1">IF(AND(B38&lt;Analysis!$B$35,B38&gt;0),INTEGRAL2(AJ38,$B38,AK37,AJ37,$B37,Analysis!$B$23),0)</f>
        <v>0</v>
      </c>
      <c r="AM38">
        <f>Analysis!$B$31*'Flight Input'!U38+IF('Flight Input'!U38 &gt; 0,Analysis!$B$32,0)</f>
        <v>0</v>
      </c>
      <c r="AN38" t="e">
        <f>_xlfn.COVARIANCE.P($AK$102:$AK$1171,AM38:AM1124)</f>
        <v>#N/A</v>
      </c>
      <c r="AO38">
        <f t="shared" ca="1" si="1"/>
        <v>0</v>
      </c>
    </row>
    <row r="39" spans="1:41" x14ac:dyDescent="0.3">
      <c r="A39">
        <v>37</v>
      </c>
      <c r="B39">
        <f>'Flight Input'!M39</f>
        <v>0.79029099999752361</v>
      </c>
      <c r="C39">
        <f ca="1">INDIRECT(CONCATENATE("'Flight Input'!",Analysis!$B$2,A39+2))</f>
        <v>9.8567838900000009</v>
      </c>
      <c r="D39">
        <f t="shared" si="0"/>
        <v>2.1177000002353452E-2</v>
      </c>
      <c r="F39">
        <f t="shared" ca="1" si="2"/>
        <v>7.2708787005721716</v>
      </c>
      <c r="G39">
        <f t="shared" ca="1" si="3"/>
        <v>2.7558679669515289</v>
      </c>
      <c r="I39">
        <f>SUM(D$2:D39)/COUNT(D$2:D39)</f>
        <v>1.9937594594651002E-2</v>
      </c>
      <c r="J39">
        <f>D39/I39</f>
        <v>1.0621642396136877</v>
      </c>
      <c r="L39">
        <f ca="1">VARA(C$2:C39)</f>
        <v>4.194060658188155E-4</v>
      </c>
      <c r="M39">
        <f ca="1">(L39-L38)/D39</f>
        <v>-5.4966062400654727E-4</v>
      </c>
      <c r="N39">
        <f t="shared" ca="1" si="4"/>
        <v>0.15564810878005031</v>
      </c>
      <c r="O39" t="b">
        <f ca="1">IF(OR(O38,M39*MIN((B39-B$2)*Analysis!$B$19,1)&gt;Analysis!$B$18),TRUE,FALSE)</f>
        <v>0</v>
      </c>
      <c r="P39">
        <f ca="1">IF(O39,P38,SUM(C$2:C39)/COUNT(C$2:C39))</f>
        <v>9.8573761042105232</v>
      </c>
      <c r="Q39">
        <f ca="1">IF(O39,C39-P39,0)</f>
        <v>0</v>
      </c>
      <c r="R39">
        <f ca="1">R38+Q39*$D39</f>
        <v>0</v>
      </c>
      <c r="S39">
        <f t="shared" ca="1" si="5"/>
        <v>0</v>
      </c>
      <c r="U39">
        <f ca="1">MEDIAN2(Q39,Analysis!$B$5,2)</f>
        <v>0</v>
      </c>
      <c r="V39">
        <f t="shared" ref="V39:W39" ca="1" si="76">V38+U39*$D39</f>
        <v>0</v>
      </c>
      <c r="W39">
        <f t="shared" ca="1" si="76"/>
        <v>0</v>
      </c>
      <c r="Y39">
        <f ca="1">AVERAGE2(U39,Analysis!$B$5,2)</f>
        <v>0</v>
      </c>
      <c r="Z39">
        <f t="shared" ref="Z39:AA39" ca="1" si="77">Z38+Y39*$D39</f>
        <v>0</v>
      </c>
      <c r="AA39">
        <f t="shared" ca="1" si="77"/>
        <v>0</v>
      </c>
      <c r="AD39">
        <f ca="1">IF(B39&gt;0,C39-Analysis!$B$14,0)</f>
        <v>6.7745057140911058E-5</v>
      </c>
      <c r="AE39">
        <f ca="1">IF(B39&gt;0,AE38+AD39*$D39,0)</f>
        <v>-3.3208912744357917E-4</v>
      </c>
      <c r="AF39">
        <f ca="1">IF(B39&gt;0,AF38+AE39*$D39,0)</f>
        <v>-6.7901230123006595E-4</v>
      </c>
      <c r="AG39">
        <f ca="1">IF(AND(B39&gt;Analysis!$B$34,B39&lt;Analysis!$B$35),FilterInput(AD39,Analysis!$B$29,Analysis!$B$30),0)</f>
        <v>0</v>
      </c>
      <c r="AH39">
        <f ca="1">MEDIAN2(AG39,Analysis!$B$5,2)</f>
        <v>0</v>
      </c>
      <c r="AI39">
        <f ca="1">AVERAGE2(AH39,Analysis!$B$6,2)</f>
        <v>0</v>
      </c>
      <c r="AJ39">
        <f ca="1">INTEGRAL2(AI39,$B39,AJ38,AI38,$B38,Analysis!$B$22)</f>
        <v>0</v>
      </c>
      <c r="AK39">
        <f ca="1">IF(AND(B39&lt;Analysis!$B$35,B39&gt;0),INTEGRAL2(AJ39,$B39,AK38,AJ38,$B38,Analysis!$B$23),0)</f>
        <v>0</v>
      </c>
      <c r="AM39">
        <f>Analysis!$B$31*'Flight Input'!U39+IF('Flight Input'!U39 &gt; 0,Analysis!$B$32,0)</f>
        <v>0</v>
      </c>
      <c r="AN39" t="e">
        <f>_xlfn.COVARIANCE.P($AK$102:$AK$1171,AM39:AM1124)</f>
        <v>#N/A</v>
      </c>
      <c r="AO39">
        <f t="shared" ca="1" si="1"/>
        <v>0</v>
      </c>
    </row>
    <row r="40" spans="1:41" x14ac:dyDescent="0.3">
      <c r="A40">
        <v>38</v>
      </c>
      <c r="B40">
        <f>'Flight Input'!M40</f>
        <v>0.79935000000114087</v>
      </c>
      <c r="C40">
        <f ca="1">INDIRECT(CONCATENATE("'Flight Input'!",Analysis!$B$2,A40+2))</f>
        <v>9.8566661699999987</v>
      </c>
      <c r="D40">
        <f t="shared" si="0"/>
        <v>9.0590000036172569E-3</v>
      </c>
      <c r="F40">
        <f t="shared" ca="1" si="2"/>
        <v>7.3601702394418558</v>
      </c>
      <c r="G40">
        <f t="shared" ca="1" si="3"/>
        <v>2.8225437491772563</v>
      </c>
      <c r="I40">
        <f>SUM(D$2:D40)/COUNT(D$2:D40)</f>
        <v>1.9651315789623799E-2</v>
      </c>
      <c r="J40">
        <f>D40/I40</f>
        <v>0.46098694360204368</v>
      </c>
      <c r="L40">
        <f ca="1">VARA(C$2:C40)</f>
        <v>4.0838198733246641E-4</v>
      </c>
      <c r="M40">
        <f ca="1">(L40-L39)/D40</f>
        <v>-1.2169200222924357E-3</v>
      </c>
      <c r="N40">
        <f t="shared" ca="1" si="4"/>
        <v>-1.2994811784435668E-2</v>
      </c>
      <c r="O40" t="b">
        <f ca="1">IF(OR(O39,M40*MIN((B40-B$2)*Analysis!$B$19,1)&gt;Analysis!$B$18),TRUE,FALSE)</f>
        <v>0</v>
      </c>
      <c r="P40">
        <f ca="1">IF(O40,P39,SUM(C$2:C40)/COUNT(C$2:C40))</f>
        <v>9.8573579007692285</v>
      </c>
      <c r="Q40">
        <f ca="1">IF(O40,C40-P40,0)</f>
        <v>0</v>
      </c>
      <c r="R40">
        <f ca="1">R39+Q40*$D40</f>
        <v>0</v>
      </c>
      <c r="S40">
        <f t="shared" ca="1" si="5"/>
        <v>0</v>
      </c>
      <c r="U40">
        <f ca="1">MEDIAN2(Q40,Analysis!$B$5,2)</f>
        <v>0</v>
      </c>
      <c r="V40">
        <f t="shared" ref="V40:W40" ca="1" si="78">V39+U40*$D40</f>
        <v>0</v>
      </c>
      <c r="W40">
        <f t="shared" ca="1" si="78"/>
        <v>0</v>
      </c>
      <c r="Y40">
        <f ca="1">AVERAGE2(U40,Analysis!$B$5,2)</f>
        <v>0</v>
      </c>
      <c r="Z40">
        <f t="shared" ref="Z40:AA40" ca="1" si="79">Z39+Y40*$D40</f>
        <v>0</v>
      </c>
      <c r="AA40">
        <f t="shared" ca="1" si="79"/>
        <v>0</v>
      </c>
      <c r="AD40">
        <f ca="1">IF(B40&gt;0,C40-Analysis!$B$14,0)</f>
        <v>-4.9974942861297222E-5</v>
      </c>
      <c r="AE40">
        <f ca="1">IF(B40&gt;0,AE39+AD40*$D40,0)</f>
        <v>-3.3254185045114045E-4</v>
      </c>
      <c r="AF40">
        <f ca="1">IF(B40&gt;0,AF39+AE40*$D40,0)</f>
        <v>-6.820247978545057E-4</v>
      </c>
      <c r="AG40">
        <f ca="1">IF(AND(B40&gt;Analysis!$B$34,B40&lt;Analysis!$B$35),FilterInput(AD40,Analysis!$B$29,Analysis!$B$30),0)</f>
        <v>0</v>
      </c>
      <c r="AH40">
        <f ca="1">MEDIAN2(AG40,Analysis!$B$5,2)</f>
        <v>0</v>
      </c>
      <c r="AI40">
        <f ca="1">AVERAGE2(AH40,Analysis!$B$6,2)</f>
        <v>0</v>
      </c>
      <c r="AJ40">
        <f ca="1">INTEGRAL2(AI40,$B40,AJ39,AI39,$B39,Analysis!$B$22)</f>
        <v>0</v>
      </c>
      <c r="AK40">
        <f ca="1">IF(AND(B40&lt;Analysis!$B$35,B40&gt;0),INTEGRAL2(AJ40,$B40,AK39,AJ39,$B39,Analysis!$B$23),0)</f>
        <v>0</v>
      </c>
      <c r="AM40">
        <f>Analysis!$B$31*'Flight Input'!U40+IF('Flight Input'!U40 &gt; 0,Analysis!$B$32,0)</f>
        <v>0</v>
      </c>
      <c r="AN40" t="e">
        <f>_xlfn.COVARIANCE.P($AK$102:$AK$1171,AM40:AM1124)</f>
        <v>#N/A</v>
      </c>
      <c r="AO40">
        <f t="shared" ca="1" si="1"/>
        <v>0</v>
      </c>
    </row>
    <row r="41" spans="1:41" x14ac:dyDescent="0.3">
      <c r="A41">
        <v>39</v>
      </c>
      <c r="B41">
        <f>'Flight Input'!M41</f>
        <v>0.83206099999370053</v>
      </c>
      <c r="C41">
        <f ca="1">INDIRECT(CONCATENATE("'Flight Input'!",Analysis!$B$2,A41+2))</f>
        <v>9.8467090200000005</v>
      </c>
      <c r="D41">
        <f t="shared" si="0"/>
        <v>3.2710999992559664E-2</v>
      </c>
      <c r="F41">
        <f t="shared" ca="1" si="2"/>
        <v>7.6822659381218132</v>
      </c>
      <c r="G41">
        <f t="shared" ca="1" si="3"/>
        <v>3.0738383502220001</v>
      </c>
      <c r="I41">
        <f>SUM(D$2:D41)/COUNT(D$2:D41)</f>
        <v>1.9986179487134974E-2</v>
      </c>
      <c r="J41">
        <f>D41/I41</f>
        <v>1.6366809881606241</v>
      </c>
      <c r="L41">
        <f ca="1">VARA(C$2:C41)</f>
        <v>4.0074562086487393E-4</v>
      </c>
      <c r="M41">
        <f ca="1">(L41-L40)/D41</f>
        <v>-2.3344949617344095E-4</v>
      </c>
      <c r="N41">
        <f t="shared" ca="1" si="4"/>
        <v>-0.30439760332191051</v>
      </c>
      <c r="O41" t="b">
        <f ca="1">IF(OR(O40,M41*MIN((B41-B$2)*Analysis!$B$19,1)&gt;Analysis!$B$18),TRUE,FALSE)</f>
        <v>0</v>
      </c>
      <c r="P41">
        <f ca="1">IF(O41,P40,SUM(C$2:C41)/COUNT(C$2:C41))</f>
        <v>9.8570916787499971</v>
      </c>
      <c r="Q41">
        <f ca="1">IF(O41,C41-P41,0)</f>
        <v>0</v>
      </c>
      <c r="R41">
        <f ca="1">R40+Q41*$D41</f>
        <v>0</v>
      </c>
      <c r="S41">
        <f t="shared" ca="1" si="5"/>
        <v>0</v>
      </c>
      <c r="U41">
        <f ca="1">MEDIAN2(Q41,Analysis!$B$5,2)</f>
        <v>0</v>
      </c>
      <c r="V41">
        <f t="shared" ref="V41:W41" ca="1" si="80">V40+U41*$D41</f>
        <v>0</v>
      </c>
      <c r="W41">
        <f t="shared" ca="1" si="80"/>
        <v>0</v>
      </c>
      <c r="Y41">
        <f ca="1">AVERAGE2(U41,Analysis!$B$5,2)</f>
        <v>0</v>
      </c>
      <c r="Z41">
        <f t="shared" ref="Z41:AA41" ca="1" si="81">Z40+Y41*$D41</f>
        <v>0</v>
      </c>
      <c r="AA41">
        <f t="shared" ca="1" si="81"/>
        <v>0</v>
      </c>
      <c r="AD41">
        <f ca="1">IF(B41&gt;0,C41-Analysis!$B$14,0)</f>
        <v>-1.0007124942859491E-2</v>
      </c>
      <c r="AE41">
        <f ca="1">IF(B41&gt;0,AE40+AD41*$D41,0)</f>
        <v>-6.5988491438256089E-4</v>
      </c>
      <c r="AF41">
        <f ca="1">IF(B41&gt;0,AF40+AE41*$D41,0)</f>
        <v>-7.0361029328396387E-4</v>
      </c>
      <c r="AG41">
        <f ca="1">IF(AND(B41&gt;Analysis!$B$34,B41&lt;Analysis!$B$35),FilterInput(AD41,Analysis!$B$29,Analysis!$B$30),0)</f>
        <v>0</v>
      </c>
      <c r="AH41">
        <f ca="1">MEDIAN2(AG41,Analysis!$B$5,2)</f>
        <v>0</v>
      </c>
      <c r="AI41">
        <f ca="1">AVERAGE2(AH41,Analysis!$B$6,2)</f>
        <v>0</v>
      </c>
      <c r="AJ41">
        <f ca="1">INTEGRAL2(AI41,$B41,AJ40,AI40,$B40,Analysis!$B$22)</f>
        <v>0</v>
      </c>
      <c r="AK41">
        <f ca="1">IF(AND(B41&lt;Analysis!$B$35,B41&gt;0),INTEGRAL2(AJ41,$B41,AK40,AJ40,$B40,Analysis!$B$23),0)</f>
        <v>0</v>
      </c>
      <c r="AM41">
        <f>Analysis!$B$31*'Flight Input'!U41+IF('Flight Input'!U41 &gt; 0,Analysis!$B$32,0)</f>
        <v>0</v>
      </c>
      <c r="AN41" t="e">
        <f>_xlfn.COVARIANCE.P($AK$102:$AK$1171,AM41:AM1124)</f>
        <v>#N/A</v>
      </c>
      <c r="AO41">
        <f t="shared" ca="1" si="1"/>
        <v>0</v>
      </c>
    </row>
    <row r="42" spans="1:41" x14ac:dyDescent="0.3">
      <c r="A42">
        <v>40</v>
      </c>
      <c r="B42">
        <f>'Flight Input'!M42</f>
        <v>0.85044399999605957</v>
      </c>
      <c r="C42">
        <f ca="1">INDIRECT(CONCATENATE("'Flight Input'!",Analysis!$B$2,A42+2))</f>
        <v>9.8616594600000003</v>
      </c>
      <c r="D42">
        <f t="shared" si="0"/>
        <v>1.838300000235904E-2</v>
      </c>
      <c r="F42">
        <f t="shared" ca="1" si="2"/>
        <v>7.8635528239982575</v>
      </c>
      <c r="G42">
        <f t="shared" ca="1" si="3"/>
        <v>3.2183940418041104</v>
      </c>
      <c r="I42">
        <f>SUM(D$2:D42)/COUNT(D$2:D42)</f>
        <v>1.9946100000015576E-2</v>
      </c>
      <c r="J42">
        <f>D42/I42</f>
        <v>0.9216338032169038</v>
      </c>
      <c r="L42">
        <f ca="1">VARA(C$2:C42)</f>
        <v>3.9123587364929731E-4</v>
      </c>
      <c r="M42">
        <f ca="1">(L42-L41)/D42</f>
        <v>-5.1731203907720525E-4</v>
      </c>
      <c r="N42">
        <f t="shared" ca="1" si="4"/>
        <v>0.8132753086047565</v>
      </c>
      <c r="O42" t="b">
        <f ca="1">IF(OR(O41,M42*MIN((B42-B$2)*Analysis!$B$19,1)&gt;Analysis!$B$18),TRUE,FALSE)</f>
        <v>0</v>
      </c>
      <c r="P42">
        <f ca="1">IF(O42,P41,SUM(C$2:C42)/COUNT(C$2:C42))</f>
        <v>9.8572030880487773</v>
      </c>
      <c r="Q42">
        <f ca="1">IF(O42,C42-P42,0)</f>
        <v>0</v>
      </c>
      <c r="R42">
        <f ca="1">R41+Q42*$D42</f>
        <v>0</v>
      </c>
      <c r="S42">
        <f t="shared" ca="1" si="5"/>
        <v>0</v>
      </c>
      <c r="U42">
        <f ca="1">MEDIAN2(Q42,Analysis!$B$5,2)</f>
        <v>0</v>
      </c>
      <c r="V42">
        <f t="shared" ref="V42:W42" ca="1" si="82">V41+U42*$D42</f>
        <v>0</v>
      </c>
      <c r="W42">
        <f t="shared" ca="1" si="82"/>
        <v>0</v>
      </c>
      <c r="Y42">
        <f ca="1">AVERAGE2(U42,Analysis!$B$5,2)</f>
        <v>0</v>
      </c>
      <c r="Z42">
        <f t="shared" ref="Z42:AA42" ca="1" si="83">Z41+Y42*$D42</f>
        <v>0</v>
      </c>
      <c r="AA42">
        <f t="shared" ca="1" si="83"/>
        <v>0</v>
      </c>
      <c r="AD42">
        <f ca="1">IF(B42&gt;0,C42-Analysis!$B$14,0)</f>
        <v>4.9433150571402962E-3</v>
      </c>
      <c r="AE42">
        <f ca="1">IF(B42&gt;0,AE41+AD42*$D42,0)</f>
        <v>-5.690119536754894E-4</v>
      </c>
      <c r="AF42">
        <f ca="1">IF(B42&gt;0,AF41+AE42*$D42,0)</f>
        <v>-7.1407044002972275E-4</v>
      </c>
      <c r="AG42">
        <f ca="1">IF(AND(B42&gt;Analysis!$B$34,B42&lt;Analysis!$B$35),FilterInput(AD42,Analysis!$B$29,Analysis!$B$30),0)</f>
        <v>0</v>
      </c>
      <c r="AH42">
        <f ca="1">MEDIAN2(AG42,Analysis!$B$5,2)</f>
        <v>0</v>
      </c>
      <c r="AI42">
        <f ca="1">AVERAGE2(AH42,Analysis!$B$6,2)</f>
        <v>0</v>
      </c>
      <c r="AJ42">
        <f ca="1">INTEGRAL2(AI42,$B42,AJ41,AI41,$B41,Analysis!$B$22)</f>
        <v>0</v>
      </c>
      <c r="AK42">
        <f ca="1">IF(AND(B42&lt;Analysis!$B$35,B42&gt;0),INTEGRAL2(AJ42,$B42,AK41,AJ41,$B41,Analysis!$B$23),0)</f>
        <v>0</v>
      </c>
      <c r="AM42">
        <f>Analysis!$B$31*'Flight Input'!U42+IF('Flight Input'!U42 &gt; 0,Analysis!$B$32,0)</f>
        <v>0</v>
      </c>
      <c r="AN42" t="e">
        <f>_xlfn.COVARIANCE.P($AK$102:$AK$1171,AM42:AM1124)</f>
        <v>#N/A</v>
      </c>
      <c r="AO42">
        <f t="shared" ca="1" si="1"/>
        <v>0</v>
      </c>
    </row>
    <row r="43" spans="1:41" x14ac:dyDescent="0.3">
      <c r="A43">
        <v>41</v>
      </c>
      <c r="B43">
        <f>'Flight Input'!M43</f>
        <v>0.87058800000522751</v>
      </c>
      <c r="C43">
        <f ca="1">INDIRECT(CONCATENATE("'Flight Input'!",Analysis!$B$2,A43+2))</f>
        <v>9.8520652800000015</v>
      </c>
      <c r="D43">
        <f t="shared" si="0"/>
        <v>2.0144000009167939E-2</v>
      </c>
      <c r="F43">
        <f t="shared" ca="1" si="2"/>
        <v>8.0620128270888998</v>
      </c>
      <c r="G43">
        <f t="shared" ca="1" si="3"/>
        <v>3.3807952282669014</v>
      </c>
      <c r="I43">
        <f>SUM(D$2:D43)/COUNT(D$2:D43)</f>
        <v>1.9950926829507096E-2</v>
      </c>
      <c r="J43">
        <f>D43/I43</f>
        <v>1.0096774040279317</v>
      </c>
      <c r="L43">
        <f ca="1">VARA(C$2:C43)</f>
        <v>3.8232203697108574E-4</v>
      </c>
      <c r="M43">
        <f ca="1">(L43-L42)/D43</f>
        <v>-4.4250579200529673E-4</v>
      </c>
      <c r="N43">
        <f t="shared" ca="1" si="4"/>
        <v>-0.47627978532725784</v>
      </c>
      <c r="O43" t="b">
        <f ca="1">IF(OR(O42,M43*MIN((B43-B$2)*Analysis!$B$19,1)&gt;Analysis!$B$18),TRUE,FALSE)</f>
        <v>0</v>
      </c>
      <c r="P43">
        <f ca="1">IF(O43,P42,SUM(C$2:C43)/COUNT(C$2:C43))</f>
        <v>9.8570807592857115</v>
      </c>
      <c r="Q43">
        <f ca="1">IF(O43,C43-P43,0)</f>
        <v>0</v>
      </c>
      <c r="R43">
        <f ca="1">R42+Q43*$D43</f>
        <v>0</v>
      </c>
      <c r="S43">
        <f t="shared" ca="1" si="5"/>
        <v>0</v>
      </c>
      <c r="U43">
        <f ca="1">MEDIAN2(Q43,Analysis!$B$5,2)</f>
        <v>0</v>
      </c>
      <c r="V43">
        <f t="shared" ref="V43:W43" ca="1" si="84">V42+U43*$D43</f>
        <v>0</v>
      </c>
      <c r="W43">
        <f t="shared" ca="1" si="84"/>
        <v>0</v>
      </c>
      <c r="Y43">
        <f ca="1">AVERAGE2(U43,Analysis!$B$5,2)</f>
        <v>0</v>
      </c>
      <c r="Z43">
        <f t="shared" ref="Z43:AA43" ca="1" si="85">Z42+Y43*$D43</f>
        <v>0</v>
      </c>
      <c r="AA43">
        <f t="shared" ca="1" si="85"/>
        <v>0</v>
      </c>
      <c r="AD43">
        <f ca="1">IF(B43&gt;0,C43-Analysis!$B$14,0)</f>
        <v>-4.6508649428584903E-3</v>
      </c>
      <c r="AE43">
        <f ca="1">IF(B43&gt;0,AE42+AD43*$D43,0)</f>
        <v>-6.6269897712706966E-4</v>
      </c>
      <c r="AF43">
        <f ca="1">IF(B43&gt;0,AF42+AE43*$D43,0)</f>
        <v>-7.2741984823104604E-4</v>
      </c>
      <c r="AG43">
        <f ca="1">IF(AND(B43&gt;Analysis!$B$34,B43&lt;Analysis!$B$35),FilterInput(AD43,Analysis!$B$29,Analysis!$B$30),0)</f>
        <v>0</v>
      </c>
      <c r="AH43">
        <f ca="1">MEDIAN2(AG43,Analysis!$B$5,2)</f>
        <v>0</v>
      </c>
      <c r="AI43">
        <f ca="1">AVERAGE2(AH43,Analysis!$B$6,2)</f>
        <v>0</v>
      </c>
      <c r="AJ43">
        <f ca="1">INTEGRAL2(AI43,$B43,AJ42,AI42,$B42,Analysis!$B$22)</f>
        <v>0</v>
      </c>
      <c r="AK43">
        <f ca="1">IF(AND(B43&lt;Analysis!$B$35,B43&gt;0),INTEGRAL2(AJ43,$B43,AK42,AJ42,$B42,Analysis!$B$23),0)</f>
        <v>0</v>
      </c>
      <c r="AM43">
        <f>Analysis!$B$31*'Flight Input'!U43+IF('Flight Input'!U43 &gt; 0,Analysis!$B$32,0)</f>
        <v>0</v>
      </c>
      <c r="AN43" t="e">
        <f>_xlfn.COVARIANCE.P($AK$102:$AK$1171,AM43:AM1124)</f>
        <v>#N/A</v>
      </c>
      <c r="AO43">
        <f t="shared" ca="1" si="1"/>
        <v>0</v>
      </c>
    </row>
    <row r="44" spans="1:41" x14ac:dyDescent="0.3">
      <c r="A44">
        <v>42</v>
      </c>
      <c r="B44">
        <f>'Flight Input'!M44</f>
        <v>0.89076300000306219</v>
      </c>
      <c r="C44">
        <f ca="1">INDIRECT(CONCATENATE("'Flight Input'!",Analysis!$B$2,A44+2))</f>
        <v>9.8540469000000019</v>
      </c>
      <c r="D44">
        <f t="shared" si="0"/>
        <v>2.0174999997834675E-2</v>
      </c>
      <c r="F44">
        <f t="shared" ca="1" si="2"/>
        <v>8.2608182232750629</v>
      </c>
      <c r="G44">
        <f t="shared" ca="1" si="3"/>
        <v>3.5474572359035883</v>
      </c>
      <c r="I44">
        <f>SUM(D$2:D44)/COUNT(D$2:D44)</f>
        <v>1.9956261904943467E-2</v>
      </c>
      <c r="J44">
        <f>D44/I44</f>
        <v>1.010960875034268</v>
      </c>
      <c r="L44">
        <f ca="1">VARA(C$2:C44)</f>
        <v>3.7343318486764962E-4</v>
      </c>
      <c r="M44">
        <f ca="1">(L44-L43)/D44</f>
        <v>-4.4058746490161779E-4</v>
      </c>
      <c r="N44">
        <f t="shared" ca="1" si="4"/>
        <v>9.8221561348854666E-2</v>
      </c>
      <c r="O44" t="b">
        <f ca="1">IF(OR(O43,M44*MIN((B44-B$2)*Analysis!$B$19,1)&gt;Analysis!$B$18),TRUE,FALSE)</f>
        <v>0</v>
      </c>
      <c r="P44">
        <f ca="1">IF(O44,P43,SUM(C$2:C44)/COUNT(C$2:C44))</f>
        <v>9.8570102044186019</v>
      </c>
      <c r="Q44">
        <f ca="1">IF(O44,C44-P44,0)</f>
        <v>0</v>
      </c>
      <c r="R44">
        <f ca="1">R43+Q44*$D44</f>
        <v>0</v>
      </c>
      <c r="S44">
        <f t="shared" ca="1" si="5"/>
        <v>0</v>
      </c>
      <c r="U44">
        <f ca="1">MEDIAN2(Q44,Analysis!$B$5,2)</f>
        <v>0</v>
      </c>
      <c r="V44">
        <f t="shared" ref="V44:W44" ca="1" si="86">V43+U44*$D44</f>
        <v>0</v>
      </c>
      <c r="W44">
        <f t="shared" ca="1" si="86"/>
        <v>0</v>
      </c>
      <c r="Y44">
        <f ca="1">AVERAGE2(U44,Analysis!$B$5,2)</f>
        <v>0</v>
      </c>
      <c r="Z44">
        <f t="shared" ref="Z44:AA44" ca="1" si="87">Z43+Y44*$D44</f>
        <v>0</v>
      </c>
      <c r="AA44">
        <f t="shared" ca="1" si="87"/>
        <v>0</v>
      </c>
      <c r="AD44">
        <f ca="1">IF(B44&gt;0,C44-Analysis!$B$14,0)</f>
        <v>-2.6692449428580289E-3</v>
      </c>
      <c r="AE44">
        <f ca="1">IF(B44&gt;0,AE43+AD44*$D44,0)</f>
        <v>-7.1655099384345061E-4</v>
      </c>
      <c r="AF44">
        <f ca="1">IF(B44&gt;0,AF43+AE44*$D44,0)</f>
        <v>-7.4187626453028606E-4</v>
      </c>
      <c r="AG44">
        <f ca="1">IF(AND(B44&gt;Analysis!$B$34,B44&lt;Analysis!$B$35),FilterInput(AD44,Analysis!$B$29,Analysis!$B$30),0)</f>
        <v>0</v>
      </c>
      <c r="AH44">
        <f ca="1">MEDIAN2(AG44,Analysis!$B$5,2)</f>
        <v>0</v>
      </c>
      <c r="AI44">
        <f ca="1">AVERAGE2(AH44,Analysis!$B$6,2)</f>
        <v>0</v>
      </c>
      <c r="AJ44">
        <f ca="1">INTEGRAL2(AI44,$B44,AJ43,AI43,$B43,Analysis!$B$22)</f>
        <v>0</v>
      </c>
      <c r="AK44">
        <f ca="1">IF(AND(B44&lt;Analysis!$B$35,B44&gt;0),INTEGRAL2(AJ44,$B44,AK43,AJ43,$B43,Analysis!$B$23),0)</f>
        <v>0</v>
      </c>
      <c r="AM44">
        <f>Analysis!$B$31*'Flight Input'!U44+IF('Flight Input'!U44 &gt; 0,Analysis!$B$32,0)</f>
        <v>0</v>
      </c>
      <c r="AN44" t="e">
        <f>_xlfn.COVARIANCE.P($AK$102:$AK$1171,AM44:AM1124)</f>
        <v>#N/A</v>
      </c>
      <c r="AO44">
        <f t="shared" ca="1" si="1"/>
        <v>0</v>
      </c>
    </row>
    <row r="45" spans="1:41" x14ac:dyDescent="0.3">
      <c r="A45">
        <v>43</v>
      </c>
      <c r="B45">
        <f>'Flight Input'!M45</f>
        <v>0.91084300000511575</v>
      </c>
      <c r="C45">
        <f ca="1">INDIRECT(CONCATENATE("'Flight Input'!",Analysis!$B$2,A45+2))</f>
        <v>9.8533405800000011</v>
      </c>
      <c r="D45">
        <f t="shared" si="0"/>
        <v>2.0080000002053566E-2</v>
      </c>
      <c r="F45">
        <f t="shared" ca="1" si="2"/>
        <v>8.4586733021416975</v>
      </c>
      <c r="G45">
        <f t="shared" ca="1" si="3"/>
        <v>3.7173073958279641</v>
      </c>
      <c r="I45">
        <f>SUM(D$2:D45)/COUNT(D$2:D45)</f>
        <v>1.9959139535108819E-2</v>
      </c>
      <c r="J45">
        <f>D45/I45</f>
        <v>1.0060553946592812</v>
      </c>
      <c r="L45">
        <f ca="1">VARA(C$2:C45)</f>
        <v>3.6505474090934572E-4</v>
      </c>
      <c r="M45">
        <f ca="1">(L45-L44)/D45</f>
        <v>-4.1725318513182466E-4</v>
      </c>
      <c r="N45">
        <f t="shared" ca="1" si="4"/>
        <v>-3.5175298801224122E-2</v>
      </c>
      <c r="O45" t="b">
        <f ca="1">IF(OR(O44,M45*MIN((B45-B$2)*Analysis!$B$19,1)&gt;Analysis!$B$18),TRUE,FALSE)</f>
        <v>0</v>
      </c>
      <c r="P45">
        <f ca="1">IF(O45,P44,SUM(C$2:C45)/COUNT(C$2:C45))</f>
        <v>9.8569268038636331</v>
      </c>
      <c r="Q45">
        <f ca="1">IF(O45,C45-P45,0)</f>
        <v>0</v>
      </c>
      <c r="R45">
        <f ca="1">R44+Q45*$D45</f>
        <v>0</v>
      </c>
      <c r="S45">
        <f t="shared" ca="1" si="5"/>
        <v>0</v>
      </c>
      <c r="U45">
        <f ca="1">MEDIAN2(Q45,Analysis!$B$5,2)</f>
        <v>0</v>
      </c>
      <c r="V45">
        <f t="shared" ref="V45:W45" ca="1" si="88">V44+U45*$D45</f>
        <v>0</v>
      </c>
      <c r="W45">
        <f t="shared" ca="1" si="88"/>
        <v>0</v>
      </c>
      <c r="Y45">
        <f ca="1">AVERAGE2(U45,Analysis!$B$5,2)</f>
        <v>0</v>
      </c>
      <c r="Z45">
        <f t="shared" ref="Z45:AA45" ca="1" si="89">Z44+Y45*$D45</f>
        <v>0</v>
      </c>
      <c r="AA45">
        <f t="shared" ca="1" si="89"/>
        <v>0</v>
      </c>
      <c r="AD45">
        <f ca="1">IF(B45&gt;0,C45-Analysis!$B$14,0)</f>
        <v>-3.3755649428588441E-3</v>
      </c>
      <c r="AE45">
        <f ca="1">IF(B45&gt;0,AE44+AD45*$D45,0)</f>
        <v>-7.8433233790298814E-4</v>
      </c>
      <c r="AF45">
        <f ca="1">IF(B45&gt;0,AF44+AE45*$D45,0)</f>
        <v>-7.5762565787698872E-4</v>
      </c>
      <c r="AG45">
        <f ca="1">IF(AND(B45&gt;Analysis!$B$34,B45&lt;Analysis!$B$35),FilterInput(AD45,Analysis!$B$29,Analysis!$B$30),0)</f>
        <v>0</v>
      </c>
      <c r="AH45">
        <f ca="1">MEDIAN2(AG45,Analysis!$B$5,2)</f>
        <v>0</v>
      </c>
      <c r="AI45">
        <f ca="1">AVERAGE2(AH45,Analysis!$B$6,2)</f>
        <v>0</v>
      </c>
      <c r="AJ45">
        <f ca="1">INTEGRAL2(AI45,$B45,AJ44,AI44,$B44,Analysis!$B$22)</f>
        <v>0</v>
      </c>
      <c r="AK45">
        <f ca="1">IF(AND(B45&lt;Analysis!$B$35,B45&gt;0),INTEGRAL2(AJ45,$B45,AK44,AJ44,$B44,Analysis!$B$23),0)</f>
        <v>0</v>
      </c>
      <c r="AM45">
        <f>Analysis!$B$31*'Flight Input'!U45+IF('Flight Input'!U45 &gt; 0,Analysis!$B$32,0)</f>
        <v>0</v>
      </c>
      <c r="AN45" t="e">
        <f>_xlfn.COVARIANCE.P($AK$102:$AK$1171,AM45:AM1124)</f>
        <v>#N/A</v>
      </c>
      <c r="AO45">
        <f t="shared" ca="1" si="1"/>
        <v>0</v>
      </c>
    </row>
    <row r="46" spans="1:41" x14ac:dyDescent="0.3">
      <c r="A46">
        <v>44</v>
      </c>
      <c r="B46">
        <f>'Flight Input'!M46</f>
        <v>0.93167299999913666</v>
      </c>
      <c r="C46">
        <f ca="1">INDIRECT(CONCATENATE("'Flight Input'!",Analysis!$B$2,A46+2))</f>
        <v>9.8534877299999994</v>
      </c>
      <c r="D46">
        <f t="shared" si="0"/>
        <v>2.0829999994020909E-2</v>
      </c>
      <c r="F46">
        <f t="shared" ca="1" si="2"/>
        <v>8.6639214514986822</v>
      </c>
      <c r="G46">
        <f t="shared" ca="1" si="3"/>
        <v>3.8977768796108792</v>
      </c>
      <c r="I46">
        <f>SUM(D$2:D46)/COUNT(D$2:D46)</f>
        <v>1.9978931818265912E-2</v>
      </c>
      <c r="J46">
        <f>D46/I46</f>
        <v>1.042598282205303</v>
      </c>
      <c r="L46">
        <f ca="1">VARA(C$2:C46)</f>
        <v>3.5702086956430516E-4</v>
      </c>
      <c r="M46">
        <f ca="1">(L46-L45)/D46</f>
        <v>-3.856875346781865E-4</v>
      </c>
      <c r="N46">
        <f t="shared" ca="1" si="4"/>
        <v>7.0643302947939381E-3</v>
      </c>
      <c r="O46" t="b">
        <f ca="1">IF(OR(O45,M46*MIN((B46-B$2)*Analysis!$B$19,1)&gt;Analysis!$B$18),TRUE,FALSE)</f>
        <v>0</v>
      </c>
      <c r="P46">
        <f ca="1">IF(O46,P45,SUM(C$2:C46)/COUNT(C$2:C46))</f>
        <v>9.8568503799999974</v>
      </c>
      <c r="Q46">
        <f ca="1">IF(O46,C46-P46,0)</f>
        <v>0</v>
      </c>
      <c r="R46">
        <f ca="1">R45+Q46*$D46</f>
        <v>0</v>
      </c>
      <c r="S46">
        <f t="shared" ca="1" si="5"/>
        <v>0</v>
      </c>
      <c r="U46">
        <f ca="1">MEDIAN2(Q46,Analysis!$B$5,2)</f>
        <v>0</v>
      </c>
      <c r="V46">
        <f t="shared" ref="V46:W46" ca="1" si="90">V45+U46*$D46</f>
        <v>0</v>
      </c>
      <c r="W46">
        <f t="shared" ca="1" si="90"/>
        <v>0</v>
      </c>
      <c r="Y46">
        <f ca="1">AVERAGE2(U46,Analysis!$B$5,2)</f>
        <v>0</v>
      </c>
      <c r="Z46">
        <f t="shared" ref="Z46:AA46" ca="1" si="91">Z45+Y46*$D46</f>
        <v>0</v>
      </c>
      <c r="AA46">
        <f t="shared" ca="1" si="91"/>
        <v>0</v>
      </c>
      <c r="AD46">
        <f ca="1">IF(B46&gt;0,C46-Analysis!$B$14,0)</f>
        <v>-3.2284149428605247E-3</v>
      </c>
      <c r="AE46">
        <f ca="1">IF(B46&gt;0,AE45+AD46*$D46,0)</f>
        <v>-8.5158022114346986E-4</v>
      </c>
      <c r="AF46">
        <f ca="1">IF(B46&gt;0,AF45+AE46*$D46,0)</f>
        <v>-7.7536407387831553E-4</v>
      </c>
      <c r="AG46">
        <f ca="1">IF(AND(B46&gt;Analysis!$B$34,B46&lt;Analysis!$B$35),FilterInput(AD46,Analysis!$B$29,Analysis!$B$30),0)</f>
        <v>0</v>
      </c>
      <c r="AH46">
        <f ca="1">MEDIAN2(AG46,Analysis!$B$5,2)</f>
        <v>0</v>
      </c>
      <c r="AI46">
        <f ca="1">AVERAGE2(AH46,Analysis!$B$6,2)</f>
        <v>0</v>
      </c>
      <c r="AJ46">
        <f ca="1">INTEGRAL2(AI46,$B46,AJ45,AI45,$B45,Analysis!$B$22)</f>
        <v>0</v>
      </c>
      <c r="AK46">
        <f ca="1">IF(AND(B46&lt;Analysis!$B$35,B46&gt;0),INTEGRAL2(AJ46,$B46,AK45,AJ45,$B45,Analysis!$B$23),0)</f>
        <v>0</v>
      </c>
      <c r="AM46">
        <f>Analysis!$B$31*'Flight Input'!U46+IF('Flight Input'!U46 &gt; 0,Analysis!$B$32,0)</f>
        <v>0</v>
      </c>
      <c r="AN46" t="e">
        <f>_xlfn.COVARIANCE.P($AK$102:$AK$1171,AM46:AM1124)</f>
        <v>#N/A</v>
      </c>
      <c r="AO46">
        <f t="shared" ca="1" si="1"/>
        <v>0</v>
      </c>
    </row>
    <row r="47" spans="1:41" x14ac:dyDescent="0.3">
      <c r="A47">
        <v>45</v>
      </c>
      <c r="B47">
        <f>'Flight Input'!M47</f>
        <v>0.94603799999458715</v>
      </c>
      <c r="C47">
        <f ca="1">INDIRECT(CONCATENATE("'Flight Input'!",Analysis!$B$2,A47+2))</f>
        <v>9.8533994400000005</v>
      </c>
      <c r="D47">
        <f t="shared" si="0"/>
        <v>1.4364999995450489E-2</v>
      </c>
      <c r="F47">
        <f t="shared" ca="1" si="2"/>
        <v>8.8054655344094535</v>
      </c>
      <c r="G47">
        <f t="shared" ca="1" si="3"/>
        <v>4.02426739197261</v>
      </c>
      <c r="I47">
        <f>SUM(D$2:D47)/COUNT(D$2:D47)</f>
        <v>1.9854177777758903E-2</v>
      </c>
      <c r="J47">
        <f>D47/I47</f>
        <v>0.7235253031501756</v>
      </c>
      <c r="L47">
        <f ca="1">VARA(C$2:C47)</f>
        <v>3.4934596348208484E-4</v>
      </c>
      <c r="M47">
        <f ca="1">(L47-L46)/D47</f>
        <v>-5.3427818201538595E-4</v>
      </c>
      <c r="N47">
        <f t="shared" ca="1" si="4"/>
        <v>-6.1461886548523376E-3</v>
      </c>
      <c r="O47" t="b">
        <f ca="1">IF(OR(O46,M47*MIN((B47-B$2)*Analysis!$B$19,1)&gt;Analysis!$B$18),TRUE,FALSE)</f>
        <v>0</v>
      </c>
      <c r="P47">
        <f ca="1">IF(O47,P46,SUM(C$2:C47)/COUNT(C$2:C47))</f>
        <v>9.8567753595652139</v>
      </c>
      <c r="Q47">
        <f ca="1">IF(O47,C47-P47,0)</f>
        <v>0</v>
      </c>
      <c r="R47">
        <f ca="1">R46+Q47*$D47</f>
        <v>0</v>
      </c>
      <c r="S47">
        <f t="shared" ca="1" si="5"/>
        <v>0</v>
      </c>
      <c r="U47">
        <f ca="1">MEDIAN2(Q47,Analysis!$B$5,2)</f>
        <v>0</v>
      </c>
      <c r="V47">
        <f t="shared" ref="V47:W47" ca="1" si="92">V46+U47*$D47</f>
        <v>0</v>
      </c>
      <c r="W47">
        <f t="shared" ca="1" si="92"/>
        <v>0</v>
      </c>
      <c r="Y47">
        <f ca="1">AVERAGE2(U47,Analysis!$B$5,2)</f>
        <v>0</v>
      </c>
      <c r="Z47">
        <f t="shared" ref="Z47:AA47" ca="1" si="93">Z46+Y47*$D47</f>
        <v>0</v>
      </c>
      <c r="AA47">
        <f t="shared" ca="1" si="93"/>
        <v>0</v>
      </c>
      <c r="AD47">
        <f ca="1">IF(B47&gt;0,C47-Analysis!$B$14,0)</f>
        <v>-3.3167049428595163E-3</v>
      </c>
      <c r="AE47">
        <f ca="1">IF(B47&gt;0,AE46+AD47*$D47,0)</f>
        <v>-8.9922468763255746E-4</v>
      </c>
      <c r="AF47">
        <f ca="1">IF(B47&gt;0,AF46+AE47*$D47,0)</f>
        <v>-7.8828143651206624E-4</v>
      </c>
      <c r="AG47">
        <f ca="1">IF(AND(B47&gt;Analysis!$B$34,B47&lt;Analysis!$B$35),FilterInput(AD47,Analysis!$B$29,Analysis!$B$30),0)</f>
        <v>0</v>
      </c>
      <c r="AH47">
        <f ca="1">MEDIAN2(AG47,Analysis!$B$5,2)</f>
        <v>0</v>
      </c>
      <c r="AI47">
        <f ca="1">AVERAGE2(AH47,Analysis!$B$6,2)</f>
        <v>0</v>
      </c>
      <c r="AJ47">
        <f ca="1">INTEGRAL2(AI47,$B47,AJ46,AI46,$B46,Analysis!$B$22)</f>
        <v>0</v>
      </c>
      <c r="AK47">
        <f ca="1">IF(AND(B47&lt;Analysis!$B$35,B47&gt;0),INTEGRAL2(AJ47,$B47,AK46,AJ46,$B46,Analysis!$B$23),0)</f>
        <v>0</v>
      </c>
      <c r="AM47">
        <f>Analysis!$B$31*'Flight Input'!U47+IF('Flight Input'!U47 &gt; 0,Analysis!$B$32,0)</f>
        <v>0</v>
      </c>
      <c r="AN47" t="e">
        <f>_xlfn.COVARIANCE.P($AK$102:$AK$1171,AM47:AM1124)</f>
        <v>#N/A</v>
      </c>
      <c r="AO47">
        <f t="shared" ca="1" si="1"/>
        <v>0</v>
      </c>
    </row>
    <row r="48" spans="1:41" x14ac:dyDescent="0.3">
      <c r="A48">
        <v>46</v>
      </c>
      <c r="B48">
        <f>'Flight Input'!M48</f>
        <v>0.97082400000363123</v>
      </c>
      <c r="C48">
        <f ca="1">INDIRECT(CONCATENATE("'Flight Input'!",Analysis!$B$2,A48+2))</f>
        <v>9.7844155199999996</v>
      </c>
      <c r="D48">
        <f t="shared" si="0"/>
        <v>2.4786000009044074E-2</v>
      </c>
      <c r="F48">
        <f t="shared" ca="1" si="2"/>
        <v>9.0479820575766645</v>
      </c>
      <c r="G48">
        <f t="shared" ca="1" si="3"/>
        <v>4.2485306753335355</v>
      </c>
      <c r="I48">
        <f>SUM(D$2:D48)/COUNT(D$2:D48)</f>
        <v>1.9961391304525972E-2</v>
      </c>
      <c r="J48">
        <f>D48/I48</f>
        <v>1.2416970155494216</v>
      </c>
      <c r="L48">
        <f ca="1">VARA(C$2:C48)</f>
        <v>4.5315460052368134E-4</v>
      </c>
      <c r="M48">
        <f ca="1">(L48-L47)/D48</f>
        <v>4.1881964416895885E-3</v>
      </c>
      <c r="N48">
        <f t="shared" ca="1" si="4"/>
        <v>-2.7831808268712002</v>
      </c>
      <c r="O48" t="b">
        <f ca="1">IF(OR(O47,M48*MIN((B48-B$2)*Analysis!$B$19,1)&gt;Analysis!$B$18),TRUE,FALSE)</f>
        <v>0</v>
      </c>
      <c r="P48">
        <f ca="1">IF(O48,P47,SUM(C$2:C48)/COUNT(C$2:C48))</f>
        <v>9.855235788510635</v>
      </c>
      <c r="Q48">
        <f ca="1">IF(O48,C48-P48,0)</f>
        <v>0</v>
      </c>
      <c r="R48">
        <f ca="1">R47+Q48*$D48</f>
        <v>0</v>
      </c>
      <c r="S48">
        <f t="shared" ca="1" si="5"/>
        <v>0</v>
      </c>
      <c r="U48">
        <f ca="1">MEDIAN2(Q48,Analysis!$B$5,2)</f>
        <v>0</v>
      </c>
      <c r="V48">
        <f t="shared" ref="V48:W48" ca="1" si="94">V47+U48*$D48</f>
        <v>0</v>
      </c>
      <c r="W48">
        <f t="shared" ca="1" si="94"/>
        <v>0</v>
      </c>
      <c r="Y48">
        <f ca="1">AVERAGE2(U48,Analysis!$B$5,2)</f>
        <v>0</v>
      </c>
      <c r="Z48">
        <f t="shared" ref="Z48:AA48" ca="1" si="95">Z47+Y48*$D48</f>
        <v>0</v>
      </c>
      <c r="AA48">
        <f t="shared" ca="1" si="95"/>
        <v>0</v>
      </c>
      <c r="AD48">
        <f ca="1">IF(B48&gt;0,C48-Analysis!$B$14,0)</f>
        <v>-7.2300624942860381E-2</v>
      </c>
      <c r="AE48">
        <f ca="1">IF(B48&gt;0,AE47+AD48*$D48,0)</f>
        <v>-2.6912679781201871E-3</v>
      </c>
      <c r="AF48">
        <f ca="1">IF(B48&gt;0,AF47+AE48*$D48,0)</f>
        <v>-8.5498720464209318E-4</v>
      </c>
      <c r="AG48">
        <f ca="1">IF(AND(B48&gt;Analysis!$B$34,B48&lt;Analysis!$B$35),FilterInput(AD48,Analysis!$B$29,Analysis!$B$30),0)</f>
        <v>0</v>
      </c>
      <c r="AH48">
        <f ca="1">MEDIAN2(AG48,Analysis!$B$5,2)</f>
        <v>0</v>
      </c>
      <c r="AI48">
        <f ca="1">AVERAGE2(AH48,Analysis!$B$6,2)</f>
        <v>0</v>
      </c>
      <c r="AJ48">
        <f ca="1">INTEGRAL2(AI48,$B48,AJ47,AI47,$B47,Analysis!$B$22)</f>
        <v>0</v>
      </c>
      <c r="AK48">
        <f ca="1">IF(AND(B48&lt;Analysis!$B$35,B48&gt;0),INTEGRAL2(AJ48,$B48,AK47,AJ47,$B47,Analysis!$B$23),0)</f>
        <v>0</v>
      </c>
      <c r="AM48">
        <f>Analysis!$B$31*'Flight Input'!U48+IF('Flight Input'!U48 &gt; 0,Analysis!$B$32,0)</f>
        <v>0</v>
      </c>
      <c r="AN48" t="e">
        <f>_xlfn.COVARIANCE.P($AK$102:$AK$1171,AM48:AM1124)</f>
        <v>#N/A</v>
      </c>
      <c r="AO48">
        <f t="shared" ca="1" si="1"/>
        <v>0</v>
      </c>
    </row>
    <row r="49" spans="1:41" x14ac:dyDescent="0.3">
      <c r="A49">
        <v>47</v>
      </c>
      <c r="B49">
        <f>'Flight Input'!M49</f>
        <v>0.99126799999794457</v>
      </c>
      <c r="C49">
        <f ca="1">INDIRECT(CONCATENATE("'Flight Input'!",Analysis!$B$2,A49+2))</f>
        <v>9.8513982000000002</v>
      </c>
      <c r="D49">
        <f t="shared" si="0"/>
        <v>2.0443999994313344E-2</v>
      </c>
      <c r="F49">
        <f t="shared" ca="1" si="2"/>
        <v>9.2493840423214433</v>
      </c>
      <c r="G49">
        <f t="shared" ca="1" si="3"/>
        <v>4.4376250826421568</v>
      </c>
      <c r="I49">
        <f>SUM(D$2:D49)/COUNT(D$2:D49)</f>
        <v>1.9971659574521447E-2</v>
      </c>
      <c r="J49">
        <f>D49/I49</f>
        <v>1.0236505342998374</v>
      </c>
      <c r="L49">
        <f ca="1">VARA(C$2:C49)</f>
        <v>4.4381982756135048E-4</v>
      </c>
      <c r="M49">
        <f ca="1">(L49-L48)/D49</f>
        <v>-4.5660208202540607E-4</v>
      </c>
      <c r="N49">
        <f t="shared" ca="1" si="4"/>
        <v>3.2763979660845419</v>
      </c>
      <c r="O49" t="b">
        <f ca="1">IF(OR(O48,M49*MIN((B49-B$2)*Analysis!$B$19,1)&gt;Analysis!$B$18),TRUE,FALSE)</f>
        <v>0</v>
      </c>
      <c r="P49">
        <f ca="1">IF(O49,P48,SUM(C$2:C49)/COUNT(C$2:C49))</f>
        <v>9.8551558387499956</v>
      </c>
      <c r="Q49">
        <f ca="1">IF(O49,C49-P49,0)</f>
        <v>0</v>
      </c>
      <c r="R49">
        <f ca="1">R48+Q49*$D49</f>
        <v>0</v>
      </c>
      <c r="S49">
        <f t="shared" ca="1" si="5"/>
        <v>0</v>
      </c>
      <c r="U49">
        <f ca="1">MEDIAN2(Q49,Analysis!$B$5,2)</f>
        <v>0</v>
      </c>
      <c r="V49">
        <f t="shared" ref="V49:W49" ca="1" si="96">V48+U49*$D49</f>
        <v>0</v>
      </c>
      <c r="W49">
        <f t="shared" ca="1" si="96"/>
        <v>0</v>
      </c>
      <c r="Y49">
        <f ca="1">AVERAGE2(U49,Analysis!$B$5,2)</f>
        <v>0</v>
      </c>
      <c r="Z49">
        <f t="shared" ref="Z49:AA49" ca="1" si="97">Z48+Y49*$D49</f>
        <v>0</v>
      </c>
      <c r="AA49">
        <f t="shared" ca="1" si="97"/>
        <v>0</v>
      </c>
      <c r="AD49">
        <f ca="1">IF(B49&gt;0,C49-Analysis!$B$14,0)</f>
        <v>-5.3179449428597536E-3</v>
      </c>
      <c r="AE49">
        <f ca="1">IF(B49&gt;0,AE48+AD49*$D49,0)</f>
        <v>-2.7999880445017705E-3</v>
      </c>
      <c r="AF49">
        <f ca="1">IF(B49&gt;0,AF48+AE49*$D49,0)</f>
        <v>-9.1223016020796483E-4</v>
      </c>
      <c r="AG49">
        <f ca="1">IF(AND(B49&gt;Analysis!$B$34,B49&lt;Analysis!$B$35),FilterInput(AD49,Analysis!$B$29,Analysis!$B$30),0)</f>
        <v>0</v>
      </c>
      <c r="AH49">
        <f ca="1">MEDIAN2(AG49,Analysis!$B$5,2)</f>
        <v>0</v>
      </c>
      <c r="AI49">
        <f ca="1">AVERAGE2(AH49,Analysis!$B$6,2)</f>
        <v>0</v>
      </c>
      <c r="AJ49">
        <f ca="1">INTEGRAL2(AI49,$B49,AJ48,AI48,$B48,Analysis!$B$22)</f>
        <v>0</v>
      </c>
      <c r="AK49">
        <f ca="1">IF(AND(B49&lt;Analysis!$B$35,B49&gt;0),INTEGRAL2(AJ49,$B49,AK48,AJ48,$B48,Analysis!$B$23),0)</f>
        <v>0</v>
      </c>
      <c r="AM49">
        <f>Analysis!$B$31*'Flight Input'!U49+IF('Flight Input'!U49 &gt; 0,Analysis!$B$32,0)</f>
        <v>0</v>
      </c>
      <c r="AN49" t="e">
        <f>_xlfn.COVARIANCE.P($AK$102:$AK$1171,AM49:AM1124)</f>
        <v>#N/A</v>
      </c>
      <c r="AO49">
        <f t="shared" ca="1" si="1"/>
        <v>0</v>
      </c>
    </row>
    <row r="50" spans="1:41" x14ac:dyDescent="0.3">
      <c r="A50">
        <v>48</v>
      </c>
      <c r="B50">
        <f>'Flight Input'!M50</f>
        <v>1.0061920000007376</v>
      </c>
      <c r="C50">
        <f ca="1">INDIRECT(CONCATENATE("'Flight Input'!",Analysis!$B$2,A50+2))</f>
        <v>9.8694584100000018</v>
      </c>
      <c r="D50">
        <f t="shared" si="0"/>
        <v>1.4924000002793036E-2</v>
      </c>
      <c r="F50">
        <f t="shared" ca="1" si="2"/>
        <v>9.3966758396598493</v>
      </c>
      <c r="G50">
        <f t="shared" ca="1" si="3"/>
        <v>4.577861072899486</v>
      </c>
      <c r="I50">
        <f>SUM(D$2:D50)/COUNT(D$2:D50)</f>
        <v>1.9866500000110438E-2</v>
      </c>
      <c r="J50">
        <f>D50/I50</f>
        <v>0.75121435596154706</v>
      </c>
      <c r="L50">
        <f ca="1">VARA(C$2:C50)</f>
        <v>4.3874834736527872E-4</v>
      </c>
      <c r="M50">
        <f ca="1">(L50-L49)/D50</f>
        <v>-3.3982043655337874E-4</v>
      </c>
      <c r="N50">
        <f t="shared" ca="1" si="4"/>
        <v>1.2101454031507368</v>
      </c>
      <c r="O50" t="b">
        <f ca="1">IF(OR(O49,M50*MIN((B50-B$2)*Analysis!$B$19,1)&gt;Analysis!$B$18),TRUE,FALSE)</f>
        <v>0</v>
      </c>
      <c r="P50">
        <f ca="1">IF(O50,P49,SUM(C$2:C50)/COUNT(C$2:C50))</f>
        <v>9.855447727959179</v>
      </c>
      <c r="Q50">
        <f ca="1">IF(O50,C50-P50,0)</f>
        <v>0</v>
      </c>
      <c r="R50">
        <f ca="1">R49+Q50*$D50</f>
        <v>0</v>
      </c>
      <c r="S50">
        <f t="shared" ca="1" si="5"/>
        <v>0</v>
      </c>
      <c r="U50">
        <f ca="1">MEDIAN2(Q50,Analysis!$B$5,2)</f>
        <v>0</v>
      </c>
      <c r="V50">
        <f t="shared" ref="V50:W50" ca="1" si="98">V49+U50*$D50</f>
        <v>0</v>
      </c>
      <c r="W50">
        <f t="shared" ca="1" si="98"/>
        <v>0</v>
      </c>
      <c r="Y50">
        <f ca="1">AVERAGE2(U50,Analysis!$B$5,2)</f>
        <v>0</v>
      </c>
      <c r="Z50">
        <f t="shared" ref="Z50:AA50" ca="1" si="99">Z49+Y50*$D50</f>
        <v>0</v>
      </c>
      <c r="AA50">
        <f t="shared" ca="1" si="99"/>
        <v>0</v>
      </c>
      <c r="AD50">
        <f ca="1">IF(B50&gt;0,C50-Analysis!$B$14,0)</f>
        <v>1.2742265057141822E-2</v>
      </c>
      <c r="AE50">
        <f ca="1">IF(B50&gt;0,AE49+AD50*$D50,0)</f>
        <v>-2.6098224807533962E-3</v>
      </c>
      <c r="AF50">
        <f ca="1">IF(B50&gt;0,AF49+AE50*$D50,0)</f>
        <v>-9.511791509180178E-4</v>
      </c>
      <c r="AG50">
        <f ca="1">IF(AND(B50&gt;Analysis!$B$34,B50&lt;Analysis!$B$35),FilterInput(AD50,Analysis!$B$29,Analysis!$B$30),0)</f>
        <v>0</v>
      </c>
      <c r="AH50">
        <f ca="1">MEDIAN2(AG50,Analysis!$B$5,2)</f>
        <v>0</v>
      </c>
      <c r="AI50">
        <f ca="1">AVERAGE2(AH50,Analysis!$B$6,2)</f>
        <v>0</v>
      </c>
      <c r="AJ50">
        <f ca="1">INTEGRAL2(AI50,$B50,AJ49,AI49,$B49,Analysis!$B$22)</f>
        <v>0</v>
      </c>
      <c r="AK50">
        <f ca="1">IF(AND(B50&lt;Analysis!$B$35,B50&gt;0),INTEGRAL2(AJ50,$B50,AK49,AJ49,$B49,Analysis!$B$23),0)</f>
        <v>0</v>
      </c>
      <c r="AM50">
        <f>Analysis!$B$31*'Flight Input'!U50+IF('Flight Input'!U50 &gt; 0,Analysis!$B$32,0)</f>
        <v>0</v>
      </c>
      <c r="AN50" t="e">
        <f>_xlfn.COVARIANCE.P($AK$102:$AK$1171,AM50:AM1124)</f>
        <v>#N/A</v>
      </c>
      <c r="AO50">
        <f t="shared" ca="1" si="1"/>
        <v>0</v>
      </c>
    </row>
    <row r="51" spans="1:41" x14ac:dyDescent="0.3">
      <c r="A51">
        <v>49</v>
      </c>
      <c r="B51">
        <f>'Flight Input'!M51</f>
        <v>1.0268289999949047</v>
      </c>
      <c r="C51">
        <f ca="1">INDIRECT(CONCATENATE("'Flight Input'!",Analysis!$B$2,A51+2))</f>
        <v>9.8655049800000008</v>
      </c>
      <c r="D51">
        <f t="shared" si="0"/>
        <v>2.0636999994167127E-2</v>
      </c>
      <c r="F51">
        <f t="shared" ca="1" si="2"/>
        <v>9.6002702658745651</v>
      </c>
      <c r="G51">
        <f t="shared" ca="1" si="3"/>
        <v>4.7759818503203419</v>
      </c>
      <c r="I51">
        <f>SUM(D$2:D51)/COUNT(D$2:D51)</f>
        <v>1.9882224489785067E-2</v>
      </c>
      <c r="J51">
        <f>D51/I51</f>
        <v>1.0379623268397278</v>
      </c>
      <c r="L51">
        <f ca="1">VARA(C$2:C51)</f>
        <v>4.3181726583211503E-4</v>
      </c>
      <c r="M51">
        <f ca="1">(L51-L50)/D51</f>
        <v>-3.3585703033981205E-4</v>
      </c>
      <c r="N51">
        <f t="shared" ca="1" si="4"/>
        <v>-0.19156999569309677</v>
      </c>
      <c r="O51" t="b">
        <f ca="1">IF(OR(O50,M51*MIN((B51-B$2)*Analysis!$B$19,1)&gt;Analysis!$B$18),TRUE,FALSE)</f>
        <v>0</v>
      </c>
      <c r="P51">
        <f ca="1">IF(O51,P50,SUM(C$2:C51)/COUNT(C$2:C51))</f>
        <v>9.8556488729999963</v>
      </c>
      <c r="Q51">
        <f ca="1">IF(O51,C51-P51,0)</f>
        <v>0</v>
      </c>
      <c r="R51">
        <f ca="1">R50+Q51*$D51</f>
        <v>0</v>
      </c>
      <c r="S51">
        <f t="shared" ca="1" si="5"/>
        <v>0</v>
      </c>
      <c r="U51">
        <f ca="1">MEDIAN2(Q51,Analysis!$B$5,2)</f>
        <v>0</v>
      </c>
      <c r="V51">
        <f t="shared" ref="V51:W51" ca="1" si="100">V50+U51*$D51</f>
        <v>0</v>
      </c>
      <c r="W51">
        <f t="shared" ca="1" si="100"/>
        <v>0</v>
      </c>
      <c r="Y51">
        <f ca="1">AVERAGE2(U51,Analysis!$B$5,2)</f>
        <v>0</v>
      </c>
      <c r="Z51">
        <f t="shared" ref="Z51:AA51" ca="1" si="101">Z50+Y51*$D51</f>
        <v>0</v>
      </c>
      <c r="AA51">
        <f t="shared" ca="1" si="101"/>
        <v>0</v>
      </c>
      <c r="AD51">
        <f ca="1">IF(B51&gt;0,C51-Analysis!$B$14,0)</f>
        <v>8.7888350571407869E-3</v>
      </c>
      <c r="AE51">
        <f ca="1">IF(B51&gt;0,AE50+AD51*$D51,0)</f>
        <v>-2.428447291730446E-3</v>
      </c>
      <c r="AF51">
        <f ca="1">IF(B51&gt;0,AF50+AE51*$D51,0)</f>
        <v>-1.0012950176632941E-3</v>
      </c>
      <c r="AG51">
        <f ca="1">IF(AND(B51&gt;Analysis!$B$34,B51&lt;Analysis!$B$35),FilterInput(AD51,Analysis!$B$29,Analysis!$B$30),0)</f>
        <v>0</v>
      </c>
      <c r="AH51">
        <f ca="1">MEDIAN2(AG51,Analysis!$B$5,2)</f>
        <v>0</v>
      </c>
      <c r="AI51">
        <f ca="1">AVERAGE2(AH51,Analysis!$B$6,2)</f>
        <v>0</v>
      </c>
      <c r="AJ51">
        <f ca="1">INTEGRAL2(AI51,$B51,AJ50,AI50,$B50,Analysis!$B$22)</f>
        <v>0</v>
      </c>
      <c r="AK51">
        <f ca="1">IF(AND(B51&lt;Analysis!$B$35,B51&gt;0),INTEGRAL2(AJ51,$B51,AK50,AJ50,$B50,Analysis!$B$23),0)</f>
        <v>0</v>
      </c>
      <c r="AM51">
        <f>Analysis!$B$31*'Flight Input'!U51+IF('Flight Input'!U51 &gt; 0,Analysis!$B$32,0)</f>
        <v>0</v>
      </c>
      <c r="AN51" t="e">
        <f>_xlfn.COVARIANCE.P($AK$102:$AK$1171,AM51:AM1124)</f>
        <v>#N/A</v>
      </c>
      <c r="AO51">
        <f t="shared" ca="1" si="1"/>
        <v>0</v>
      </c>
    </row>
    <row r="52" spans="1:41" x14ac:dyDescent="0.3">
      <c r="A52">
        <v>50</v>
      </c>
      <c r="B52">
        <f>'Flight Input'!M52</f>
        <v>1.046040000001085</v>
      </c>
      <c r="C52">
        <f ca="1">INDIRECT(CONCATENATE("'Flight Input'!",Analysis!$B$2,A52+2))</f>
        <v>9.8495735400000015</v>
      </c>
      <c r="D52">
        <f t="shared" si="0"/>
        <v>1.9211000006180257E-2</v>
      </c>
      <c r="F52">
        <f t="shared" ca="1" si="2"/>
        <v>9.7894904232123778</v>
      </c>
      <c r="G52">
        <f t="shared" ca="1" si="3"/>
        <v>4.9640477509011767</v>
      </c>
      <c r="I52">
        <f>SUM(D$2:D52)/COUNT(D$2:D52)</f>
        <v>1.9868800000112971E-2</v>
      </c>
      <c r="J52">
        <f>D52/I52</f>
        <v>0.96689281718428011</v>
      </c>
      <c r="L52">
        <f ca="1">VARA(C$2:C52)</f>
        <v>4.2390463955588217E-4</v>
      </c>
      <c r="M52">
        <f ca="1">(L52-L51)/D52</f>
        <v>-4.118799788499993E-4</v>
      </c>
      <c r="N52">
        <f t="shared" ca="1" si="4"/>
        <v>-0.82928738716745787</v>
      </c>
      <c r="O52" t="b">
        <f ca="1">IF(OR(O51,M52*MIN((B52-B$2)*Analysis!$B$19,1)&gt;Analysis!$B$18),TRUE,FALSE)</f>
        <v>0</v>
      </c>
      <c r="P52">
        <f ca="1">IF(O52,P51,SUM(C$2:C52)/COUNT(C$2:C52))</f>
        <v>9.8555297488235265</v>
      </c>
      <c r="Q52">
        <f ca="1">IF(O52,C52-P52,0)</f>
        <v>0</v>
      </c>
      <c r="R52">
        <f ca="1">R51+Q52*$D52</f>
        <v>0</v>
      </c>
      <c r="S52">
        <f t="shared" ca="1" si="5"/>
        <v>0</v>
      </c>
      <c r="U52">
        <f ca="1">MEDIAN2(Q52,Analysis!$B$5,2)</f>
        <v>0</v>
      </c>
      <c r="V52">
        <f t="shared" ref="V52:W52" ca="1" si="102">V51+U52*$D52</f>
        <v>0</v>
      </c>
      <c r="W52">
        <f t="shared" ca="1" si="102"/>
        <v>0</v>
      </c>
      <c r="Y52">
        <f ca="1">AVERAGE2(U52,Analysis!$B$5,2)</f>
        <v>0</v>
      </c>
      <c r="Z52">
        <f t="shared" ref="Z52:AA52" ca="1" si="103">Z51+Y52*$D52</f>
        <v>0</v>
      </c>
      <c r="AA52">
        <f t="shared" ca="1" si="103"/>
        <v>0</v>
      </c>
      <c r="AD52">
        <f ca="1">IF(B52&gt;0,C52-Analysis!$B$14,0)</f>
        <v>-7.1426049428584548E-3</v>
      </c>
      <c r="AE52">
        <f ca="1">IF(B52&gt;0,AE51+AD52*$D52,0)</f>
        <v>-2.5656638753318427E-3</v>
      </c>
      <c r="AF52">
        <f ca="1">IF(B52&gt;0,AF51+AE52*$D52,0)</f>
        <v>-1.0505839863881505E-3</v>
      </c>
      <c r="AG52">
        <f ca="1">IF(AND(B52&gt;Analysis!$B$34,B52&lt;Analysis!$B$35),FilterInput(AD52,Analysis!$B$29,Analysis!$B$30),0)</f>
        <v>0</v>
      </c>
      <c r="AH52">
        <f ca="1">MEDIAN2(AG52,Analysis!$B$5,2)</f>
        <v>0</v>
      </c>
      <c r="AI52">
        <f ca="1">AVERAGE2(AH52,Analysis!$B$6,2)</f>
        <v>0</v>
      </c>
      <c r="AJ52">
        <f ca="1">INTEGRAL2(AI52,$B52,AJ51,AI51,$B51,Analysis!$B$22)</f>
        <v>0</v>
      </c>
      <c r="AK52">
        <f ca="1">IF(AND(B52&lt;Analysis!$B$35,B52&gt;0),INTEGRAL2(AJ52,$B52,AK51,AJ51,$B51,Analysis!$B$23),0)</f>
        <v>0</v>
      </c>
      <c r="AM52">
        <f>Analysis!$B$31*'Flight Input'!U52+IF('Flight Input'!U52 &gt; 0,Analysis!$B$32,0)</f>
        <v>0</v>
      </c>
      <c r="AN52" t="e">
        <f>_xlfn.COVARIANCE.P($AK$102:$AK$1171,AM52:AM1124)</f>
        <v>#N/A</v>
      </c>
      <c r="AO52">
        <f t="shared" ca="1" si="1"/>
        <v>0</v>
      </c>
    </row>
    <row r="53" spans="1:41" x14ac:dyDescent="0.3">
      <c r="A53">
        <v>51</v>
      </c>
      <c r="B53">
        <f>'Flight Input'!M53</f>
        <v>1.0720909999945434</v>
      </c>
      <c r="C53">
        <f ca="1">INDIRECT(CONCATENATE("'Flight Input'!",Analysis!$B$2,A53+2))</f>
        <v>9.8512020000000007</v>
      </c>
      <c r="D53">
        <f t="shared" si="0"/>
        <v>2.605099999345839E-2</v>
      </c>
      <c r="F53">
        <f t="shared" ca="1" si="2"/>
        <v>10.046124086449936</v>
      </c>
      <c r="G53">
        <f t="shared" ca="1" si="3"/>
        <v>5.2257593294115665</v>
      </c>
      <c r="I53">
        <f>SUM(D$2:D53)/COUNT(D$2:D53)</f>
        <v>1.9990019607825624E-2</v>
      </c>
      <c r="J53">
        <f>D53/I53</f>
        <v>1.3032003221877799</v>
      </c>
      <c r="L53">
        <f ca="1">VARA(C$2:C53)</f>
        <v>4.1595296483753808E-4</v>
      </c>
      <c r="M53">
        <f ca="1">(L53-L52)/D53</f>
        <v>-3.0523491306824394E-4</v>
      </c>
      <c r="N53">
        <f t="shared" ca="1" si="4"/>
        <v>6.2510460266710866E-2</v>
      </c>
      <c r="O53" t="b">
        <f ca="1">IF(OR(O52,M53*MIN((B53-B$2)*Analysis!$B$19,1)&gt;Analysis!$B$18),TRUE,FALSE)</f>
        <v>0</v>
      </c>
      <c r="P53">
        <f ca="1">IF(O53,P52,SUM(C$2:C53)/COUNT(C$2:C53))</f>
        <v>9.8554465228846109</v>
      </c>
      <c r="Q53">
        <f ca="1">IF(O53,C53-P53,0)</f>
        <v>0</v>
      </c>
      <c r="R53">
        <f ca="1">R52+Q53*$D53</f>
        <v>0</v>
      </c>
      <c r="S53">
        <f t="shared" ca="1" si="5"/>
        <v>0</v>
      </c>
      <c r="U53">
        <f ca="1">MEDIAN2(Q53,Analysis!$B$5,2)</f>
        <v>0</v>
      </c>
      <c r="V53">
        <f t="shared" ref="V53:W53" ca="1" si="104">V52+U53*$D53</f>
        <v>0</v>
      </c>
      <c r="W53">
        <f t="shared" ca="1" si="104"/>
        <v>0</v>
      </c>
      <c r="Y53">
        <f ca="1">AVERAGE2(U53,Analysis!$B$5,2)</f>
        <v>0</v>
      </c>
      <c r="Z53">
        <f t="shared" ref="Z53:AA53" ca="1" si="105">Z52+Y53*$D53</f>
        <v>0</v>
      </c>
      <c r="AA53">
        <f t="shared" ca="1" si="105"/>
        <v>0</v>
      </c>
      <c r="AD53">
        <f ca="1">IF(B53&gt;0,C53-Analysis!$B$14,0)</f>
        <v>-5.5141449428592892E-3</v>
      </c>
      <c r="AE53">
        <f ca="1">IF(B53&gt;0,AE52+AD53*$D53,0)</f>
        <v>-2.7093128652021987E-3</v>
      </c>
      <c r="AF53">
        <f ca="1">IF(B53&gt;0,AF52+AE53*$D53,0)</f>
        <v>-1.1211642958218098E-3</v>
      </c>
      <c r="AG53">
        <f ca="1">IF(AND(B53&gt;Analysis!$B$34,B53&lt;Analysis!$B$35),FilterInput(AD53,Analysis!$B$29,Analysis!$B$30),0)</f>
        <v>0</v>
      </c>
      <c r="AH53">
        <f ca="1">MEDIAN2(AG53,Analysis!$B$5,2)</f>
        <v>0</v>
      </c>
      <c r="AI53">
        <f ca="1">AVERAGE2(AH53,Analysis!$B$6,2)</f>
        <v>0</v>
      </c>
      <c r="AJ53">
        <f ca="1">INTEGRAL2(AI53,$B53,AJ52,AI52,$B52,Analysis!$B$22)</f>
        <v>0</v>
      </c>
      <c r="AK53">
        <f ca="1">IF(AND(B53&lt;Analysis!$B$35,B53&gt;0),INTEGRAL2(AJ53,$B53,AK52,AJ52,$B52,Analysis!$B$23),0)</f>
        <v>0</v>
      </c>
      <c r="AM53">
        <f>Analysis!$B$31*'Flight Input'!U53+IF('Flight Input'!U53 &gt; 0,Analysis!$B$32,0)</f>
        <v>0</v>
      </c>
      <c r="AN53" t="e">
        <f>_xlfn.COVARIANCE.P($AK$102:$AK$1171,AM53:AM1124)</f>
        <v>#N/A</v>
      </c>
      <c r="AO53">
        <f t="shared" ca="1" si="1"/>
        <v>0</v>
      </c>
    </row>
    <row r="54" spans="1:41" x14ac:dyDescent="0.3">
      <c r="A54">
        <v>52</v>
      </c>
      <c r="B54">
        <f>'Flight Input'!M54</f>
        <v>1.0898290000041015</v>
      </c>
      <c r="C54">
        <f ca="1">INDIRECT(CONCATENATE("'Flight Input'!",Analysis!$B$2,A54+2))</f>
        <v>9.8178676199999995</v>
      </c>
      <c r="D54">
        <f t="shared" si="0"/>
        <v>1.7738000009558164E-2</v>
      </c>
      <c r="F54">
        <f t="shared" ca="1" si="2"/>
        <v>10.220273422387336</v>
      </c>
      <c r="G54">
        <f t="shared" ca="1" si="3"/>
        <v>5.4070465394755605</v>
      </c>
      <c r="I54">
        <f>SUM(D$2:D54)/COUNT(D$2:D54)</f>
        <v>1.9946711538628172E-2</v>
      </c>
      <c r="J54">
        <f>D54/I54</f>
        <v>0.88926939035576424</v>
      </c>
      <c r="L54">
        <f ca="1">VARA(C$2:C54)</f>
        <v>4.3459866071859931E-4</v>
      </c>
      <c r="M54">
        <f ca="1">(L54-L53)/D54</f>
        <v>1.0511723909693291E-3</v>
      </c>
      <c r="N54">
        <f t="shared" ca="1" si="4"/>
        <v>-1.8792637265779066</v>
      </c>
      <c r="O54" t="b">
        <f ca="1">IF(OR(O53,M54*MIN((B54-B$2)*Analysis!$B$19,1)&gt;Analysis!$B$18),TRUE,FALSE)</f>
        <v>0</v>
      </c>
      <c r="P54">
        <f ca="1">IF(O54,P53,SUM(C$2:C54)/COUNT(C$2:C54))</f>
        <v>9.8547374869811275</v>
      </c>
      <c r="Q54">
        <f ca="1">IF(O54,C54-P54,0)</f>
        <v>0</v>
      </c>
      <c r="R54">
        <f ca="1">R53+Q54*$D54</f>
        <v>0</v>
      </c>
      <c r="S54">
        <f t="shared" ca="1" si="5"/>
        <v>0</v>
      </c>
      <c r="U54">
        <f ca="1">MEDIAN2(Q54,Analysis!$B$5,2)</f>
        <v>0</v>
      </c>
      <c r="V54">
        <f t="shared" ref="V54:W54" ca="1" si="106">V53+U54*$D54</f>
        <v>0</v>
      </c>
      <c r="W54">
        <f t="shared" ca="1" si="106"/>
        <v>0</v>
      </c>
      <c r="Y54">
        <f ca="1">AVERAGE2(U54,Analysis!$B$5,2)</f>
        <v>0</v>
      </c>
      <c r="Z54">
        <f t="shared" ref="Z54:AA54" ca="1" si="107">Z53+Y54*$D54</f>
        <v>0</v>
      </c>
      <c r="AA54">
        <f t="shared" ca="1" si="107"/>
        <v>0</v>
      </c>
      <c r="AD54">
        <f ca="1">IF(B54&gt;0,C54-Analysis!$B$14,0)</f>
        <v>-3.8848524942860507E-2</v>
      </c>
      <c r="AE54">
        <f ca="1">IF(B54&gt;0,AE53+AD54*$D54,0)</f>
        <v>-3.3984080010099789E-3</v>
      </c>
      <c r="AF54">
        <f ca="1">IF(B54&gt;0,AF53+AE54*$D54,0)</f>
        <v>-1.1814452569762074E-3</v>
      </c>
      <c r="AG54">
        <f ca="1">IF(AND(B54&gt;Analysis!$B$34,B54&lt;Analysis!$B$35),FilterInput(AD54,Analysis!$B$29,Analysis!$B$30),0)</f>
        <v>0</v>
      </c>
      <c r="AH54">
        <f ca="1">MEDIAN2(AG54,Analysis!$B$5,2)</f>
        <v>0</v>
      </c>
      <c r="AI54">
        <f ca="1">AVERAGE2(AH54,Analysis!$B$6,2)</f>
        <v>0</v>
      </c>
      <c r="AJ54">
        <f ca="1">INTEGRAL2(AI54,$B54,AJ53,AI53,$B53,Analysis!$B$22)</f>
        <v>0</v>
      </c>
      <c r="AK54">
        <f ca="1">IF(AND(B54&lt;Analysis!$B$35,B54&gt;0),INTEGRAL2(AJ54,$B54,AK53,AJ53,$B53,Analysis!$B$23),0)</f>
        <v>0</v>
      </c>
      <c r="AM54">
        <f>Analysis!$B$31*'Flight Input'!U54+IF('Flight Input'!U54 &gt; 0,Analysis!$B$32,0)</f>
        <v>0</v>
      </c>
      <c r="AN54" t="e">
        <f>_xlfn.COVARIANCE.P($AK$102:$AK$1171,AM54:AM1124)</f>
        <v>#N/A</v>
      </c>
      <c r="AO54">
        <f t="shared" ca="1" si="1"/>
        <v>0</v>
      </c>
    </row>
    <row r="55" spans="1:41" x14ac:dyDescent="0.3">
      <c r="A55">
        <v>53</v>
      </c>
      <c r="B55">
        <f>'Flight Input'!M55</f>
        <v>1.10770500000217</v>
      </c>
      <c r="C55">
        <f ca="1">INDIRECT(CONCATENATE("'Flight Input'!",Analysis!$B$2,A55+2))</f>
        <v>9.8664565500000005</v>
      </c>
      <c r="D55">
        <f t="shared" si="0"/>
        <v>1.7875999998068437E-2</v>
      </c>
      <c r="F55">
        <f t="shared" ca="1" si="2"/>
        <v>10.396646199656079</v>
      </c>
      <c r="G55">
        <f t="shared" ca="1" si="3"/>
        <v>5.5928969869205307</v>
      </c>
      <c r="I55">
        <f>SUM(D$2:D55)/COUNT(D$2:D55)</f>
        <v>1.9907641509561008E-2</v>
      </c>
      <c r="J55">
        <f>D55/I55</f>
        <v>0.89794664975673599</v>
      </c>
      <c r="L55">
        <f ca="1">VARA(C$2:C55)</f>
        <v>4.2894195335917422E-4</v>
      </c>
      <c r="M55">
        <f ca="1">(L55-L54)/D55</f>
        <v>-3.1644144999084346E-4</v>
      </c>
      <c r="N55">
        <f t="shared" ca="1" si="4"/>
        <v>2.7181097563913226</v>
      </c>
      <c r="O55" t="b">
        <f ca="1">IF(OR(O54,M55*MIN((B55-B$2)*Analysis!$B$19,1)&gt;Analysis!$B$18),TRUE,FALSE)</f>
        <v>0</v>
      </c>
      <c r="P55">
        <f ca="1">IF(O55,P54,SUM(C$2:C55)/COUNT(C$2:C55))</f>
        <v>9.8549545066666617</v>
      </c>
      <c r="Q55">
        <f ca="1">IF(O55,C55-P55,0)</f>
        <v>0</v>
      </c>
      <c r="R55">
        <f ca="1">R54+Q55*$D55</f>
        <v>0</v>
      </c>
      <c r="S55">
        <f t="shared" ca="1" si="5"/>
        <v>0</v>
      </c>
      <c r="U55">
        <f ca="1">MEDIAN2(Q55,Analysis!$B$5,2)</f>
        <v>0</v>
      </c>
      <c r="V55">
        <f t="shared" ref="V55:W55" ca="1" si="108">V54+U55*$D55</f>
        <v>0</v>
      </c>
      <c r="W55">
        <f t="shared" ca="1" si="108"/>
        <v>0</v>
      </c>
      <c r="Y55">
        <f ca="1">AVERAGE2(U55,Analysis!$B$5,2)</f>
        <v>0</v>
      </c>
      <c r="Z55">
        <f t="shared" ref="Z55:AA55" ca="1" si="109">Z54+Y55*$D55</f>
        <v>0</v>
      </c>
      <c r="AA55">
        <f t="shared" ca="1" si="109"/>
        <v>0</v>
      </c>
      <c r="AD55">
        <f ca="1">IF(B55&gt;0,C55-Analysis!$B$14,0)</f>
        <v>9.7404050571405776E-3</v>
      </c>
      <c r="AE55">
        <f ca="1">IF(B55&gt;0,AE54+AD55*$D55,0)</f>
        <v>-3.2242885202273482E-3</v>
      </c>
      <c r="AF55">
        <f ca="1">IF(B55&gt;0,AF54+AE55*$D55,0)</f>
        <v>-1.2390826385575635E-3</v>
      </c>
      <c r="AG55">
        <f ca="1">IF(AND(B55&gt;Analysis!$B$34,B55&lt;Analysis!$B$35),FilterInput(AD55,Analysis!$B$29,Analysis!$B$30),0)</f>
        <v>0</v>
      </c>
      <c r="AH55">
        <f ca="1">MEDIAN2(AG55,Analysis!$B$5,2)</f>
        <v>0</v>
      </c>
      <c r="AI55">
        <f ca="1">AVERAGE2(AH55,Analysis!$B$6,2)</f>
        <v>0</v>
      </c>
      <c r="AJ55">
        <f ca="1">INTEGRAL2(AI55,$B55,AJ54,AI54,$B54,Analysis!$B$22)</f>
        <v>0</v>
      </c>
      <c r="AK55">
        <f ca="1">IF(AND(B55&lt;Analysis!$B$35,B55&gt;0),INTEGRAL2(AJ55,$B55,AK54,AJ54,$B54,Analysis!$B$23),0)</f>
        <v>0</v>
      </c>
      <c r="AM55">
        <f>Analysis!$B$31*'Flight Input'!U55+IF('Flight Input'!U55 &gt; 0,Analysis!$B$32,0)</f>
        <v>0</v>
      </c>
      <c r="AN55">
        <f ca="1">_xlfn.COVARIANCE.P($AK$102:$AK$1171,AM55:AM1124)</f>
        <v>0.15463449818109798</v>
      </c>
      <c r="AO55">
        <f t="shared" ca="1" si="1"/>
        <v>0</v>
      </c>
    </row>
    <row r="56" spans="1:41" x14ac:dyDescent="0.3">
      <c r="A56">
        <v>54</v>
      </c>
      <c r="B56">
        <f>'Flight Input'!M56</f>
        <v>1.1321060000045691</v>
      </c>
      <c r="C56">
        <f ca="1">INDIRECT(CONCATENATE("'Flight Input'!",Analysis!$B$2,A56+2))</f>
        <v>9.8558126999999995</v>
      </c>
      <c r="D56">
        <f t="shared" si="0"/>
        <v>2.4401000002399087E-2</v>
      </c>
      <c r="F56">
        <f t="shared" ca="1" si="2"/>
        <v>10.637137885372423</v>
      </c>
      <c r="G56">
        <f t="shared" ca="1" si="3"/>
        <v>5.8524537884870229</v>
      </c>
      <c r="I56">
        <f>SUM(D$2:D56)/COUNT(D$2:D56)</f>
        <v>1.9990851852020972E-2</v>
      </c>
      <c r="J56">
        <f>D56/I56</f>
        <v>1.2206083153946374</v>
      </c>
      <c r="L56">
        <f ca="1">VARA(C$2:C56)</f>
        <v>4.2101197468520256E-4</v>
      </c>
      <c r="M56">
        <f ca="1">(L56-L55)/D56</f>
        <v>-3.2498580686004668E-4</v>
      </c>
      <c r="N56">
        <f t="shared" ca="1" si="4"/>
        <v>-0.43620548333898262</v>
      </c>
      <c r="O56" t="b">
        <f ca="1">IF(OR(O55,M56*MIN((B56-B$2)*Analysis!$B$19,1)&gt;Analysis!$B$18),TRUE,FALSE)</f>
        <v>0</v>
      </c>
      <c r="P56">
        <f ca="1">IF(O56,P55,SUM(C$2:C56)/COUNT(C$2:C56))</f>
        <v>9.8549701101818137</v>
      </c>
      <c r="Q56">
        <f ca="1">IF(O56,C56-P56,0)</f>
        <v>0</v>
      </c>
      <c r="R56">
        <f ca="1">R55+Q56*$D56</f>
        <v>0</v>
      </c>
      <c r="S56">
        <f t="shared" ca="1" si="5"/>
        <v>0</v>
      </c>
      <c r="U56">
        <f ca="1">MEDIAN2(Q56,Analysis!$B$5,2)</f>
        <v>0</v>
      </c>
      <c r="V56">
        <f t="shared" ref="V56:W56" ca="1" si="110">V55+U56*$D56</f>
        <v>0</v>
      </c>
      <c r="W56">
        <f t="shared" ca="1" si="110"/>
        <v>0</v>
      </c>
      <c r="Y56">
        <f ca="1">AVERAGE2(U56,Analysis!$B$5,2)</f>
        <v>0</v>
      </c>
      <c r="Z56">
        <f t="shared" ref="Z56:AA56" ca="1" si="111">Z55+Y56*$D56</f>
        <v>0</v>
      </c>
      <c r="AA56">
        <f t="shared" ca="1" si="111"/>
        <v>0</v>
      </c>
      <c r="AD56">
        <f ca="1">IF(B56&gt;0,C56-Analysis!$B$14,0)</f>
        <v>-9.0344494286043187E-4</v>
      </c>
      <c r="AE56">
        <f ca="1">IF(B56&gt;0,AE55+AD56*$D56,0)</f>
        <v>-3.2463334802802532E-3</v>
      </c>
      <c r="AF56">
        <f ca="1">IF(B56&gt;0,AF55+AE56*$D56,0)</f>
        <v>-1.3182964218176703E-3</v>
      </c>
      <c r="AG56">
        <f ca="1">IF(AND(B56&gt;Analysis!$B$34,B56&lt;Analysis!$B$35),FilterInput(AD56,Analysis!$B$29,Analysis!$B$30),0)</f>
        <v>0</v>
      </c>
      <c r="AH56">
        <f ca="1">MEDIAN2(AG56,Analysis!$B$5,2)</f>
        <v>0</v>
      </c>
      <c r="AI56">
        <f ca="1">AVERAGE2(AH56,Analysis!$B$6,2)</f>
        <v>0</v>
      </c>
      <c r="AJ56">
        <f ca="1">INTEGRAL2(AI56,$B56,AJ55,AI55,$B55,Analysis!$B$22)</f>
        <v>0</v>
      </c>
      <c r="AK56">
        <f ca="1">IF(AND(B56&lt;Analysis!$B$35,B56&gt;0),INTEGRAL2(AJ56,$B56,AK55,AJ55,$B55,Analysis!$B$23),0)</f>
        <v>0</v>
      </c>
      <c r="AM56">
        <f>Analysis!$B$31*'Flight Input'!U56+IF('Flight Input'!U56 &gt; 0,Analysis!$B$32,0)</f>
        <v>0</v>
      </c>
      <c r="AN56">
        <f ca="1">_xlfn.COVARIANCE.P($AK$102:$AK$1171,AM56:AM1125)</f>
        <v>0.15545170946935935</v>
      </c>
      <c r="AO56">
        <f t="shared" ca="1" si="1"/>
        <v>0</v>
      </c>
    </row>
    <row r="57" spans="1:41" x14ac:dyDescent="0.3">
      <c r="A57">
        <v>55</v>
      </c>
      <c r="B57">
        <f>'Flight Input'!M57</f>
        <v>1.1494200000015553</v>
      </c>
      <c r="C57">
        <f ca="1">INDIRECT(CONCATENATE("'Flight Input'!",Analysis!$B$2,A57+2))</f>
        <v>9.8506624500000015</v>
      </c>
      <c r="D57">
        <f t="shared" si="0"/>
        <v>1.731399999698624E-2</v>
      </c>
      <c r="F57">
        <f t="shared" ca="1" si="2"/>
        <v>10.807692255002037</v>
      </c>
      <c r="G57">
        <f t="shared" ca="1" si="3"/>
        <v>6.0395781721575563</v>
      </c>
      <c r="I57">
        <f>SUM(D$2:D57)/COUNT(D$2:D57)</f>
        <v>1.9942181818293069E-2</v>
      </c>
      <c r="J57">
        <f>D57/I57</f>
        <v>0.86820991578283657</v>
      </c>
      <c r="L57">
        <f ca="1">VARA(C$2:C57)</f>
        <v>4.1368856751342975E-4</v>
      </c>
      <c r="M57">
        <f ca="1">(L57-L56)/D57</f>
        <v>-4.2297604095226706E-4</v>
      </c>
      <c r="N57">
        <f t="shared" ca="1" si="4"/>
        <v>-0.29746159182710535</v>
      </c>
      <c r="O57" t="b">
        <f ca="1">IF(OR(O56,M57*MIN((B57-B$2)*Analysis!$B$19,1)&gt;Analysis!$B$18),TRUE,FALSE)</f>
        <v>0</v>
      </c>
      <c r="P57">
        <f ca="1">IF(O57,P56,SUM(C$2:C57)/COUNT(C$2:C57))</f>
        <v>9.8548931876785666</v>
      </c>
      <c r="Q57">
        <f ca="1">IF(O57,C57-P57,0)</f>
        <v>0</v>
      </c>
      <c r="R57">
        <f ca="1">R56+Q57*$D57</f>
        <v>0</v>
      </c>
      <c r="S57">
        <f t="shared" ca="1" si="5"/>
        <v>0</v>
      </c>
      <c r="U57">
        <f ca="1">MEDIAN2(Q57,Analysis!$B$5,2)</f>
        <v>0</v>
      </c>
      <c r="V57">
        <f t="shared" ref="V57:W57" ca="1" si="112">V56+U57*$D57</f>
        <v>0</v>
      </c>
      <c r="W57">
        <f t="shared" ca="1" si="112"/>
        <v>0</v>
      </c>
      <c r="Y57">
        <f ca="1">AVERAGE2(U57,Analysis!$B$5,2)</f>
        <v>0</v>
      </c>
      <c r="Z57">
        <f t="shared" ref="Z57:AA57" ca="1" si="113">Z56+Y57*$D57</f>
        <v>0</v>
      </c>
      <c r="AA57">
        <f t="shared" ca="1" si="113"/>
        <v>0</v>
      </c>
      <c r="AD57">
        <f ca="1">IF(B57&gt;0,C57-Analysis!$B$14,0)</f>
        <v>-6.0536949428584563E-3</v>
      </c>
      <c r="AE57">
        <f ca="1">IF(B57&gt;0,AE56+AD57*$D57,0)</f>
        <v>-3.3511471545026603E-3</v>
      </c>
      <c r="AF57">
        <f ca="1">IF(B57&gt;0,AF56+AE57*$D57,0)</f>
        <v>-1.3763181836406297E-3</v>
      </c>
      <c r="AG57">
        <f ca="1">IF(AND(B57&gt;Analysis!$B$34,B57&lt;Analysis!$B$35),FilterInput(AD57,Analysis!$B$29,Analysis!$B$30),0)</f>
        <v>0</v>
      </c>
      <c r="AH57">
        <f ca="1">MEDIAN2(AG57,Analysis!$B$5,2)</f>
        <v>0</v>
      </c>
      <c r="AI57">
        <f ca="1">AVERAGE2(AH57,Analysis!$B$6,2)</f>
        <v>0</v>
      </c>
      <c r="AJ57">
        <f ca="1">INTEGRAL2(AI57,$B57,AJ56,AI56,$B56,Analysis!$B$22)</f>
        <v>0</v>
      </c>
      <c r="AK57">
        <f ca="1">IF(AND(B57&lt;Analysis!$B$35,B57&gt;0),INTEGRAL2(AJ57,$B57,AK56,AJ56,$B56,Analysis!$B$23),0)</f>
        <v>0</v>
      </c>
      <c r="AM57">
        <f>Analysis!$B$31*'Flight Input'!U57+IF('Flight Input'!U57 &gt; 0,Analysis!$B$32,0)</f>
        <v>0</v>
      </c>
      <c r="AN57">
        <f ca="1">_xlfn.COVARIANCE.P($AK$102:$AK$1171,AM57:AM1126)</f>
        <v>0.15626413881777373</v>
      </c>
      <c r="AO57">
        <f t="shared" ca="1" si="1"/>
        <v>0</v>
      </c>
    </row>
    <row r="58" spans="1:41" x14ac:dyDescent="0.3">
      <c r="A58">
        <v>56</v>
      </c>
      <c r="B58">
        <f>'Flight Input'!M58</f>
        <v>1.1718129999935627</v>
      </c>
      <c r="C58">
        <f ca="1">INDIRECT(CONCATENATE("'Flight Input'!",Analysis!$B$2,A58+2))</f>
        <v>9.871390980000001</v>
      </c>
      <c r="D58">
        <f t="shared" si="0"/>
        <v>2.239299999200739E-2</v>
      </c>
      <c r="F58">
        <f t="shared" ca="1" si="2"/>
        <v>11.028742313138279</v>
      </c>
      <c r="G58">
        <f t="shared" ca="1" si="3"/>
        <v>6.2865447986875136</v>
      </c>
      <c r="I58">
        <f>SUM(D$2:D58)/COUNT(D$2:D58)</f>
        <v>1.9985946428537966E-2</v>
      </c>
      <c r="J58">
        <f>D58/I58</f>
        <v>1.1204373068884237</v>
      </c>
      <c r="L58">
        <f ca="1">VARA(C$2:C58)</f>
        <v>4.1107630941025644E-4</v>
      </c>
      <c r="M58">
        <f ca="1">(L58-L57)/D58</f>
        <v>-1.1665512008688824E-4</v>
      </c>
      <c r="N58">
        <f t="shared" ca="1" si="4"/>
        <v>0.92567007580038596</v>
      </c>
      <c r="O58" t="b">
        <f ca="1">IF(OR(O57,M58*MIN((B58-B$2)*Analysis!$B$19,1)&gt;Analysis!$B$18),TRUE,FALSE)</f>
        <v>0</v>
      </c>
      <c r="P58">
        <f ca="1">IF(O58,P57,SUM(C$2:C58)/COUNT(C$2:C58))</f>
        <v>9.855182622631574</v>
      </c>
      <c r="Q58">
        <f ca="1">IF(O58,C58-P58,0)</f>
        <v>0</v>
      </c>
      <c r="R58">
        <f ca="1">R57+Q58*$D58</f>
        <v>0</v>
      </c>
      <c r="S58">
        <f t="shared" ca="1" si="5"/>
        <v>0</v>
      </c>
      <c r="U58">
        <f ca="1">MEDIAN2(Q58,Analysis!$B$5,2)</f>
        <v>0</v>
      </c>
      <c r="V58">
        <f t="shared" ref="V58:W58" ca="1" si="114">V57+U58*$D58</f>
        <v>0</v>
      </c>
      <c r="W58">
        <f t="shared" ca="1" si="114"/>
        <v>0</v>
      </c>
      <c r="Y58">
        <f ca="1">AVERAGE2(U58,Analysis!$B$5,2)</f>
        <v>0</v>
      </c>
      <c r="Z58">
        <f t="shared" ref="Z58:AA58" ca="1" si="115">Z57+Y58*$D58</f>
        <v>0</v>
      </c>
      <c r="AA58">
        <f t="shared" ca="1" si="115"/>
        <v>0</v>
      </c>
      <c r="AD58">
        <f ca="1">IF(B58&gt;0,C58-Analysis!$B$14,0)</f>
        <v>1.4674835057141067E-2</v>
      </c>
      <c r="AE58">
        <f ca="1">IF(B58&gt;0,AE57+AD58*$D58,0)</f>
        <v>-3.0225335731853906E-3</v>
      </c>
      <c r="AF58">
        <f ca="1">IF(B58&gt;0,AF57+AE58*$D58,0)</f>
        <v>-1.4440017779208123E-3</v>
      </c>
      <c r="AG58">
        <f ca="1">IF(AND(B58&gt;Analysis!$B$34,B58&lt;Analysis!$B$35),FilterInput(AD58,Analysis!$B$29,Analysis!$B$30),0)</f>
        <v>0</v>
      </c>
      <c r="AH58">
        <f ca="1">MEDIAN2(AG58,Analysis!$B$5,2)</f>
        <v>0</v>
      </c>
      <c r="AI58">
        <f ca="1">AVERAGE2(AH58,Analysis!$B$6,2)</f>
        <v>0</v>
      </c>
      <c r="AJ58">
        <f ca="1">INTEGRAL2(AI58,$B58,AJ57,AI57,$B57,Analysis!$B$22)</f>
        <v>0</v>
      </c>
      <c r="AK58">
        <f ca="1">IF(AND(B58&lt;Analysis!$B$35,B58&gt;0),INTEGRAL2(AJ58,$B58,AK57,AJ57,$B57,Analysis!$B$23),0)</f>
        <v>0</v>
      </c>
      <c r="AM58">
        <f>Analysis!$B$31*'Flight Input'!U58+IF('Flight Input'!U58 &gt; 0,Analysis!$B$32,0)</f>
        <v>0</v>
      </c>
      <c r="AN58">
        <f ca="1">_xlfn.COVARIANCE.P($AK$102:$AK$1171,AM58:AM1127)</f>
        <v>0.15707224174098194</v>
      </c>
      <c r="AO58">
        <f t="shared" ca="1" si="1"/>
        <v>0</v>
      </c>
    </row>
    <row r="59" spans="1:41" x14ac:dyDescent="0.3">
      <c r="A59">
        <v>57</v>
      </c>
      <c r="B59">
        <f>'Flight Input'!M59</f>
        <v>1.1912400000001071</v>
      </c>
      <c r="C59">
        <f ca="1">INDIRECT(CONCATENATE("'Flight Input'!",Analysis!$B$2,A59+2))</f>
        <v>9.8937283499999999</v>
      </c>
      <c r="D59">
        <f t="shared" si="0"/>
        <v>1.9427000006544404E-2</v>
      </c>
      <c r="F59">
        <f t="shared" ca="1" si="2"/>
        <v>11.220947773858478</v>
      </c>
      <c r="G59">
        <f t="shared" ca="1" si="3"/>
        <v>6.5045341511636963</v>
      </c>
      <c r="I59">
        <f>SUM(D$2:D59)/COUNT(D$2:D59)</f>
        <v>1.9976140350959133E-2</v>
      </c>
      <c r="J59">
        <f>D59/I59</f>
        <v>0.9725101879158371</v>
      </c>
      <c r="L59">
        <f ca="1">VARA(C$2:C59)</f>
        <v>4.2948122189082505E-4</v>
      </c>
      <c r="M59">
        <f ca="1">(L59-L58)/D59</f>
        <v>9.4738829846957942E-4</v>
      </c>
      <c r="N59">
        <f t="shared" ca="1" si="4"/>
        <v>1.1498105725265912</v>
      </c>
      <c r="O59" t="b">
        <f ca="1">IF(OR(O58,M59*MIN((B59-B$2)*Analysis!$B$19,1)&gt;Analysis!$B$18),TRUE,FALSE)</f>
        <v>0</v>
      </c>
      <c r="P59">
        <f ca="1">IF(O59,P58,SUM(C$2:C59)/COUNT(C$2:C59))</f>
        <v>9.855847204137925</v>
      </c>
      <c r="Q59">
        <f ca="1">IF(O59,C59-P59,0)</f>
        <v>0</v>
      </c>
      <c r="R59">
        <f ca="1">R58+Q59*$D59</f>
        <v>0</v>
      </c>
      <c r="S59">
        <f t="shared" ca="1" si="5"/>
        <v>0</v>
      </c>
      <c r="U59">
        <f ca="1">MEDIAN2(Q59,Analysis!$B$5,2)</f>
        <v>0</v>
      </c>
      <c r="V59">
        <f t="shared" ref="V59:W59" ca="1" si="116">V58+U59*$D59</f>
        <v>0</v>
      </c>
      <c r="W59">
        <f t="shared" ca="1" si="116"/>
        <v>0</v>
      </c>
      <c r="Y59">
        <f ca="1">AVERAGE2(U59,Analysis!$B$5,2)</f>
        <v>0</v>
      </c>
      <c r="Z59">
        <f t="shared" ref="Z59:AA59" ca="1" si="117">Z58+Y59*$D59</f>
        <v>0</v>
      </c>
      <c r="AA59">
        <f t="shared" ca="1" si="117"/>
        <v>0</v>
      </c>
      <c r="AD59">
        <f ca="1">IF(B59&gt;0,C59-Analysis!$B$14,0)</f>
        <v>3.701220505713998E-2</v>
      </c>
      <c r="AE59">
        <f ca="1">IF(B59&gt;0,AE58+AD59*$D59,0)</f>
        <v>-2.3034974652981093E-3</v>
      </c>
      <c r="AF59">
        <f ca="1">IF(B59&gt;0,AF58+AE59*$D59,0)</f>
        <v>-1.4887518231942337E-3</v>
      </c>
      <c r="AG59">
        <f ca="1">IF(AND(B59&gt;Analysis!$B$34,B59&lt;Analysis!$B$35),FilterInput(AD59,Analysis!$B$29,Analysis!$B$30),0)</f>
        <v>0</v>
      </c>
      <c r="AH59">
        <f ca="1">MEDIAN2(AG59,Analysis!$B$5,2)</f>
        <v>0</v>
      </c>
      <c r="AI59">
        <f ca="1">AVERAGE2(AH59,Analysis!$B$6,2)</f>
        <v>0</v>
      </c>
      <c r="AJ59">
        <f ca="1">INTEGRAL2(AI59,$B59,AJ58,AI58,$B58,Analysis!$B$22)</f>
        <v>0</v>
      </c>
      <c r="AK59">
        <f ca="1">IF(AND(B59&lt;Analysis!$B$35,B59&gt;0),INTEGRAL2(AJ59,$B59,AK58,AJ58,$B58,Analysis!$B$23),0)</f>
        <v>0</v>
      </c>
      <c r="AM59">
        <f>Analysis!$B$31*'Flight Input'!U59+IF('Flight Input'!U59 &gt; 0,Analysis!$B$32,0)</f>
        <v>0</v>
      </c>
      <c r="AN59">
        <f ca="1">_xlfn.COVARIANCE.P($AK$102:$AK$1171,AM59:AM1128)</f>
        <v>0.15787598060379951</v>
      </c>
      <c r="AO59">
        <f t="shared" ca="1" si="1"/>
        <v>0</v>
      </c>
    </row>
    <row r="60" spans="1:41" x14ac:dyDescent="0.3">
      <c r="A60">
        <v>58</v>
      </c>
      <c r="B60">
        <f>'Flight Input'!M60</f>
        <v>1.2120719999948051</v>
      </c>
      <c r="C60">
        <f ca="1">INDIRECT(CONCATENATE("'Flight Input'!",Analysis!$B$2,A60+2))</f>
        <v>9.8681242499999993</v>
      </c>
      <c r="D60">
        <f t="shared" si="0"/>
        <v>2.0831999994697981E-2</v>
      </c>
      <c r="F60">
        <f t="shared" ca="1" si="2"/>
        <v>11.426520538182157</v>
      </c>
      <c r="G60">
        <f t="shared" ca="1" si="3"/>
        <v>6.7425714269545232</v>
      </c>
      <c r="I60">
        <f>SUM(D$2:D60)/COUNT(D$2:D60)</f>
        <v>1.9990896551713253E-2</v>
      </c>
      <c r="J60">
        <f>D60/I60</f>
        <v>1.0420743232205183</v>
      </c>
      <c r="L60">
        <f ca="1">VARA(C$2:C60)</f>
        <v>4.2463104874769292E-4</v>
      </c>
      <c r="M60">
        <f ca="1">(L60-L59)/D60</f>
        <v>-2.328232116151388E-4</v>
      </c>
      <c r="N60">
        <f t="shared" ca="1" si="4"/>
        <v>-1.229075461142342</v>
      </c>
      <c r="O60" t="b">
        <f ca="1">IF(OR(O59,M60*MIN((B60-B$2)*Analysis!$B$19,1)&gt;Analysis!$B$18),TRUE,FALSE)</f>
        <v>0</v>
      </c>
      <c r="P60">
        <f ca="1">IF(O60,P59,SUM(C$2:C60)/COUNT(C$2:C60))</f>
        <v>9.8560552896610112</v>
      </c>
      <c r="Q60">
        <f ca="1">IF(O60,C60-P60,0)</f>
        <v>0</v>
      </c>
      <c r="R60">
        <f ca="1">R59+Q60*$D60</f>
        <v>0</v>
      </c>
      <c r="S60">
        <f t="shared" ca="1" si="5"/>
        <v>0</v>
      </c>
      <c r="U60">
        <f ca="1">MEDIAN2(Q60,Analysis!$B$5,2)</f>
        <v>0</v>
      </c>
      <c r="V60">
        <f t="shared" ref="V60:W60" ca="1" si="118">V59+U60*$D60</f>
        <v>0</v>
      </c>
      <c r="W60">
        <f t="shared" ca="1" si="118"/>
        <v>0</v>
      </c>
      <c r="Y60">
        <f ca="1">AVERAGE2(U60,Analysis!$B$5,2)</f>
        <v>0</v>
      </c>
      <c r="Z60">
        <f t="shared" ref="Z60:AA60" ca="1" si="119">Z59+Y60*$D60</f>
        <v>0</v>
      </c>
      <c r="AA60">
        <f t="shared" ca="1" si="119"/>
        <v>0</v>
      </c>
      <c r="AD60">
        <f ca="1">IF(B60&gt;0,C60-Analysis!$B$14,0)</f>
        <v>1.1408105057139295E-2</v>
      </c>
      <c r="AE60">
        <f ca="1">IF(B60&gt;0,AE59+AD60*$D60,0)</f>
        <v>-2.0658438208082694E-3</v>
      </c>
      <c r="AF60">
        <f ca="1">IF(B60&gt;0,AF59+AE60*$D60,0)</f>
        <v>-1.5317874816583583E-3</v>
      </c>
      <c r="AG60">
        <f ca="1">IF(AND(B60&gt;Analysis!$B$34,B60&lt;Analysis!$B$35),FilterInput(AD60,Analysis!$B$29,Analysis!$B$30),0)</f>
        <v>0</v>
      </c>
      <c r="AH60">
        <f ca="1">MEDIAN2(AG60,Analysis!$B$5,2)</f>
        <v>0</v>
      </c>
      <c r="AI60">
        <f ca="1">AVERAGE2(AH60,Analysis!$B$6,2)</f>
        <v>0</v>
      </c>
      <c r="AJ60">
        <f ca="1">INTEGRAL2(AI60,$B60,AJ59,AI59,$B59,Analysis!$B$22)</f>
        <v>0</v>
      </c>
      <c r="AK60">
        <f ca="1">IF(AND(B60&lt;Analysis!$B$35,B60&gt;0),INTEGRAL2(AJ60,$B60,AK59,AJ59,$B59,Analysis!$B$23),0)</f>
        <v>0</v>
      </c>
      <c r="AM60">
        <f>Analysis!$B$31*'Flight Input'!U60+IF('Flight Input'!U60 &gt; 0,Analysis!$B$32,0)</f>
        <v>0</v>
      </c>
      <c r="AN60">
        <f ca="1">_xlfn.COVARIANCE.P($AK$102:$AK$1171,AM60:AM1129)</f>
        <v>0.15867710762446802</v>
      </c>
      <c r="AO60">
        <f t="shared" ca="1" si="1"/>
        <v>0</v>
      </c>
    </row>
    <row r="61" spans="1:41" x14ac:dyDescent="0.3">
      <c r="A61">
        <v>59</v>
      </c>
      <c r="B61">
        <f>'Flight Input'!M61</f>
        <v>1.2298180000070715</v>
      </c>
      <c r="C61">
        <f ca="1">INDIRECT(CONCATENATE("'Flight Input'!",Analysis!$B$2,A61+2))</f>
        <v>9.8531149500000001</v>
      </c>
      <c r="D61">
        <f t="shared" si="0"/>
        <v>1.774600001226645E-2</v>
      </c>
      <c r="F61">
        <f t="shared" ca="1" si="2"/>
        <v>11.60137391620572</v>
      </c>
      <c r="G61">
        <f t="shared" ca="1" si="3"/>
        <v>6.9484494086138175</v>
      </c>
      <c r="I61">
        <f>SUM(D$2:D61)/COUNT(D$2:D61)</f>
        <v>1.9952847457824323E-2</v>
      </c>
      <c r="J61">
        <f>D61/I61</f>
        <v>0.88939686677690311</v>
      </c>
      <c r="L61">
        <f ca="1">VARA(C$2:C61)</f>
        <v>4.1757800561694299E-4</v>
      </c>
      <c r="M61">
        <f ca="1">(L61-L60)/D61</f>
        <v>-3.9744410717202158E-4</v>
      </c>
      <c r="N61">
        <f t="shared" ca="1" si="4"/>
        <v>-0.84578496504138034</v>
      </c>
      <c r="O61" t="b">
        <f ca="1">IF(OR(O60,M61*MIN((B61-B$2)*Analysis!$B$19,1)&gt;Analysis!$B$18),TRUE,FALSE)</f>
        <v>0</v>
      </c>
      <c r="P61">
        <f ca="1">IF(O61,P60,SUM(C$2:C61)/COUNT(C$2:C61))</f>
        <v>9.856006283999994</v>
      </c>
      <c r="Q61">
        <f ca="1">IF(O61,C61-P61,0)</f>
        <v>0</v>
      </c>
      <c r="R61">
        <f ca="1">R60+Q61*$D61</f>
        <v>0</v>
      </c>
      <c r="S61">
        <f t="shared" ca="1" si="5"/>
        <v>0</v>
      </c>
      <c r="U61">
        <f ca="1">MEDIAN2(Q61,Analysis!$B$5,2)</f>
        <v>0</v>
      </c>
      <c r="V61">
        <f t="shared" ref="V61:W61" ca="1" si="120">V60+U61*$D61</f>
        <v>0</v>
      </c>
      <c r="W61">
        <f t="shared" ca="1" si="120"/>
        <v>0</v>
      </c>
      <c r="Y61">
        <f ca="1">AVERAGE2(U61,Analysis!$B$5,2)</f>
        <v>0</v>
      </c>
      <c r="Z61">
        <f t="shared" ref="Z61:AA61" ca="1" si="121">Z60+Y61*$D61</f>
        <v>0</v>
      </c>
      <c r="AA61">
        <f t="shared" ca="1" si="121"/>
        <v>0</v>
      </c>
      <c r="AD61">
        <f ca="1">IF(B61&gt;0,C61-Analysis!$B$14,0)</f>
        <v>-3.60119494285982E-3</v>
      </c>
      <c r="AE61">
        <f ca="1">IF(B61&gt;0,AE60+AD61*$D61,0)</f>
        <v>-2.1297506263084336E-3</v>
      </c>
      <c r="AF61">
        <f ca="1">IF(B61&gt;0,AF60+AE61*$D61,0)</f>
        <v>-1.5695820362989523E-3</v>
      </c>
      <c r="AG61">
        <f ca="1">IF(AND(B61&gt;Analysis!$B$34,B61&lt;Analysis!$B$35),FilterInput(AD61,Analysis!$B$29,Analysis!$B$30),0)</f>
        <v>0</v>
      </c>
      <c r="AH61">
        <f ca="1">MEDIAN2(AG61,Analysis!$B$5,2)</f>
        <v>0</v>
      </c>
      <c r="AI61">
        <f ca="1">AVERAGE2(AH61,Analysis!$B$6,2)</f>
        <v>0</v>
      </c>
      <c r="AJ61">
        <f ca="1">INTEGRAL2(AI61,$B61,AJ60,AI60,$B60,Analysis!$B$22)</f>
        <v>0</v>
      </c>
      <c r="AK61">
        <f ca="1">IF(AND(B61&lt;Analysis!$B$35,B61&gt;0),INTEGRAL2(AJ61,$B61,AK60,AJ60,$B60,Analysis!$B$23),0)</f>
        <v>0</v>
      </c>
      <c r="AM61">
        <f>Analysis!$B$31*'Flight Input'!U61+IF('Flight Input'!U61 &gt; 0,Analysis!$B$32,0)</f>
        <v>0</v>
      </c>
      <c r="AN61">
        <f ca="1">_xlfn.COVARIANCE.P($AK$102:$AK$1171,AM61:AM1130)</f>
        <v>0.159471993708312</v>
      </c>
      <c r="AO61">
        <f t="shared" ca="1" si="1"/>
        <v>0</v>
      </c>
    </row>
    <row r="62" spans="1:41" x14ac:dyDescent="0.3">
      <c r="A62">
        <v>60</v>
      </c>
      <c r="B62">
        <f>'Flight Input'!M62</f>
        <v>1.2522989999997662</v>
      </c>
      <c r="C62">
        <f ca="1">INDIRECT(CONCATENATE("'Flight Input'!",Analysis!$B$2,A62+2))</f>
        <v>9.7772542200000014</v>
      </c>
      <c r="D62">
        <f t="shared" si="0"/>
        <v>2.2480999992694706E-2</v>
      </c>
      <c r="F62">
        <f t="shared" ca="1" si="2"/>
        <v>11.821176368254115</v>
      </c>
      <c r="G62">
        <f t="shared" ca="1" si="3"/>
        <v>7.2142012744621811</v>
      </c>
      <c r="I62">
        <f>SUM(D$2:D62)/COUNT(D$2:D62)</f>
        <v>1.9994983333405495E-2</v>
      </c>
      <c r="J62">
        <f>D62/I62</f>
        <v>1.124332019578923</v>
      </c>
      <c r="L62">
        <f ca="1">VARA(C$2:C62)</f>
        <v>5.1228866045654998E-4</v>
      </c>
      <c r="M62">
        <f ca="1">(L62-L61)/D62</f>
        <v>4.2129200155857664E-3</v>
      </c>
      <c r="N62">
        <f t="shared" ca="1" si="4"/>
        <v>-3.3744375261176089</v>
      </c>
      <c r="O62" t="b">
        <f ca="1">IF(OR(O61,M62*MIN((B62-B$2)*Analysis!$B$19,1)&gt;Analysis!$B$18),TRUE,FALSE)</f>
        <v>0</v>
      </c>
      <c r="P62">
        <f ca="1">IF(O62,P61,SUM(C$2:C62)/COUNT(C$2:C62))</f>
        <v>9.8547152665573723</v>
      </c>
      <c r="Q62">
        <f ca="1">IF(O62,C62-P62,0)</f>
        <v>0</v>
      </c>
      <c r="R62">
        <f ca="1">R61+Q62*$D62</f>
        <v>0</v>
      </c>
      <c r="S62">
        <f t="shared" ca="1" si="5"/>
        <v>0</v>
      </c>
      <c r="U62">
        <f ca="1">MEDIAN2(Q62,Analysis!$B$5,2)</f>
        <v>0</v>
      </c>
      <c r="V62">
        <f t="shared" ref="V62:W62" ca="1" si="122">V61+U62*$D62</f>
        <v>0</v>
      </c>
      <c r="W62">
        <f t="shared" ca="1" si="122"/>
        <v>0</v>
      </c>
      <c r="Y62">
        <f ca="1">AVERAGE2(U62,Analysis!$B$5,2)</f>
        <v>0</v>
      </c>
      <c r="Z62">
        <f t="shared" ref="Z62:AA62" ca="1" si="123">Z61+Y62*$D62</f>
        <v>0</v>
      </c>
      <c r="AA62">
        <f t="shared" ca="1" si="123"/>
        <v>0</v>
      </c>
      <c r="AD62">
        <f ca="1">IF(B62&gt;0,C62-Analysis!$B$14,0)</f>
        <v>-7.9461924942858531E-2</v>
      </c>
      <c r="AE62">
        <f ca="1">IF(B62&gt;0,AE61+AD62*$D62,0)</f>
        <v>-3.9161341603683435E-3</v>
      </c>
      <c r="AF62">
        <f ca="1">IF(B62&gt;0,AF61+AE62*$D62,0)</f>
        <v>-1.6576206483295845E-3</v>
      </c>
      <c r="AG62">
        <f ca="1">IF(AND(B62&gt;Analysis!$B$34,B62&lt;Analysis!$B$35),FilterInput(AD62,Analysis!$B$29,Analysis!$B$30),0)</f>
        <v>0</v>
      </c>
      <c r="AH62">
        <f ca="1">MEDIAN2(AG62,Analysis!$B$5,2)</f>
        <v>0</v>
      </c>
      <c r="AI62">
        <f ca="1">AVERAGE2(AH62,Analysis!$B$6,2)</f>
        <v>0</v>
      </c>
      <c r="AJ62">
        <f ca="1">INTEGRAL2(AI62,$B62,AJ61,AI61,$B61,Analysis!$B$22)</f>
        <v>0</v>
      </c>
      <c r="AK62">
        <f ca="1">IF(AND(B62&lt;Analysis!$B$35,B62&gt;0),INTEGRAL2(AJ62,$B62,AK61,AJ61,$B61,Analysis!$B$23),0)</f>
        <v>0</v>
      </c>
      <c r="AM62">
        <f>Analysis!$B$31*'Flight Input'!U62+IF('Flight Input'!U62 &gt; 0,Analysis!$B$32,0)</f>
        <v>0</v>
      </c>
      <c r="AN62">
        <f ca="1">_xlfn.COVARIANCE.P($AK$102:$AK$1171,AM62:AM1131)</f>
        <v>0.16026358742704117</v>
      </c>
      <c r="AO62">
        <f t="shared" ca="1" si="1"/>
        <v>0</v>
      </c>
    </row>
    <row r="63" spans="1:41" x14ac:dyDescent="0.3">
      <c r="A63">
        <v>61</v>
      </c>
      <c r="B63">
        <f>'Flight Input'!M63</f>
        <v>1.2725670000072569</v>
      </c>
      <c r="C63">
        <f ca="1">INDIRECT(CONCATENATE("'Flight Input'!",Analysis!$B$2,A63+2))</f>
        <v>9.8348879700000005</v>
      </c>
      <c r="D63">
        <f t="shared" si="0"/>
        <v>2.0268000007490627E-2</v>
      </c>
      <c r="F63">
        <f t="shared" ca="1" si="2"/>
        <v>12.020509877703745</v>
      </c>
      <c r="G63">
        <f t="shared" ca="1" si="3"/>
        <v>7.4578329687535216</v>
      </c>
      <c r="I63">
        <f>SUM(D$2:D63)/COUNT(D$2:D63)</f>
        <v>1.9999459016587218E-2</v>
      </c>
      <c r="J63">
        <f>D63/I63</f>
        <v>1.0134274127455491</v>
      </c>
      <c r="L63">
        <f ca="1">VARA(C$2:C63)</f>
        <v>5.1023115809455068E-4</v>
      </c>
      <c r="M63">
        <f ca="1">(L63-L62)/D63</f>
        <v>-1.0151481948090047E-4</v>
      </c>
      <c r="N63">
        <f t="shared" ca="1" si="4"/>
        <v>2.843583480298935</v>
      </c>
      <c r="O63" t="b">
        <f ca="1">IF(OR(O62,M63*MIN((B63-B$2)*Analysis!$B$19,1)&gt;Analysis!$B$18),TRUE,FALSE)</f>
        <v>0</v>
      </c>
      <c r="P63">
        <f ca="1">IF(O63,P62,SUM(C$2:C63)/COUNT(C$2:C63))</f>
        <v>9.8543954714516069</v>
      </c>
      <c r="Q63">
        <f ca="1">IF(O63,C63-P63,0)</f>
        <v>0</v>
      </c>
      <c r="R63">
        <f ca="1">R62+Q63*$D63</f>
        <v>0</v>
      </c>
      <c r="S63">
        <f t="shared" ca="1" si="5"/>
        <v>0</v>
      </c>
      <c r="U63">
        <f ca="1">MEDIAN2(Q63,Analysis!$B$5,2)</f>
        <v>0</v>
      </c>
      <c r="V63">
        <f t="shared" ref="V63:W63" ca="1" si="124">V62+U63*$D63</f>
        <v>0</v>
      </c>
      <c r="W63">
        <f t="shared" ca="1" si="124"/>
        <v>0</v>
      </c>
      <c r="Y63">
        <f ca="1">AVERAGE2(U63,Analysis!$B$5,2)</f>
        <v>0</v>
      </c>
      <c r="Z63">
        <f t="shared" ref="Z63:AA63" ca="1" si="125">Z62+Y63*$D63</f>
        <v>0</v>
      </c>
      <c r="AA63">
        <f t="shared" ca="1" si="125"/>
        <v>0</v>
      </c>
      <c r="AD63">
        <f ca="1">IF(B63&gt;0,C63-Analysis!$B$14,0)</f>
        <v>-2.1828174942859491E-2</v>
      </c>
      <c r="AE63">
        <f ca="1">IF(B63&gt;0,AE62+AD63*$D63,0)</f>
        <v>-4.3585476102737265E-3</v>
      </c>
      <c r="AF63">
        <f ca="1">IF(B63&gt;0,AF62+AE63*$D63,0)</f>
        <v>-1.7459596913272607E-3</v>
      </c>
      <c r="AG63">
        <f ca="1">IF(AND(B63&gt;Analysis!$B$34,B63&lt;Analysis!$B$35),FilterInput(AD63,Analysis!$B$29,Analysis!$B$30),0)</f>
        <v>0</v>
      </c>
      <c r="AH63">
        <f ca="1">MEDIAN2(AG63,Analysis!$B$5,2)</f>
        <v>0</v>
      </c>
      <c r="AI63">
        <f ca="1">AVERAGE2(AH63,Analysis!$B$6,2)</f>
        <v>0</v>
      </c>
      <c r="AJ63">
        <f ca="1">INTEGRAL2(AI63,$B63,AJ62,AI62,$B62,Analysis!$B$22)</f>
        <v>0</v>
      </c>
      <c r="AK63">
        <f ca="1">IF(AND(B63&lt;Analysis!$B$35,B63&gt;0),INTEGRAL2(AJ63,$B63,AK62,AJ62,$B62,Analysis!$B$23),0)</f>
        <v>0</v>
      </c>
      <c r="AM63">
        <f>Analysis!$B$31*'Flight Input'!U63+IF('Flight Input'!U63 &gt; 0,Analysis!$B$32,0)</f>
        <v>0</v>
      </c>
      <c r="AN63">
        <f ca="1">_xlfn.COVARIANCE.P($AK$102:$AK$1171,AM63:AM1132)</f>
        <v>0.16105459882064888</v>
      </c>
      <c r="AO63">
        <f t="shared" ca="1" si="1"/>
        <v>0</v>
      </c>
    </row>
    <row r="64" spans="1:41" x14ac:dyDescent="0.3">
      <c r="A64">
        <v>62</v>
      </c>
      <c r="B64">
        <f>'Flight Input'!M64</f>
        <v>1.2926980000047479</v>
      </c>
      <c r="C64">
        <f ca="1">INDIRECT(CONCATENATE("'Flight Input'!",Analysis!$B$2,A64+2))</f>
        <v>9.8613259199999987</v>
      </c>
      <c r="D64">
        <f t="shared" si="0"/>
        <v>2.0130999997491017E-2</v>
      </c>
      <c r="F64">
        <f t="shared" ca="1" si="2"/>
        <v>12.219028229774523</v>
      </c>
      <c r="G64">
        <f t="shared" ca="1" si="3"/>
        <v>7.7038142260164548</v>
      </c>
      <c r="I64">
        <f>SUM(D$2:D64)/COUNT(D$2:D64)</f>
        <v>2.0001580645311472E-2</v>
      </c>
      <c r="J64">
        <f>D64/I64</f>
        <v>1.0064704562341618</v>
      </c>
      <c r="L64">
        <f ca="1">VARA(C$2:C64)</f>
        <v>5.0276402197041241E-4</v>
      </c>
      <c r="M64">
        <f ca="1">(L64-L63)/D64</f>
        <v>-3.709272328780941E-4</v>
      </c>
      <c r="N64">
        <f t="shared" ca="1" si="4"/>
        <v>1.313295415195137</v>
      </c>
      <c r="O64" t="b">
        <f ca="1">IF(OR(O63,M64*MIN((B64-B$2)*Analysis!$B$19,1)&gt;Analysis!$B$18),TRUE,FALSE)</f>
        <v>0</v>
      </c>
      <c r="P64">
        <f ca="1">IF(O64,P63,SUM(C$2:C64)/COUNT(C$2:C64))</f>
        <v>9.8545054785714239</v>
      </c>
      <c r="Q64">
        <f ca="1">IF(O64,C64-P64,0)</f>
        <v>0</v>
      </c>
      <c r="R64">
        <f ca="1">R63+Q64*$D64</f>
        <v>0</v>
      </c>
      <c r="S64">
        <f t="shared" ca="1" si="5"/>
        <v>0</v>
      </c>
      <c r="U64">
        <f ca="1">MEDIAN2(Q64,Analysis!$B$5,2)</f>
        <v>0</v>
      </c>
      <c r="V64">
        <f t="shared" ref="V64:W64" ca="1" si="126">V63+U64*$D64</f>
        <v>0</v>
      </c>
      <c r="W64">
        <f t="shared" ca="1" si="126"/>
        <v>0</v>
      </c>
      <c r="Y64">
        <f ca="1">AVERAGE2(U64,Analysis!$B$5,2)</f>
        <v>0</v>
      </c>
      <c r="Z64">
        <f t="shared" ref="Z64:AA64" ca="1" si="127">Z63+Y64*$D64</f>
        <v>0</v>
      </c>
      <c r="AA64">
        <f t="shared" ca="1" si="127"/>
        <v>0</v>
      </c>
      <c r="AD64">
        <f ca="1">IF(B64&gt;0,C64-Analysis!$B$14,0)</f>
        <v>4.6097750571387763E-3</v>
      </c>
      <c r="AE64">
        <f ca="1">IF(B64&gt;0,AE63+AD64*$D64,0)</f>
        <v>-4.2657482286100317E-3</v>
      </c>
      <c r="AF64">
        <f ca="1">IF(B64&gt;0,AF63+AE64*$D64,0)</f>
        <v>-1.8318334689067066E-3</v>
      </c>
      <c r="AG64">
        <f ca="1">IF(AND(B64&gt;Analysis!$B$34,B64&lt;Analysis!$B$35),FilterInput(AD64,Analysis!$B$29,Analysis!$B$30),0)</f>
        <v>0</v>
      </c>
      <c r="AH64">
        <f ca="1">MEDIAN2(AG64,Analysis!$B$5,2)</f>
        <v>0</v>
      </c>
      <c r="AI64">
        <f ca="1">AVERAGE2(AH64,Analysis!$B$6,2)</f>
        <v>0</v>
      </c>
      <c r="AJ64">
        <f ca="1">INTEGRAL2(AI64,$B64,AJ63,AI63,$B63,Analysis!$B$22)</f>
        <v>0</v>
      </c>
      <c r="AK64">
        <f ca="1">IF(AND(B64&lt;Analysis!$B$35,B64&gt;0),INTEGRAL2(AJ64,$B64,AK63,AJ63,$B63,Analysis!$B$23),0)</f>
        <v>0</v>
      </c>
      <c r="AM64">
        <f>Analysis!$B$31*'Flight Input'!U64+IF('Flight Input'!U64 &gt; 0,Analysis!$B$32,0)</f>
        <v>0</v>
      </c>
      <c r="AN64">
        <f ca="1">_xlfn.COVARIANCE.P($AK$102:$AK$1171,AM64:AM1133)</f>
        <v>0.16183998732949467</v>
      </c>
      <c r="AO64">
        <f t="shared" ca="1" si="1"/>
        <v>0</v>
      </c>
    </row>
    <row r="65" spans="1:41" x14ac:dyDescent="0.3">
      <c r="A65">
        <v>63</v>
      </c>
      <c r="B65">
        <f>'Flight Input'!M65</f>
        <v>1.3091259999928297</v>
      </c>
      <c r="C65">
        <f ca="1">INDIRECT(CONCATENATE("'Flight Input'!",Analysis!$B$2,A65+2))</f>
        <v>9.843550200000001</v>
      </c>
      <c r="D65">
        <f t="shared" si="0"/>
        <v>1.6427999988081865E-2</v>
      </c>
      <c r="F65">
        <f t="shared" ca="1" si="2"/>
        <v>12.380738072342806</v>
      </c>
      <c r="G65">
        <f t="shared" ca="1" si="3"/>
        <v>7.9072049909213469</v>
      </c>
      <c r="I65">
        <f>SUM(D$2:D65)/COUNT(D$2:D65)</f>
        <v>1.9944857142815766E-2</v>
      </c>
      <c r="J65">
        <f>D65/I65</f>
        <v>0.82367097795931365</v>
      </c>
      <c r="L65">
        <f ca="1">VARA(C$2:C65)</f>
        <v>4.9665892392831968E-4</v>
      </c>
      <c r="M65">
        <f ca="1">(L65-L64)/D65</f>
        <v>-3.7162758987836899E-4</v>
      </c>
      <c r="N65">
        <f t="shared" ca="1" si="4"/>
        <v>-1.0820379847147306</v>
      </c>
      <c r="O65" t="b">
        <f ca="1">IF(OR(O64,M65*MIN((B65-B$2)*Analysis!$B$19,1)&gt;Analysis!$B$18),TRUE,FALSE)</f>
        <v>0</v>
      </c>
      <c r="P65">
        <f ca="1">IF(O65,P64,SUM(C$2:C65)/COUNT(C$2:C65))</f>
        <v>9.8543343023437444</v>
      </c>
      <c r="Q65">
        <f ca="1">IF(O65,C65-P65,0)</f>
        <v>0</v>
      </c>
      <c r="R65">
        <f ca="1">R64+Q65*$D65</f>
        <v>0</v>
      </c>
      <c r="S65">
        <f t="shared" ca="1" si="5"/>
        <v>0</v>
      </c>
      <c r="U65">
        <f ca="1">MEDIAN2(Q65,Analysis!$B$5,2)</f>
        <v>0</v>
      </c>
      <c r="V65">
        <f t="shared" ref="V65:W65" ca="1" si="128">V64+U65*$D65</f>
        <v>0</v>
      </c>
      <c r="W65">
        <f t="shared" ca="1" si="128"/>
        <v>0</v>
      </c>
      <c r="Y65">
        <f ca="1">AVERAGE2(U65,Analysis!$B$5,2)</f>
        <v>0</v>
      </c>
      <c r="Z65">
        <f t="shared" ref="Z65:AA65" ca="1" si="129">Z64+Y65*$D65</f>
        <v>0</v>
      </c>
      <c r="AA65">
        <f t="shared" ca="1" si="129"/>
        <v>0</v>
      </c>
      <c r="AD65">
        <f ca="1">IF(B65&gt;0,C65-Analysis!$B$14,0)</f>
        <v>-1.3165944942858943E-2</v>
      </c>
      <c r="AE65">
        <f ca="1">IF(B65&gt;0,AE64+AD65*$D65,0)</f>
        <v>-4.4820383719744051E-3</v>
      </c>
      <c r="AF65">
        <f ca="1">IF(B65&gt;0,AF64+AE65*$D65,0)</f>
        <v>-1.9054643952280846E-3</v>
      </c>
      <c r="AG65">
        <f ca="1">IF(AND(B65&gt;Analysis!$B$34,B65&lt;Analysis!$B$35),FilterInput(AD65,Analysis!$B$29,Analysis!$B$30),0)</f>
        <v>0</v>
      </c>
      <c r="AH65">
        <f ca="1">MEDIAN2(AG65,Analysis!$B$5,2)</f>
        <v>0</v>
      </c>
      <c r="AI65">
        <f ca="1">AVERAGE2(AH65,Analysis!$B$6,2)</f>
        <v>0</v>
      </c>
      <c r="AJ65">
        <f ca="1">INTEGRAL2(AI65,$B65,AJ64,AI64,$B64,Analysis!$B$22)</f>
        <v>0</v>
      </c>
      <c r="AK65">
        <f ca="1">IF(AND(B65&lt;Analysis!$B$35,B65&gt;0),INTEGRAL2(AJ65,$B65,AK64,AJ64,$B64,Analysis!$B$23),0)</f>
        <v>0</v>
      </c>
      <c r="AM65">
        <f>Analysis!$B$31*'Flight Input'!U65+IF('Flight Input'!U65 &gt; 0,Analysis!$B$32,0)</f>
        <v>0</v>
      </c>
      <c r="AN65">
        <f ca="1">_xlfn.COVARIANCE.P($AK$102:$AK$1171,AM65:AM1134)</f>
        <v>0.16261899888258413</v>
      </c>
      <c r="AO65">
        <f t="shared" ca="1" si="1"/>
        <v>0</v>
      </c>
    </row>
    <row r="66" spans="1:41" x14ac:dyDescent="0.3">
      <c r="A66">
        <v>64</v>
      </c>
      <c r="B66">
        <f>'Flight Input'!M66</f>
        <v>1.3326839999936055</v>
      </c>
      <c r="C66">
        <f ca="1">INDIRECT(CONCATENATE("'Flight Input'!",Analysis!$B$2,A66+2))</f>
        <v>9.8506918800000012</v>
      </c>
      <c r="D66">
        <f t="shared" si="0"/>
        <v>2.3558000000775792E-2</v>
      </c>
      <c r="F66">
        <f t="shared" ca="1" si="2"/>
        <v>12.612800671659489</v>
      </c>
      <c r="G66">
        <f t="shared" ca="1" si="3"/>
        <v>8.2043373491540859</v>
      </c>
      <c r="I66">
        <f>SUM(D$2:D66)/COUNT(D$2:D66)</f>
        <v>2.0001312499971391E-2</v>
      </c>
      <c r="J66">
        <f>D66/I66</f>
        <v>1.1778227054254309</v>
      </c>
      <c r="L66">
        <f ca="1">VARA(C$2:C66)</f>
        <v>4.8910273963471268E-4</v>
      </c>
      <c r="M66">
        <f ca="1">(L66-L65)/D66</f>
        <v>-3.2074812349767209E-4</v>
      </c>
      <c r="N66">
        <f t="shared" ca="1" si="4"/>
        <v>0.30315306901116251</v>
      </c>
      <c r="O66" t="b">
        <f ca="1">IF(OR(O65,M66*MIN((B66-B$2)*Analysis!$B$19,1)&gt;Analysis!$B$18),TRUE,FALSE)</f>
        <v>0</v>
      </c>
      <c r="P66">
        <f ca="1">IF(O66,P65,SUM(C$2:C66)/COUNT(C$2:C66))</f>
        <v>9.8542782650769176</v>
      </c>
      <c r="Q66">
        <f ca="1">IF(O66,C66-P66,0)</f>
        <v>0</v>
      </c>
      <c r="R66">
        <f ca="1">R65+Q66*$D66</f>
        <v>0</v>
      </c>
      <c r="S66">
        <f t="shared" ca="1" si="5"/>
        <v>0</v>
      </c>
      <c r="U66">
        <f ca="1">MEDIAN2(Q66,Analysis!$B$5,2)</f>
        <v>0</v>
      </c>
      <c r="V66">
        <f t="shared" ref="V66:W66" ca="1" si="130">V65+U66*$D66</f>
        <v>0</v>
      </c>
      <c r="W66">
        <f t="shared" ca="1" si="130"/>
        <v>0</v>
      </c>
      <c r="Y66">
        <f ca="1">AVERAGE2(U66,Analysis!$B$5,2)</f>
        <v>0</v>
      </c>
      <c r="Z66">
        <f t="shared" ref="Z66:AA66" ca="1" si="131">Z65+Y66*$D66</f>
        <v>0</v>
      </c>
      <c r="AA66">
        <f t="shared" ca="1" si="131"/>
        <v>0</v>
      </c>
      <c r="AD66">
        <f ca="1">IF(B66&gt;0,C66-Analysis!$B$14,0)</f>
        <v>-6.0242649428587924E-3</v>
      </c>
      <c r="AE66">
        <f ca="1">IF(B66&gt;0,AE65+AD66*$D66,0)</f>
        <v>-4.6239580055029463E-3</v>
      </c>
      <c r="AF66">
        <f ca="1">IF(B66&gt;0,AF65+AE66*$D66,0)</f>
        <v>-2.0143955979253104E-3</v>
      </c>
      <c r="AG66">
        <f ca="1">IF(AND(B66&gt;Analysis!$B$34,B66&lt;Analysis!$B$35),FilterInput(AD66,Analysis!$B$29,Analysis!$B$30),0)</f>
        <v>0</v>
      </c>
      <c r="AH66">
        <f ca="1">MEDIAN2(AG66,Analysis!$B$5,2)</f>
        <v>0</v>
      </c>
      <c r="AI66">
        <f ca="1">AVERAGE2(AH66,Analysis!$B$6,2)</f>
        <v>0</v>
      </c>
      <c r="AJ66">
        <f ca="1">INTEGRAL2(AI66,$B66,AJ65,AI65,$B65,Analysis!$B$22)</f>
        <v>0</v>
      </c>
      <c r="AK66">
        <f ca="1">IF(AND(B66&lt;Analysis!$B$35,B66&gt;0),INTEGRAL2(AJ66,$B66,AK65,AJ65,$B65,Analysis!$B$23),0)</f>
        <v>0</v>
      </c>
      <c r="AM66">
        <f>Analysis!$B$31*'Flight Input'!U66+IF('Flight Input'!U66 &gt; 0,Analysis!$B$32,0)</f>
        <v>0</v>
      </c>
      <c r="AN66">
        <f ca="1">_xlfn.COVARIANCE.P($AK$102:$AK$1171,AM66:AM1135)</f>
        <v>0.1633915314376132</v>
      </c>
      <c r="AO66">
        <f t="shared" ca="1" si="1"/>
        <v>0</v>
      </c>
    </row>
    <row r="67" spans="1:41" x14ac:dyDescent="0.3">
      <c r="A67">
        <v>65</v>
      </c>
      <c r="B67">
        <f>'Flight Input'!M67</f>
        <v>1.3498839999956544</v>
      </c>
      <c r="C67">
        <f ca="1">INDIRECT(CONCATENATE("'Flight Input'!",Analysis!$B$2,A67+2))</f>
        <v>9.8535465900000005</v>
      </c>
      <c r="D67">
        <f t="shared" ref="D67:D130" si="132">B67-B66</f>
        <v>1.720000000204891E-2</v>
      </c>
      <c r="F67">
        <f t="shared" ca="1" si="2"/>
        <v>12.782281673027677</v>
      </c>
      <c r="G67">
        <f t="shared" ca="1" si="3"/>
        <v>8.4241925939563522</v>
      </c>
      <c r="I67">
        <f>SUM(D$2:D67)/COUNT(D$2:D67)</f>
        <v>1.9958215384618738E-2</v>
      </c>
      <c r="J67">
        <f>D67/I67</f>
        <v>0.8618005002243081</v>
      </c>
      <c r="L67">
        <f ca="1">VARA(C$2:C67)</f>
        <v>4.8158619344154056E-4</v>
      </c>
      <c r="M67">
        <f ca="1">(L67-L66)/D67</f>
        <v>-4.3700849955097298E-4</v>
      </c>
      <c r="N67">
        <f t="shared" ca="1" si="4"/>
        <v>0.1659715116080995</v>
      </c>
      <c r="O67" t="b">
        <f ca="1">IF(OR(O66,M67*MIN((B67-B$2)*Analysis!$B$19,1)&gt;Analysis!$B$18),TRUE,FALSE)</f>
        <v>0</v>
      </c>
      <c r="P67">
        <f ca="1">IF(O67,P66,SUM(C$2:C67)/COUNT(C$2:C67))</f>
        <v>9.8542671790909022</v>
      </c>
      <c r="Q67">
        <f ca="1">IF(O67,C67-P67,0)</f>
        <v>0</v>
      </c>
      <c r="R67">
        <f ca="1">R66+Q67*$D67</f>
        <v>0</v>
      </c>
      <c r="S67">
        <f t="shared" ca="1" si="5"/>
        <v>0</v>
      </c>
      <c r="U67">
        <f ca="1">MEDIAN2(Q67,Analysis!$B$5,2)</f>
        <v>0</v>
      </c>
      <c r="V67">
        <f t="shared" ref="V67:W67" ca="1" si="133">V66+U67*$D67</f>
        <v>0</v>
      </c>
      <c r="W67">
        <f t="shared" ca="1" si="133"/>
        <v>0</v>
      </c>
      <c r="Y67">
        <f ca="1">AVERAGE2(U67,Analysis!$B$5,2)</f>
        <v>0</v>
      </c>
      <c r="Z67">
        <f t="shared" ref="Z67:AA67" ca="1" si="134">Z66+Y67*$D67</f>
        <v>0</v>
      </c>
      <c r="AA67">
        <f t="shared" ca="1" si="134"/>
        <v>0</v>
      </c>
      <c r="AD67">
        <f ca="1">IF(B67&gt;0,C67-Analysis!$B$14,0)</f>
        <v>-3.1695549428594205E-3</v>
      </c>
      <c r="AE67">
        <f ca="1">IF(B67&gt;0,AE66+AD67*$D67,0)</f>
        <v>-4.6784743505266227E-3</v>
      </c>
      <c r="AF67">
        <f ca="1">IF(B67&gt;0,AF66+AE67*$D67,0)</f>
        <v>-2.0948653567639539E-3</v>
      </c>
      <c r="AG67">
        <f ca="1">IF(AND(B67&gt;Analysis!$B$34,B67&lt;Analysis!$B$35),FilterInput(AD67,Analysis!$B$29,Analysis!$B$30),0)</f>
        <v>0</v>
      </c>
      <c r="AH67">
        <f ca="1">MEDIAN2(AG67,Analysis!$B$5,2)</f>
        <v>0</v>
      </c>
      <c r="AI67">
        <f ca="1">AVERAGE2(AH67,Analysis!$B$6,2)</f>
        <v>0</v>
      </c>
      <c r="AJ67">
        <f ca="1">INTEGRAL2(AI67,$B67,AJ66,AI66,$B66,Analysis!$B$22)</f>
        <v>0</v>
      </c>
      <c r="AK67">
        <f ca="1">IF(AND(B67&lt;Analysis!$B$35,B67&gt;0),INTEGRAL2(AJ67,$B67,AK66,AJ66,$B66,Analysis!$B$23),0)</f>
        <v>0</v>
      </c>
      <c r="AM67">
        <f>Analysis!$B$31*'Flight Input'!U67+IF('Flight Input'!U67 &gt; 0,Analysis!$B$32,0)</f>
        <v>0</v>
      </c>
      <c r="AN67">
        <f ca="1">_xlfn.COVARIANCE.P($AK$102:$AK$1171,AM67:AM1136)</f>
        <v>0.16415941945921902</v>
      </c>
      <c r="AO67">
        <f t="shared" ref="AO67:AO130" ca="1" si="135">AM67-AK67</f>
        <v>0</v>
      </c>
    </row>
    <row r="68" spans="1:41" x14ac:dyDescent="0.3">
      <c r="A68">
        <v>66</v>
      </c>
      <c r="B68">
        <f>'Flight Input'!M68</f>
        <v>1.370003000003635</v>
      </c>
      <c r="C68">
        <f ca="1">INDIRECT(CONCATENATE("'Flight Input'!",Analysis!$B$2,A68+2))</f>
        <v>9.8534092500000003</v>
      </c>
      <c r="D68">
        <f t="shared" si="132"/>
        <v>2.0119000007980503E-2</v>
      </c>
      <c r="F68">
        <f t="shared" ref="F68:F131" ca="1" si="136">F67+C68*$D68</f>
        <v>12.980522413807062</v>
      </c>
      <c r="G68">
        <f t="shared" ref="G68:G131" ca="1" si="137">G67+F68*$D68</f>
        <v>8.6853477245033268</v>
      </c>
      <c r="I68">
        <f>SUM(D$2:D68)/COUNT(D$2:D68)</f>
        <v>1.9960651515275735E-2</v>
      </c>
      <c r="J68">
        <f>D68/I68</f>
        <v>1.0079330322752034</v>
      </c>
      <c r="L68">
        <f ca="1">VARA(C$2:C68)</f>
        <v>4.7430041864119418E-4</v>
      </c>
      <c r="M68">
        <f ca="1">(L68-L67)/D68</f>
        <v>-3.6213404232100847E-4</v>
      </c>
      <c r="N68">
        <f t="shared" ref="N68:N131" ca="1" si="138">(C68-C67)/D68</f>
        <v>-6.8263830183274456E-3</v>
      </c>
      <c r="O68" t="b">
        <f ca="1">IF(OR(O67,M68*MIN((B68-B$2)*Analysis!$B$19,1)&gt;Analysis!$B$18),TRUE,FALSE)</f>
        <v>0</v>
      </c>
      <c r="P68">
        <f ca="1">IF(O68,P67,SUM(C$2:C68)/COUNT(C$2:C68))</f>
        <v>9.8542543741790993</v>
      </c>
      <c r="Q68">
        <f ca="1">IF(O68,C68-P68,0)</f>
        <v>0</v>
      </c>
      <c r="R68">
        <f ca="1">R67+Q68*$D68</f>
        <v>0</v>
      </c>
      <c r="S68">
        <f t="shared" ref="S68:S131" ca="1" si="139">S67+R68*$D68</f>
        <v>0</v>
      </c>
      <c r="U68">
        <f ca="1">MEDIAN2(Q68,Analysis!$B$5,2)</f>
        <v>0</v>
      </c>
      <c r="V68">
        <f t="shared" ref="V68:W68" ca="1" si="140">V67+U68*$D68</f>
        <v>0</v>
      </c>
      <c r="W68">
        <f t="shared" ca="1" si="140"/>
        <v>0</v>
      </c>
      <c r="Y68">
        <f ca="1">AVERAGE2(U68,Analysis!$B$5,2)</f>
        <v>0</v>
      </c>
      <c r="Z68">
        <f t="shared" ref="Z68:AA68" ca="1" si="141">Z67+Y68*$D68</f>
        <v>0</v>
      </c>
      <c r="AA68">
        <f t="shared" ca="1" si="141"/>
        <v>0</v>
      </c>
      <c r="AD68">
        <f ca="1">IF(B68&gt;0,C68-Analysis!$B$14,0)</f>
        <v>-3.3068949428596284E-3</v>
      </c>
      <c r="AE68">
        <f ca="1">IF(B68&gt;0,AE67+AD68*$D68,0)</f>
        <v>-4.7450057699084062E-3</v>
      </c>
      <c r="AF68">
        <f ca="1">IF(B68&gt;0,AF67+AE68*$D68,0)</f>
        <v>-2.1903301278866087E-3</v>
      </c>
      <c r="AG68">
        <f ca="1">IF(AND(B68&gt;Analysis!$B$34,B68&lt;Analysis!$B$35),FilterInput(AD68,Analysis!$B$29,Analysis!$B$30),0)</f>
        <v>0</v>
      </c>
      <c r="AH68">
        <f ca="1">MEDIAN2(AG68,Analysis!$B$5,2)</f>
        <v>0</v>
      </c>
      <c r="AI68">
        <f ca="1">AVERAGE2(AH68,Analysis!$B$6,2)</f>
        <v>0</v>
      </c>
      <c r="AJ68">
        <f ca="1">INTEGRAL2(AI68,$B68,AJ67,AI67,$B67,Analysis!$B$22)</f>
        <v>0</v>
      </c>
      <c r="AK68">
        <f ca="1">IF(AND(B68&lt;Analysis!$B$35,B68&gt;0),INTEGRAL2(AJ68,$B68,AK67,AJ67,$B67,Analysis!$B$23),0)</f>
        <v>0</v>
      </c>
      <c r="AM68">
        <f>Analysis!$B$31*'Flight Input'!U68+IF('Flight Input'!U68 &gt; 0,Analysis!$B$32,0)</f>
        <v>0</v>
      </c>
      <c r="AN68">
        <f ca="1">_xlfn.COVARIANCE.P($AK$102:$AK$1171,AM68:AM1137)</f>
        <v>0.16491848757502267</v>
      </c>
      <c r="AO68">
        <f t="shared" ca="1" si="135"/>
        <v>0</v>
      </c>
    </row>
    <row r="69" spans="1:41" x14ac:dyDescent="0.3">
      <c r="A69">
        <v>67</v>
      </c>
      <c r="B69">
        <f>'Flight Input'!M69</f>
        <v>1.388120000003255</v>
      </c>
      <c r="C69">
        <f ca="1">INDIRECT(CONCATENATE("'Flight Input'!",Analysis!$B$2,A69+2))</f>
        <v>9.8568721799999999</v>
      </c>
      <c r="D69">
        <f t="shared" si="132"/>
        <v>1.811699999962002E-2</v>
      </c>
      <c r="F69">
        <f t="shared" ca="1" si="136"/>
        <v>13.159099367088377</v>
      </c>
      <c r="G69">
        <f t="shared" ca="1" si="137"/>
        <v>8.9237511277318671</v>
      </c>
      <c r="I69">
        <f>SUM(D$2:D69)/COUNT(D$2:D69)</f>
        <v>1.9933134328474902E-2</v>
      </c>
      <c r="J69">
        <f>D69/I69</f>
        <v>0.9088886725525902</v>
      </c>
      <c r="L69">
        <f ca="1">VARA(C$2:C69)</f>
        <v>4.6732208596396966E-4</v>
      </c>
      <c r="M69">
        <f ca="1">(L69-L68)/D69</f>
        <v>-3.851814691930714E-4</v>
      </c>
      <c r="N69">
        <f t="shared" ca="1" si="138"/>
        <v>0.1911425732777039</v>
      </c>
      <c r="O69" t="b">
        <f ca="1">IF(OR(O68,M69*MIN((B69-B$2)*Analysis!$B$19,1)&gt;Analysis!$B$18),TRUE,FALSE)</f>
        <v>0</v>
      </c>
      <c r="P69">
        <f ca="1">IF(O69,P68,SUM(C$2:C69)/COUNT(C$2:C69))</f>
        <v>9.8542928713235227</v>
      </c>
      <c r="Q69">
        <f ca="1">IF(O69,C69-P69,0)</f>
        <v>0</v>
      </c>
      <c r="R69">
        <f ca="1">R68+Q69*$D69</f>
        <v>0</v>
      </c>
      <c r="S69">
        <f t="shared" ca="1" si="139"/>
        <v>0</v>
      </c>
      <c r="U69">
        <f ca="1">MEDIAN2(Q69,Analysis!$B$5,2)</f>
        <v>0</v>
      </c>
      <c r="V69">
        <f t="shared" ref="V69:W69" ca="1" si="142">V68+U69*$D69</f>
        <v>0</v>
      </c>
      <c r="W69">
        <f t="shared" ca="1" si="142"/>
        <v>0</v>
      </c>
      <c r="Y69">
        <f ca="1">AVERAGE2(U69,Analysis!$B$5,2)</f>
        <v>0</v>
      </c>
      <c r="Z69">
        <f t="shared" ref="Z69:AA69" ca="1" si="143">Z68+Y69*$D69</f>
        <v>0</v>
      </c>
      <c r="AA69">
        <f t="shared" ca="1" si="143"/>
        <v>0</v>
      </c>
      <c r="AD69">
        <f ca="1">IF(B69&gt;0,C69-Analysis!$B$14,0)</f>
        <v>1.5603505713990273E-4</v>
      </c>
      <c r="AE69">
        <f ca="1">IF(B69&gt;0,AE68+AD69*$D69,0)</f>
        <v>-4.7421788827782616E-3</v>
      </c>
      <c r="AF69">
        <f ca="1">IF(B69&gt;0,AF68+AE69*$D69,0)</f>
        <v>-2.2762441827041007E-3</v>
      </c>
      <c r="AG69">
        <f ca="1">IF(AND(B69&gt;Analysis!$B$34,B69&lt;Analysis!$B$35),FilterInput(AD69,Analysis!$B$29,Analysis!$B$30),0)</f>
        <v>0</v>
      </c>
      <c r="AH69">
        <f ca="1">MEDIAN2(AG69,Analysis!$B$5,2)</f>
        <v>0</v>
      </c>
      <c r="AI69">
        <f ca="1">AVERAGE2(AH69,Analysis!$B$6,2)</f>
        <v>0</v>
      </c>
      <c r="AJ69">
        <f ca="1">INTEGRAL2(AI69,$B69,AJ68,AI68,$B68,Analysis!$B$22)</f>
        <v>0</v>
      </c>
      <c r="AK69">
        <f ca="1">IF(AND(B69&lt;Analysis!$B$35,B69&gt;0),INTEGRAL2(AJ69,$B69,AK68,AJ68,$B68,Analysis!$B$23),0)</f>
        <v>0</v>
      </c>
      <c r="AM69">
        <f>Analysis!$B$31*'Flight Input'!U69+IF('Flight Input'!U69 &gt; 0,Analysis!$B$32,0)</f>
        <v>0</v>
      </c>
      <c r="AN69">
        <f ca="1">_xlfn.COVARIANCE.P($AK$102:$AK$1171,AM69:AM1138)</f>
        <v>0.16567246122256235</v>
      </c>
      <c r="AO69">
        <f t="shared" ca="1" si="135"/>
        <v>0</v>
      </c>
    </row>
    <row r="70" spans="1:41" x14ac:dyDescent="0.3">
      <c r="A70">
        <v>68</v>
      </c>
      <c r="B70">
        <f>'Flight Input'!M70</f>
        <v>1.4047730000020238</v>
      </c>
      <c r="C70">
        <f ca="1">INDIRECT(CONCATENATE("'Flight Input'!",Analysis!$B$2,A70+2))</f>
        <v>9.8563130100000009</v>
      </c>
      <c r="D70">
        <f t="shared" si="132"/>
        <v>1.6652999998768792E-2</v>
      </c>
      <c r="F70">
        <f t="shared" ca="1" si="136"/>
        <v>13.323236547631772</v>
      </c>
      <c r="G70">
        <f t="shared" ca="1" si="137"/>
        <v>9.1456229859431755</v>
      </c>
      <c r="I70">
        <f>SUM(D$2:D70)/COUNT(D$2:D70)</f>
        <v>1.9884897058920402E-2</v>
      </c>
      <c r="J70">
        <f>D70/I70</f>
        <v>0.83746976156953379</v>
      </c>
      <c r="L70">
        <f ca="1">VARA(C$2:C70)</f>
        <v>4.605088466986232E-4</v>
      </c>
      <c r="M70">
        <f ca="1">(L70-L69)/D70</f>
        <v>-4.0912984242179681E-4</v>
      </c>
      <c r="N70">
        <f t="shared" ca="1" si="138"/>
        <v>-3.3577733744087207E-2</v>
      </c>
      <c r="O70" t="b">
        <f ca="1">IF(OR(O69,M70*MIN((B70-B$2)*Analysis!$B$19,1)&gt;Analysis!$B$18),TRUE,FALSE)</f>
        <v>0</v>
      </c>
      <c r="P70">
        <f ca="1">IF(O70,P69,SUM(C$2:C70)/COUNT(C$2:C70))</f>
        <v>9.8543221486956458</v>
      </c>
      <c r="Q70">
        <f ca="1">IF(O70,C70-P70,0)</f>
        <v>0</v>
      </c>
      <c r="R70">
        <f ca="1">R69+Q70*$D70</f>
        <v>0</v>
      </c>
      <c r="S70">
        <f t="shared" ca="1" si="139"/>
        <v>0</v>
      </c>
      <c r="U70">
        <f ca="1">MEDIAN2(Q70,Analysis!$B$5,2)</f>
        <v>0</v>
      </c>
      <c r="V70">
        <f t="shared" ref="V70:W70" ca="1" si="144">V69+U70*$D70</f>
        <v>0</v>
      </c>
      <c r="W70">
        <f t="shared" ca="1" si="144"/>
        <v>0</v>
      </c>
      <c r="Y70">
        <f ca="1">AVERAGE2(U70,Analysis!$B$5,2)</f>
        <v>0</v>
      </c>
      <c r="Z70">
        <f t="shared" ref="Z70:AA70" ca="1" si="145">Z69+Y70*$D70</f>
        <v>0</v>
      </c>
      <c r="AA70">
        <f t="shared" ca="1" si="145"/>
        <v>0</v>
      </c>
      <c r="AD70">
        <f ca="1">IF(B70&gt;0,C70-Analysis!$B$14,0)</f>
        <v>-4.0313494285904028E-4</v>
      </c>
      <c r="AE70">
        <f ca="1">IF(B70&gt;0,AE69+AD70*$D70,0)</f>
        <v>-4.7488922889811968E-3</v>
      </c>
      <c r="AF70">
        <f ca="1">IF(B70&gt;0,AF69+AE70*$D70,0)</f>
        <v>-2.3553274859866575E-3</v>
      </c>
      <c r="AG70">
        <f ca="1">IF(AND(B70&gt;Analysis!$B$34,B70&lt;Analysis!$B$35),FilterInput(AD70,Analysis!$B$29,Analysis!$B$30),0)</f>
        <v>0</v>
      </c>
      <c r="AH70">
        <f ca="1">MEDIAN2(AG70,Analysis!$B$5,2)</f>
        <v>0</v>
      </c>
      <c r="AI70">
        <f ca="1">AVERAGE2(AH70,Analysis!$B$6,2)</f>
        <v>0</v>
      </c>
      <c r="AJ70">
        <f ca="1">INTEGRAL2(AI70,$B70,AJ69,AI69,$B69,Analysis!$B$22)</f>
        <v>0</v>
      </c>
      <c r="AK70">
        <f ca="1">IF(AND(B70&lt;Analysis!$B$35,B70&gt;0),INTEGRAL2(AJ70,$B70,AK69,AJ69,$B69,Analysis!$B$23),0)</f>
        <v>0</v>
      </c>
      <c r="AM70">
        <f>Analysis!$B$31*'Flight Input'!U70+IF('Flight Input'!U70 &gt; 0,Analysis!$B$32,0)</f>
        <v>0</v>
      </c>
      <c r="AN70">
        <f ca="1">_xlfn.COVARIANCE.P($AK$102:$AK$1171,AM70:AM1139)</f>
        <v>0.16642071694757271</v>
      </c>
      <c r="AO70">
        <f t="shared" ca="1" si="135"/>
        <v>0</v>
      </c>
    </row>
    <row r="71" spans="1:41" x14ac:dyDescent="0.3">
      <c r="A71">
        <v>69</v>
      </c>
      <c r="B71">
        <f>'Flight Input'!M71</f>
        <v>1.4334419999941019</v>
      </c>
      <c r="C71">
        <f ca="1">INDIRECT(CONCATENATE("'Flight Input'!",Analysis!$B$2,A71+2))</f>
        <v>9.7873879500000012</v>
      </c>
      <c r="D71">
        <f t="shared" si="132"/>
        <v>2.866899999207817E-2</v>
      </c>
      <c r="F71">
        <f t="shared" ca="1" si="136"/>
        <v>13.603831172692788</v>
      </c>
      <c r="G71">
        <f t="shared" ca="1" si="137"/>
        <v>9.5356312217253372</v>
      </c>
      <c r="I71">
        <f>SUM(D$2:D71)/COUNT(D$2:D71)</f>
        <v>2.0012202898531384E-2</v>
      </c>
      <c r="J71">
        <f>D71/I71</f>
        <v>1.4325759206739841</v>
      </c>
      <c r="L71">
        <f ca="1">VARA(C$2:C71)</f>
        <v>5.1783747622824905E-4</v>
      </c>
      <c r="M71">
        <f ca="1">(L71-L70)/D71</f>
        <v>1.9996731502831253E-3</v>
      </c>
      <c r="N71">
        <f t="shared" ca="1" si="138"/>
        <v>-2.404166870802789</v>
      </c>
      <c r="O71" t="b">
        <f ca="1">IF(OR(O70,M71*MIN((B71-B$2)*Analysis!$B$19,1)&gt;Analysis!$B$18),TRUE,FALSE)</f>
        <v>0</v>
      </c>
      <c r="P71">
        <f ca="1">IF(O71,P70,SUM(C$2:C71)/COUNT(C$2:C71))</f>
        <v>9.8533659458571385</v>
      </c>
      <c r="Q71">
        <f ca="1">IF(O71,C71-P71,0)</f>
        <v>0</v>
      </c>
      <c r="R71">
        <f ca="1">R70+Q71*$D71</f>
        <v>0</v>
      </c>
      <c r="S71">
        <f t="shared" ca="1" si="139"/>
        <v>0</v>
      </c>
      <c r="U71">
        <f ca="1">MEDIAN2(Q71,Analysis!$B$5,2)</f>
        <v>0</v>
      </c>
      <c r="V71">
        <f t="shared" ref="V71:W71" ca="1" si="146">V70+U71*$D71</f>
        <v>0</v>
      </c>
      <c r="W71">
        <f t="shared" ca="1" si="146"/>
        <v>0</v>
      </c>
      <c r="Y71">
        <f ca="1">AVERAGE2(U71,Analysis!$B$5,2)</f>
        <v>0</v>
      </c>
      <c r="Z71">
        <f t="shared" ref="Z71:AA71" ca="1" si="147">Z70+Y71*$D71</f>
        <v>0</v>
      </c>
      <c r="AA71">
        <f t="shared" ca="1" si="147"/>
        <v>0</v>
      </c>
      <c r="AD71">
        <f ca="1">IF(B71&gt;0,C71-Analysis!$B$14,0)</f>
        <v>-6.9328194942858801E-2</v>
      </c>
      <c r="AE71">
        <f ca="1">IF(B71&gt;0,AE70+AD71*$D71,0)</f>
        <v>-6.7364623092488092E-3</v>
      </c>
      <c r="AF71">
        <f ca="1">IF(B71&gt;0,AF70+AE71*$D71,0)</f>
        <v>-2.5484551238771466E-3</v>
      </c>
      <c r="AG71">
        <f ca="1">IF(AND(B71&gt;Analysis!$B$34,B71&lt;Analysis!$B$35),FilterInput(AD71,Analysis!$B$29,Analysis!$B$30),0)</f>
        <v>0</v>
      </c>
      <c r="AH71">
        <f ca="1">MEDIAN2(AG71,Analysis!$B$5,2)</f>
        <v>0</v>
      </c>
      <c r="AI71">
        <f ca="1">AVERAGE2(AH71,Analysis!$B$6,2)</f>
        <v>0</v>
      </c>
      <c r="AJ71">
        <f ca="1">INTEGRAL2(AI71,$B71,AJ70,AI70,$B70,Analysis!$B$22)</f>
        <v>0</v>
      </c>
      <c r="AK71">
        <f ca="1">IF(AND(B71&lt;Analysis!$B$35,B71&gt;0),INTEGRAL2(AJ71,$B71,AK70,AJ70,$B70,Analysis!$B$23),0)</f>
        <v>0</v>
      </c>
      <c r="AM71">
        <f>Analysis!$B$31*'Flight Input'!U71+IF('Flight Input'!U71 &gt; 0,Analysis!$B$32,0)</f>
        <v>0</v>
      </c>
      <c r="AN71">
        <f ca="1">_xlfn.COVARIANCE.P($AK$102:$AK$1171,AM71:AM1140)</f>
        <v>0.16716291319693041</v>
      </c>
      <c r="AO71">
        <f t="shared" ca="1" si="135"/>
        <v>0</v>
      </c>
    </row>
    <row r="72" spans="1:41" x14ac:dyDescent="0.3">
      <c r="A72">
        <v>70</v>
      </c>
      <c r="B72">
        <f>'Flight Input'!M72</f>
        <v>1.4489659999962896</v>
      </c>
      <c r="C72">
        <f ca="1">INDIRECT(CONCATENATE("'Flight Input'!",Analysis!$B$2,A72+2))</f>
        <v>9.8223998399999992</v>
      </c>
      <c r="D72">
        <f t="shared" si="132"/>
        <v>1.5524000002187677E-2</v>
      </c>
      <c r="F72">
        <f t="shared" ca="1" si="136"/>
        <v>13.756314107830436</v>
      </c>
      <c r="G72">
        <f t="shared" ca="1" si="137"/>
        <v>9.7491842419653914</v>
      </c>
      <c r="I72">
        <f>SUM(D$2:D72)/COUNT(D$2:D72)</f>
        <v>1.9948085714297903E-2</v>
      </c>
      <c r="J72">
        <f>D72/I72</f>
        <v>0.77822003697631814</v>
      </c>
      <c r="L72">
        <f ca="1">VARA(C$2:C72)</f>
        <v>5.2394542774227395E-4</v>
      </c>
      <c r="M72">
        <f ca="1">(L72-L71)/D72</f>
        <v>3.934521716802466E-4</v>
      </c>
      <c r="N72">
        <f t="shared" ca="1" si="138"/>
        <v>2.2553394740443244</v>
      </c>
      <c r="O72" t="b">
        <f ca="1">IF(OR(O71,M72*MIN((B72-B$2)*Analysis!$B$19,1)&gt;Analysis!$B$18),TRUE,FALSE)</f>
        <v>0</v>
      </c>
      <c r="P72">
        <f ca="1">IF(O72,P71,SUM(C$2:C72)/COUNT(C$2:C72))</f>
        <v>9.8529298035211212</v>
      </c>
      <c r="Q72">
        <f ca="1">IF(O72,C72-P72,0)</f>
        <v>0</v>
      </c>
      <c r="R72">
        <f ca="1">R71+Q72*$D72</f>
        <v>0</v>
      </c>
      <c r="S72">
        <f t="shared" ca="1" si="139"/>
        <v>0</v>
      </c>
      <c r="U72">
        <f ca="1">MEDIAN2(Q72,Analysis!$B$5,2)</f>
        <v>0</v>
      </c>
      <c r="V72">
        <f t="shared" ref="V72:W72" ca="1" si="148">V71+U72*$D72</f>
        <v>0</v>
      </c>
      <c r="W72">
        <f t="shared" ca="1" si="148"/>
        <v>0</v>
      </c>
      <c r="Y72">
        <f ca="1">AVERAGE2(U72,Analysis!$B$5,2)</f>
        <v>0</v>
      </c>
      <c r="Z72">
        <f t="shared" ref="Z72:AA72" ca="1" si="149">Z71+Y72*$D72</f>
        <v>0</v>
      </c>
      <c r="AA72">
        <f t="shared" ca="1" si="149"/>
        <v>0</v>
      </c>
      <c r="AD72">
        <f ca="1">IF(B72&gt;0,C72-Analysis!$B$14,0)</f>
        <v>-3.4316304942860754E-2</v>
      </c>
      <c r="AE72">
        <f ca="1">IF(B72&gt;0,AE71+AD72*$D72,0)</f>
        <v>-7.2691886272568526E-3</v>
      </c>
      <c r="AF72">
        <f ca="1">IF(B72&gt;0,AF71+AE72*$D72,0)</f>
        <v>-2.6613020081425846E-3</v>
      </c>
      <c r="AG72">
        <f ca="1">IF(AND(B72&gt;Analysis!$B$34,B72&lt;Analysis!$B$35),FilterInput(AD72,Analysis!$B$29,Analysis!$B$30),0)</f>
        <v>0</v>
      </c>
      <c r="AH72">
        <f ca="1">MEDIAN2(AG72,Analysis!$B$5,2)</f>
        <v>0</v>
      </c>
      <c r="AI72">
        <f ca="1">AVERAGE2(AH72,Analysis!$B$6,2)</f>
        <v>0</v>
      </c>
      <c r="AJ72">
        <f ca="1">INTEGRAL2(AI72,$B72,AJ71,AI71,$B71,Analysis!$B$22)</f>
        <v>0</v>
      </c>
      <c r="AK72">
        <f ca="1">IF(AND(B72&lt;Analysis!$B$35,B72&gt;0),INTEGRAL2(AJ72,$B72,AK71,AJ71,$B71,Analysis!$B$23),0)</f>
        <v>0</v>
      </c>
      <c r="AM72">
        <f>Analysis!$B$31*'Flight Input'!U72+IF('Flight Input'!U72 &gt; 0,Analysis!$B$32,0)</f>
        <v>0</v>
      </c>
      <c r="AN72">
        <f ca="1">_xlfn.COVARIANCE.P($AK$102:$AK$1171,AM72:AM1141)</f>
        <v>0.16789684191569595</v>
      </c>
      <c r="AO72">
        <f t="shared" ca="1" si="135"/>
        <v>0</v>
      </c>
    </row>
    <row r="73" spans="1:41" x14ac:dyDescent="0.3">
      <c r="A73">
        <v>71</v>
      </c>
      <c r="B73">
        <f>'Flight Input'!M73</f>
        <v>1.4688380000006873</v>
      </c>
      <c r="C73">
        <f ca="1">INDIRECT(CONCATENATE("'Flight Input'!",Analysis!$B$2,A73+2))</f>
        <v>9.8507409300000006</v>
      </c>
      <c r="D73">
        <f t="shared" si="132"/>
        <v>1.9872000004397705E-2</v>
      </c>
      <c r="F73">
        <f t="shared" ca="1" si="136"/>
        <v>13.952068031634717</v>
      </c>
      <c r="G73">
        <f t="shared" ca="1" si="137"/>
        <v>10.026439737951394</v>
      </c>
      <c r="I73">
        <f>SUM(D$2:D73)/COUNT(D$2:D73)</f>
        <v>1.9947014084580997E-2</v>
      </c>
      <c r="J73">
        <f>D73/I73</f>
        <v>0.99623933287131539</v>
      </c>
      <c r="L73">
        <f ca="1">VARA(C$2:C73)</f>
        <v>5.1663245866564078E-4</v>
      </c>
      <c r="M73">
        <f ca="1">(L73-L72)/D73</f>
        <v>-3.6800367728536586E-4</v>
      </c>
      <c r="N73">
        <f t="shared" ca="1" si="138"/>
        <v>1.4261820649018455</v>
      </c>
      <c r="O73" t="b">
        <f ca="1">IF(OR(O72,M73*MIN((B73-B$2)*Analysis!$B$19,1)&gt;Analysis!$B$18),TRUE,FALSE)</f>
        <v>0</v>
      </c>
      <c r="P73">
        <f ca="1">IF(O73,P72,SUM(C$2:C73)/COUNT(C$2:C73))</f>
        <v>9.852899402499995</v>
      </c>
      <c r="Q73">
        <f ca="1">IF(O73,C73-P73,0)</f>
        <v>0</v>
      </c>
      <c r="R73">
        <f ca="1">R72+Q73*$D73</f>
        <v>0</v>
      </c>
      <c r="S73">
        <f t="shared" ca="1" si="139"/>
        <v>0</v>
      </c>
      <c r="U73">
        <f ca="1">MEDIAN2(Q73,Analysis!$B$5,2)</f>
        <v>0</v>
      </c>
      <c r="V73">
        <f t="shared" ref="V73:W73" ca="1" si="150">V72+U73*$D73</f>
        <v>0</v>
      </c>
      <c r="W73">
        <f t="shared" ca="1" si="150"/>
        <v>0</v>
      </c>
      <c r="Y73">
        <f ca="1">AVERAGE2(U73,Analysis!$B$5,2)</f>
        <v>0</v>
      </c>
      <c r="Z73">
        <f t="shared" ref="Z73:AA73" ca="1" si="151">Z72+Y73*$D73</f>
        <v>0</v>
      </c>
      <c r="AA73">
        <f t="shared" ca="1" si="151"/>
        <v>0</v>
      </c>
      <c r="AD73">
        <f ca="1">IF(B73&gt;0,C73-Analysis!$B$14,0)</f>
        <v>-5.9752149428593526E-3</v>
      </c>
      <c r="AE73">
        <f ca="1">IF(B73&gt;0,AE72+AD73*$D73,0)</f>
        <v>-7.3879280986276306E-3</v>
      </c>
      <c r="AF73">
        <f ca="1">IF(B73&gt;0,AF72+AE73*$D73,0)</f>
        <v>-2.8081149153510029E-3</v>
      </c>
      <c r="AG73">
        <f ca="1">IF(AND(B73&gt;Analysis!$B$34,B73&lt;Analysis!$B$35),FilterInput(AD73,Analysis!$B$29,Analysis!$B$30),0)</f>
        <v>0</v>
      </c>
      <c r="AH73">
        <f ca="1">MEDIAN2(AG73,Analysis!$B$5,2)</f>
        <v>0</v>
      </c>
      <c r="AI73">
        <f ca="1">AVERAGE2(AH73,Analysis!$B$6,2)</f>
        <v>0</v>
      </c>
      <c r="AJ73">
        <f ca="1">INTEGRAL2(AI73,$B73,AJ72,AI72,$B72,Analysis!$B$22)</f>
        <v>0</v>
      </c>
      <c r="AK73">
        <f ca="1">IF(AND(B73&lt;Analysis!$B$35,B73&gt;0),INTEGRAL2(AJ73,$B73,AK72,AJ72,$B72,Analysis!$B$23),0)</f>
        <v>0</v>
      </c>
      <c r="AM73">
        <f>Analysis!$B$31*'Flight Input'!U73+IF('Flight Input'!U73 &gt; 0,Analysis!$B$32,0)</f>
        <v>0</v>
      </c>
      <c r="AN73">
        <f ca="1">_xlfn.COVARIANCE.P($AK$102:$AK$1171,AM73:AM1142)</f>
        <v>0.16862317259236662</v>
      </c>
      <c r="AO73">
        <f t="shared" ca="1" si="135"/>
        <v>0</v>
      </c>
    </row>
    <row r="74" spans="1:41" x14ac:dyDescent="0.3">
      <c r="A74">
        <v>72</v>
      </c>
      <c r="B74">
        <f>'Flight Input'!M74</f>
        <v>1.4888170000049286</v>
      </c>
      <c r="C74">
        <f ca="1">INDIRECT(CONCATENATE("'Flight Input'!",Analysis!$B$2,A74+2))</f>
        <v>9.8502111900000013</v>
      </c>
      <c r="D74">
        <f t="shared" si="132"/>
        <v>1.9979000004241243E-2</v>
      </c>
      <c r="F74">
        <f t="shared" ca="1" si="136"/>
        <v>14.148865401041505</v>
      </c>
      <c r="G74">
        <f t="shared" ca="1" si="137"/>
        <v>10.30911991985881</v>
      </c>
      <c r="I74">
        <f>SUM(D$2:D74)/COUNT(D$2:D74)</f>
        <v>1.9947458333465166E-2</v>
      </c>
      <c r="J74">
        <f>D74/I74</f>
        <v>1.0015812375816904</v>
      </c>
      <c r="L74">
        <f ca="1">VARA(C$2:C74)</f>
        <v>5.095560008158425E-4</v>
      </c>
      <c r="M74">
        <f ca="1">(L74-L73)/D74</f>
        <v>-3.5419479695160226E-4</v>
      </c>
      <c r="N74">
        <f t="shared" ca="1" si="138"/>
        <v>-2.6514840576946957E-2</v>
      </c>
      <c r="O74" t="b">
        <f ca="1">IF(OR(O73,M74*MIN((B74-B$2)*Analysis!$B$19,1)&gt;Analysis!$B$18),TRUE,FALSE)</f>
        <v>0</v>
      </c>
      <c r="P74">
        <f ca="1">IF(O74,P73,SUM(C$2:C74)/COUNT(C$2:C74))</f>
        <v>9.8528625776712282</v>
      </c>
      <c r="Q74">
        <f ca="1">IF(O74,C74-P74,0)</f>
        <v>0</v>
      </c>
      <c r="R74">
        <f ca="1">R73+Q74*$D74</f>
        <v>0</v>
      </c>
      <c r="S74">
        <f t="shared" ca="1" si="139"/>
        <v>0</v>
      </c>
      <c r="U74">
        <f ca="1">MEDIAN2(Q74,Analysis!$B$5,2)</f>
        <v>0</v>
      </c>
      <c r="V74">
        <f t="shared" ref="V74:W74" ca="1" si="152">V73+U74*$D74</f>
        <v>0</v>
      </c>
      <c r="W74">
        <f t="shared" ca="1" si="152"/>
        <v>0</v>
      </c>
      <c r="Y74">
        <f ca="1">AVERAGE2(U74,Analysis!$B$5,2)</f>
        <v>0</v>
      </c>
      <c r="Z74">
        <f t="shared" ref="Z74:AA74" ca="1" si="153">Z73+Y74*$D74</f>
        <v>0</v>
      </c>
      <c r="AA74">
        <f t="shared" ca="1" si="153"/>
        <v>0</v>
      </c>
      <c r="AD74">
        <f ca="1">IF(B74&gt;0,C74-Analysis!$B$14,0)</f>
        <v>-6.5049549428586317E-3</v>
      </c>
      <c r="AE74">
        <f ca="1">IF(B74&gt;0,AE73+AD74*$D74,0)</f>
        <v>-7.5178905934585923E-3</v>
      </c>
      <c r="AF74">
        <f ca="1">IF(B74&gt;0,AF73+AE74*$D74,0)</f>
        <v>-2.9583148515495974E-3</v>
      </c>
      <c r="AG74">
        <f ca="1">IF(AND(B74&gt;Analysis!$B$34,B74&lt;Analysis!$B$35),FilterInput(AD74,Analysis!$B$29,Analysis!$B$30),0)</f>
        <v>0</v>
      </c>
      <c r="AH74">
        <f ca="1">MEDIAN2(AG74,Analysis!$B$5,2)</f>
        <v>0</v>
      </c>
      <c r="AI74">
        <f ca="1">AVERAGE2(AH74,Analysis!$B$6,2)</f>
        <v>0</v>
      </c>
      <c r="AJ74">
        <f ca="1">INTEGRAL2(AI74,$B74,AJ73,AI73,$B73,Analysis!$B$22)</f>
        <v>0</v>
      </c>
      <c r="AK74">
        <f ca="1">IF(AND(B74&lt;Analysis!$B$35,B74&gt;0),INTEGRAL2(AJ74,$B74,AK73,AJ73,$B73,Analysis!$B$23),0)</f>
        <v>0</v>
      </c>
      <c r="AM74">
        <f>Analysis!$B$31*'Flight Input'!U74+IF('Flight Input'!U74 &gt; 0,Analysis!$B$32,0)</f>
        <v>0</v>
      </c>
      <c r="AN74">
        <f ca="1">_xlfn.COVARIANCE.P($AK$102:$AK$1171,AM74:AM1143)</f>
        <v>0.16934505432387634</v>
      </c>
      <c r="AO74">
        <f t="shared" ca="1" si="135"/>
        <v>0</v>
      </c>
    </row>
    <row r="75" spans="1:41" x14ac:dyDescent="0.3">
      <c r="A75">
        <v>73</v>
      </c>
      <c r="B75">
        <f>'Flight Input'!M75</f>
        <v>1.5088760000071488</v>
      </c>
      <c r="C75">
        <f ca="1">INDIRECT(CONCATENATE("'Flight Input'!",Analysis!$B$2,A75+2))</f>
        <v>9.8555772600000005</v>
      </c>
      <c r="D75">
        <f t="shared" si="132"/>
        <v>2.0059000002220273E-2</v>
      </c>
      <c r="F75">
        <f t="shared" ca="1" si="136"/>
        <v>14.346558425321726</v>
      </c>
      <c r="G75">
        <f t="shared" ca="1" si="137"/>
        <v>10.596897535344192</v>
      </c>
      <c r="I75">
        <f>SUM(D$2:D75)/COUNT(D$2:D75)</f>
        <v>1.9948986301530306E-2</v>
      </c>
      <c r="J75">
        <f>D75/I75</f>
        <v>1.005514751427822</v>
      </c>
      <c r="L75">
        <f ca="1">VARA(C$2:C75)</f>
        <v>5.0267536946639699E-4</v>
      </c>
      <c r="M75">
        <f ca="1">(L75-L74)/D75</f>
        <v>-3.4301965943885071E-4</v>
      </c>
      <c r="N75">
        <f t="shared" ca="1" si="138"/>
        <v>0.26751433268882585</v>
      </c>
      <c r="O75" t="b">
        <f ca="1">IF(OR(O74,M75*MIN((B75-B$2)*Analysis!$B$19,1)&gt;Analysis!$B$18),TRUE,FALSE)</f>
        <v>0</v>
      </c>
      <c r="P75">
        <f ca="1">IF(O75,P74,SUM(C$2:C75)/COUNT(C$2:C75))</f>
        <v>9.8528992625675631</v>
      </c>
      <c r="Q75">
        <f ca="1">IF(O75,C75-P75,0)</f>
        <v>0</v>
      </c>
      <c r="R75">
        <f ca="1">R74+Q75*$D75</f>
        <v>0</v>
      </c>
      <c r="S75">
        <f t="shared" ca="1" si="139"/>
        <v>0</v>
      </c>
      <c r="U75">
        <f ca="1">MEDIAN2(Q75,Analysis!$B$5,2)</f>
        <v>0</v>
      </c>
      <c r="V75">
        <f t="shared" ref="V75:W75" ca="1" si="154">V74+U75*$D75</f>
        <v>0</v>
      </c>
      <c r="W75">
        <f t="shared" ca="1" si="154"/>
        <v>0</v>
      </c>
      <c r="Y75">
        <f ca="1">AVERAGE2(U75,Analysis!$B$5,2)</f>
        <v>0</v>
      </c>
      <c r="Z75">
        <f t="shared" ref="Z75:AA75" ca="1" si="155">Z74+Y75*$D75</f>
        <v>0</v>
      </c>
      <c r="AA75">
        <f t="shared" ca="1" si="155"/>
        <v>0</v>
      </c>
      <c r="AD75">
        <f ca="1">IF(B75&gt;0,C75-Analysis!$B$14,0)</f>
        <v>-1.1388849428595194E-3</v>
      </c>
      <c r="AE75">
        <f ca="1">IF(B75&gt;0,AE74+AD75*$D75,0)</f>
        <v>-7.5407354865299403E-3</v>
      </c>
      <c r="AF75">
        <f ca="1">IF(B75&gt;0,AF74+AE75*$D75,0)</f>
        <v>-3.109574464690644E-3</v>
      </c>
      <c r="AG75">
        <f ca="1">IF(AND(B75&gt;Analysis!$B$34,B75&lt;Analysis!$B$35),FilterInput(AD75,Analysis!$B$29,Analysis!$B$30),0)</f>
        <v>0</v>
      </c>
      <c r="AH75">
        <f ca="1">MEDIAN2(AG75,Analysis!$B$5,2)</f>
        <v>0</v>
      </c>
      <c r="AI75">
        <f ca="1">AVERAGE2(AH75,Analysis!$B$6,2)</f>
        <v>0</v>
      </c>
      <c r="AJ75">
        <f ca="1">INTEGRAL2(AI75,$B75,AJ74,AI74,$B74,Analysis!$B$22)</f>
        <v>0</v>
      </c>
      <c r="AK75">
        <f ca="1">IF(AND(B75&lt;Analysis!$B$35,B75&gt;0),INTEGRAL2(AJ75,$B75,AK74,AJ74,$B74,Analysis!$B$23),0)</f>
        <v>0</v>
      </c>
      <c r="AM75">
        <f>Analysis!$B$31*'Flight Input'!U75+IF('Flight Input'!U75 &gt; 0,Analysis!$B$32,0)</f>
        <v>0</v>
      </c>
      <c r="AN75">
        <f ca="1">_xlfn.COVARIANCE.P($AK$102:$AK$1171,AM75:AM1144)</f>
        <v>0.17005815448120035</v>
      </c>
      <c r="AO75">
        <f t="shared" ca="1" si="135"/>
        <v>0</v>
      </c>
    </row>
    <row r="76" spans="1:41" x14ac:dyDescent="0.3">
      <c r="A76">
        <v>74</v>
      </c>
      <c r="B76">
        <f>'Flight Input'!M76</f>
        <v>1.5299470000027213</v>
      </c>
      <c r="C76">
        <f ca="1">INDIRECT(CONCATENATE("'Flight Input'!",Analysis!$B$2,A76+2))</f>
        <v>9.8526342600000003</v>
      </c>
      <c r="D76">
        <f t="shared" si="132"/>
        <v>2.1070999995572492E-2</v>
      </c>
      <c r="F76">
        <f t="shared" ca="1" si="136"/>
        <v>14.554163281770563</v>
      </c>
      <c r="G76">
        <f t="shared" ca="1" si="137"/>
        <v>10.903568309789941</v>
      </c>
      <c r="I76">
        <f>SUM(D$2:D76)/COUNT(D$2:D76)</f>
        <v>1.9964148648747092E-2</v>
      </c>
      <c r="J76">
        <f>D76/I76</f>
        <v>1.0554419507838551</v>
      </c>
      <c r="L76">
        <f ca="1">VARA(C$2:C76)</f>
        <v>4.9588339541967977E-4</v>
      </c>
      <c r="M76">
        <f ca="1">(L76-L75)/D76</f>
        <v>-3.2233752779385762E-4</v>
      </c>
      <c r="N76">
        <f t="shared" ca="1" si="138"/>
        <v>-0.13967063739825034</v>
      </c>
      <c r="O76" t="b">
        <f ca="1">IF(OR(O75,M76*MIN((B76-B$2)*Analysis!$B$19,1)&gt;Analysis!$B$18),TRUE,FALSE)</f>
        <v>0</v>
      </c>
      <c r="P76">
        <f ca="1">IF(O76,P75,SUM(C$2:C76)/COUNT(C$2:C76))</f>
        <v>9.8528957291999948</v>
      </c>
      <c r="Q76">
        <f ca="1">IF(O76,C76-P76,0)</f>
        <v>0</v>
      </c>
      <c r="R76">
        <f ca="1">R75+Q76*$D76</f>
        <v>0</v>
      </c>
      <c r="S76">
        <f t="shared" ca="1" si="139"/>
        <v>0</v>
      </c>
      <c r="U76">
        <f ca="1">MEDIAN2(Q76,Analysis!$B$5,2)</f>
        <v>0</v>
      </c>
      <c r="V76">
        <f t="shared" ref="V76:W76" ca="1" si="156">V75+U76*$D76</f>
        <v>0</v>
      </c>
      <c r="W76">
        <f t="shared" ca="1" si="156"/>
        <v>0</v>
      </c>
      <c r="Y76">
        <f ca="1">AVERAGE2(U76,Analysis!$B$5,2)</f>
        <v>0</v>
      </c>
      <c r="Z76">
        <f t="shared" ref="Z76:AA76" ca="1" si="157">Z75+Y76*$D76</f>
        <v>0</v>
      </c>
      <c r="AA76">
        <f t="shared" ca="1" si="157"/>
        <v>0</v>
      </c>
      <c r="AD76">
        <f ca="1">IF(B76&gt;0,C76-Analysis!$B$14,0)</f>
        <v>-4.0818849428596593E-3</v>
      </c>
      <c r="AE76">
        <f ca="1">IF(B76&gt;0,AE75+AD76*$D76,0)</f>
        <v>-7.6267448841428635E-3</v>
      </c>
      <c r="AF76">
        <f ca="1">IF(B76&gt;0,AF75+AE76*$D76,0)</f>
        <v>-3.2702776061106506E-3</v>
      </c>
      <c r="AG76">
        <f ca="1">IF(AND(B76&gt;Analysis!$B$34,B76&lt;Analysis!$B$35),FilterInput(AD76,Analysis!$B$29,Analysis!$B$30),0)</f>
        <v>0</v>
      </c>
      <c r="AH76">
        <f ca="1">MEDIAN2(AG76,Analysis!$B$5,2)</f>
        <v>0</v>
      </c>
      <c r="AI76">
        <f ca="1">AVERAGE2(AH76,Analysis!$B$6,2)</f>
        <v>0</v>
      </c>
      <c r="AJ76">
        <f ca="1">INTEGRAL2(AI76,$B76,AJ75,AI75,$B75,Analysis!$B$22)</f>
        <v>0</v>
      </c>
      <c r="AK76">
        <f ca="1">IF(AND(B76&lt;Analysis!$B$35,B76&gt;0),INTEGRAL2(AJ76,$B76,AK75,AJ75,$B75,Analysis!$B$23),0)</f>
        <v>0</v>
      </c>
      <c r="AM76">
        <f>Analysis!$B$31*'Flight Input'!U76+IF('Flight Input'!U76 &gt; 0,Analysis!$B$32,0)</f>
        <v>0</v>
      </c>
      <c r="AN76">
        <f ca="1">_xlfn.COVARIANCE.P($AK$102:$AK$1171,AM76:AM1145)</f>
        <v>0.17075513995634847</v>
      </c>
      <c r="AO76">
        <f t="shared" ca="1" si="135"/>
        <v>0</v>
      </c>
    </row>
    <row r="77" spans="1:41" x14ac:dyDescent="0.3">
      <c r="A77">
        <v>75</v>
      </c>
      <c r="B77">
        <f>'Flight Input'!M77</f>
        <v>1.5525769999949262</v>
      </c>
      <c r="C77">
        <f ca="1">INDIRECT(CONCATENATE("'Flight Input'!",Analysis!$B$2,A77+2))</f>
        <v>9.8538310799999991</v>
      </c>
      <c r="D77">
        <f t="shared" si="132"/>
        <v>2.262999999220483E-2</v>
      </c>
      <c r="F77">
        <f t="shared" ca="1" si="136"/>
        <v>14.777155479034151</v>
      </c>
      <c r="G77">
        <f t="shared" ca="1" si="137"/>
        <v>11.237975338165294</v>
      </c>
      <c r="I77">
        <f>SUM(D$2:D77)/COUNT(D$2:D77)</f>
        <v>1.9999693333326529E-2</v>
      </c>
      <c r="J77">
        <f>D77/I77</f>
        <v>1.1315173495433195</v>
      </c>
      <c r="L77">
        <f ca="1">VARA(C$2:C77)</f>
        <v>4.8928312840775575E-4</v>
      </c>
      <c r="M77">
        <f ca="1">(L77-L76)/D77</f>
        <v>-2.9166005365433299E-4</v>
      </c>
      <c r="N77">
        <f t="shared" ca="1" si="138"/>
        <v>5.2886433955414265E-2</v>
      </c>
      <c r="O77" t="b">
        <f ca="1">IF(OR(O76,M77*MIN((B77-B$2)*Analysis!$B$19,1)&gt;Analysis!$B$18),TRUE,FALSE)</f>
        <v>0</v>
      </c>
      <c r="P77">
        <f ca="1">IF(O77,P76,SUM(C$2:C77)/COUNT(C$2:C77))</f>
        <v>9.8529080364473636</v>
      </c>
      <c r="Q77">
        <f ca="1">IF(O77,C77-P77,0)</f>
        <v>0</v>
      </c>
      <c r="R77">
        <f ca="1">R76+Q77*$D77</f>
        <v>0</v>
      </c>
      <c r="S77">
        <f t="shared" ca="1" si="139"/>
        <v>0</v>
      </c>
      <c r="U77">
        <f ca="1">MEDIAN2(Q77,Analysis!$B$5,2)</f>
        <v>0</v>
      </c>
      <c r="V77">
        <f t="shared" ref="V77:W77" ca="1" si="158">V76+U77*$D77</f>
        <v>0</v>
      </c>
      <c r="W77">
        <f t="shared" ca="1" si="158"/>
        <v>0</v>
      </c>
      <c r="Y77">
        <f ca="1">AVERAGE2(U77,Analysis!$B$5,2)</f>
        <v>0</v>
      </c>
      <c r="Z77">
        <f t="shared" ref="Z77:AA77" ca="1" si="159">Z76+Y77*$D77</f>
        <v>0</v>
      </c>
      <c r="AA77">
        <f t="shared" ca="1" si="159"/>
        <v>0</v>
      </c>
      <c r="AD77">
        <f ca="1">IF(B77&gt;0,C77-Analysis!$B$14,0)</f>
        <v>-2.8850649428608932E-3</v>
      </c>
      <c r="AE77">
        <f ca="1">IF(B77&gt;0,AE76+AD77*$D77,0)</f>
        <v>-7.692033903777316E-3</v>
      </c>
      <c r="AF77">
        <f ca="1">IF(B77&gt;0,AF76+AE77*$D77,0)</f>
        <v>-3.4443483332931707E-3</v>
      </c>
      <c r="AG77">
        <f ca="1">IF(AND(B77&gt;Analysis!$B$34,B77&lt;Analysis!$B$35),FilterInput(AD77,Analysis!$B$29,Analysis!$B$30),0)</f>
        <v>0</v>
      </c>
      <c r="AH77">
        <f ca="1">MEDIAN2(AG77,Analysis!$B$5,2)</f>
        <v>0</v>
      </c>
      <c r="AI77">
        <f ca="1">AVERAGE2(AH77,Analysis!$B$6,2)</f>
        <v>0</v>
      </c>
      <c r="AJ77">
        <f ca="1">INTEGRAL2(AI77,$B77,AJ76,AI76,$B76,Analysis!$B$22)</f>
        <v>0</v>
      </c>
      <c r="AK77">
        <f ca="1">IF(AND(B77&lt;Analysis!$B$35,B77&gt;0),INTEGRAL2(AJ77,$B77,AK76,AJ76,$B76,Analysis!$B$23),0)</f>
        <v>0</v>
      </c>
      <c r="AM77">
        <f>Analysis!$B$31*'Flight Input'!U77+IF('Flight Input'!U77 &gt; 0,Analysis!$B$32,0)</f>
        <v>0</v>
      </c>
      <c r="AN77">
        <f ca="1">_xlfn.COVARIANCE.P($AK$102:$AK$1171,AM77:AM1146)</f>
        <v>0.17144308507331027</v>
      </c>
      <c r="AO77">
        <f t="shared" ca="1" si="135"/>
        <v>0</v>
      </c>
    </row>
    <row r="78" spans="1:41" x14ac:dyDescent="0.3">
      <c r="A78">
        <v>76</v>
      </c>
      <c r="B78">
        <f>'Flight Input'!M78</f>
        <v>1.569312000006903</v>
      </c>
      <c r="C78">
        <f ca="1">INDIRECT(CONCATENATE("'Flight Input'!",Analysis!$B$2,A78+2))</f>
        <v>9.8535465900000005</v>
      </c>
      <c r="D78">
        <f t="shared" si="132"/>
        <v>1.6735000011976808E-2</v>
      </c>
      <c r="F78">
        <f t="shared" ca="1" si="136"/>
        <v>14.942054581335816</v>
      </c>
      <c r="G78">
        <f t="shared" ca="1" si="137"/>
        <v>11.488030621762906</v>
      </c>
      <c r="I78">
        <f>SUM(D$2:D78)/COUNT(D$2:D78)</f>
        <v>1.9956736842256139E-2</v>
      </c>
      <c r="J78">
        <f>D78/I78</f>
        <v>0.83856394681430757</v>
      </c>
      <c r="L78">
        <f ca="1">VARA(C$2:C78)</f>
        <v>4.8285048797050569E-4</v>
      </c>
      <c r="M78">
        <f ca="1">(L78-L77)/D78</f>
        <v>-3.8438245788146918E-4</v>
      </c>
      <c r="N78">
        <f t="shared" ca="1" si="138"/>
        <v>-1.6999701212723341E-2</v>
      </c>
      <c r="O78" t="b">
        <f ca="1">IF(OR(O77,M78*MIN((B78-B$2)*Analysis!$B$19,1)&gt;Analysis!$B$18),TRUE,FALSE)</f>
        <v>0</v>
      </c>
      <c r="P78">
        <f ca="1">IF(O78,P77,SUM(C$2:C78)/COUNT(C$2:C78))</f>
        <v>9.8529163293506432</v>
      </c>
      <c r="Q78">
        <f ca="1">IF(O78,C78-P78,0)</f>
        <v>0</v>
      </c>
      <c r="R78">
        <f ca="1">R77+Q78*$D78</f>
        <v>0</v>
      </c>
      <c r="S78">
        <f t="shared" ca="1" si="139"/>
        <v>0</v>
      </c>
      <c r="U78">
        <f ca="1">MEDIAN2(Q78,Analysis!$B$5,2)</f>
        <v>0</v>
      </c>
      <c r="V78">
        <f t="shared" ref="V78:W78" ca="1" si="160">V77+U78*$D78</f>
        <v>0</v>
      </c>
      <c r="W78">
        <f t="shared" ca="1" si="160"/>
        <v>0</v>
      </c>
      <c r="Y78">
        <f ca="1">AVERAGE2(U78,Analysis!$B$5,2)</f>
        <v>0</v>
      </c>
      <c r="Z78">
        <f t="shared" ref="Z78:AA78" ca="1" si="161">Z77+Y78*$D78</f>
        <v>0</v>
      </c>
      <c r="AA78">
        <f t="shared" ca="1" si="161"/>
        <v>0</v>
      </c>
      <c r="AD78">
        <f ca="1">IF(B78&gt;0,C78-Analysis!$B$14,0)</f>
        <v>-3.1695549428594205E-3</v>
      </c>
      <c r="AE78">
        <f ca="1">IF(B78&gt;0,AE77+AD78*$D78,0)</f>
        <v>-7.7450764057840297E-3</v>
      </c>
      <c r="AF78">
        <f ca="1">IF(B78&gt;0,AF77+AE78*$D78,0)</f>
        <v>-3.5739621870367277E-3</v>
      </c>
      <c r="AG78">
        <f ca="1">IF(AND(B78&gt;Analysis!$B$34,B78&lt;Analysis!$B$35),FilterInput(AD78,Analysis!$B$29,Analysis!$B$30),0)</f>
        <v>0</v>
      </c>
      <c r="AH78">
        <f ca="1">MEDIAN2(AG78,Analysis!$B$5,2)</f>
        <v>0</v>
      </c>
      <c r="AI78">
        <f ca="1">AVERAGE2(AH78,Analysis!$B$6,2)</f>
        <v>0</v>
      </c>
      <c r="AJ78">
        <f ca="1">INTEGRAL2(AI78,$B78,AJ77,AI77,$B77,Analysis!$B$22)</f>
        <v>0</v>
      </c>
      <c r="AK78">
        <f ca="1">IF(AND(B78&lt;Analysis!$B$35,B78&gt;0),INTEGRAL2(AJ78,$B78,AK77,AJ77,$B77,Analysis!$B$23),0)</f>
        <v>0</v>
      </c>
      <c r="AM78">
        <f>Analysis!$B$31*'Flight Input'!U78+IF('Flight Input'!U78 &gt; 0,Analysis!$B$32,0)</f>
        <v>0</v>
      </c>
      <c r="AN78">
        <f ca="1">_xlfn.COVARIANCE.P($AK$102:$AK$1171,AM78:AM1147)</f>
        <v>0.17212497943729299</v>
      </c>
      <c r="AO78">
        <f t="shared" ca="1" si="135"/>
        <v>0</v>
      </c>
    </row>
    <row r="79" spans="1:41" x14ac:dyDescent="0.3">
      <c r="A79">
        <v>77</v>
      </c>
      <c r="B79">
        <f>'Flight Input'!M79</f>
        <v>1.5915329999988899</v>
      </c>
      <c r="C79">
        <f ca="1">INDIRECT(CONCATENATE("'Flight Input'!",Analysis!$B$2,A79+2))</f>
        <v>9.8346427200000015</v>
      </c>
      <c r="D79">
        <f t="shared" si="132"/>
        <v>2.2220999991986901E-2</v>
      </c>
      <c r="F79">
        <f t="shared" ca="1" si="136"/>
        <v>15.160590177138129</v>
      </c>
      <c r="G79">
        <f t="shared" ca="1" si="137"/>
        <v>11.824914095967609</v>
      </c>
      <c r="I79">
        <f>SUM(D$2:D79)/COUNT(D$2:D79)</f>
        <v>1.9986142857187705E-2</v>
      </c>
      <c r="J79">
        <f>D79/I79</f>
        <v>1.111820332255629</v>
      </c>
      <c r="L79">
        <f ca="1">VARA(C$2:C79)</f>
        <v>4.8086078957526877E-4</v>
      </c>
      <c r="M79">
        <f ca="1">(L79-L78)/D79</f>
        <v>-8.9541352592341502E-5</v>
      </c>
      <c r="N79">
        <f t="shared" ca="1" si="138"/>
        <v>-0.8507209399584158</v>
      </c>
      <c r="O79" t="b">
        <f ca="1">IF(OR(O78,M79*MIN((B79-B$2)*Analysis!$B$19,1)&gt;Analysis!$B$18),TRUE,FALSE)</f>
        <v>0</v>
      </c>
      <c r="P79">
        <f ca="1">IF(O79,P78,SUM(C$2:C79)/COUNT(C$2:C79))</f>
        <v>9.8526820523076868</v>
      </c>
      <c r="Q79">
        <f ca="1">IF(O79,C79-P79,0)</f>
        <v>0</v>
      </c>
      <c r="R79">
        <f ca="1">R78+Q79*$D79</f>
        <v>0</v>
      </c>
      <c r="S79">
        <f t="shared" ca="1" si="139"/>
        <v>0</v>
      </c>
      <c r="U79">
        <f ca="1">MEDIAN2(Q79,Analysis!$B$5,2)</f>
        <v>0</v>
      </c>
      <c r="V79">
        <f t="shared" ref="V79:W79" ca="1" si="162">V78+U79*$D79</f>
        <v>0</v>
      </c>
      <c r="W79">
        <f t="shared" ca="1" si="162"/>
        <v>0</v>
      </c>
      <c r="Y79">
        <f ca="1">AVERAGE2(U79,Analysis!$B$5,2)</f>
        <v>0</v>
      </c>
      <c r="Z79">
        <f t="shared" ref="Z79:AA79" ca="1" si="163">Z78+Y79*$D79</f>
        <v>0</v>
      </c>
      <c r="AA79">
        <f t="shared" ca="1" si="163"/>
        <v>0</v>
      </c>
      <c r="AD79">
        <f ca="1">IF(B79&gt;0,C79-Analysis!$B$14,0)</f>
        <v>-2.2073424942858466E-2</v>
      </c>
      <c r="AE79">
        <f ca="1">IF(B79&gt;0,AE78+AD79*$D79,0)</f>
        <v>-8.2355699812624115E-3</v>
      </c>
      <c r="AF79">
        <f ca="1">IF(B79&gt;0,AF78+AE79*$D79,0)</f>
        <v>-3.7569647875243671E-3</v>
      </c>
      <c r="AG79">
        <f ca="1">IF(AND(B79&gt;Analysis!$B$34,B79&lt;Analysis!$B$35),FilterInput(AD79,Analysis!$B$29,Analysis!$B$30),0)</f>
        <v>0</v>
      </c>
      <c r="AH79">
        <f ca="1">MEDIAN2(AG79,Analysis!$B$5,2)</f>
        <v>0</v>
      </c>
      <c r="AI79">
        <f ca="1">AVERAGE2(AH79,Analysis!$B$6,2)</f>
        <v>0</v>
      </c>
      <c r="AJ79">
        <f ca="1">INTEGRAL2(AI79,$B79,AJ78,AI78,$B78,Analysis!$B$22)</f>
        <v>0</v>
      </c>
      <c r="AK79">
        <f ca="1">IF(AND(B79&lt;Analysis!$B$35,B79&gt;0),INTEGRAL2(AJ79,$B79,AK78,AJ78,$B78,Analysis!$B$23),0)</f>
        <v>0</v>
      </c>
      <c r="AM79">
        <f>Analysis!$B$31*'Flight Input'!U79+IF('Flight Input'!U79 &gt; 0,Analysis!$B$32,0)</f>
        <v>0</v>
      </c>
      <c r="AN79">
        <f ca="1">_xlfn.COVARIANCE.P($AK$102:$AK$1171,AM79:AM1148)</f>
        <v>0.17279439410822231</v>
      </c>
      <c r="AO79">
        <f t="shared" ca="1" si="135"/>
        <v>0</v>
      </c>
    </row>
    <row r="80" spans="1:41" x14ac:dyDescent="0.3">
      <c r="A80">
        <v>78</v>
      </c>
      <c r="B80">
        <f>'Flight Input'!M80</f>
        <v>1.609452999997302</v>
      </c>
      <c r="C80">
        <f ca="1">INDIRECT(CONCATENATE("'Flight Input'!",Analysis!$B$2,A80+2))</f>
        <v>9.7913610000000002</v>
      </c>
      <c r="D80">
        <f t="shared" si="132"/>
        <v>1.7919999998412095E-2</v>
      </c>
      <c r="F80">
        <f t="shared" ca="1" si="136"/>
        <v>15.336051366242581</v>
      </c>
      <c r="G80">
        <f t="shared" ca="1" si="137"/>
        <v>12.099736136426323</v>
      </c>
      <c r="I80">
        <f>SUM(D$2:D80)/COUNT(D$2:D80)</f>
        <v>1.9959653846177761E-2</v>
      </c>
      <c r="J80">
        <f>D80/I80</f>
        <v>0.89781116128142391</v>
      </c>
      <c r="L80">
        <f ca="1">VARA(C$2:C80)</f>
        <v>5.2229428051995077E-4</v>
      </c>
      <c r="M80">
        <f ca="1">(L80-L79)/D80</f>
        <v>2.3121367716715095E-3</v>
      </c>
      <c r="N80">
        <f t="shared" ca="1" si="138"/>
        <v>-2.4152745537855203</v>
      </c>
      <c r="O80" t="b">
        <f ca="1">IF(OR(O79,M80*MIN((B80-B$2)*Analysis!$B$19,1)&gt;Analysis!$B$18),TRUE,FALSE)</f>
        <v>0</v>
      </c>
      <c r="P80">
        <f ca="1">IF(O80,P79,SUM(C$2:C80)/COUNT(C$2:C80))</f>
        <v>9.8519058364556908</v>
      </c>
      <c r="Q80">
        <f ca="1">IF(O80,C80-P80,0)</f>
        <v>0</v>
      </c>
      <c r="R80">
        <f ca="1">R79+Q80*$D80</f>
        <v>0</v>
      </c>
      <c r="S80">
        <f t="shared" ca="1" si="139"/>
        <v>0</v>
      </c>
      <c r="U80">
        <f ca="1">MEDIAN2(Q80,Analysis!$B$5,2)</f>
        <v>0</v>
      </c>
      <c r="V80">
        <f t="shared" ref="V80:W80" ca="1" si="164">V79+U80*$D80</f>
        <v>0</v>
      </c>
      <c r="W80">
        <f t="shared" ca="1" si="164"/>
        <v>0</v>
      </c>
      <c r="Y80">
        <f ca="1">AVERAGE2(U80,Analysis!$B$5,2)</f>
        <v>0</v>
      </c>
      <c r="Z80">
        <f t="shared" ref="Z80:AA80" ca="1" si="165">Z79+Y80*$D80</f>
        <v>0</v>
      </c>
      <c r="AA80">
        <f t="shared" ca="1" si="165"/>
        <v>0</v>
      </c>
      <c r="AD80">
        <f ca="1">IF(B80&gt;0,C80-Analysis!$B$14,0)</f>
        <v>-6.5355144942859766E-2</v>
      </c>
      <c r="AE80">
        <f ca="1">IF(B80&gt;0,AE79+AD80*$D80,0)</f>
        <v>-9.40673417853468E-3</v>
      </c>
      <c r="AF80">
        <f ca="1">IF(B80&gt;0,AF79+AE80*$D80,0)</f>
        <v>-3.9255334639887712E-3</v>
      </c>
      <c r="AG80">
        <f ca="1">IF(AND(B80&gt;Analysis!$B$34,B80&lt;Analysis!$B$35),FilterInput(AD80,Analysis!$B$29,Analysis!$B$30),0)</f>
        <v>0</v>
      </c>
      <c r="AH80">
        <f ca="1">MEDIAN2(AG80,Analysis!$B$5,2)</f>
        <v>0</v>
      </c>
      <c r="AI80">
        <f ca="1">AVERAGE2(AH80,Analysis!$B$6,2)</f>
        <v>0</v>
      </c>
      <c r="AJ80">
        <f ca="1">INTEGRAL2(AI80,$B80,AJ79,AI79,$B79,Analysis!$B$22)</f>
        <v>0</v>
      </c>
      <c r="AK80">
        <f ca="1">IF(AND(B80&lt;Analysis!$B$35,B80&gt;0),INTEGRAL2(AJ80,$B80,AK79,AJ79,$B79,Analysis!$B$23),0)</f>
        <v>0</v>
      </c>
      <c r="AM80">
        <f>Analysis!$B$31*'Flight Input'!U80+IF('Flight Input'!U80 &gt; 0,Analysis!$B$32,0)</f>
        <v>0</v>
      </c>
      <c r="AN80">
        <f ca="1">_xlfn.COVARIANCE.P($AK$102:$AK$1171,AM80:AM1149)</f>
        <v>0.17344836026207971</v>
      </c>
      <c r="AO80">
        <f t="shared" ca="1" si="135"/>
        <v>0</v>
      </c>
    </row>
    <row r="81" spans="1:41" x14ac:dyDescent="0.3">
      <c r="A81">
        <v>79</v>
      </c>
      <c r="B81">
        <f>'Flight Input'!M81</f>
        <v>1.629335000005085</v>
      </c>
      <c r="C81">
        <f ca="1">INDIRECT(CONCATENATE("'Flight Input'!",Analysis!$B$2,A81+2))</f>
        <v>9.7739384400000002</v>
      </c>
      <c r="D81">
        <f t="shared" si="132"/>
        <v>1.9882000007783063E-2</v>
      </c>
      <c r="F81">
        <f t="shared" ca="1" si="136"/>
        <v>15.530376810382732</v>
      </c>
      <c r="G81">
        <f t="shared" ca="1" si="137"/>
        <v>12.408511088291226</v>
      </c>
      <c r="I81">
        <f>SUM(D$2:D81)/COUNT(D$2:D81)</f>
        <v>1.9958670886198081E-2</v>
      </c>
      <c r="J81">
        <f>D81/I81</f>
        <v>0.99615851782655329</v>
      </c>
      <c r="L81">
        <f ca="1">VARA(C$2:C81)</f>
        <v>5.9166939688936563E-4</v>
      </c>
      <c r="M81">
        <f ca="1">(L81-L80)/D81</f>
        <v>3.4893429404615774E-3</v>
      </c>
      <c r="N81">
        <f t="shared" ca="1" si="138"/>
        <v>-0.87629815879588036</v>
      </c>
      <c r="O81" t="b">
        <f ca="1">IF(OR(O80,M81*MIN((B81-B$2)*Analysis!$B$19,1)&gt;Analysis!$B$18),TRUE,FALSE)</f>
        <v>0</v>
      </c>
      <c r="P81">
        <f ca="1">IF(O81,P80,SUM(C$2:C81)/COUNT(C$2:C81))</f>
        <v>9.8509312439999963</v>
      </c>
      <c r="Q81">
        <f ca="1">IF(O81,C81-P81,0)</f>
        <v>0</v>
      </c>
      <c r="R81">
        <f ca="1">R80+Q81*$D81</f>
        <v>0</v>
      </c>
      <c r="S81">
        <f t="shared" ca="1" si="139"/>
        <v>0</v>
      </c>
      <c r="U81">
        <f ca="1">MEDIAN2(Q81,Analysis!$B$5,2)</f>
        <v>0</v>
      </c>
      <c r="V81">
        <f t="shared" ref="V81:W81" ca="1" si="166">V80+U81*$D81</f>
        <v>0</v>
      </c>
      <c r="W81">
        <f t="shared" ca="1" si="166"/>
        <v>0</v>
      </c>
      <c r="Y81">
        <f ca="1">AVERAGE2(U81,Analysis!$B$5,2)</f>
        <v>0</v>
      </c>
      <c r="Z81">
        <f t="shared" ref="Z81:AA81" ca="1" si="167">Z80+Y81*$D81</f>
        <v>0</v>
      </c>
      <c r="AA81">
        <f t="shared" ca="1" si="167"/>
        <v>0</v>
      </c>
      <c r="AD81">
        <f ca="1">IF(B81&gt;0,C81-Analysis!$B$14,0)</f>
        <v>-8.2777704942859742E-2</v>
      </c>
      <c r="AE81">
        <f ca="1">IF(B81&gt;0,AE80+AD81*$D81,0)</f>
        <v>-1.1052520508852881E-2</v>
      </c>
      <c r="AF81">
        <f ca="1">IF(B81&gt;0,AF80+AE81*$D81,0)</f>
        <v>-4.1452796768318067E-3</v>
      </c>
      <c r="AG81">
        <f ca="1">IF(AND(B81&gt;Analysis!$B$34,B81&lt;Analysis!$B$35),FilterInput(AD81,Analysis!$B$29,Analysis!$B$30),0)</f>
        <v>0</v>
      </c>
      <c r="AH81">
        <f ca="1">MEDIAN2(AG81,Analysis!$B$5,2)</f>
        <v>0</v>
      </c>
      <c r="AI81">
        <f ca="1">AVERAGE2(AH81,Analysis!$B$6,2)</f>
        <v>0</v>
      </c>
      <c r="AJ81">
        <f ca="1">INTEGRAL2(AI81,$B81,AJ80,AI80,$B80,Analysis!$B$22)</f>
        <v>0</v>
      </c>
      <c r="AK81">
        <f ca="1">IF(AND(B81&lt;Analysis!$B$35,B81&gt;0),INTEGRAL2(AJ81,$B81,AK80,AJ80,$B80,Analysis!$B$23),0)</f>
        <v>0</v>
      </c>
      <c r="AM81">
        <f>Analysis!$B$31*'Flight Input'!U81+IF('Flight Input'!U81 &gt; 0,Analysis!$B$32,0)</f>
        <v>0</v>
      </c>
      <c r="AN81">
        <f ca="1">_xlfn.COVARIANCE.P($AK$102:$AK$1171,AM81:AM1150)</f>
        <v>0.17408153307078572</v>
      </c>
      <c r="AO81">
        <f t="shared" ca="1" si="135"/>
        <v>0</v>
      </c>
    </row>
    <row r="82" spans="1:41" x14ac:dyDescent="0.3">
      <c r="A82">
        <v>80</v>
      </c>
      <c r="B82">
        <f>'Flight Input'!M82</f>
        <v>1.6445709999970859</v>
      </c>
      <c r="C82">
        <f ca="1">INDIRECT(CONCATENATE("'Flight Input'!",Analysis!$B$2,A82+2))</f>
        <v>9.7711524000000001</v>
      </c>
      <c r="D82">
        <f t="shared" si="132"/>
        <v>1.523599999200087E-2</v>
      </c>
      <c r="F82">
        <f t="shared" ca="1" si="136"/>
        <v>15.679250088270971</v>
      </c>
      <c r="G82">
        <f t="shared" ca="1" si="137"/>
        <v>12.647400142510701</v>
      </c>
      <c r="I82">
        <f>SUM(D$2:D82)/COUNT(D$2:D82)</f>
        <v>1.9899637500020616E-2</v>
      </c>
      <c r="J82">
        <f>D82/I82</f>
        <v>0.76564208729857941</v>
      </c>
      <c r="L82">
        <f ca="1">VARA(C$2:C82)</f>
        <v>6.6284962757610553E-4</v>
      </c>
      <c r="M82">
        <f ca="1">(L82-L81)/D82</f>
        <v>4.6718450199600024E-3</v>
      </c>
      <c r="N82">
        <f t="shared" ca="1" si="138"/>
        <v>-0.18285901821100481</v>
      </c>
      <c r="O82" t="b">
        <f ca="1">IF(OR(O81,M82*MIN((B82-B$2)*Analysis!$B$19,1)&gt;Analysis!$B$18),TRUE,FALSE)</f>
        <v>0</v>
      </c>
      <c r="P82">
        <f ca="1">IF(O82,P81,SUM(C$2:C82)/COUNT(C$2:C82))</f>
        <v>9.8499463199999955</v>
      </c>
      <c r="Q82">
        <f ca="1">IF(O82,C82-P82,0)</f>
        <v>0</v>
      </c>
      <c r="R82">
        <f ca="1">R81+Q82*$D82</f>
        <v>0</v>
      </c>
      <c r="S82">
        <f t="shared" ca="1" si="139"/>
        <v>0</v>
      </c>
      <c r="U82">
        <f ca="1">MEDIAN2(Q82,Analysis!$B$5,2)</f>
        <v>0</v>
      </c>
      <c r="V82">
        <f t="shared" ref="V82:W82" ca="1" si="168">V81+U82*$D82</f>
        <v>0</v>
      </c>
      <c r="W82">
        <f t="shared" ca="1" si="168"/>
        <v>0</v>
      </c>
      <c r="Y82">
        <f ca="1">AVERAGE2(U82,Analysis!$B$5,2)</f>
        <v>0</v>
      </c>
      <c r="Z82">
        <f t="shared" ref="Z82:AA82" ca="1" si="169">Z81+Y82*$D82</f>
        <v>0</v>
      </c>
      <c r="AA82">
        <f t="shared" ca="1" si="169"/>
        <v>0</v>
      </c>
      <c r="AD82">
        <f ca="1">IF(B82&gt;0,C82-Analysis!$B$14,0)</f>
        <v>-8.5563744942859898E-2</v>
      </c>
      <c r="AE82">
        <f ca="1">IF(B82&gt;0,AE81+AD82*$D82,0)</f>
        <v>-1.2356169726117859E-2</v>
      </c>
      <c r="AF82">
        <f ca="1">IF(B82&gt;0,AF81+AE82*$D82,0)</f>
        <v>-4.3335382786800995E-3</v>
      </c>
      <c r="AG82">
        <f ca="1">IF(AND(B82&gt;Analysis!$B$34,B82&lt;Analysis!$B$35),FilterInput(AD82,Analysis!$B$29,Analysis!$B$30),0)</f>
        <v>0</v>
      </c>
      <c r="AH82">
        <f ca="1">MEDIAN2(AG82,Analysis!$B$5,2)</f>
        <v>0</v>
      </c>
      <c r="AI82">
        <f ca="1">AVERAGE2(AH82,Analysis!$B$6,2)</f>
        <v>0</v>
      </c>
      <c r="AJ82">
        <f ca="1">INTEGRAL2(AI82,$B82,AJ81,AI81,$B81,Analysis!$B$22)</f>
        <v>0</v>
      </c>
      <c r="AK82">
        <f ca="1">IF(AND(B82&lt;Analysis!$B$35,B82&gt;0),INTEGRAL2(AJ82,$B82,AK81,AJ81,$B81,Analysis!$B$23),0)</f>
        <v>0</v>
      </c>
      <c r="AM82">
        <f>Analysis!$B$31*'Flight Input'!U82+IF('Flight Input'!U82 &gt; 0,Analysis!$B$32,0)</f>
        <v>0</v>
      </c>
      <c r="AN82">
        <f ca="1">_xlfn.COVARIANCE.P($AK$102:$AK$1171,AM82:AM1151)</f>
        <v>0.17470860539655644</v>
      </c>
      <c r="AO82">
        <f t="shared" ca="1" si="135"/>
        <v>0</v>
      </c>
    </row>
    <row r="83" spans="1:41" x14ac:dyDescent="0.3">
      <c r="A83">
        <v>81</v>
      </c>
      <c r="B83">
        <f>'Flight Input'!M83</f>
        <v>1.6701780000003055</v>
      </c>
      <c r="C83">
        <f ca="1">INDIRECT(CONCATENATE("'Flight Input'!",Analysis!$B$2,A83+2))</f>
        <v>9.8669862899999998</v>
      </c>
      <c r="D83">
        <f t="shared" si="132"/>
        <v>2.5607000003219582E-2</v>
      </c>
      <c r="F83">
        <f t="shared" ca="1" si="136"/>
        <v>15.931914006230768</v>
      </c>
      <c r="G83">
        <f t="shared" ca="1" si="137"/>
        <v>13.055368664519547</v>
      </c>
      <c r="I83">
        <f>SUM(D$2:D83)/COUNT(D$2:D83)</f>
        <v>1.997009876549221E-2</v>
      </c>
      <c r="J83">
        <f>D83/I83</f>
        <v>1.282267068576936</v>
      </c>
      <c r="L83">
        <f ca="1">VARA(C$2:C83)</f>
        <v>6.5820728149426719E-4</v>
      </c>
      <c r="M83">
        <f ca="1">(L83-L82)/D83</f>
        <v>-1.8129207174814101E-4</v>
      </c>
      <c r="N83">
        <f t="shared" ca="1" si="138"/>
        <v>3.7424879910942517</v>
      </c>
      <c r="O83" t="b">
        <f ca="1">IF(OR(O82,M83*MIN((B83-B$2)*Analysis!$B$19,1)&gt;Analysis!$B$18),TRUE,FALSE)</f>
        <v>0</v>
      </c>
      <c r="P83">
        <f ca="1">IF(O83,P82,SUM(C$2:C83)/COUNT(C$2:C83))</f>
        <v>9.8501541245121906</v>
      </c>
      <c r="Q83">
        <f ca="1">IF(O83,C83-P83,0)</f>
        <v>0</v>
      </c>
      <c r="R83">
        <f ca="1">R82+Q83*$D83</f>
        <v>0</v>
      </c>
      <c r="S83">
        <f t="shared" ca="1" si="139"/>
        <v>0</v>
      </c>
      <c r="U83">
        <f ca="1">MEDIAN2(Q83,Analysis!$B$5,2)</f>
        <v>0</v>
      </c>
      <c r="V83">
        <f t="shared" ref="V83:W83" ca="1" si="170">V82+U83*$D83</f>
        <v>0</v>
      </c>
      <c r="W83">
        <f t="shared" ca="1" si="170"/>
        <v>0</v>
      </c>
      <c r="Y83">
        <f ca="1">AVERAGE2(U83,Analysis!$B$5,2)</f>
        <v>0</v>
      </c>
      <c r="Z83">
        <f t="shared" ref="Z83:AA83" ca="1" si="171">Z82+Y83*$D83</f>
        <v>0</v>
      </c>
      <c r="AA83">
        <f t="shared" ca="1" si="171"/>
        <v>0</v>
      </c>
      <c r="AD83">
        <f ca="1">IF(B83&gt;0,C83-Analysis!$B$14,0)</f>
        <v>1.0270145057139857E-2</v>
      </c>
      <c r="AE83">
        <f ca="1">IF(B83&gt;0,AE82+AD83*$D83,0)</f>
        <v>-1.2093182121606613E-2</v>
      </c>
      <c r="AF83">
        <f ca="1">IF(B83&gt;0,AF82+AE83*$D83,0)</f>
        <v>-4.6432083933070148E-3</v>
      </c>
      <c r="AG83">
        <f ca="1">IF(AND(B83&gt;Analysis!$B$34,B83&lt;Analysis!$B$35),FilterInput(AD83,Analysis!$B$29,Analysis!$B$30),0)</f>
        <v>0</v>
      </c>
      <c r="AH83">
        <f ca="1">MEDIAN2(AG83,Analysis!$B$5,2)</f>
        <v>0</v>
      </c>
      <c r="AI83">
        <f ca="1">AVERAGE2(AH83,Analysis!$B$6,2)</f>
        <v>0</v>
      </c>
      <c r="AJ83">
        <f ca="1">INTEGRAL2(AI83,$B83,AJ82,AI82,$B82,Analysis!$B$22)</f>
        <v>0</v>
      </c>
      <c r="AK83">
        <f ca="1">IF(AND(B83&lt;Analysis!$B$35,B83&gt;0),INTEGRAL2(AJ83,$B83,AK82,AJ82,$B82,Analysis!$B$23),0)</f>
        <v>0</v>
      </c>
      <c r="AM83">
        <f>Analysis!$B$31*'Flight Input'!U83+IF('Flight Input'!U83 &gt; 0,Analysis!$B$32,0)</f>
        <v>0</v>
      </c>
      <c r="AN83">
        <f ca="1">_xlfn.COVARIANCE.P($AK$102:$AK$1171,AM83:AM1152)</f>
        <v>0.17531617390863333</v>
      </c>
      <c r="AO83">
        <f t="shared" ca="1" si="135"/>
        <v>0</v>
      </c>
    </row>
    <row r="84" spans="1:41" x14ac:dyDescent="0.3">
      <c r="A84">
        <v>82</v>
      </c>
      <c r="B84">
        <f>'Flight Input'!M84</f>
        <v>1.6902649999974528</v>
      </c>
      <c r="C84">
        <f ca="1">INDIRECT(CONCATENATE("'Flight Input'!",Analysis!$B$2,A84+2))</f>
        <v>9.8524576800000023</v>
      </c>
      <c r="D84">
        <f t="shared" si="132"/>
        <v>2.0086999997147359E-2</v>
      </c>
      <c r="F84">
        <f t="shared" ca="1" si="136"/>
        <v>16.129820323620823</v>
      </c>
      <c r="G84">
        <f t="shared" ca="1" si="137"/>
        <v>13.379368365314106</v>
      </c>
      <c r="I84">
        <f>SUM(D$2:D84)/COUNT(D$2:D84)</f>
        <v>1.9971524390268492E-2</v>
      </c>
      <c r="J84">
        <f>D84/I84</f>
        <v>1.0057820126607429</v>
      </c>
      <c r="L84">
        <f ca="1">VARA(C$2:C84)</f>
        <v>6.5024429557046146E-4</v>
      </c>
      <c r="M84">
        <f ca="1">(L84-L83)/D84</f>
        <v>-3.9642484815734512E-4</v>
      </c>
      <c r="N84">
        <f t="shared" ca="1" si="138"/>
        <v>-0.72328421377312535</v>
      </c>
      <c r="O84" t="b">
        <f ca="1">IF(OR(O83,M84*MIN((B84-B$2)*Analysis!$B$19,1)&gt;Analysis!$B$18),TRUE,FALSE)</f>
        <v>0</v>
      </c>
      <c r="P84">
        <f ca="1">IF(O84,P83,SUM(C$2:C84)/COUNT(C$2:C84))</f>
        <v>9.8501818781927675</v>
      </c>
      <c r="Q84">
        <f ca="1">IF(O84,C84-P84,0)</f>
        <v>0</v>
      </c>
      <c r="R84">
        <f ca="1">R83+Q84*$D84</f>
        <v>0</v>
      </c>
      <c r="S84">
        <f t="shared" ca="1" si="139"/>
        <v>0</v>
      </c>
      <c r="U84">
        <f ca="1">MEDIAN2(Q84,Analysis!$B$5,2)</f>
        <v>0</v>
      </c>
      <c r="V84">
        <f t="shared" ref="V84:W84" ca="1" si="172">V83+U84*$D84</f>
        <v>0</v>
      </c>
      <c r="W84">
        <f t="shared" ca="1" si="172"/>
        <v>0</v>
      </c>
      <c r="Y84">
        <f ca="1">AVERAGE2(U84,Analysis!$B$5,2)</f>
        <v>0</v>
      </c>
      <c r="Z84">
        <f t="shared" ref="Z84:AA84" ca="1" si="173">Z83+Y84*$D84</f>
        <v>0</v>
      </c>
      <c r="AA84">
        <f t="shared" ca="1" si="173"/>
        <v>0</v>
      </c>
      <c r="AD84">
        <f ca="1">IF(B84&gt;0,C84-Analysis!$B$14,0)</f>
        <v>-4.2584649428576427E-3</v>
      </c>
      <c r="AE84">
        <f ca="1">IF(B84&gt;0,AE83+AD84*$D84,0)</f>
        <v>-1.2178721906901646E-2</v>
      </c>
      <c r="AF84">
        <f ca="1">IF(B84&gt;0,AF83+AE84*$D84,0)</f>
        <v>-4.8878423802162065E-3</v>
      </c>
      <c r="AG84">
        <f ca="1">IF(AND(B84&gt;Analysis!$B$34,B84&lt;Analysis!$B$35),FilterInput(AD84,Analysis!$B$29,Analysis!$B$30),0)</f>
        <v>0</v>
      </c>
      <c r="AH84">
        <f ca="1">MEDIAN2(AG84,Analysis!$B$5,2)</f>
        <v>0</v>
      </c>
      <c r="AI84">
        <f ca="1">AVERAGE2(AH84,Analysis!$B$6,2)</f>
        <v>0</v>
      </c>
      <c r="AJ84">
        <f ca="1">INTEGRAL2(AI84,$B84,AJ83,AI83,$B83,Analysis!$B$22)</f>
        <v>0</v>
      </c>
      <c r="AK84">
        <f ca="1">IF(AND(B84&lt;Analysis!$B$35,B84&gt;0),INTEGRAL2(AJ84,$B84,AK83,AJ83,$B83,Analysis!$B$23),0)</f>
        <v>0</v>
      </c>
      <c r="AM84">
        <f>Analysis!$B$31*'Flight Input'!U84+IF('Flight Input'!U84 &gt; 0,Analysis!$B$32,0)</f>
        <v>0</v>
      </c>
      <c r="AN84">
        <f ca="1">_xlfn.COVARIANCE.P($AK$102:$AK$1171,AM84:AM1153)</f>
        <v>0.1759158325576789</v>
      </c>
      <c r="AO84">
        <f t="shared" ca="1" si="135"/>
        <v>0</v>
      </c>
    </row>
    <row r="85" spans="1:41" x14ac:dyDescent="0.3">
      <c r="A85">
        <v>83</v>
      </c>
      <c r="B85">
        <f>'Flight Input'!M85</f>
        <v>1.7111560000048485</v>
      </c>
      <c r="C85">
        <f ca="1">INDIRECT(CONCATENATE("'Flight Input'!",Analysis!$B$2,A85+2))</f>
        <v>9.8532719100000001</v>
      </c>
      <c r="D85">
        <f t="shared" si="132"/>
        <v>2.0891000007395633E-2</v>
      </c>
      <c r="F85">
        <f t="shared" ca="1" si="136"/>
        <v>16.335665027165504</v>
      </c>
      <c r="G85">
        <f t="shared" ca="1" si="137"/>
        <v>13.720636743517433</v>
      </c>
      <c r="I85">
        <f>SUM(D$2:D85)/COUNT(D$2:D85)</f>
        <v>1.998260240975195E-2</v>
      </c>
      <c r="J85">
        <f>D85/I85</f>
        <v>1.0454594241038577</v>
      </c>
      <c r="L85">
        <f ca="1">VARA(C$2:C85)</f>
        <v>6.4252369714638878E-4</v>
      </c>
      <c r="M85">
        <f ca="1">(L85-L84)/D85</f>
        <v>-3.6956576618350041E-4</v>
      </c>
      <c r="N85">
        <f t="shared" ca="1" si="138"/>
        <v>3.89751567521689E-2</v>
      </c>
      <c r="O85" t="b">
        <f ca="1">IF(OR(O84,M85*MIN((B85-B$2)*Analysis!$B$19,1)&gt;Analysis!$B$18),TRUE,FALSE)</f>
        <v>0</v>
      </c>
      <c r="P85">
        <f ca="1">IF(O85,P84,SUM(C$2:C85)/COUNT(C$2:C85))</f>
        <v>9.8502186642857108</v>
      </c>
      <c r="Q85">
        <f ca="1">IF(O85,C85-P85,0)</f>
        <v>0</v>
      </c>
      <c r="R85">
        <f ca="1">R84+Q85*$D85</f>
        <v>0</v>
      </c>
      <c r="S85">
        <f t="shared" ca="1" si="139"/>
        <v>0</v>
      </c>
      <c r="U85">
        <f ca="1">MEDIAN2(Q85,Analysis!$B$5,2)</f>
        <v>0</v>
      </c>
      <c r="V85">
        <f t="shared" ref="V85:W85" ca="1" si="174">V84+U85*$D85</f>
        <v>0</v>
      </c>
      <c r="W85">
        <f t="shared" ca="1" si="174"/>
        <v>0</v>
      </c>
      <c r="Y85">
        <f ca="1">AVERAGE2(U85,Analysis!$B$5,2)</f>
        <v>0</v>
      </c>
      <c r="Z85">
        <f t="shared" ref="Z85:AA85" ca="1" si="175">Z84+Y85*$D85</f>
        <v>0</v>
      </c>
      <c r="AA85">
        <f t="shared" ca="1" si="175"/>
        <v>0</v>
      </c>
      <c r="AD85">
        <f ca="1">IF(B85&gt;0,C85-Analysis!$B$14,0)</f>
        <v>-3.4442349428598362E-3</v>
      </c>
      <c r="AE85">
        <f ca="1">IF(B85&gt;0,AE84+AD85*$D85,0)</f>
        <v>-1.2250675419118402E-2</v>
      </c>
      <c r="AF85">
        <f ca="1">IF(B85&gt;0,AF84+AE85*$D85,0)</f>
        <v>-5.1437712404876108E-3</v>
      </c>
      <c r="AG85">
        <f ca="1">IF(AND(B85&gt;Analysis!$B$34,B85&lt;Analysis!$B$35),FilterInput(AD85,Analysis!$B$29,Analysis!$B$30),0)</f>
        <v>0</v>
      </c>
      <c r="AH85">
        <f ca="1">MEDIAN2(AG85,Analysis!$B$5,2)</f>
        <v>0</v>
      </c>
      <c r="AI85">
        <f ca="1">AVERAGE2(AH85,Analysis!$B$6,2)</f>
        <v>0</v>
      </c>
      <c r="AJ85">
        <f ca="1">INTEGRAL2(AI85,$B85,AJ84,AI84,$B84,Analysis!$B$22)</f>
        <v>0</v>
      </c>
      <c r="AK85">
        <f ca="1">IF(AND(B85&lt;Analysis!$B$35,B85&gt;0),INTEGRAL2(AJ85,$B85,AK84,AJ84,$B84,Analysis!$B$23),0)</f>
        <v>0</v>
      </c>
      <c r="AM85">
        <f>Analysis!$B$31*'Flight Input'!U85+IF('Flight Input'!U85 &gt; 0,Analysis!$B$32,0)</f>
        <v>0</v>
      </c>
      <c r="AN85">
        <f ca="1">_xlfn.COVARIANCE.P($AK$102:$AK$1171,AM85:AM1154)</f>
        <v>0.1765041050912233</v>
      </c>
      <c r="AO85">
        <f t="shared" ca="1" si="135"/>
        <v>0</v>
      </c>
    </row>
    <row r="86" spans="1:41" x14ac:dyDescent="0.3">
      <c r="A86">
        <v>84</v>
      </c>
      <c r="B86">
        <f>'Flight Input'!M86</f>
        <v>1.7268270000058692</v>
      </c>
      <c r="C86">
        <f ca="1">INDIRECT(CONCATENATE("'Flight Input'!",Analysis!$B$2,A86+2))</f>
        <v>9.8541450000000008</v>
      </c>
      <c r="D86">
        <f t="shared" si="132"/>
        <v>1.567100000102073E-2</v>
      </c>
      <c r="F86">
        <f t="shared" ca="1" si="136"/>
        <v>16.490089333470564</v>
      </c>
      <c r="G86">
        <f t="shared" ca="1" si="137"/>
        <v>13.979052933479082</v>
      </c>
      <c r="I86">
        <f>SUM(D$2:D86)/COUNT(D$2:D86)</f>
        <v>1.9931273809648008E-2</v>
      </c>
      <c r="J86">
        <f>D86/I86</f>
        <v>0.78625180461044919</v>
      </c>
      <c r="L86">
        <f ca="1">VARA(C$2:C86)</f>
        <v>6.3505597153888497E-4</v>
      </c>
      <c r="M86">
        <f ca="1">(L86-L85)/D86</f>
        <v>-4.7653153002472093E-4</v>
      </c>
      <c r="N86">
        <f t="shared" ca="1" si="138"/>
        <v>5.5713738749525767E-2</v>
      </c>
      <c r="O86" t="b">
        <f ca="1">IF(OR(O85,M86*MIN((B86-B$2)*Analysis!$B$19,1)&gt;Analysis!$B$18),TRUE,FALSE)</f>
        <v>0</v>
      </c>
      <c r="P86">
        <f ca="1">IF(O86,P85,SUM(C$2:C86)/COUNT(C$2:C86))</f>
        <v>9.8502648564705844</v>
      </c>
      <c r="Q86">
        <f ca="1">IF(O86,C86-P86,0)</f>
        <v>0</v>
      </c>
      <c r="R86">
        <f ca="1">R85+Q86*$D86</f>
        <v>0</v>
      </c>
      <c r="S86">
        <f t="shared" ca="1" si="139"/>
        <v>0</v>
      </c>
      <c r="U86">
        <f ca="1">MEDIAN2(Q86,Analysis!$B$5,2)</f>
        <v>0</v>
      </c>
      <c r="V86">
        <f t="shared" ref="V86:W86" ca="1" si="176">V85+U86*$D86</f>
        <v>0</v>
      </c>
      <c r="W86">
        <f t="shared" ca="1" si="176"/>
        <v>0</v>
      </c>
      <c r="Y86">
        <f ca="1">AVERAGE2(U86,Analysis!$B$5,2)</f>
        <v>0</v>
      </c>
      <c r="Z86">
        <f t="shared" ref="Z86:AA86" ca="1" si="177">Z85+Y86*$D86</f>
        <v>0</v>
      </c>
      <c r="AA86">
        <f t="shared" ca="1" si="177"/>
        <v>0</v>
      </c>
      <c r="AD86">
        <f ca="1">IF(B86&gt;0,C86-Analysis!$B$14,0)</f>
        <v>-2.5711449428591493E-3</v>
      </c>
      <c r="AE86">
        <f ca="1">IF(B86&gt;0,AE85+AD86*$D86,0)</f>
        <v>-1.2290967831520573E-2</v>
      </c>
      <c r="AF86">
        <f ca="1">IF(B86&gt;0,AF85+AE86*$D86,0)</f>
        <v>-5.3363829973879151E-3</v>
      </c>
      <c r="AG86">
        <f ca="1">IF(AND(B86&gt;Analysis!$B$34,B86&lt;Analysis!$B$35),FilterInput(AD86,Analysis!$B$29,Analysis!$B$30),0)</f>
        <v>0</v>
      </c>
      <c r="AH86">
        <f ca="1">MEDIAN2(AG86,Analysis!$B$5,2)</f>
        <v>0</v>
      </c>
      <c r="AI86">
        <f ca="1">AVERAGE2(AH86,Analysis!$B$6,2)</f>
        <v>0</v>
      </c>
      <c r="AJ86">
        <f ca="1">INTEGRAL2(AI86,$B86,AJ85,AI85,$B85,Analysis!$B$22)</f>
        <v>0</v>
      </c>
      <c r="AK86">
        <f ca="1">IF(AND(B86&lt;Analysis!$B$35,B86&gt;0),INTEGRAL2(AJ86,$B86,AK85,AJ85,$B85,Analysis!$B$23),0)</f>
        <v>0</v>
      </c>
      <c r="AM86">
        <f>Analysis!$B$31*'Flight Input'!U86+IF('Flight Input'!U86 &gt; 0,Analysis!$B$32,0)</f>
        <v>0</v>
      </c>
      <c r="AN86">
        <f ca="1">_xlfn.COVARIANCE.P($AK$102:$AK$1171,AM86:AM1155)</f>
        <v>0.17708034220655955</v>
      </c>
      <c r="AO86">
        <f t="shared" ca="1" si="135"/>
        <v>0</v>
      </c>
    </row>
    <row r="87" spans="1:41" x14ac:dyDescent="0.3">
      <c r="A87">
        <v>85</v>
      </c>
      <c r="B87">
        <f>'Flight Input'!M87</f>
        <v>1.7516009999962989</v>
      </c>
      <c r="C87">
        <f ca="1">INDIRECT(CONCATENATE("'Flight Input'!",Analysis!$B$2,A87+2))</f>
        <v>9.8537231700000003</v>
      </c>
      <c r="D87">
        <f t="shared" si="132"/>
        <v>2.4773999990429729E-2</v>
      </c>
      <c r="F87">
        <f t="shared" ca="1" si="136"/>
        <v>16.734205471189842</v>
      </c>
      <c r="G87">
        <f t="shared" ca="1" si="137"/>
        <v>14.393626139662189</v>
      </c>
      <c r="I87">
        <f>SUM(D$2:D87)/COUNT(D$2:D87)</f>
        <v>1.9988247058833675E-2</v>
      </c>
      <c r="J87">
        <f>D87/I87</f>
        <v>1.2394283459429736</v>
      </c>
      <c r="L87">
        <f ca="1">VARA(C$2:C87)</f>
        <v>6.2772379379708086E-4</v>
      </c>
      <c r="M87">
        <f ca="1">(L87-L86)/D87</f>
        <v>-2.9596261179609874E-4</v>
      </c>
      <c r="N87">
        <f t="shared" ca="1" si="138"/>
        <v>-1.7027125218513996E-2</v>
      </c>
      <c r="O87" t="b">
        <f ca="1">IF(OR(O86,M87*MIN((B87-B$2)*Analysis!$B$19,1)&gt;Analysis!$B$18),TRUE,FALSE)</f>
        <v>0</v>
      </c>
      <c r="P87">
        <f ca="1">IF(O87,P86,SUM(C$2:C87)/COUNT(C$2:C87))</f>
        <v>9.8503050694186012</v>
      </c>
      <c r="Q87">
        <f ca="1">IF(O87,C87-P87,0)</f>
        <v>0</v>
      </c>
      <c r="R87">
        <f ca="1">R86+Q87*$D87</f>
        <v>0</v>
      </c>
      <c r="S87">
        <f t="shared" ca="1" si="139"/>
        <v>0</v>
      </c>
      <c r="U87">
        <f ca="1">MEDIAN2(Q87,Analysis!$B$5,2)</f>
        <v>0</v>
      </c>
      <c r="V87">
        <f t="shared" ref="V87:W87" ca="1" si="178">V86+U87*$D87</f>
        <v>0</v>
      </c>
      <c r="W87">
        <f t="shared" ca="1" si="178"/>
        <v>0</v>
      </c>
      <c r="Y87">
        <f ca="1">AVERAGE2(U87,Analysis!$B$5,2)</f>
        <v>0</v>
      </c>
      <c r="Z87">
        <f t="shared" ref="Z87:AA87" ca="1" si="179">Z86+Y87*$D87</f>
        <v>0</v>
      </c>
      <c r="AA87">
        <f t="shared" ca="1" si="179"/>
        <v>0</v>
      </c>
      <c r="AD87">
        <f ca="1">IF(B87&gt;0,C87-Analysis!$B$14,0)</f>
        <v>-2.9929749428596608E-3</v>
      </c>
      <c r="AE87">
        <f ca="1">IF(B87&gt;0,AE86+AD87*$D87,0)</f>
        <v>-1.2365115792726334E-2</v>
      </c>
      <c r="AF87">
        <f ca="1">IF(B87&gt;0,AF86+AE87*$D87,0)</f>
        <v>-5.64271637591858E-3</v>
      </c>
      <c r="AG87">
        <f ca="1">IF(AND(B87&gt;Analysis!$B$34,B87&lt;Analysis!$B$35),FilterInput(AD87,Analysis!$B$29,Analysis!$B$30),0)</f>
        <v>0</v>
      </c>
      <c r="AH87">
        <f ca="1">MEDIAN2(AG87,Analysis!$B$5,2)</f>
        <v>0</v>
      </c>
      <c r="AI87">
        <f ca="1">AVERAGE2(AH87,Analysis!$B$6,2)</f>
        <v>0</v>
      </c>
      <c r="AJ87">
        <f ca="1">INTEGRAL2(AI87,$B87,AJ86,AI86,$B86,Analysis!$B$22)</f>
        <v>0</v>
      </c>
      <c r="AK87">
        <f ca="1">IF(AND(B87&lt;Analysis!$B$35,B87&gt;0),INTEGRAL2(AJ87,$B87,AK86,AJ86,$B86,Analysis!$B$23),0)</f>
        <v>0</v>
      </c>
      <c r="AM87">
        <f>Analysis!$B$31*'Flight Input'!U87+IF('Flight Input'!U87 &gt; 0,Analysis!$B$32,0)</f>
        <v>0</v>
      </c>
      <c r="AN87">
        <f ca="1">_xlfn.COVARIANCE.P($AK$102:$AK$1171,AM87:AM1156)</f>
        <v>0.17764916195001557</v>
      </c>
      <c r="AO87">
        <f t="shared" ca="1" si="135"/>
        <v>0</v>
      </c>
    </row>
    <row r="88" spans="1:41" x14ac:dyDescent="0.3">
      <c r="A88">
        <v>86</v>
      </c>
      <c r="B88">
        <f>'Flight Input'!M88</f>
        <v>1.7652260000031674</v>
      </c>
      <c r="C88">
        <f ca="1">INDIRECT(CONCATENATE("'Flight Input'!",Analysis!$B$2,A88+2))</f>
        <v>9.8533700100000008</v>
      </c>
      <c r="D88">
        <f t="shared" si="132"/>
        <v>1.3625000006868504E-2</v>
      </c>
      <c r="F88">
        <f t="shared" ca="1" si="136"/>
        <v>16.868457637643768</v>
      </c>
      <c r="G88">
        <f t="shared" ca="1" si="137"/>
        <v>14.623458875090947</v>
      </c>
      <c r="I88">
        <f>SUM(D$2:D88)/COUNT(D$2:D88)</f>
        <v>1.9914255814043384E-2</v>
      </c>
      <c r="J88">
        <f>D88/I88</f>
        <v>0.68418323707884965</v>
      </c>
      <c r="L88">
        <f ca="1">VARA(C$2:C88)</f>
        <v>6.2053265532684002E-4</v>
      </c>
      <c r="M88">
        <f ca="1">(L88-L87)/D88</f>
        <v>-5.2778997920115329E-4</v>
      </c>
      <c r="N88">
        <f t="shared" ca="1" si="138"/>
        <v>-2.5919999986898187E-2</v>
      </c>
      <c r="O88" t="b">
        <f ca="1">IF(OR(O87,M88*MIN((B88-B$2)*Analysis!$B$19,1)&gt;Analysis!$B$18),TRUE,FALSE)</f>
        <v>0</v>
      </c>
      <c r="P88">
        <f ca="1">IF(O88,P87,SUM(C$2:C88)/COUNT(C$2:C88))</f>
        <v>9.8503402986206865</v>
      </c>
      <c r="Q88">
        <f ca="1">IF(O88,C88-P88,0)</f>
        <v>0</v>
      </c>
      <c r="R88">
        <f ca="1">R87+Q88*$D88</f>
        <v>0</v>
      </c>
      <c r="S88">
        <f t="shared" ca="1" si="139"/>
        <v>0</v>
      </c>
      <c r="U88">
        <f ca="1">MEDIAN2(Q88,Analysis!$B$5,2)</f>
        <v>0</v>
      </c>
      <c r="V88">
        <f t="shared" ref="V88:W88" ca="1" si="180">V87+U88*$D88</f>
        <v>0</v>
      </c>
      <c r="W88">
        <f t="shared" ca="1" si="180"/>
        <v>0</v>
      </c>
      <c r="Y88">
        <f ca="1">AVERAGE2(U88,Analysis!$B$5,2)</f>
        <v>0</v>
      </c>
      <c r="Z88">
        <f t="shared" ref="Z88:AA88" ca="1" si="181">Z87+Y88*$D88</f>
        <v>0</v>
      </c>
      <c r="AA88">
        <f t="shared" ca="1" si="181"/>
        <v>0</v>
      </c>
      <c r="AD88">
        <f ca="1">IF(B88&gt;0,C88-Analysis!$B$14,0)</f>
        <v>-3.3461349428591802E-3</v>
      </c>
      <c r="AE88">
        <f ca="1">IF(B88&gt;0,AE87+AD88*$D88,0)</f>
        <v>-1.2410706881345773E-2</v>
      </c>
      <c r="AF88">
        <f ca="1">IF(B88&gt;0,AF87+AE88*$D88,0)</f>
        <v>-5.811812257262159E-3</v>
      </c>
      <c r="AG88">
        <f ca="1">IF(AND(B88&gt;Analysis!$B$34,B88&lt;Analysis!$B$35),FilterInput(AD88,Analysis!$B$29,Analysis!$B$30),0)</f>
        <v>0</v>
      </c>
      <c r="AH88">
        <f ca="1">MEDIAN2(AG88,Analysis!$B$5,2)</f>
        <v>0</v>
      </c>
      <c r="AI88">
        <f ca="1">AVERAGE2(AH88,Analysis!$B$6,2)</f>
        <v>0</v>
      </c>
      <c r="AJ88">
        <f ca="1">INTEGRAL2(AI88,$B88,AJ87,AI87,$B87,Analysis!$B$22)</f>
        <v>0</v>
      </c>
      <c r="AK88">
        <f ca="1">IF(AND(B88&lt;Analysis!$B$35,B88&gt;0),INTEGRAL2(AJ88,$B88,AK87,AJ87,$B87,Analysis!$B$23),0)</f>
        <v>0</v>
      </c>
      <c r="AM88">
        <f>Analysis!$B$31*'Flight Input'!U88+IF('Flight Input'!U88 &gt; 0,Analysis!$B$32,0)</f>
        <v>0</v>
      </c>
      <c r="AN88">
        <f ca="1">_xlfn.COVARIANCE.P($AK$102:$AK$1171,AM88:AM1157)</f>
        <v>0.17821305993518607</v>
      </c>
      <c r="AO88">
        <f t="shared" ca="1" si="135"/>
        <v>0</v>
      </c>
    </row>
    <row r="89" spans="1:41" x14ac:dyDescent="0.3">
      <c r="A89">
        <v>87</v>
      </c>
      <c r="B89">
        <f>'Flight Input'!M89</f>
        <v>1.7857209999929182</v>
      </c>
      <c r="C89">
        <f ca="1">INDIRECT(CONCATENATE("'Flight Input'!",Analysis!$B$2,A89+2))</f>
        <v>9.8535858300000001</v>
      </c>
      <c r="D89">
        <f t="shared" si="132"/>
        <v>2.0494999989750795E-2</v>
      </c>
      <c r="F89">
        <f t="shared" ca="1" si="136"/>
        <v>17.070406879128626</v>
      </c>
      <c r="G89">
        <f t="shared" ca="1" si="137"/>
        <v>14.97331686390373</v>
      </c>
      <c r="I89">
        <f>SUM(D$2:D89)/COUNT(D$2:D89)</f>
        <v>1.9920931034453814E-2</v>
      </c>
      <c r="J89">
        <f>D89/I89</f>
        <v>1.0288173757694412</v>
      </c>
      <c r="L89">
        <f ca="1">VARA(C$2:C89)</f>
        <v>6.1351979463764267E-4</v>
      </c>
      <c r="M89">
        <f ca="1">(L89-L88)/D89</f>
        <v>-3.421742226252437E-4</v>
      </c>
      <c r="N89">
        <f t="shared" ca="1" si="138"/>
        <v>1.0530373267003635E-2</v>
      </c>
      <c r="O89" t="b">
        <f ca="1">IF(OR(O88,M89*MIN((B89-B$2)*Analysis!$B$19,1)&gt;Analysis!$B$18),TRUE,FALSE)</f>
        <v>0</v>
      </c>
      <c r="P89">
        <f ca="1">IF(O89,P88,SUM(C$2:C89)/COUNT(C$2:C89))</f>
        <v>9.8503771796590893</v>
      </c>
      <c r="Q89">
        <f ca="1">IF(O89,C89-P89,0)</f>
        <v>0</v>
      </c>
      <c r="R89">
        <f ca="1">R88+Q89*$D89</f>
        <v>0</v>
      </c>
      <c r="S89">
        <f t="shared" ca="1" si="139"/>
        <v>0</v>
      </c>
      <c r="U89">
        <f ca="1">MEDIAN2(Q89,Analysis!$B$5,2)</f>
        <v>0</v>
      </c>
      <c r="V89">
        <f t="shared" ref="V89:W89" ca="1" si="182">V88+U89*$D89</f>
        <v>0</v>
      </c>
      <c r="W89">
        <f t="shared" ca="1" si="182"/>
        <v>0</v>
      </c>
      <c r="Y89">
        <f ca="1">AVERAGE2(U89,Analysis!$B$5,2)</f>
        <v>0</v>
      </c>
      <c r="Z89">
        <f t="shared" ref="Z89:AA89" ca="1" si="183">Z88+Y89*$D89</f>
        <v>0</v>
      </c>
      <c r="AA89">
        <f t="shared" ca="1" si="183"/>
        <v>0</v>
      </c>
      <c r="AD89">
        <f ca="1">IF(B89&gt;0,C89-Analysis!$B$14,0)</f>
        <v>-3.1303149428598687E-3</v>
      </c>
      <c r="AE89">
        <f ca="1">IF(B89&gt;0,AE88+AD89*$D89,0)</f>
        <v>-1.2474862686067604E-2</v>
      </c>
      <c r="AF89">
        <f ca="1">IF(B89&gt;0,AF88+AE89*$D89,0)</f>
        <v>-6.0674845678852568E-3</v>
      </c>
      <c r="AG89">
        <f ca="1">IF(AND(B89&gt;Analysis!$B$34,B89&lt;Analysis!$B$35),FilterInput(AD89,Analysis!$B$29,Analysis!$B$30),0)</f>
        <v>0</v>
      </c>
      <c r="AH89">
        <f ca="1">MEDIAN2(AG89,Analysis!$B$5,2)</f>
        <v>0</v>
      </c>
      <c r="AI89">
        <f ca="1">AVERAGE2(AH89,Analysis!$B$6,2)</f>
        <v>0</v>
      </c>
      <c r="AJ89">
        <f ca="1">INTEGRAL2(AI89,$B89,AJ88,AI88,$B88,Analysis!$B$22)</f>
        <v>0</v>
      </c>
      <c r="AK89">
        <f ca="1">IF(AND(B89&lt;Analysis!$B$35,B89&gt;0),INTEGRAL2(AJ89,$B89,AK88,AJ88,$B88,Analysis!$B$23),0)</f>
        <v>0</v>
      </c>
      <c r="AM89">
        <f>Analysis!$B$31*'Flight Input'!U89+IF('Flight Input'!U89 &gt; 0,Analysis!$B$32,0)</f>
        <v>0</v>
      </c>
      <c r="AN89">
        <f ca="1">_xlfn.COVARIANCE.P($AK$102:$AK$1171,AM89:AM1158)</f>
        <v>0.17875289340687964</v>
      </c>
      <c r="AO89">
        <f t="shared" ca="1" si="135"/>
        <v>0</v>
      </c>
    </row>
    <row r="90" spans="1:41" x14ac:dyDescent="0.3">
      <c r="A90">
        <v>88</v>
      </c>
      <c r="B90">
        <f>'Flight Input'!M90</f>
        <v>1.8108459999930346</v>
      </c>
      <c r="C90">
        <f ca="1">INDIRECT(CONCATENATE("'Flight Input'!",Analysis!$B$2,A90+2))</f>
        <v>9.8535465900000005</v>
      </c>
      <c r="D90">
        <f t="shared" si="132"/>
        <v>2.5125000000116415E-2</v>
      </c>
      <c r="F90">
        <f t="shared" ca="1" si="136"/>
        <v>17.317977237203522</v>
      </c>
      <c r="G90">
        <f t="shared" ca="1" si="137"/>
        <v>15.408431041990484</v>
      </c>
      <c r="I90">
        <f>SUM(D$2:D90)/COUNT(D$2:D90)</f>
        <v>1.9980068181790888E-2</v>
      </c>
      <c r="J90">
        <f>D90/I90</f>
        <v>1.2575032162810351</v>
      </c>
      <c r="L90">
        <f ca="1">VARA(C$2:C90)</f>
        <v>6.066608457772298E-4</v>
      </c>
      <c r="M90">
        <f ca="1">(L90-L89)/D90</f>
        <v>-2.729929894679041E-4</v>
      </c>
      <c r="N90">
        <f t="shared" ca="1" si="138"/>
        <v>-1.5617910447510463E-3</v>
      </c>
      <c r="O90" t="b">
        <f ca="1">IF(OR(O89,M90*MIN((B90-B$2)*Analysis!$B$19,1)&gt;Analysis!$B$18),TRUE,FALSE)</f>
        <v>0</v>
      </c>
      <c r="P90">
        <f ca="1">IF(O90,P89,SUM(C$2:C90)/COUNT(C$2:C90))</f>
        <v>9.8504127910112338</v>
      </c>
      <c r="Q90">
        <f ca="1">IF(O90,C90-P90,0)</f>
        <v>0</v>
      </c>
      <c r="R90">
        <f ca="1">R89+Q90*$D90</f>
        <v>0</v>
      </c>
      <c r="S90">
        <f t="shared" ca="1" si="139"/>
        <v>0</v>
      </c>
      <c r="U90">
        <f ca="1">MEDIAN2(Q90,Analysis!$B$5,2)</f>
        <v>0</v>
      </c>
      <c r="V90">
        <f t="shared" ref="V90:W90" ca="1" si="184">V89+U90*$D90</f>
        <v>0</v>
      </c>
      <c r="W90">
        <f t="shared" ca="1" si="184"/>
        <v>0</v>
      </c>
      <c r="Y90">
        <f ca="1">AVERAGE2(U90,Analysis!$B$5,2)</f>
        <v>0</v>
      </c>
      <c r="Z90">
        <f t="shared" ref="Z90:AA90" ca="1" si="185">Z89+Y90*$D90</f>
        <v>0</v>
      </c>
      <c r="AA90">
        <f t="shared" ca="1" si="185"/>
        <v>0</v>
      </c>
      <c r="AD90">
        <f ca="1">IF(B90&gt;0,C90-Analysis!$B$14,0)</f>
        <v>-3.1695549428594205E-3</v>
      </c>
      <c r="AE90">
        <f ca="1">IF(B90&gt;0,AE89+AD90*$D90,0)</f>
        <v>-1.2554497754007316E-2</v>
      </c>
      <c r="AF90">
        <f ca="1">IF(B90&gt;0,AF89+AE90*$D90,0)</f>
        <v>-6.3829163239561525E-3</v>
      </c>
      <c r="AG90">
        <f ca="1">IF(AND(B90&gt;Analysis!$B$34,B90&lt;Analysis!$B$35),FilterInput(AD90,Analysis!$B$29,Analysis!$B$30),0)</f>
        <v>0</v>
      </c>
      <c r="AH90">
        <f ca="1">MEDIAN2(AG90,Analysis!$B$5,2)</f>
        <v>0</v>
      </c>
      <c r="AI90">
        <f ca="1">AVERAGE2(AH90,Analysis!$B$6,2)</f>
        <v>0</v>
      </c>
      <c r="AJ90">
        <f ca="1">INTEGRAL2(AI90,$B90,AJ89,AI89,$B89,Analysis!$B$22)</f>
        <v>0</v>
      </c>
      <c r="AK90">
        <f ca="1">IF(AND(B90&lt;Analysis!$B$35,B90&gt;0),INTEGRAL2(AJ90,$B90,AK89,AJ89,$B89,Analysis!$B$23),0)</f>
        <v>0</v>
      </c>
      <c r="AM90">
        <f>Analysis!$B$31*'Flight Input'!U90+IF('Flight Input'!U90 &gt; 0,Analysis!$B$32,0)</f>
        <v>0</v>
      </c>
      <c r="AN90">
        <f ca="1">_xlfn.COVARIANCE.P($AK$102:$AK$1171,AM90:AM1159)</f>
        <v>0.17928571245847466</v>
      </c>
      <c r="AO90">
        <f t="shared" ca="1" si="135"/>
        <v>0</v>
      </c>
    </row>
    <row r="91" spans="1:41" x14ac:dyDescent="0.3">
      <c r="A91">
        <v>89</v>
      </c>
      <c r="B91">
        <f>'Flight Input'!M91</f>
        <v>1.8259269999980461</v>
      </c>
      <c r="C91">
        <f ca="1">INDIRECT(CONCATENATE("'Flight Input'!",Analysis!$B$2,A91+2))</f>
        <v>9.8536545000000011</v>
      </c>
      <c r="D91">
        <f t="shared" si="132"/>
        <v>1.5081000005011447E-2</v>
      </c>
      <c r="F91">
        <f t="shared" ca="1" si="136"/>
        <v>17.466580200767403</v>
      </c>
      <c r="G91">
        <f t="shared" ca="1" si="137"/>
        <v>15.671844538085789</v>
      </c>
      <c r="I91">
        <f>SUM(D$2:D91)/COUNT(D$2:D91)</f>
        <v>1.9925022471939433E-2</v>
      </c>
      <c r="J91">
        <f>D91/I91</f>
        <v>0.75688747785605459</v>
      </c>
      <c r="L91">
        <f ca="1">VARA(C$2:C91)</f>
        <v>5.9996119485937569E-4</v>
      </c>
      <c r="M91">
        <f ca="1">(L91-L90)/D91</f>
        <v>-4.4424447421442868E-4</v>
      </c>
      <c r="N91">
        <f t="shared" ca="1" si="138"/>
        <v>7.1553610479865555E-3</v>
      </c>
      <c r="O91" t="b">
        <f ca="1">IF(OR(O90,M91*MIN((B91-B$2)*Analysis!$B$19,1)&gt;Analysis!$B$18),TRUE,FALSE)</f>
        <v>0</v>
      </c>
      <c r="P91">
        <f ca="1">IF(O91,P90,SUM(C$2:C91)/COUNT(C$2:C91))</f>
        <v>9.8504488099999961</v>
      </c>
      <c r="Q91">
        <f ca="1">IF(O91,C91-P91,0)</f>
        <v>0</v>
      </c>
      <c r="R91">
        <f ca="1">R90+Q91*$D91</f>
        <v>0</v>
      </c>
      <c r="S91">
        <f t="shared" ca="1" si="139"/>
        <v>0</v>
      </c>
      <c r="U91">
        <f ca="1">MEDIAN2(Q91,Analysis!$B$5,2)</f>
        <v>0</v>
      </c>
      <c r="V91">
        <f t="shared" ref="V91:W91" ca="1" si="186">V90+U91*$D91</f>
        <v>0</v>
      </c>
      <c r="W91">
        <f t="shared" ca="1" si="186"/>
        <v>0</v>
      </c>
      <c r="Y91">
        <f ca="1">AVERAGE2(U91,Analysis!$B$5,2)</f>
        <v>0</v>
      </c>
      <c r="Z91">
        <f t="shared" ref="Z91:AA91" ca="1" si="187">Z90+Y91*$D91</f>
        <v>0</v>
      </c>
      <c r="AA91">
        <f t="shared" ca="1" si="187"/>
        <v>0</v>
      </c>
      <c r="AD91">
        <f ca="1">IF(B91&gt;0,C91-Analysis!$B$14,0)</f>
        <v>-3.0616449428588766E-3</v>
      </c>
      <c r="AE91">
        <f ca="1">IF(B91&gt;0,AE90+AD91*$D91,0)</f>
        <v>-1.2600670421405915E-2</v>
      </c>
      <c r="AF91">
        <f ca="1">IF(B91&gt;0,AF90+AE91*$D91,0)</f>
        <v>-6.5729470346445225E-3</v>
      </c>
      <c r="AG91">
        <f ca="1">IF(AND(B91&gt;Analysis!$B$34,B91&lt;Analysis!$B$35),FilterInput(AD91,Analysis!$B$29,Analysis!$B$30),0)</f>
        <v>0</v>
      </c>
      <c r="AH91">
        <f ca="1">MEDIAN2(AG91,Analysis!$B$5,2)</f>
        <v>0</v>
      </c>
      <c r="AI91">
        <f ca="1">AVERAGE2(AH91,Analysis!$B$6,2)</f>
        <v>0</v>
      </c>
      <c r="AJ91">
        <f ca="1">INTEGRAL2(AI91,$B91,AJ90,AI90,$B90,Analysis!$B$22)</f>
        <v>0</v>
      </c>
      <c r="AK91">
        <f ca="1">IF(AND(B91&lt;Analysis!$B$35,B91&gt;0),INTEGRAL2(AJ91,$B91,AK90,AJ90,$B90,Analysis!$B$23),0)</f>
        <v>0</v>
      </c>
      <c r="AM91">
        <f>Analysis!$B$31*'Flight Input'!U91+IF('Flight Input'!U91 &gt; 0,Analysis!$B$32,0)</f>
        <v>0</v>
      </c>
      <c r="AN91">
        <f ca="1">_xlfn.COVARIANCE.P($AK$102:$AK$1171,AM91:AM1160)</f>
        <v>0.17980942244057088</v>
      </c>
      <c r="AO91">
        <f t="shared" ca="1" si="135"/>
        <v>0</v>
      </c>
    </row>
    <row r="92" spans="1:41" x14ac:dyDescent="0.3">
      <c r="A92">
        <v>90</v>
      </c>
      <c r="B92">
        <f>'Flight Input'!M92</f>
        <v>1.8516570000065258</v>
      </c>
      <c r="C92">
        <f ca="1">INDIRECT(CONCATENATE("'Flight Input'!",Analysis!$B$2,A92+2))</f>
        <v>9.8194862700000005</v>
      </c>
      <c r="D92">
        <f t="shared" si="132"/>
        <v>2.5730000008479692E-2</v>
      </c>
      <c r="F92">
        <f t="shared" ca="1" si="136"/>
        <v>17.71923558257777</v>
      </c>
      <c r="G92">
        <f t="shared" ca="1" si="137"/>
        <v>16.127760469775769</v>
      </c>
      <c r="I92">
        <f>SUM(D$2:D92)/COUNT(D$2:D92)</f>
        <v>1.9989522222345436E-2</v>
      </c>
      <c r="J92">
        <f>D92/I92</f>
        <v>1.2871743367491404</v>
      </c>
      <c r="L92">
        <f ca="1">VARA(C$2:C92)</f>
        <v>6.0382989214392271E-4</v>
      </c>
      <c r="M92">
        <f ca="1">(L92-L91)/D92</f>
        <v>1.5035745368332826E-4</v>
      </c>
      <c r="N92">
        <f t="shared" ca="1" si="138"/>
        <v>-1.3279529727454311</v>
      </c>
      <c r="O92" t="b">
        <f ca="1">IF(OR(O91,M92*MIN((B92-B$2)*Analysis!$B$19,1)&gt;Analysis!$B$18),TRUE,FALSE)</f>
        <v>0</v>
      </c>
      <c r="P92">
        <f ca="1">IF(O92,P91,SUM(C$2:C92)/COUNT(C$2:C92))</f>
        <v>9.8501085623076889</v>
      </c>
      <c r="Q92">
        <f ca="1">IF(O92,C92-P92,0)</f>
        <v>0</v>
      </c>
      <c r="R92">
        <f ca="1">R91+Q92*$D92</f>
        <v>0</v>
      </c>
      <c r="S92">
        <f t="shared" ca="1" si="139"/>
        <v>0</v>
      </c>
      <c r="U92">
        <f ca="1">MEDIAN2(Q92,Analysis!$B$5,2)</f>
        <v>0</v>
      </c>
      <c r="V92">
        <f t="shared" ref="V92:W92" ca="1" si="188">V91+U92*$D92</f>
        <v>0</v>
      </c>
      <c r="W92">
        <f t="shared" ca="1" si="188"/>
        <v>0</v>
      </c>
      <c r="Y92">
        <f ca="1">AVERAGE2(U92,Analysis!$B$5,2)</f>
        <v>0</v>
      </c>
      <c r="Z92">
        <f t="shared" ref="Z92:AA92" ca="1" si="189">Z91+Y92*$D92</f>
        <v>0</v>
      </c>
      <c r="AA92">
        <f t="shared" ca="1" si="189"/>
        <v>0</v>
      </c>
      <c r="AD92">
        <f ca="1">IF(B92&gt;0,C92-Analysis!$B$14,0)</f>
        <v>-3.7229874942859453E-2</v>
      </c>
      <c r="AE92">
        <f ca="1">IF(B92&gt;0,AE91+AD92*$D92,0)</f>
        <v>-1.3558595104001387E-2</v>
      </c>
      <c r="AF92">
        <f ca="1">IF(B92&gt;0,AF91+AE92*$D92,0)</f>
        <v>-6.9218096867854507E-3</v>
      </c>
      <c r="AG92">
        <f ca="1">IF(AND(B92&gt;Analysis!$B$34,B92&lt;Analysis!$B$35),FilterInput(AD92,Analysis!$B$29,Analysis!$B$30),0)</f>
        <v>0</v>
      </c>
      <c r="AH92">
        <f ca="1">MEDIAN2(AG92,Analysis!$B$5,2)</f>
        <v>0</v>
      </c>
      <c r="AI92">
        <f ca="1">AVERAGE2(AH92,Analysis!$B$6,2)</f>
        <v>0</v>
      </c>
      <c r="AJ92">
        <f ca="1">INTEGRAL2(AI92,$B92,AJ91,AI91,$B91,Analysis!$B$22)</f>
        <v>0</v>
      </c>
      <c r="AK92">
        <f ca="1">IF(AND(B92&lt;Analysis!$B$35,B92&gt;0),INTEGRAL2(AJ92,$B92,AK91,AJ91,$B91,Analysis!$B$23),0)</f>
        <v>0</v>
      </c>
      <c r="AM92">
        <f>Analysis!$B$31*'Flight Input'!U92+IF('Flight Input'!U92 &gt; 0,Analysis!$B$32,0)</f>
        <v>0</v>
      </c>
      <c r="AN92">
        <f ca="1">_xlfn.COVARIANCE.P($AK$102:$AK$1171,AM92:AM1161)</f>
        <v>0.1803379352768654</v>
      </c>
      <c r="AO92">
        <f t="shared" ca="1" si="135"/>
        <v>0</v>
      </c>
    </row>
    <row r="93" spans="1:41" x14ac:dyDescent="0.3">
      <c r="A93">
        <v>91</v>
      </c>
      <c r="B93">
        <f>'Flight Input'!M93</f>
        <v>1.8665509999991627</v>
      </c>
      <c r="C93">
        <f ca="1">INDIRECT(CONCATENATE("'Flight Input'!",Analysis!$B$2,A93+2))</f>
        <v>9.8315623799999994</v>
      </c>
      <c r="D93">
        <f t="shared" si="132"/>
        <v>1.4893999992636964E-2</v>
      </c>
      <c r="F93">
        <f t="shared" ca="1" si="136"/>
        <v>17.865666872593099</v>
      </c>
      <c r="G93">
        <f t="shared" ca="1" si="137"/>
        <v>16.393851712044626</v>
      </c>
      <c r="I93">
        <f>SUM(D$2:D93)/COUNT(D$2:D93)</f>
        <v>1.9933527472568421E-2</v>
      </c>
      <c r="J93">
        <f>D93/I93</f>
        <v>0.74718335794471813</v>
      </c>
      <c r="L93">
        <f ca="1">VARA(C$2:C93)</f>
        <v>6.0093310402137951E-4</v>
      </c>
      <c r="M93">
        <f ca="1">(L93-L92)/D93</f>
        <v>-1.9449362991642703E-4</v>
      </c>
      <c r="N93">
        <f t="shared" ca="1" si="138"/>
        <v>0.81080367973471468</v>
      </c>
      <c r="O93" t="b">
        <f ca="1">IF(OR(O92,M93*MIN((B93-B$2)*Analysis!$B$19,1)&gt;Analysis!$B$18),TRUE,FALSE)</f>
        <v>0</v>
      </c>
      <c r="P93">
        <f ca="1">IF(O93,P92,SUM(C$2:C93)/COUNT(C$2:C93))</f>
        <v>9.8499069733695617</v>
      </c>
      <c r="Q93">
        <f ca="1">IF(O93,C93-P93,0)</f>
        <v>0</v>
      </c>
      <c r="R93">
        <f ca="1">R92+Q93*$D93</f>
        <v>0</v>
      </c>
      <c r="S93">
        <f t="shared" ca="1" si="139"/>
        <v>0</v>
      </c>
      <c r="U93">
        <f ca="1">MEDIAN2(Q93,Analysis!$B$5,2)</f>
        <v>0</v>
      </c>
      <c r="V93">
        <f t="shared" ref="V93:W93" ca="1" si="190">V92+U93*$D93</f>
        <v>0</v>
      </c>
      <c r="W93">
        <f t="shared" ca="1" si="190"/>
        <v>0</v>
      </c>
      <c r="Y93">
        <f ca="1">AVERAGE2(U93,Analysis!$B$5,2)</f>
        <v>0</v>
      </c>
      <c r="Z93">
        <f t="shared" ref="Z93:AA93" ca="1" si="191">Z92+Y93*$D93</f>
        <v>0</v>
      </c>
      <c r="AA93">
        <f t="shared" ca="1" si="191"/>
        <v>0</v>
      </c>
      <c r="AD93">
        <f ca="1">IF(B93&gt;0,C93-Analysis!$B$14,0)</f>
        <v>-2.515376494286059E-2</v>
      </c>
      <c r="AE93">
        <f ca="1">IF(B93&gt;0,AE92+AD93*$D93,0)</f>
        <v>-1.3933235278875144E-2</v>
      </c>
      <c r="AF93">
        <f ca="1">IF(B93&gt;0,AF92+AE93*$D93,0)</f>
        <v>-7.1293312929264262E-3</v>
      </c>
      <c r="AG93">
        <f ca="1">IF(AND(B93&gt;Analysis!$B$34,B93&lt;Analysis!$B$35),FilterInput(AD93,Analysis!$B$29,Analysis!$B$30),0)</f>
        <v>0</v>
      </c>
      <c r="AH93">
        <f ca="1">MEDIAN2(AG93,Analysis!$B$5,2)</f>
        <v>0</v>
      </c>
      <c r="AI93">
        <f ca="1">AVERAGE2(AH93,Analysis!$B$6,2)</f>
        <v>0</v>
      </c>
      <c r="AJ93">
        <f ca="1">INTEGRAL2(AI93,$B93,AJ92,AI92,$B92,Analysis!$B$22)</f>
        <v>0</v>
      </c>
      <c r="AK93">
        <f ca="1">IF(AND(B93&lt;Analysis!$B$35,B93&gt;0),INTEGRAL2(AJ93,$B93,AK92,AJ92,$B92,Analysis!$B$23),0)</f>
        <v>0</v>
      </c>
      <c r="AM93">
        <f>Analysis!$B$31*'Flight Input'!U93+IF('Flight Input'!U93 &gt; 0,Analysis!$B$32,0)</f>
        <v>0</v>
      </c>
      <c r="AN93">
        <f ca="1">_xlfn.COVARIANCE.P($AK$102:$AK$1171,AM93:AM1162)</f>
        <v>0.18088922848331504</v>
      </c>
      <c r="AO93">
        <f t="shared" ca="1" si="135"/>
        <v>0</v>
      </c>
    </row>
    <row r="94" spans="1:41" x14ac:dyDescent="0.3">
      <c r="A94">
        <v>92</v>
      </c>
      <c r="B94">
        <f>'Flight Input'!M94</f>
        <v>1.8916880000033416</v>
      </c>
      <c r="C94">
        <f ca="1">INDIRECT(CONCATENATE("'Flight Input'!",Analysis!$B$2,A94+2))</f>
        <v>9.8473466700000003</v>
      </c>
      <c r="D94">
        <f t="shared" si="132"/>
        <v>2.5137000004178844E-2</v>
      </c>
      <c r="F94">
        <f t="shared" ca="1" si="136"/>
        <v>18.113199625878039</v>
      </c>
      <c r="G94">
        <f t="shared" ca="1" si="137"/>
        <v>16.849163211116014</v>
      </c>
      <c r="I94">
        <f>SUM(D$2:D94)/COUNT(D$2:D94)</f>
        <v>1.9990086956607665E-2</v>
      </c>
      <c r="J94">
        <f>D94/I94</f>
        <v>1.2574732695632362</v>
      </c>
      <c r="L94">
        <f ca="1">VARA(C$2:C94)</f>
        <v>5.9447170797575957E-4</v>
      </c>
      <c r="M94">
        <f ca="1">(L94-L93)/D94</f>
        <v>-2.570472229997924E-4</v>
      </c>
      <c r="N94">
        <f t="shared" ca="1" si="138"/>
        <v>0.62793054053295538</v>
      </c>
      <c r="O94" t="b">
        <f ca="1">IF(OR(O93,M94*MIN((B94-B$2)*Analysis!$B$19,1)&gt;Analysis!$B$18),TRUE,FALSE)</f>
        <v>0</v>
      </c>
      <c r="P94">
        <f ca="1">IF(O94,P93,SUM(C$2:C94)/COUNT(C$2:C94))</f>
        <v>9.8498794432258023</v>
      </c>
      <c r="Q94">
        <f ca="1">IF(O94,C94-P94,0)</f>
        <v>0</v>
      </c>
      <c r="R94">
        <f ca="1">R93+Q94*$D94</f>
        <v>0</v>
      </c>
      <c r="S94">
        <f t="shared" ca="1" si="139"/>
        <v>0</v>
      </c>
      <c r="U94">
        <f ca="1">MEDIAN2(Q94,Analysis!$B$5,2)</f>
        <v>0</v>
      </c>
      <c r="V94">
        <f t="shared" ref="V94:W94" ca="1" si="192">V93+U94*$D94</f>
        <v>0</v>
      </c>
      <c r="W94">
        <f t="shared" ca="1" si="192"/>
        <v>0</v>
      </c>
      <c r="Y94">
        <f ca="1">AVERAGE2(U94,Analysis!$B$5,2)</f>
        <v>0</v>
      </c>
      <c r="Z94">
        <f t="shared" ref="Z94:AA94" ca="1" si="193">Z93+Y94*$D94</f>
        <v>0</v>
      </c>
      <c r="AA94">
        <f t="shared" ca="1" si="193"/>
        <v>0</v>
      </c>
      <c r="AD94">
        <f ca="1">IF(B94&gt;0,C94-Analysis!$B$14,0)</f>
        <v>-9.369474942859668E-3</v>
      </c>
      <c r="AE94">
        <f ca="1">IF(B94&gt;0,AE93+AD94*$D94,0)</f>
        <v>-1.4168755770552962E-2</v>
      </c>
      <c r="AF94">
        <f ca="1">IF(B94&gt;0,AF93+AE94*$D94,0)</f>
        <v>-7.4854913067900252E-3</v>
      </c>
      <c r="AG94">
        <f ca="1">IF(AND(B94&gt;Analysis!$B$34,B94&lt;Analysis!$B$35),FilterInput(AD94,Analysis!$B$29,Analysis!$B$30),0)</f>
        <v>0</v>
      </c>
      <c r="AH94">
        <f ca="1">MEDIAN2(AG94,Analysis!$B$5,2)</f>
        <v>0</v>
      </c>
      <c r="AI94">
        <f ca="1">AVERAGE2(AH94,Analysis!$B$6,2)</f>
        <v>0</v>
      </c>
      <c r="AJ94">
        <f ca="1">INTEGRAL2(AI94,$B94,AJ93,AI93,$B93,Analysis!$B$22)</f>
        <v>0</v>
      </c>
      <c r="AK94">
        <f ca="1">IF(AND(B94&lt;Analysis!$B$35,B94&gt;0),INTEGRAL2(AJ94,$B94,AK93,AJ93,$B93,Analysis!$B$23),0)</f>
        <v>0</v>
      </c>
      <c r="AM94">
        <f>Analysis!$B$31*'Flight Input'!U94+IF('Flight Input'!U94 &gt; 0,Analysis!$B$32,0)</f>
        <v>0</v>
      </c>
      <c r="AN94">
        <f ca="1">_xlfn.COVARIANCE.P($AK$102:$AK$1171,AM94:AM1163)</f>
        <v>0.18143542788688613</v>
      </c>
      <c r="AO94">
        <f t="shared" ca="1" si="135"/>
        <v>0</v>
      </c>
    </row>
    <row r="95" spans="1:41" x14ac:dyDescent="0.3">
      <c r="A95">
        <v>93</v>
      </c>
      <c r="B95">
        <f>'Flight Input'!M95</f>
        <v>1.9009709999954794</v>
      </c>
      <c r="C95">
        <f ca="1">INDIRECT(CONCATENATE("'Flight Input'!",Analysis!$B$2,A95+2))</f>
        <v>9.8596091700000006</v>
      </c>
      <c r="D95">
        <f t="shared" si="132"/>
        <v>9.2829999921377748E-3</v>
      </c>
      <c r="F95">
        <f t="shared" ca="1" si="136"/>
        <v>18.204726377725631</v>
      </c>
      <c r="G95">
        <f t="shared" ca="1" si="137"/>
        <v>17.018157685937311</v>
      </c>
      <c r="I95">
        <f>SUM(D$2:D95)/COUNT(D$2:D95)</f>
        <v>1.9874956989247773E-2</v>
      </c>
      <c r="J95">
        <f>D95/I95</f>
        <v>0.46707019276367839</v>
      </c>
      <c r="L95">
        <f ca="1">VARA(C$2:C95)</f>
        <v>5.8908664102067182E-4</v>
      </c>
      <c r="M95">
        <f ca="1">(L95-L94)/D95</f>
        <v>-5.8009985561226121E-4</v>
      </c>
      <c r="N95">
        <f t="shared" ca="1" si="138"/>
        <v>1.320963051856727</v>
      </c>
      <c r="O95" t="b">
        <f ca="1">IF(OR(O94,M95*MIN((B95-B$2)*Analysis!$B$19,1)&gt;Analysis!$B$18),TRUE,FALSE)</f>
        <v>0</v>
      </c>
      <c r="P95">
        <f ca="1">IF(O95,P94,SUM(C$2:C95)/COUNT(C$2:C95))</f>
        <v>9.8499829509574433</v>
      </c>
      <c r="Q95">
        <f ca="1">IF(O95,C95-P95,0)</f>
        <v>0</v>
      </c>
      <c r="R95">
        <f ca="1">R94+Q95*$D95</f>
        <v>0</v>
      </c>
      <c r="S95">
        <f t="shared" ca="1" si="139"/>
        <v>0</v>
      </c>
      <c r="U95">
        <f ca="1">MEDIAN2(Q95,Analysis!$B$5,2)</f>
        <v>0</v>
      </c>
      <c r="V95">
        <f t="shared" ref="V95:W95" ca="1" si="194">V94+U95*$D95</f>
        <v>0</v>
      </c>
      <c r="W95">
        <f t="shared" ca="1" si="194"/>
        <v>0</v>
      </c>
      <c r="Y95">
        <f ca="1">AVERAGE2(U95,Analysis!$B$5,2)</f>
        <v>0</v>
      </c>
      <c r="Z95">
        <f t="shared" ref="Z95:AA95" ca="1" si="195">Z94+Y95*$D95</f>
        <v>0</v>
      </c>
      <c r="AA95">
        <f t="shared" ca="1" si="195"/>
        <v>0</v>
      </c>
      <c r="AD95">
        <f ca="1">IF(B95&gt;0,C95-Analysis!$B$14,0)</f>
        <v>2.8930250571406191E-3</v>
      </c>
      <c r="AE95">
        <f ca="1">IF(B95&gt;0,AE94+AD95*$D95,0)</f>
        <v>-1.4141899818970271E-2</v>
      </c>
      <c r="AF95">
        <f ca="1">IF(B95&gt;0,AF94+AE95*$D95,0)</f>
        <v>-7.6167705626983395E-3</v>
      </c>
      <c r="AG95">
        <f ca="1">IF(AND(B95&gt;Analysis!$B$34,B95&lt;Analysis!$B$35),FilterInput(AD95,Analysis!$B$29,Analysis!$B$30),0)</f>
        <v>0</v>
      </c>
      <c r="AH95">
        <f ca="1">MEDIAN2(AG95,Analysis!$B$5,2)</f>
        <v>0</v>
      </c>
      <c r="AI95">
        <f ca="1">AVERAGE2(AH95,Analysis!$B$6,2)</f>
        <v>0</v>
      </c>
      <c r="AJ95">
        <f ca="1">INTEGRAL2(AI95,$B95,AJ94,AI94,$B94,Analysis!$B$22)</f>
        <v>0</v>
      </c>
      <c r="AK95">
        <f ca="1">IF(AND(B95&lt;Analysis!$B$35,B95&gt;0),INTEGRAL2(AJ95,$B95,AK94,AJ94,$B94,Analysis!$B$23),0)</f>
        <v>0</v>
      </c>
      <c r="AM95">
        <f>Analysis!$B$31*'Flight Input'!U95+IF('Flight Input'!U95 &gt; 0,Analysis!$B$32,0)</f>
        <v>0</v>
      </c>
      <c r="AN95">
        <f ca="1">_xlfn.COVARIANCE.P($AK$102:$AK$1171,AM95:AM1164)</f>
        <v>0.18202387116389046</v>
      </c>
      <c r="AO95">
        <f t="shared" ca="1" si="135"/>
        <v>0</v>
      </c>
    </row>
    <row r="96" spans="1:41" x14ac:dyDescent="0.3">
      <c r="A96">
        <v>94</v>
      </c>
      <c r="B96">
        <f>'Flight Input'!M96</f>
        <v>1.9325919999973848</v>
      </c>
      <c r="C96">
        <f ca="1">INDIRECT(CONCATENATE("'Flight Input'!",Analysis!$B$2,A96+2))</f>
        <v>9.8517121200000002</v>
      </c>
      <c r="D96">
        <f t="shared" si="132"/>
        <v>3.1621000001905486E-2</v>
      </c>
      <c r="F96">
        <f t="shared" ca="1" si="136"/>
        <v>18.516247366690923</v>
      </c>
      <c r="G96">
        <f t="shared" ca="1" si="137"/>
        <v>17.603659943954728</v>
      </c>
      <c r="I96">
        <f>SUM(D$2:D96)/COUNT(D$2:D96)</f>
        <v>1.9999914893637748E-2</v>
      </c>
      <c r="J96">
        <f>D96/I96</f>
        <v>1.5810567279946059</v>
      </c>
      <c r="L96">
        <f ca="1">VARA(C$2:C96)</f>
        <v>5.8285123581432727E-4</v>
      </c>
      <c r="M96">
        <f ca="1">(L96-L95)/D96</f>
        <v>-1.971919043031151E-4</v>
      </c>
      <c r="N96">
        <f t="shared" ca="1" si="138"/>
        <v>-0.2497406786478773</v>
      </c>
      <c r="O96" t="b">
        <f ca="1">IF(OR(O95,M96*MIN((B96-B$2)*Analysis!$B$19,1)&gt;Analysis!$B$18),TRUE,FALSE)</f>
        <v>0</v>
      </c>
      <c r="P96">
        <f ca="1">IF(O96,P95,SUM(C$2:C96)/COUNT(C$2:C96))</f>
        <v>9.850001152736839</v>
      </c>
      <c r="Q96">
        <f ca="1">IF(O96,C96-P96,0)</f>
        <v>0</v>
      </c>
      <c r="R96">
        <f ca="1">R95+Q96*$D96</f>
        <v>0</v>
      </c>
      <c r="S96">
        <f t="shared" ca="1" si="139"/>
        <v>0</v>
      </c>
      <c r="U96">
        <f ca="1">MEDIAN2(Q96,Analysis!$B$5,2)</f>
        <v>0</v>
      </c>
      <c r="V96">
        <f t="shared" ref="V96:W96" ca="1" si="196">V95+U96*$D96</f>
        <v>0</v>
      </c>
      <c r="W96">
        <f t="shared" ca="1" si="196"/>
        <v>0</v>
      </c>
      <c r="Y96">
        <f ca="1">AVERAGE2(U96,Analysis!$B$5,2)</f>
        <v>0</v>
      </c>
      <c r="Z96">
        <f t="shared" ref="Z96:AA96" ca="1" si="197">Z95+Y96*$D96</f>
        <v>0</v>
      </c>
      <c r="AA96">
        <f t="shared" ca="1" si="197"/>
        <v>0</v>
      </c>
      <c r="AD96">
        <f ca="1">IF(B96&gt;0,C96-Analysis!$B$14,0)</f>
        <v>-5.0040249428597861E-3</v>
      </c>
      <c r="AE96">
        <f ca="1">IF(B96&gt;0,AE95+AD96*$D96,0)</f>
        <v>-1.4300132091697976E-2</v>
      </c>
      <c r="AF96">
        <f ca="1">IF(B96&gt;0,AF95+AE96*$D96,0)</f>
        <v>-8.0689550395971702E-3</v>
      </c>
      <c r="AG96">
        <f ca="1">IF(AND(B96&gt;Analysis!$B$34,B96&lt;Analysis!$B$35),FilterInput(AD96,Analysis!$B$29,Analysis!$B$30),0)</f>
        <v>0</v>
      </c>
      <c r="AH96">
        <f ca="1">MEDIAN2(AG96,Analysis!$B$5,2)</f>
        <v>0</v>
      </c>
      <c r="AI96">
        <f ca="1">AVERAGE2(AH96,Analysis!$B$6,2)</f>
        <v>0</v>
      </c>
      <c r="AJ96">
        <f ca="1">INTEGRAL2(AI96,$B96,AJ95,AI95,$B95,Analysis!$B$22)</f>
        <v>0</v>
      </c>
      <c r="AK96">
        <f ca="1">IF(AND(B96&lt;Analysis!$B$35,B96&gt;0),INTEGRAL2(AJ96,$B96,AK95,AJ95,$B95,Analysis!$B$23),0)</f>
        <v>0</v>
      </c>
      <c r="AM96">
        <f>Analysis!$B$31*'Flight Input'!U96+IF('Flight Input'!U96 &gt; 0,Analysis!$B$32,0)</f>
        <v>0</v>
      </c>
      <c r="AN96">
        <f ca="1">_xlfn.COVARIANCE.P($AK$102:$AK$1171,AM96:AM1165)</f>
        <v>0.18260547856295831</v>
      </c>
      <c r="AO96">
        <f t="shared" ca="1" si="135"/>
        <v>0</v>
      </c>
    </row>
    <row r="97" spans="1:41" x14ac:dyDescent="0.3">
      <c r="A97">
        <v>95</v>
      </c>
      <c r="B97">
        <f>'Flight Input'!M97</f>
        <v>1.9516719999955967</v>
      </c>
      <c r="C97">
        <f ca="1">INDIRECT(CONCATENATE("'Flight Input'!",Analysis!$B$2,A97+2))</f>
        <v>9.8541744300000005</v>
      </c>
      <c r="D97">
        <f t="shared" si="132"/>
        <v>1.9079999998211861E-2</v>
      </c>
      <c r="F97">
        <f t="shared" ca="1" si="136"/>
        <v>18.704265014797702</v>
      </c>
      <c r="G97">
        <f t="shared" ca="1" si="137"/>
        <v>17.960537320403624</v>
      </c>
      <c r="I97">
        <f>SUM(D$2:D97)/COUNT(D$2:D97)</f>
        <v>1.9990231578949056E-2</v>
      </c>
      <c r="J97">
        <f>D97/I97</f>
        <v>0.95446618128747818</v>
      </c>
      <c r="L97">
        <f ca="1">VARA(C$2:C97)</f>
        <v>5.7689737884697705E-4</v>
      </c>
      <c r="M97">
        <f ca="1">(L97-L96)/D97</f>
        <v>-3.1204701089665638E-4</v>
      </c>
      <c r="N97">
        <f t="shared" ca="1" si="138"/>
        <v>0.12905188680456306</v>
      </c>
      <c r="O97" t="b">
        <f ca="1">IF(OR(O96,M97*MIN((B97-B$2)*Analysis!$B$19,1)&gt;Analysis!$B$18),TRUE,FALSE)</f>
        <v>0</v>
      </c>
      <c r="P97">
        <f ca="1">IF(O97,P96,SUM(C$2:C97)/COUNT(C$2:C97))</f>
        <v>9.8500446243749966</v>
      </c>
      <c r="Q97">
        <f ca="1">IF(O97,C97-P97,0)</f>
        <v>0</v>
      </c>
      <c r="R97">
        <f ca="1">R96+Q97*$D97</f>
        <v>0</v>
      </c>
      <c r="S97">
        <f t="shared" ca="1" si="139"/>
        <v>0</v>
      </c>
      <c r="U97">
        <f ca="1">MEDIAN2(Q97,Analysis!$B$5,2)</f>
        <v>0</v>
      </c>
      <c r="V97">
        <f t="shared" ref="V97:W97" ca="1" si="198">V96+U97*$D97</f>
        <v>0</v>
      </c>
      <c r="W97">
        <f t="shared" ca="1" si="198"/>
        <v>0</v>
      </c>
      <c r="Y97">
        <f ca="1">AVERAGE2(U97,Analysis!$B$5,2)</f>
        <v>0</v>
      </c>
      <c r="Z97">
        <f t="shared" ref="Z97:AA97" ca="1" si="199">Z96+Y97*$D97</f>
        <v>0</v>
      </c>
      <c r="AA97">
        <f t="shared" ca="1" si="199"/>
        <v>0</v>
      </c>
      <c r="AD97">
        <f ca="1">IF(B97&gt;0,C97-Analysis!$B$14,0)</f>
        <v>-2.5417149428594854E-3</v>
      </c>
      <c r="AE97">
        <f ca="1">IF(B97&gt;0,AE96+AD97*$D97,0)</f>
        <v>-1.4348628012803189E-2</v>
      </c>
      <c r="AF97">
        <f ca="1">IF(B97&gt;0,AF96+AE97*$D97,0)</f>
        <v>-8.3427268620557982E-3</v>
      </c>
      <c r="AG97">
        <f ca="1">IF(AND(B97&gt;Analysis!$B$34,B97&lt;Analysis!$B$35),FilterInput(AD97,Analysis!$B$29,Analysis!$B$30),0)</f>
        <v>0</v>
      </c>
      <c r="AH97">
        <f ca="1">MEDIAN2(AG97,Analysis!$B$5,2)</f>
        <v>0</v>
      </c>
      <c r="AI97">
        <f ca="1">AVERAGE2(AH97,Analysis!$B$6,2)</f>
        <v>0</v>
      </c>
      <c r="AJ97">
        <f ca="1">INTEGRAL2(AI97,$B97,AJ96,AI96,$B96,Analysis!$B$22)</f>
        <v>0</v>
      </c>
      <c r="AK97">
        <f ca="1">IF(AND(B97&lt;Analysis!$B$35,B97&gt;0),INTEGRAL2(AJ97,$B97,AK96,AJ96,$B96,Analysis!$B$23),0)</f>
        <v>0</v>
      </c>
      <c r="AM97">
        <f>Analysis!$B$31*'Flight Input'!U97+IF('Flight Input'!U97 &gt; 0,Analysis!$B$32,0)</f>
        <v>0</v>
      </c>
      <c r="AN97">
        <f ca="1">_xlfn.COVARIANCE.P($AK$102:$AK$1171,AM97:AM1166)</f>
        <v>0.18321224399713756</v>
      </c>
      <c r="AO97">
        <f t="shared" ca="1" si="135"/>
        <v>0</v>
      </c>
    </row>
    <row r="98" spans="1:41" x14ac:dyDescent="0.3">
      <c r="A98">
        <v>96</v>
      </c>
      <c r="B98">
        <f>'Flight Input'!M98</f>
        <v>1.9624049999983981</v>
      </c>
      <c r="C98">
        <f ca="1">INDIRECT(CONCATENATE("'Flight Input'!",Analysis!$B$2,A98+2))</f>
        <v>9.8534190600000002</v>
      </c>
      <c r="D98">
        <f t="shared" si="132"/>
        <v>1.0733000002801418E-2</v>
      </c>
      <c r="F98">
        <f t="shared" ca="1" si="136"/>
        <v>18.810021761596285</v>
      </c>
      <c r="G98">
        <f t="shared" ca="1" si="137"/>
        <v>18.162425284023531</v>
      </c>
      <c r="I98">
        <f>SUM(D$2:D98)/COUNT(D$2:D98)</f>
        <v>1.9893802083364182E-2</v>
      </c>
      <c r="J98">
        <f>D98/I98</f>
        <v>0.53951476735443582</v>
      </c>
      <c r="L98">
        <f ca="1">VARA(C$2:C98)</f>
        <v>5.7100542100413149E-4</v>
      </c>
      <c r="M98">
        <f ca="1">(L98-L97)/D98</f>
        <v>-5.489572199112745E-4</v>
      </c>
      <c r="N98">
        <f t="shared" ca="1" si="138"/>
        <v>-7.0378272598816363E-2</v>
      </c>
      <c r="O98" t="b">
        <f ca="1">IF(OR(O97,M98*MIN((B98-B$2)*Analysis!$B$19,1)&gt;Analysis!$B$18),TRUE,FALSE)</f>
        <v>0</v>
      </c>
      <c r="P98">
        <f ca="1">IF(O98,P97,SUM(C$2:C98)/COUNT(C$2:C98))</f>
        <v>9.8500794123711302</v>
      </c>
      <c r="Q98">
        <f ca="1">IF(O98,C98-P98,0)</f>
        <v>0</v>
      </c>
      <c r="R98">
        <f ca="1">R97+Q98*$D98</f>
        <v>0</v>
      </c>
      <c r="S98">
        <f t="shared" ca="1" si="139"/>
        <v>0</v>
      </c>
      <c r="U98">
        <f ca="1">MEDIAN2(Q98,Analysis!$B$5,2)</f>
        <v>0</v>
      </c>
      <c r="V98">
        <f t="shared" ref="V98:W98" ca="1" si="200">V97+U98*$D98</f>
        <v>0</v>
      </c>
      <c r="W98">
        <f t="shared" ca="1" si="200"/>
        <v>0</v>
      </c>
      <c r="Y98">
        <f ca="1">AVERAGE2(U98,Analysis!$B$5,2)</f>
        <v>0</v>
      </c>
      <c r="Z98">
        <f t="shared" ref="Z98:AA98" ca="1" si="201">Z97+Y98*$D98</f>
        <v>0</v>
      </c>
      <c r="AA98">
        <f t="shared" ca="1" si="201"/>
        <v>0</v>
      </c>
      <c r="AD98">
        <f ca="1">IF(B98&gt;0,C98-Analysis!$B$14,0)</f>
        <v>-3.2970849428597404E-3</v>
      </c>
      <c r="AE98">
        <f ca="1">IF(B98&gt;0,AE97+AD98*$D98,0)</f>
        <v>-1.438401562550414E-2</v>
      </c>
      <c r="AF98">
        <f ca="1">IF(B98&gt;0,AF97+AE98*$D98,0)</f>
        <v>-8.4971105018046295E-3</v>
      </c>
      <c r="AG98">
        <f ca="1">IF(AND(B98&gt;Analysis!$B$34,B98&lt;Analysis!$B$35),FilterInput(AD98,Analysis!$B$29,Analysis!$B$30),0)</f>
        <v>0</v>
      </c>
      <c r="AH98">
        <f ca="1">MEDIAN2(AG98,Analysis!$B$5,2)</f>
        <v>0</v>
      </c>
      <c r="AI98">
        <f ca="1">AVERAGE2(AH98,Analysis!$B$6,2)</f>
        <v>0</v>
      </c>
      <c r="AJ98">
        <f ca="1">INTEGRAL2(AI98,$B98,AJ97,AI97,$B97,Analysis!$B$22)</f>
        <v>0</v>
      </c>
      <c r="AK98">
        <f ca="1">IF(AND(B98&lt;Analysis!$B$35,B98&gt;0),INTEGRAL2(AJ98,$B98,AK97,AJ97,$B97,Analysis!$B$23),0)</f>
        <v>0</v>
      </c>
      <c r="AM98">
        <f>Analysis!$B$31*'Flight Input'!U98+IF('Flight Input'!U98 &gt; 0,Analysis!$B$32,0)</f>
        <v>0</v>
      </c>
      <c r="AN98">
        <f ca="1">_xlfn.COVARIANCE.P($AK$102:$AK$1171,AM98:AM1167)</f>
        <v>0.18378411398480426</v>
      </c>
      <c r="AO98">
        <f t="shared" ca="1" si="135"/>
        <v>0</v>
      </c>
    </row>
    <row r="99" spans="1:41" x14ac:dyDescent="0.3">
      <c r="A99">
        <v>97</v>
      </c>
      <c r="B99">
        <f>'Flight Input'!M99</f>
        <v>1.9868080000014743</v>
      </c>
      <c r="C99">
        <f ca="1">INDIRECT(CONCATENATE("'Flight Input'!",Analysis!$B$2,A99+2))</f>
        <v>9.853507350000001</v>
      </c>
      <c r="D99">
        <f t="shared" si="132"/>
        <v>2.4403000003076158E-2</v>
      </c>
      <c r="F99">
        <f t="shared" ca="1" si="136"/>
        <v>19.050476901488647</v>
      </c>
      <c r="G99">
        <f t="shared" ca="1" si="137"/>
        <v>18.627314071909161</v>
      </c>
      <c r="I99">
        <f>SUM(D$2:D99)/COUNT(D$2:D99)</f>
        <v>1.9940288659856059E-2</v>
      </c>
      <c r="J99">
        <f>D99/I99</f>
        <v>1.2238037482478608</v>
      </c>
      <c r="L99">
        <f ca="1">VARA(C$2:C99)</f>
        <v>5.6523867285676892E-4</v>
      </c>
      <c r="M99">
        <f ca="1">(L99-L98)/D99</f>
        <v>-2.3631308227003368E-4</v>
      </c>
      <c r="N99">
        <f t="shared" ca="1" si="138"/>
        <v>3.6179977867327171E-3</v>
      </c>
      <c r="O99" t="b">
        <f ca="1">IF(OR(O98,M99*MIN((B99-B$2)*Analysis!$B$19,1)&gt;Analysis!$B$18),TRUE,FALSE)</f>
        <v>0</v>
      </c>
      <c r="P99">
        <f ca="1">IF(O99,P98,SUM(C$2:C99)/COUNT(C$2:C99))</f>
        <v>9.8501143913265281</v>
      </c>
      <c r="Q99">
        <f ca="1">IF(O99,C99-P99,0)</f>
        <v>0</v>
      </c>
      <c r="R99">
        <f ca="1">R98+Q99*$D99</f>
        <v>0</v>
      </c>
      <c r="S99">
        <f t="shared" ca="1" si="139"/>
        <v>0</v>
      </c>
      <c r="U99">
        <f ca="1">MEDIAN2(Q99,Analysis!$B$5,2)</f>
        <v>0</v>
      </c>
      <c r="V99">
        <f t="shared" ref="V99:W99" ca="1" si="202">V98+U99*$D99</f>
        <v>0</v>
      </c>
      <c r="W99">
        <f t="shared" ca="1" si="202"/>
        <v>0</v>
      </c>
      <c r="Y99">
        <f ca="1">AVERAGE2(U99,Analysis!$B$5,2)</f>
        <v>0</v>
      </c>
      <c r="Z99">
        <f t="shared" ref="Z99:AA99" ca="1" si="203">Z98+Y99*$D99</f>
        <v>0</v>
      </c>
      <c r="AA99">
        <f t="shared" ca="1" si="203"/>
        <v>0</v>
      </c>
      <c r="AD99">
        <f ca="1">IF(B99&gt;0,C99-Analysis!$B$14,0)</f>
        <v>-3.2087949428589724E-3</v>
      </c>
      <c r="AE99">
        <f ca="1">IF(B99&gt;0,AE98+AD99*$D99,0)</f>
        <v>-1.4462319848504598E-2</v>
      </c>
      <c r="AF99">
        <f ca="1">IF(B99&gt;0,AF98+AE99*$D99,0)</f>
        <v>-8.8500344931121758E-3</v>
      </c>
      <c r="AG99">
        <f ca="1">IF(AND(B99&gt;Analysis!$B$34,B99&lt;Analysis!$B$35),FilterInput(AD99,Analysis!$B$29,Analysis!$B$30),0)</f>
        <v>0</v>
      </c>
      <c r="AH99">
        <f ca="1">MEDIAN2(AG99,Analysis!$B$5,2)</f>
        <v>0</v>
      </c>
      <c r="AI99">
        <f ca="1">AVERAGE2(AH99,Analysis!$B$6,2)</f>
        <v>0</v>
      </c>
      <c r="AJ99">
        <f ca="1">INTEGRAL2(AI99,$B99,AJ98,AI98,$B98,Analysis!$B$22)</f>
        <v>0</v>
      </c>
      <c r="AK99">
        <f ca="1">IF(AND(B99&lt;Analysis!$B$35,B99&gt;0),INTEGRAL2(AJ99,$B99,AK98,AJ98,$B98,Analysis!$B$23),0)</f>
        <v>0</v>
      </c>
      <c r="AM99">
        <f>Analysis!$B$31*'Flight Input'!U99+IF('Flight Input'!U99 &gt; 0,Analysis!$B$32,0)</f>
        <v>0</v>
      </c>
      <c r="AN99">
        <f ca="1">_xlfn.COVARIANCE.P($AK$102:$AK$1171,AM99:AM1168)</f>
        <v>0.18435050479932744</v>
      </c>
      <c r="AO99">
        <f t="shared" ca="1" si="135"/>
        <v>0</v>
      </c>
    </row>
    <row r="100" spans="1:41" x14ac:dyDescent="0.3">
      <c r="A100">
        <v>98</v>
      </c>
      <c r="B100">
        <f>'Flight Input'!M100</f>
        <v>2.0070249999989755</v>
      </c>
      <c r="C100">
        <f ca="1">INDIRECT(CONCATENATE("'Flight Input'!",Analysis!$B$2,A100+2))</f>
        <v>9.8535171600000009</v>
      </c>
      <c r="D100">
        <f t="shared" si="132"/>
        <v>2.0216999997501262E-2</v>
      </c>
      <c r="F100">
        <f t="shared" ca="1" si="136"/>
        <v>19.249685457887747</v>
      </c>
      <c r="G100">
        <f t="shared" ca="1" si="137"/>
        <v>19.01648496276318</v>
      </c>
      <c r="I100">
        <f>SUM(D$2:D100)/COUNT(D$2:D100)</f>
        <v>1.9943112244934072E-2</v>
      </c>
      <c r="J100">
        <f>D100/I100</f>
        <v>1.0137334508878755</v>
      </c>
      <c r="L100">
        <f ca="1">VARA(C$2:C100)</f>
        <v>5.5958788922271462E-4</v>
      </c>
      <c r="M100">
        <f ca="1">(L100-L99)/D100</f>
        <v>-2.7950653582394566E-4</v>
      </c>
      <c r="N100">
        <f t="shared" ca="1" si="138"/>
        <v>4.8523519815503978E-4</v>
      </c>
      <c r="O100" t="b">
        <f ca="1">IF(OR(O99,M100*MIN((B100-B$2)*Analysis!$B$19,1)&gt;Analysis!$B$18),TRUE,FALSE)</f>
        <v>0</v>
      </c>
      <c r="P100">
        <f ca="1">IF(O100,P99,SUM(C$2:C100)/COUNT(C$2:C100))</f>
        <v>9.8501487627272688</v>
      </c>
      <c r="Q100">
        <f ca="1">IF(O100,C100-P100,0)</f>
        <v>0</v>
      </c>
      <c r="R100">
        <f ca="1">R99+Q100*$D100</f>
        <v>0</v>
      </c>
      <c r="S100">
        <f t="shared" ca="1" si="139"/>
        <v>0</v>
      </c>
      <c r="U100">
        <f ca="1">MEDIAN2(Q100,Analysis!$B$5,2)</f>
        <v>0</v>
      </c>
      <c r="V100">
        <f t="shared" ref="V100:W100" ca="1" si="204">V99+U100*$D100</f>
        <v>0</v>
      </c>
      <c r="W100">
        <f t="shared" ca="1" si="204"/>
        <v>0</v>
      </c>
      <c r="Y100">
        <f ca="1">AVERAGE2(U100,Analysis!$B$5,2)</f>
        <v>0</v>
      </c>
      <c r="Z100">
        <f t="shared" ref="Z100:AA100" ca="1" si="205">Z99+Y100*$D100</f>
        <v>0</v>
      </c>
      <c r="AA100">
        <f t="shared" ca="1" si="205"/>
        <v>0</v>
      </c>
      <c r="AD100">
        <f ca="1">IF(B100&gt;0,C100-Analysis!$B$14,0)</f>
        <v>-3.1989849428590844E-3</v>
      </c>
      <c r="AE100">
        <f ca="1">IF(B100&gt;0,AE99+AD100*$D100,0)</f>
        <v>-1.4526993727086386E-2</v>
      </c>
      <c r="AF100">
        <f ca="1">IF(B100&gt;0,AF99+AE100*$D100,0)</f>
        <v>-9.1437267252563823E-3</v>
      </c>
      <c r="AG100">
        <f ca="1">IF(AND(B100&gt;Analysis!$B$34,B100&lt;Analysis!$B$35),FilterInput(AD100,Analysis!$B$29,Analysis!$B$30),0)</f>
        <v>0</v>
      </c>
      <c r="AH100">
        <f ca="1">MEDIAN2(AG100,Analysis!$B$5,2)</f>
        <v>0</v>
      </c>
      <c r="AI100">
        <f ca="1">AVERAGE2(AH100,Analysis!$B$6,2)</f>
        <v>0</v>
      </c>
      <c r="AJ100">
        <f ca="1">INTEGRAL2(AI100,$B100,AJ99,AI99,$B99,Analysis!$B$22)</f>
        <v>0</v>
      </c>
      <c r="AK100">
        <f ca="1">IF(AND(B100&lt;Analysis!$B$35,B100&gt;0),INTEGRAL2(AJ100,$B100,AK99,AJ99,$B99,Analysis!$B$23),0)</f>
        <v>0</v>
      </c>
      <c r="AM100">
        <f>Analysis!$B$31*'Flight Input'!U100+IF('Flight Input'!U100 &gt; 0,Analysis!$B$32,0)</f>
        <v>0</v>
      </c>
      <c r="AN100">
        <f ca="1">_xlfn.COVARIANCE.P($AK$102:$AK$1171,AM100:AM1169)</f>
        <v>0.1850108158628804</v>
      </c>
      <c r="AO100">
        <f t="shared" ca="1" si="135"/>
        <v>0</v>
      </c>
    </row>
    <row r="101" spans="1:41" x14ac:dyDescent="0.3">
      <c r="A101">
        <v>99</v>
      </c>
      <c r="B101">
        <f>'Flight Input'!M101</f>
        <v>2.0269549999939045</v>
      </c>
      <c r="C101">
        <f ca="1">INDIRECT(CONCATENATE("'Flight Input'!",Analysis!$B$2,A101+2))</f>
        <v>9.8535465900000005</v>
      </c>
      <c r="D101">
        <f t="shared" si="132"/>
        <v>1.9929999994928949E-2</v>
      </c>
      <c r="F101">
        <f t="shared" ca="1" si="136"/>
        <v>19.446066641376479</v>
      </c>
      <c r="G101">
        <f t="shared" ca="1" si="137"/>
        <v>19.404045070827202</v>
      </c>
      <c r="I101">
        <f>SUM(D$2:D101)/COUNT(D$2:D101)</f>
        <v>1.9942979797964323E-2</v>
      </c>
      <c r="J101">
        <f>D101/I101</f>
        <v>0.9993491542805103</v>
      </c>
      <c r="L101">
        <f ca="1">VARA(C$2:C101)</f>
        <v>5.5405093860302576E-4</v>
      </c>
      <c r="M101">
        <f ca="1">(L101-L100)/D101</f>
        <v>-2.7781990070736097E-4</v>
      </c>
      <c r="N101">
        <f t="shared" ca="1" si="138"/>
        <v>1.4766683395460187E-3</v>
      </c>
      <c r="O101" t="b">
        <f ca="1">IF(OR(O100,M101*MIN((B101-B$2)*Analysis!$B$19,1)&gt;Analysis!$B$18),TRUE,FALSE)</f>
        <v>0</v>
      </c>
      <c r="P101">
        <f ca="1">IF(O101,P100,SUM(C$2:C101)/COUNT(C$2:C101))</f>
        <v>9.8501827409999958</v>
      </c>
      <c r="Q101">
        <f ca="1">IF(O101,C101-P101,0)</f>
        <v>0</v>
      </c>
      <c r="R101">
        <f ca="1">R100+Q101*$D101</f>
        <v>0</v>
      </c>
      <c r="S101">
        <f t="shared" ca="1" si="139"/>
        <v>0</v>
      </c>
      <c r="U101">
        <f ca="1">MEDIAN2(Q101,Analysis!$B$5,2)</f>
        <v>0</v>
      </c>
      <c r="V101">
        <f t="shared" ref="V101:W101" ca="1" si="206">V100+U101*$D101</f>
        <v>0</v>
      </c>
      <c r="W101">
        <f t="shared" ca="1" si="206"/>
        <v>0</v>
      </c>
      <c r="Y101">
        <f ca="1">AVERAGE2(U101,Analysis!$B$5,2)</f>
        <v>0</v>
      </c>
      <c r="Z101">
        <f t="shared" ref="Z101:AA101" ca="1" si="207">Z100+Y101*$D101</f>
        <v>0</v>
      </c>
      <c r="AA101">
        <f t="shared" ca="1" si="207"/>
        <v>0</v>
      </c>
      <c r="AD101">
        <f ca="1">IF(B101&gt;0,C101-Analysis!$B$14,0)</f>
        <v>-3.1695549428594205E-3</v>
      </c>
      <c r="AE101">
        <f ca="1">IF(B101&gt;0,AE100+AD101*$D101,0)</f>
        <v>-1.4590162957081501E-2</v>
      </c>
      <c r="AF101">
        <f ca="1">IF(B101&gt;0,AF100+AE101*$D101,0)</f>
        <v>-9.4345086729170288E-3</v>
      </c>
      <c r="AG101">
        <f ca="1">IF(AND(B101&gt;Analysis!$B$34,B101&lt;Analysis!$B$35),FilterInput(AD101,Analysis!$B$29,Analysis!$B$30),0)</f>
        <v>0</v>
      </c>
      <c r="AH101">
        <f ca="1">MEDIAN2(AG101,Analysis!$B$5,2)</f>
        <v>0</v>
      </c>
      <c r="AI101">
        <f ca="1">AVERAGE2(AH101,Analysis!$B$6,2)</f>
        <v>0</v>
      </c>
      <c r="AJ101">
        <f ca="1">INTEGRAL2(AI101,$B101,AJ100,AI100,$B100,Analysis!$B$22)</f>
        <v>0</v>
      </c>
      <c r="AK101">
        <f ca="1">IF(AND(B101&lt;Analysis!$B$35,B101&gt;0),INTEGRAL2(AJ101,$B101,AK100,AJ100,$B100,Analysis!$B$23),0)</f>
        <v>0</v>
      </c>
      <c r="AM101">
        <f>Analysis!$B$31*'Flight Input'!U101+IF('Flight Input'!U101 &gt; 0,Analysis!$B$32,0)</f>
        <v>0</v>
      </c>
      <c r="AN101">
        <f ca="1">_xlfn.COVARIANCE.P($AK$102:$AK$1171,AM101:AM1170)</f>
        <v>0.18565725657984719</v>
      </c>
      <c r="AO101">
        <f t="shared" ca="1" si="135"/>
        <v>0</v>
      </c>
    </row>
    <row r="102" spans="1:41" x14ac:dyDescent="0.3">
      <c r="A102">
        <v>100</v>
      </c>
      <c r="B102">
        <f>'Flight Input'!M102</f>
        <v>2.0515290000039386</v>
      </c>
      <c r="C102">
        <f ca="1">INDIRECT(CONCATENATE("'Flight Input'!",Analysis!$B$2,A102+2))</f>
        <v>9.8535269700000008</v>
      </c>
      <c r="D102">
        <f t="shared" si="132"/>
        <v>2.4574000010034069E-2</v>
      </c>
      <c r="F102">
        <f t="shared" ca="1" si="136"/>
        <v>19.688207213236129</v>
      </c>
      <c r="G102">
        <f t="shared" ca="1" si="137"/>
        <v>19.887863075082819</v>
      </c>
      <c r="I102">
        <f>SUM(D$2:D102)/COUNT(D$2:D102)</f>
        <v>1.9989290000085022E-2</v>
      </c>
      <c r="J102">
        <f>D102/I102</f>
        <v>1.229358321877843</v>
      </c>
      <c r="L102">
        <f ca="1">VARA(C$2:C102)</f>
        <v>5.4862116057941565E-4</v>
      </c>
      <c r="M102">
        <f ca="1">(L102-L101)/D102</f>
        <v>-2.2095621475514817E-4</v>
      </c>
      <c r="N102">
        <f t="shared" ca="1" si="138"/>
        <v>-7.9840481776530801E-4</v>
      </c>
      <c r="O102" t="b">
        <f ca="1">IF(OR(O101,M102*MIN((B102-B$2)*Analysis!$B$19,1)&gt;Analysis!$B$18),TRUE,FALSE)</f>
        <v>0</v>
      </c>
      <c r="P102">
        <f ca="1">IF(O102,P101,SUM(C$2:C102)/COUNT(C$2:C102))</f>
        <v>9.8502158521782146</v>
      </c>
      <c r="Q102">
        <f ca="1">IF(O102,C102-P102,0)</f>
        <v>0</v>
      </c>
      <c r="R102">
        <f ca="1">R101+Q102*$D102</f>
        <v>0</v>
      </c>
      <c r="S102">
        <f t="shared" ca="1" si="139"/>
        <v>0</v>
      </c>
      <c r="U102">
        <f ca="1">MEDIAN2(Q102,Analysis!$B$5,2)</f>
        <v>0</v>
      </c>
      <c r="V102">
        <f t="shared" ref="V102:W102" ca="1" si="208">V101+U102*$D102</f>
        <v>0</v>
      </c>
      <c r="W102">
        <f t="shared" ca="1" si="208"/>
        <v>0</v>
      </c>
      <c r="Y102">
        <f ca="1">AVERAGE2(U102,Analysis!$B$5,2)</f>
        <v>0</v>
      </c>
      <c r="Z102">
        <f t="shared" ref="Z102:AA102" ca="1" si="209">Z101+Y102*$D102</f>
        <v>0</v>
      </c>
      <c r="AA102">
        <f t="shared" ca="1" si="209"/>
        <v>0</v>
      </c>
      <c r="AD102">
        <f ca="1">IF(B102&gt;0,C102-Analysis!$B$14,0)</f>
        <v>-3.1891749428591964E-3</v>
      </c>
      <c r="AE102">
        <f ca="1">IF(B102&gt;0,AE101+AD102*$D102,0)</f>
        <v>-1.4668533742159323E-2</v>
      </c>
      <c r="AF102">
        <f ca="1">IF(B102&gt;0,AF101+AE102*$D102,0)</f>
        <v>-9.7949732212440372E-3</v>
      </c>
      <c r="AG102">
        <f ca="1">IF(AND(B102&gt;Analysis!$B$34,B102&lt;Analysis!$B$35),FilterInput(AD102,Analysis!$B$29,Analysis!$B$30),0)</f>
        <v>0</v>
      </c>
      <c r="AH102">
        <f ca="1">MEDIAN2(AG102,Analysis!$B$5,2)</f>
        <v>0</v>
      </c>
      <c r="AI102">
        <f ca="1">AVERAGE2(AH102,Analysis!$B$6,2)</f>
        <v>0</v>
      </c>
      <c r="AJ102">
        <f ca="1">INTEGRAL2(AI102,$B102,AJ101,AI101,$B101,Analysis!$B$22)</f>
        <v>0</v>
      </c>
      <c r="AK102">
        <f ca="1">IF(AND(B102&lt;Analysis!$B$35,B102&gt;0),INTEGRAL2(AJ102,$B102,AK101,AJ101,$B101,Analysis!$B$23),0)</f>
        <v>0</v>
      </c>
      <c r="AM102">
        <f>Analysis!$B$31*'Flight Input'!U102+IF('Flight Input'!U102 &gt; 0,Analysis!$B$32,0)</f>
        <v>0</v>
      </c>
      <c r="AN102">
        <f ca="1">_xlfn.COVARIANCE.P($AK$102:$AK$1171,AM102:AM1171)</f>
        <v>0.186355895279634</v>
      </c>
      <c r="AO102">
        <f t="shared" ca="1" si="135"/>
        <v>0</v>
      </c>
    </row>
    <row r="103" spans="1:41" x14ac:dyDescent="0.3">
      <c r="A103">
        <v>101</v>
      </c>
      <c r="B103">
        <f>'Flight Input'!M103</f>
        <v>2.06706000000122</v>
      </c>
      <c r="C103">
        <f ca="1">INDIRECT(CONCATENATE("'Flight Input'!",Analysis!$B$2,A103+2))</f>
        <v>9.8540959499999996</v>
      </c>
      <c r="D103">
        <f t="shared" si="132"/>
        <v>1.5530999997281469E-2</v>
      </c>
      <c r="F103">
        <f t="shared" ca="1" si="136"/>
        <v>19.84125117740879</v>
      </c>
      <c r="G103">
        <f t="shared" ca="1" si="137"/>
        <v>20.196017547065217</v>
      </c>
      <c r="I103">
        <f>SUM(D$2:D103)/COUNT(D$2:D103)</f>
        <v>1.9945148514908747E-2</v>
      </c>
      <c r="J103">
        <f>D103/I103</f>
        <v>0.77868560295112588</v>
      </c>
      <c r="L103">
        <f ca="1">VARA(C$2:C103)</f>
        <v>5.4333686749949602E-4</v>
      </c>
      <c r="M103">
        <f ca="1">(L103-L102)/D103</f>
        <v>-3.4024165094614619E-4</v>
      </c>
      <c r="N103">
        <f t="shared" ca="1" si="138"/>
        <v>3.6635116869385399E-2</v>
      </c>
      <c r="O103" t="b">
        <f ca="1">IF(OR(O102,M103*MIN((B103-B$2)*Analysis!$B$19,1)&gt;Analysis!$B$18),TRUE,FALSE)</f>
        <v>0</v>
      </c>
      <c r="P103">
        <f ca="1">IF(O103,P102,SUM(C$2:C103)/COUNT(C$2:C103))</f>
        <v>9.8502538923529368</v>
      </c>
      <c r="Q103">
        <f ca="1">IF(O103,C103-P103,0)</f>
        <v>0</v>
      </c>
      <c r="R103">
        <f ca="1">R102+Q103*$D103</f>
        <v>0</v>
      </c>
      <c r="S103">
        <f t="shared" ca="1" si="139"/>
        <v>0</v>
      </c>
      <c r="U103">
        <f ca="1">MEDIAN2(Q103,Analysis!$B$5,2)</f>
        <v>0</v>
      </c>
      <c r="V103">
        <f t="shared" ref="V103:W103" ca="1" si="210">V102+U103*$D103</f>
        <v>0</v>
      </c>
      <c r="W103">
        <f t="shared" ca="1" si="210"/>
        <v>0</v>
      </c>
      <c r="Y103">
        <f ca="1">AVERAGE2(U103,Analysis!$B$5,2)</f>
        <v>0</v>
      </c>
      <c r="Z103">
        <f t="shared" ref="Z103:AA103" ca="1" si="211">Z102+Y103*$D103</f>
        <v>0</v>
      </c>
      <c r="AA103">
        <f t="shared" ca="1" si="211"/>
        <v>0</v>
      </c>
      <c r="AD103">
        <f ca="1">IF(B103&gt;0,C103-Analysis!$B$14,0)</f>
        <v>-2.6201949428603655E-3</v>
      </c>
      <c r="AE103">
        <f ca="1">IF(B103&gt;0,AE102+AD103*$D103,0)</f>
        <v>-1.4709227989809764E-2</v>
      </c>
      <c r="AF103">
        <f ca="1">IF(B103&gt;0,AF102+AE103*$D103,0)</f>
        <v>-1.0023422241113786E-2</v>
      </c>
      <c r="AG103">
        <f ca="1">IF(AND(B103&gt;Analysis!$B$34,B103&lt;Analysis!$B$35),FilterInput(AD103,Analysis!$B$29,Analysis!$B$30),0)</f>
        <v>0</v>
      </c>
      <c r="AH103">
        <f ca="1">MEDIAN2(AG103,Analysis!$B$5,2)</f>
        <v>0</v>
      </c>
      <c r="AI103">
        <f ca="1">AVERAGE2(AH103,Analysis!$B$6,2)</f>
        <v>0</v>
      </c>
      <c r="AJ103">
        <f ca="1">INTEGRAL2(AI103,$B103,AJ102,AI102,$B102,Analysis!$B$22)</f>
        <v>0</v>
      </c>
      <c r="AK103">
        <f ca="1">IF(AND(B103&lt;Analysis!$B$35,B103&gt;0),INTEGRAL2(AJ103,$B103,AK102,AJ102,$B102,Analysis!$B$23),0)</f>
        <v>0</v>
      </c>
      <c r="AM103">
        <f>Analysis!$B$31*'Flight Input'!U103+IF('Flight Input'!U103 &gt; 0,Analysis!$B$32,0)</f>
        <v>0</v>
      </c>
      <c r="AN103">
        <f ca="1">_xlfn.COVARIANCE.P($AK$102:$AK$1171,AM103:AM1172)</f>
        <v>0.18687048609639584</v>
      </c>
      <c r="AO103">
        <f t="shared" ca="1" si="135"/>
        <v>0</v>
      </c>
    </row>
    <row r="104" spans="1:41" x14ac:dyDescent="0.3">
      <c r="A104">
        <v>102</v>
      </c>
      <c r="B104">
        <f>'Flight Input'!M104</f>
        <v>2.0930939999961993</v>
      </c>
      <c r="C104">
        <f ca="1">INDIRECT(CONCATENATE("'Flight Input'!",Analysis!$B$2,A104+2))</f>
        <v>9.8554889699999997</v>
      </c>
      <c r="D104">
        <f t="shared" si="132"/>
        <v>2.603399999497924E-2</v>
      </c>
      <c r="F104">
        <f t="shared" ca="1" si="136"/>
        <v>20.097828977204287</v>
      </c>
      <c r="G104">
        <f t="shared" ca="1" si="137"/>
        <v>20.719244426556848</v>
      </c>
      <c r="I104">
        <f>SUM(D$2:D104)/COUNT(D$2:D104)</f>
        <v>2.000484313726238E-2</v>
      </c>
      <c r="J104">
        <f>D104/I104</f>
        <v>1.3013848604734393</v>
      </c>
      <c r="L104">
        <f ca="1">VARA(C$2:C104)</f>
        <v>5.3827611350373795E-4</v>
      </c>
      <c r="M104">
        <f ca="1">(L104-L103)/D104</f>
        <v>-1.943901819441519E-4</v>
      </c>
      <c r="N104">
        <f t="shared" ca="1" si="138"/>
        <v>5.3507720683288296E-2</v>
      </c>
      <c r="O104" t="b">
        <f ca="1">IF(OR(O103,M104*MIN((B104-B$2)*Analysis!$B$19,1)&gt;Analysis!$B$18),TRUE,FALSE)</f>
        <v>0</v>
      </c>
      <c r="P104">
        <f ca="1">IF(O104,P103,SUM(C$2:C104)/COUNT(C$2:C104))</f>
        <v>9.8503047183495109</v>
      </c>
      <c r="Q104">
        <f ca="1">IF(O104,C104-P104,0)</f>
        <v>0</v>
      </c>
      <c r="R104">
        <f ca="1">R103+Q104*$D104</f>
        <v>0</v>
      </c>
      <c r="S104">
        <f t="shared" ca="1" si="139"/>
        <v>0</v>
      </c>
      <c r="U104">
        <f ca="1">MEDIAN2(Q104,Analysis!$B$5,2)</f>
        <v>0</v>
      </c>
      <c r="V104">
        <f t="shared" ref="V104:W104" ca="1" si="212">V103+U104*$D104</f>
        <v>0</v>
      </c>
      <c r="W104">
        <f t="shared" ca="1" si="212"/>
        <v>0</v>
      </c>
      <c r="Y104">
        <f ca="1">AVERAGE2(U104,Analysis!$B$5,2)</f>
        <v>0</v>
      </c>
      <c r="Z104">
        <f t="shared" ref="Z104:AA104" ca="1" si="213">Z103+Y104*$D104</f>
        <v>0</v>
      </c>
      <c r="AA104">
        <f t="shared" ca="1" si="213"/>
        <v>0</v>
      </c>
      <c r="AD104">
        <f ca="1">IF(B104&gt;0,C104-Analysis!$B$14,0)</f>
        <v>-1.2271749428602874E-3</v>
      </c>
      <c r="AE104">
        <f ca="1">IF(B104&gt;0,AE103+AD104*$D104,0)</f>
        <v>-1.4741176262266027E-2</v>
      </c>
      <c r="AF104">
        <f ca="1">IF(B104&gt;0,AF103+AE104*$D104,0)</f>
        <v>-1.0407194023851608E-2</v>
      </c>
      <c r="AG104">
        <f ca="1">IF(AND(B104&gt;Analysis!$B$34,B104&lt;Analysis!$B$35),FilterInput(AD104,Analysis!$B$29,Analysis!$B$30),0)</f>
        <v>0</v>
      </c>
      <c r="AH104">
        <f ca="1">MEDIAN2(AG104,Analysis!$B$5,2)</f>
        <v>0</v>
      </c>
      <c r="AI104">
        <f ca="1">AVERAGE2(AH104,Analysis!$B$6,2)</f>
        <v>0</v>
      </c>
      <c r="AJ104">
        <f ca="1">INTEGRAL2(AI104,$B104,AJ103,AI103,$B103,Analysis!$B$22)</f>
        <v>0</v>
      </c>
      <c r="AK104">
        <f ca="1">IF(AND(B104&lt;Analysis!$B$35,B104&gt;0),INTEGRAL2(AJ104,$B104,AK103,AJ103,$B103,Analysis!$B$23),0)</f>
        <v>0</v>
      </c>
      <c r="AM104">
        <f>Analysis!$B$31*'Flight Input'!U104+IF('Flight Input'!U104 &gt; 0,Analysis!$B$32,0)</f>
        <v>0</v>
      </c>
      <c r="AN104">
        <f ca="1">_xlfn.COVARIANCE.P($AK$102:$AK$1171,AM104:AM1173)</f>
        <v>0.18739859295642056</v>
      </c>
      <c r="AO104">
        <f t="shared" ca="1" si="135"/>
        <v>0</v>
      </c>
    </row>
    <row r="105" spans="1:41" x14ac:dyDescent="0.3">
      <c r="A105">
        <v>103</v>
      </c>
      <c r="B105">
        <f>'Flight Input'!M105</f>
        <v>2.1083260000013979</v>
      </c>
      <c r="C105">
        <f ca="1">INDIRECT(CONCATENATE("'Flight Input'!",Analysis!$B$2,A105+2))</f>
        <v>9.8187701399999998</v>
      </c>
      <c r="D105">
        <f t="shared" si="132"/>
        <v>1.5232000005198643E-2</v>
      </c>
      <c r="F105">
        <f t="shared" ca="1" si="136"/>
        <v>20.247388484027812</v>
      </c>
      <c r="G105">
        <f t="shared" ca="1" si="137"/>
        <v>21.027652648050818</v>
      </c>
      <c r="I105">
        <f>SUM(D$2:D105)/COUNT(D$2:D105)</f>
        <v>1.9958504854426809E-2</v>
      </c>
      <c r="J105">
        <f>D105/I105</f>
        <v>0.76318342061680911</v>
      </c>
      <c r="L105">
        <f ca="1">VARA(C$2:C105)</f>
        <v>5.4261195520079067E-4</v>
      </c>
      <c r="M105">
        <f ca="1">(L105-L104)/D105</f>
        <v>2.8465347266103645E-4</v>
      </c>
      <c r="N105">
        <f t="shared" ca="1" si="138"/>
        <v>-2.410637472916743</v>
      </c>
      <c r="O105" t="b">
        <f ca="1">IF(OR(O104,M105*MIN((B105-B$2)*Analysis!$B$19,1)&gt;Analysis!$B$18),TRUE,FALSE)</f>
        <v>0</v>
      </c>
      <c r="P105">
        <f ca="1">IF(O105,P104,SUM(C$2:C105)/COUNT(C$2:C105))</f>
        <v>9.8500015012499968</v>
      </c>
      <c r="Q105">
        <f ca="1">IF(O105,C105-P105,0)</f>
        <v>0</v>
      </c>
      <c r="R105">
        <f ca="1">R104+Q105*$D105</f>
        <v>0</v>
      </c>
      <c r="S105">
        <f t="shared" ca="1" si="139"/>
        <v>0</v>
      </c>
      <c r="U105">
        <f ca="1">MEDIAN2(Q105,Analysis!$B$5,2)</f>
        <v>0</v>
      </c>
      <c r="V105">
        <f t="shared" ref="V105:W105" ca="1" si="214">V104+U105*$D105</f>
        <v>0</v>
      </c>
      <c r="W105">
        <f t="shared" ca="1" si="214"/>
        <v>0</v>
      </c>
      <c r="Y105">
        <f ca="1">AVERAGE2(U105,Analysis!$B$5,2)</f>
        <v>0</v>
      </c>
      <c r="Z105">
        <f t="shared" ref="Z105:AA105" ca="1" si="215">Z104+Y105*$D105</f>
        <v>0</v>
      </c>
      <c r="AA105">
        <f t="shared" ca="1" si="215"/>
        <v>0</v>
      </c>
      <c r="AD105">
        <f ca="1">IF(B105&gt;0,C105-Analysis!$B$14,0)</f>
        <v>-3.7946004942860156E-2</v>
      </c>
      <c r="AE105">
        <f ca="1">IF(B105&gt;0,AE104+AD105*$D105,0)</f>
        <v>-1.5319169809752941E-2</v>
      </c>
      <c r="AF105">
        <f ca="1">IF(B105&gt;0,AF104+AE105*$D105,0)</f>
        <v>-1.0640535618473404E-2</v>
      </c>
      <c r="AG105">
        <f ca="1">IF(AND(B105&gt;Analysis!$B$34,B105&lt;Analysis!$B$35),FilterInput(AD105,Analysis!$B$29,Analysis!$B$30),0)</f>
        <v>0</v>
      </c>
      <c r="AH105">
        <f ca="1">MEDIAN2(AG105,Analysis!$B$5,2)</f>
        <v>0</v>
      </c>
      <c r="AI105">
        <f ca="1">AVERAGE2(AH105,Analysis!$B$6,2)</f>
        <v>0</v>
      </c>
      <c r="AJ105">
        <f ca="1">INTEGRAL2(AI105,$B105,AJ104,AI104,$B104,Analysis!$B$22)</f>
        <v>0</v>
      </c>
      <c r="AK105">
        <f ca="1">IF(AND(B105&lt;Analysis!$B$35,B105&gt;0),INTEGRAL2(AJ105,$B105,AK104,AJ104,$B104,Analysis!$B$23),0)</f>
        <v>0</v>
      </c>
      <c r="AM105">
        <f>Analysis!$B$31*'Flight Input'!U105+IF('Flight Input'!U105 &gt; 0,Analysis!$B$32,0)</f>
        <v>0</v>
      </c>
      <c r="AN105">
        <f ca="1">_xlfn.COVARIANCE.P($AK$102:$AK$1171,AM105:AM1174)</f>
        <v>0.1880027405332364</v>
      </c>
      <c r="AO105">
        <f t="shared" ca="1" si="135"/>
        <v>0</v>
      </c>
    </row>
    <row r="106" spans="1:41" x14ac:dyDescent="0.3">
      <c r="A106">
        <v>104</v>
      </c>
      <c r="B106">
        <f>'Flight Input'!M106</f>
        <v>2.1305220000067493</v>
      </c>
      <c r="C106">
        <f ca="1">INDIRECT(CONCATENATE("'Flight Input'!",Analysis!$B$2,A106+2))</f>
        <v>9.8668391400000015</v>
      </c>
      <c r="D106">
        <f t="shared" si="132"/>
        <v>2.219600000535138E-2</v>
      </c>
      <c r="F106">
        <f t="shared" ca="1" si="136"/>
        <v>20.466392845632054</v>
      </c>
      <c r="G106">
        <f t="shared" ca="1" si="137"/>
        <v>21.48192470376199</v>
      </c>
      <c r="I106">
        <f>SUM(D$2:D106)/COUNT(D$2:D106)</f>
        <v>1.9980019230878006E-2</v>
      </c>
      <c r="J106">
        <f>D106/I106</f>
        <v>1.1109098419209076</v>
      </c>
      <c r="L106">
        <f ca="1">VARA(C$2:C106)</f>
        <v>5.4009459044677694E-4</v>
      </c>
      <c r="M106">
        <f ca="1">(L106-L105)/D106</f>
        <v>-1.1341524389109739E-4</v>
      </c>
      <c r="N106">
        <f t="shared" ca="1" si="138"/>
        <v>2.1656604788435945</v>
      </c>
      <c r="O106" t="b">
        <f ca="1">IF(OR(O105,M106*MIN((B106-B$2)*Analysis!$B$19,1)&gt;Analysis!$B$18),TRUE,FALSE)</f>
        <v>0</v>
      </c>
      <c r="P106">
        <f ca="1">IF(O106,P105,SUM(C$2:C106)/COUNT(C$2:C106))</f>
        <v>9.8501618597142819</v>
      </c>
      <c r="Q106">
        <f ca="1">IF(O106,C106-P106,0)</f>
        <v>0</v>
      </c>
      <c r="R106">
        <f ca="1">R105+Q106*$D106</f>
        <v>0</v>
      </c>
      <c r="S106">
        <f t="shared" ca="1" si="139"/>
        <v>0</v>
      </c>
      <c r="U106">
        <f ca="1">MEDIAN2(Q106,Analysis!$B$5,2)</f>
        <v>0</v>
      </c>
      <c r="V106">
        <f t="shared" ref="V106:W106" ca="1" si="216">V105+U106*$D106</f>
        <v>0</v>
      </c>
      <c r="W106">
        <f t="shared" ca="1" si="216"/>
        <v>0</v>
      </c>
      <c r="Y106">
        <f ca="1">AVERAGE2(U106,Analysis!$B$5,2)</f>
        <v>0</v>
      </c>
      <c r="Z106">
        <f t="shared" ref="Z106:AA106" ca="1" si="217">Z105+Y106*$D106</f>
        <v>0</v>
      </c>
      <c r="AA106">
        <f t="shared" ca="1" si="217"/>
        <v>0</v>
      </c>
      <c r="AD106">
        <f ca="1">IF(B106&gt;0,C106-Analysis!$B$14,0)</f>
        <v>1.0122995057141537E-2</v>
      </c>
      <c r="AE106">
        <f ca="1">IF(B106&gt;0,AE105+AD106*$D106,0)</f>
        <v>-1.5094479811410455E-2</v>
      </c>
      <c r="AF106">
        <f ca="1">IF(B106&gt;0,AF105+AE106*$D106,0)</f>
        <v>-1.0975572692448247E-2</v>
      </c>
      <c r="AG106">
        <f ca="1">IF(AND(B106&gt;Analysis!$B$34,B106&lt;Analysis!$B$35),FilterInput(AD106,Analysis!$B$29,Analysis!$B$30),0)</f>
        <v>0</v>
      </c>
      <c r="AH106">
        <f ca="1">MEDIAN2(AG106,Analysis!$B$5,2)</f>
        <v>0</v>
      </c>
      <c r="AI106">
        <f ca="1">AVERAGE2(AH106,Analysis!$B$6,2)</f>
        <v>0</v>
      </c>
      <c r="AJ106">
        <f ca="1">INTEGRAL2(AI106,$B106,AJ105,AI105,$B105,Analysis!$B$22)</f>
        <v>0</v>
      </c>
      <c r="AK106">
        <f ca="1">IF(AND(B106&lt;Analysis!$B$35,B106&gt;0),INTEGRAL2(AJ106,$B106,AK105,AJ105,$B105,Analysis!$B$23),0)</f>
        <v>0</v>
      </c>
      <c r="AM106">
        <f>Analysis!$B$31*'Flight Input'!U106+IF('Flight Input'!U106 &gt; 0,Analysis!$B$32,0)</f>
        <v>0</v>
      </c>
      <c r="AN106">
        <f ca="1">_xlfn.COVARIANCE.P($AK$102:$AK$1171,AM106:AM1175)</f>
        <v>0.18860499727825619</v>
      </c>
      <c r="AO106">
        <f t="shared" ca="1" si="135"/>
        <v>0</v>
      </c>
    </row>
    <row r="107" spans="1:41" x14ac:dyDescent="0.3">
      <c r="A107">
        <v>105</v>
      </c>
      <c r="B107">
        <f>'Flight Input'!M107</f>
        <v>2.1532779999979539</v>
      </c>
      <c r="C107">
        <f ca="1">INDIRECT(CONCATENATE("'Flight Input'!",Analysis!$B$2,A107+2))</f>
        <v>9.8516336399999993</v>
      </c>
      <c r="D107">
        <f t="shared" si="132"/>
        <v>2.275599999120459E-2</v>
      </c>
      <c r="F107">
        <f t="shared" ca="1" si="136"/>
        <v>20.690576620657247</v>
      </c>
      <c r="G107">
        <f t="shared" ca="1" si="137"/>
        <v>21.952759465159684</v>
      </c>
      <c r="I107">
        <f>SUM(D$2:D107)/COUNT(D$2:D107)</f>
        <v>2.0006457142881118E-2</v>
      </c>
      <c r="J107">
        <f>D107/I107</f>
        <v>1.1374327712641434</v>
      </c>
      <c r="L107">
        <f ca="1">VARA(C$2:C107)</f>
        <v>5.3497126769921476E-4</v>
      </c>
      <c r="M107">
        <f ca="1">(L107-L106)/D107</f>
        <v>-2.2514162196969563E-4</v>
      </c>
      <c r="N107">
        <f t="shared" ca="1" si="138"/>
        <v>-0.66819739874667228</v>
      </c>
      <c r="O107" t="b">
        <f ca="1">IF(OR(O106,M107*MIN((B107-B$2)*Analysis!$B$19,1)&gt;Analysis!$B$18),TRUE,FALSE)</f>
        <v>0</v>
      </c>
      <c r="P107">
        <f ca="1">IF(O107,P106,SUM(C$2:C107)/COUNT(C$2:C107))</f>
        <v>9.8501757444339582</v>
      </c>
      <c r="Q107">
        <f ca="1">IF(O107,C107-P107,0)</f>
        <v>0</v>
      </c>
      <c r="R107">
        <f ca="1">R106+Q107*$D107</f>
        <v>0</v>
      </c>
      <c r="S107">
        <f t="shared" ca="1" si="139"/>
        <v>0</v>
      </c>
      <c r="U107">
        <f ca="1">MEDIAN2(Q107,Analysis!$B$5,2)</f>
        <v>0</v>
      </c>
      <c r="V107">
        <f t="shared" ref="V107:W107" ca="1" si="218">V106+U107*$D107</f>
        <v>0</v>
      </c>
      <c r="W107">
        <f t="shared" ca="1" si="218"/>
        <v>0</v>
      </c>
      <c r="Y107">
        <f ca="1">AVERAGE2(U107,Analysis!$B$5,2)</f>
        <v>0</v>
      </c>
      <c r="Z107">
        <f t="shared" ref="Z107:AA107" ca="1" si="219">Z106+Y107*$D107</f>
        <v>0</v>
      </c>
      <c r="AA107">
        <f t="shared" ca="1" si="219"/>
        <v>0</v>
      </c>
      <c r="AD107">
        <f ca="1">IF(B107&gt;0,C107-Analysis!$B$14,0)</f>
        <v>-5.0825049428606661E-3</v>
      </c>
      <c r="AE107">
        <f ca="1">IF(B107&gt;0,AE106+AD107*$D107,0)</f>
        <v>-1.521013729384549E-2</v>
      </c>
      <c r="AF107">
        <f ca="1">IF(B107&gt;0,AF106+AE107*$D107,0)</f>
        <v>-1.1321694576573216E-2</v>
      </c>
      <c r="AG107">
        <f ca="1">IF(AND(B107&gt;Analysis!$B$34,B107&lt;Analysis!$B$35),FilterInput(AD107,Analysis!$B$29,Analysis!$B$30),0)</f>
        <v>0</v>
      </c>
      <c r="AH107">
        <f ca="1">MEDIAN2(AG107,Analysis!$B$5,2)</f>
        <v>0</v>
      </c>
      <c r="AI107">
        <f ca="1">AVERAGE2(AH107,Analysis!$B$6,2)</f>
        <v>0</v>
      </c>
      <c r="AJ107">
        <f ca="1">INTEGRAL2(AI107,$B107,AJ106,AI106,$B106,Analysis!$B$22)</f>
        <v>0</v>
      </c>
      <c r="AK107">
        <f ca="1">IF(AND(B107&lt;Analysis!$B$35,B107&gt;0),INTEGRAL2(AJ107,$B107,AK106,AJ106,$B106,Analysis!$B$23),0)</f>
        <v>0</v>
      </c>
      <c r="AM107">
        <f>Analysis!$B$31*'Flight Input'!U107+IF('Flight Input'!U107 &gt; 0,Analysis!$B$32,0)</f>
        <v>0</v>
      </c>
      <c r="AN107">
        <f ca="1">_xlfn.COVARIANCE.P($AK$102:$AK$1171,AM107:AM1176)</f>
        <v>0.18922809817117142</v>
      </c>
      <c r="AO107">
        <f t="shared" ca="1" si="135"/>
        <v>0</v>
      </c>
    </row>
    <row r="108" spans="1:41" x14ac:dyDescent="0.3">
      <c r="A108">
        <v>106</v>
      </c>
      <c r="B108">
        <f>'Flight Input'!M108</f>
        <v>2.1726889999990817</v>
      </c>
      <c r="C108">
        <f ca="1">INDIRECT(CONCATENATE("'Flight Input'!",Analysis!$B$2,A108+2))</f>
        <v>9.8567250300000016</v>
      </c>
      <c r="D108">
        <f t="shared" si="132"/>
        <v>1.9411000001127832E-2</v>
      </c>
      <c r="F108">
        <f t="shared" ca="1" si="136"/>
        <v>20.881905510225693</v>
      </c>
      <c r="G108">
        <f t="shared" ca="1" si="137"/>
        <v>22.358098133042226</v>
      </c>
      <c r="I108">
        <f>SUM(D$2:D108)/COUNT(D$2:D108)</f>
        <v>2.0000839622675896E-2</v>
      </c>
      <c r="J108">
        <f>D108/I108</f>
        <v>0.97050925697742529</v>
      </c>
      <c r="L108">
        <f ca="1">VARA(C$2:C108)</f>
        <v>5.3032523942794763E-4</v>
      </c>
      <c r="M108">
        <f ca="1">(L108-L107)/D108</f>
        <v>-2.3935027927449309E-4</v>
      </c>
      <c r="N108">
        <f t="shared" ca="1" si="138"/>
        <v>0.26229406005390893</v>
      </c>
      <c r="O108" t="b">
        <f ca="1">IF(OR(O107,M108*MIN((B108-B$2)*Analysis!$B$19,1)&gt;Analysis!$B$18),TRUE,FALSE)</f>
        <v>0</v>
      </c>
      <c r="P108">
        <f ca="1">IF(O108,P107,SUM(C$2:C108)/COUNT(C$2:C108))</f>
        <v>9.8502369527102775</v>
      </c>
      <c r="Q108">
        <f ca="1">IF(O108,C108-P108,0)</f>
        <v>0</v>
      </c>
      <c r="R108">
        <f ca="1">R107+Q108*$D108</f>
        <v>0</v>
      </c>
      <c r="S108">
        <f t="shared" ca="1" si="139"/>
        <v>0</v>
      </c>
      <c r="U108">
        <f ca="1">MEDIAN2(Q108,Analysis!$B$5,2)</f>
        <v>0</v>
      </c>
      <c r="V108">
        <f t="shared" ref="V108:W108" ca="1" si="220">V107+U108*$D108</f>
        <v>0</v>
      </c>
      <c r="W108">
        <f t="shared" ca="1" si="220"/>
        <v>0</v>
      </c>
      <c r="Y108">
        <f ca="1">AVERAGE2(U108,Analysis!$B$5,2)</f>
        <v>0</v>
      </c>
      <c r="Z108">
        <f t="shared" ref="Z108:AA108" ca="1" si="221">Z107+Y108*$D108</f>
        <v>0</v>
      </c>
      <c r="AA108">
        <f t="shared" ca="1" si="221"/>
        <v>0</v>
      </c>
      <c r="AD108">
        <f ca="1">IF(B108&gt;0,C108-Analysis!$B$14,0)</f>
        <v>8.8850571415832746E-6</v>
      </c>
      <c r="AE108">
        <f ca="1">IF(B108&gt;0,AE107+AD108*$D108,0)</f>
        <v>-1.5209964826001305E-2</v>
      </c>
      <c r="AF108">
        <f ca="1">IF(B108&gt;0,AF107+AE108*$D108,0)</f>
        <v>-1.1616935203827882E-2</v>
      </c>
      <c r="AG108">
        <f ca="1">IF(AND(B108&gt;Analysis!$B$34,B108&lt;Analysis!$B$35),FilterInput(AD108,Analysis!$B$29,Analysis!$B$30),0)</f>
        <v>0</v>
      </c>
      <c r="AH108">
        <f ca="1">MEDIAN2(AG108,Analysis!$B$5,2)</f>
        <v>0</v>
      </c>
      <c r="AI108">
        <f ca="1">AVERAGE2(AH108,Analysis!$B$6,2)</f>
        <v>0</v>
      </c>
      <c r="AJ108">
        <f ca="1">INTEGRAL2(AI108,$B108,AJ107,AI107,$B107,Analysis!$B$22)</f>
        <v>0</v>
      </c>
      <c r="AK108">
        <f ca="1">IF(AND(B108&lt;Analysis!$B$35,B108&gt;0),INTEGRAL2(AJ108,$B108,AK107,AJ107,$B107,Analysis!$B$23),0)</f>
        <v>0</v>
      </c>
      <c r="AM108">
        <f>Analysis!$B$31*'Flight Input'!U108+IF('Flight Input'!U108 &gt; 0,Analysis!$B$32,0)</f>
        <v>0</v>
      </c>
      <c r="AN108">
        <f ca="1">_xlfn.COVARIANCE.P($AK$102:$AK$1171,AM108:AM1177)</f>
        <v>0.18994648673291367</v>
      </c>
      <c r="AO108">
        <f t="shared" ca="1" si="135"/>
        <v>0</v>
      </c>
    </row>
    <row r="109" spans="1:41" x14ac:dyDescent="0.3">
      <c r="A109">
        <v>107</v>
      </c>
      <c r="B109">
        <f>'Flight Input'!M109</f>
        <v>2.1923870000027819</v>
      </c>
      <c r="C109">
        <f ca="1">INDIRECT(CONCATENATE("'Flight Input'!",Analysis!$B$2,A109+2))</f>
        <v>9.8515257300000005</v>
      </c>
      <c r="D109">
        <f t="shared" si="132"/>
        <v>1.9698000003700145E-2</v>
      </c>
      <c r="F109">
        <f t="shared" ca="1" si="136"/>
        <v>21.075960864091684</v>
      </c>
      <c r="G109">
        <f t="shared" ca="1" si="137"/>
        <v>22.773252410221087</v>
      </c>
      <c r="I109">
        <f>SUM(D$2:D109)/COUNT(D$2:D109)</f>
        <v>1.999800934586304E-2</v>
      </c>
      <c r="J109">
        <f>D109/I109</f>
        <v>0.98499803970613919</v>
      </c>
      <c r="L109">
        <f ca="1">VARA(C$2:C109)</f>
        <v>5.2538430791707438E-4</v>
      </c>
      <c r="M109">
        <f ca="1">(L109-L108)/D109</f>
        <v>-2.5083417148670588E-4</v>
      </c>
      <c r="N109">
        <f t="shared" ca="1" si="138"/>
        <v>-0.26395065483929137</v>
      </c>
      <c r="O109" t="b">
        <f ca="1">IF(OR(O108,M109*MIN((B109-B$2)*Analysis!$B$19,1)&gt;Analysis!$B$18),TRUE,FALSE)</f>
        <v>0</v>
      </c>
      <c r="P109">
        <f ca="1">IF(O109,P108,SUM(C$2:C109)/COUNT(C$2:C109))</f>
        <v>9.8502488858333308</v>
      </c>
      <c r="Q109">
        <f ca="1">IF(O109,C109-P109,0)</f>
        <v>0</v>
      </c>
      <c r="R109">
        <f ca="1">R108+Q109*$D109</f>
        <v>0</v>
      </c>
      <c r="S109">
        <f t="shared" ca="1" si="139"/>
        <v>0</v>
      </c>
      <c r="U109">
        <f ca="1">MEDIAN2(Q109,Analysis!$B$5,2)</f>
        <v>0</v>
      </c>
      <c r="V109">
        <f t="shared" ref="V109:W109" ca="1" si="222">V108+U109*$D109</f>
        <v>0</v>
      </c>
      <c r="W109">
        <f t="shared" ca="1" si="222"/>
        <v>0</v>
      </c>
      <c r="Y109">
        <f ca="1">AVERAGE2(U109,Analysis!$B$5,2)</f>
        <v>0</v>
      </c>
      <c r="Z109">
        <f t="shared" ref="Z109:AA109" ca="1" si="223">Z108+Y109*$D109</f>
        <v>0</v>
      </c>
      <c r="AA109">
        <f t="shared" ca="1" si="223"/>
        <v>0</v>
      </c>
      <c r="AD109">
        <f ca="1">IF(B109&gt;0,C109-Analysis!$B$14,0)</f>
        <v>-5.1904149428594337E-3</v>
      </c>
      <c r="AE109">
        <f ca="1">IF(B109&gt;0,AE108+AD109*$D109,0)</f>
        <v>-1.5312205619564956E-2</v>
      </c>
      <c r="AF109">
        <f ca="1">IF(B109&gt;0,AF108+AE109*$D109,0)</f>
        <v>-1.191855503017873E-2</v>
      </c>
      <c r="AG109">
        <f ca="1">IF(AND(B109&gt;Analysis!$B$34,B109&lt;Analysis!$B$35),FilterInput(AD109,Analysis!$B$29,Analysis!$B$30),0)</f>
        <v>0</v>
      </c>
      <c r="AH109">
        <f ca="1">MEDIAN2(AG109,Analysis!$B$5,2)</f>
        <v>0</v>
      </c>
      <c r="AI109">
        <f ca="1">AVERAGE2(AH109,Analysis!$B$6,2)</f>
        <v>0</v>
      </c>
      <c r="AJ109">
        <f ca="1">INTEGRAL2(AI109,$B109,AJ108,AI108,$B108,Analysis!$B$22)</f>
        <v>0</v>
      </c>
      <c r="AK109">
        <f ca="1">IF(AND(B109&lt;Analysis!$B$35,B109&gt;0),INTEGRAL2(AJ109,$B109,AK108,AJ108,$B108,Analysis!$B$23),0)</f>
        <v>0</v>
      </c>
      <c r="AM109">
        <f>Analysis!$B$31*'Flight Input'!U109+IF('Flight Input'!U109 &gt; 0,Analysis!$B$32,0)</f>
        <v>0</v>
      </c>
      <c r="AN109">
        <f ca="1">_xlfn.COVARIANCE.P($AK$102:$AK$1171,AM109:AM1178)</f>
        <v>0.19067550623764556</v>
      </c>
      <c r="AO109">
        <f t="shared" ca="1" si="135"/>
        <v>0</v>
      </c>
    </row>
    <row r="110" spans="1:41" x14ac:dyDescent="0.3">
      <c r="A110">
        <v>108</v>
      </c>
      <c r="B110">
        <f>'Flight Input'!M110</f>
        <v>2.2102259999956004</v>
      </c>
      <c r="C110">
        <f ca="1">INDIRECT(CONCATENATE("'Flight Input'!",Analysis!$B$2,A110+2))</f>
        <v>9.85654845</v>
      </c>
      <c r="D110">
        <f t="shared" si="132"/>
        <v>1.7838999992818572E-2</v>
      </c>
      <c r="F110">
        <f t="shared" ca="1" si="136"/>
        <v>21.251791831820448</v>
      </c>
      <c r="G110">
        <f t="shared" ca="1" si="137"/>
        <v>23.152363124556313</v>
      </c>
      <c r="I110">
        <f>SUM(D$2:D110)/COUNT(D$2:D110)</f>
        <v>1.9978018518520036E-2</v>
      </c>
      <c r="J110">
        <f>D110/I110</f>
        <v>0.89293139738965854</v>
      </c>
      <c r="L110">
        <f ca="1">VARA(C$2:C110)</f>
        <v>5.2088371646069945E-4</v>
      </c>
      <c r="M110">
        <f ca="1">(L110-L109)/D110</f>
        <v>-2.5228944773735771E-4</v>
      </c>
      <c r="N110">
        <f t="shared" ca="1" si="138"/>
        <v>0.28155838343076811</v>
      </c>
      <c r="O110" t="b">
        <f ca="1">IF(OR(O109,M110*MIN((B110-B$2)*Analysis!$B$19,1)&gt;Analysis!$B$18),TRUE,FALSE)</f>
        <v>0</v>
      </c>
      <c r="P110">
        <f ca="1">IF(O110,P109,SUM(C$2:C110)/COUNT(C$2:C110))</f>
        <v>9.8503066799999974</v>
      </c>
      <c r="Q110">
        <f ca="1">IF(O110,C110-P110,0)</f>
        <v>0</v>
      </c>
      <c r="R110">
        <f ca="1">R109+Q110*$D110</f>
        <v>0</v>
      </c>
      <c r="S110">
        <f t="shared" ca="1" si="139"/>
        <v>0</v>
      </c>
      <c r="U110">
        <f ca="1">MEDIAN2(Q110,Analysis!$B$5,2)</f>
        <v>0</v>
      </c>
      <c r="V110">
        <f t="shared" ref="V110:W110" ca="1" si="224">V109+U110*$D110</f>
        <v>0</v>
      </c>
      <c r="W110">
        <f t="shared" ca="1" si="224"/>
        <v>0</v>
      </c>
      <c r="Y110">
        <f ca="1">AVERAGE2(U110,Analysis!$B$5,2)</f>
        <v>0</v>
      </c>
      <c r="Z110">
        <f t="shared" ref="Z110:AA110" ca="1" si="225">Z109+Y110*$D110</f>
        <v>0</v>
      </c>
      <c r="AA110">
        <f t="shared" ca="1" si="225"/>
        <v>0</v>
      </c>
      <c r="AD110">
        <f ca="1">IF(B110&gt;0,C110-Analysis!$B$14,0)</f>
        <v>-1.6769494285995279E-4</v>
      </c>
      <c r="AE110">
        <f ca="1">IF(B110&gt;0,AE109+AD110*$D110,0)</f>
        <v>-1.5315197129649429E-2</v>
      </c>
      <c r="AF110">
        <f ca="1">IF(B110&gt;0,AF109+AE110*$D110,0)</f>
        <v>-1.2191762831664562E-2</v>
      </c>
      <c r="AG110">
        <f ca="1">IF(AND(B110&gt;Analysis!$B$34,B110&lt;Analysis!$B$35),FilterInput(AD110,Analysis!$B$29,Analysis!$B$30),0)</f>
        <v>0</v>
      </c>
      <c r="AH110">
        <f ca="1">MEDIAN2(AG110,Analysis!$B$5,2)</f>
        <v>0</v>
      </c>
      <c r="AI110">
        <f ca="1">AVERAGE2(AH110,Analysis!$B$6,2)</f>
        <v>0</v>
      </c>
      <c r="AJ110">
        <f ca="1">INTEGRAL2(AI110,$B110,AJ109,AI109,$B109,Analysis!$B$22)</f>
        <v>0</v>
      </c>
      <c r="AK110">
        <f ca="1">IF(AND(B110&lt;Analysis!$B$35,B110&gt;0),INTEGRAL2(AJ110,$B110,AK109,AJ109,$B109,Analysis!$B$23),0)</f>
        <v>0</v>
      </c>
      <c r="AM110">
        <f>Analysis!$B$31*'Flight Input'!U110+IF('Flight Input'!U110 &gt; 0,Analysis!$B$32,0)</f>
        <v>0</v>
      </c>
      <c r="AN110">
        <f ca="1">_xlfn.COVARIANCE.P($AK$102:$AK$1171,AM110:AM1179)</f>
        <v>0.19141149443334679</v>
      </c>
      <c r="AO110">
        <f t="shared" ca="1" si="135"/>
        <v>0</v>
      </c>
    </row>
    <row r="111" spans="1:41" x14ac:dyDescent="0.3">
      <c r="A111">
        <v>109</v>
      </c>
      <c r="B111">
        <f>'Flight Input'!M111</f>
        <v>2.2300249999971129</v>
      </c>
      <c r="C111">
        <f ca="1">INDIRECT(CONCATENATE("'Flight Input'!",Analysis!$B$2,A111+2))</f>
        <v>9.8522811000000008</v>
      </c>
      <c r="D111">
        <f t="shared" si="132"/>
        <v>1.9799000001512468E-2</v>
      </c>
      <c r="F111">
        <f t="shared" ca="1" si="136"/>
        <v>21.446857145334249</v>
      </c>
      <c r="G111">
        <f t="shared" ca="1" si="137"/>
        <v>23.576989449209222</v>
      </c>
      <c r="I111">
        <f>SUM(D$2:D111)/COUNT(D$2:D111)</f>
        <v>1.9976376146804371E-2</v>
      </c>
      <c r="J111">
        <f>D111/I111</f>
        <v>0.99112070457682699</v>
      </c>
      <c r="L111">
        <f ca="1">VARA(C$2:C111)</f>
        <v>5.1614040617145747E-4</v>
      </c>
      <c r="M111">
        <f ca="1">(L111-L110)/D111</f>
        <v>-2.3957322535883788E-4</v>
      </c>
      <c r="N111">
        <f t="shared" ca="1" si="138"/>
        <v>-0.21553361279222377</v>
      </c>
      <c r="O111" t="b">
        <f ca="1">IF(OR(O110,M111*MIN((B111-B$2)*Analysis!$B$19,1)&gt;Analysis!$B$18),TRUE,FALSE)</f>
        <v>0</v>
      </c>
      <c r="P111">
        <f ca="1">IF(O111,P110,SUM(C$2:C111)/COUNT(C$2:C111))</f>
        <v>9.8503246292727251</v>
      </c>
      <c r="Q111">
        <f ca="1">IF(O111,C111-P111,0)</f>
        <v>0</v>
      </c>
      <c r="R111">
        <f ca="1">R110+Q111*$D111</f>
        <v>0</v>
      </c>
      <c r="S111">
        <f t="shared" ca="1" si="139"/>
        <v>0</v>
      </c>
      <c r="U111">
        <f ca="1">MEDIAN2(Q111,Analysis!$B$5,2)</f>
        <v>0</v>
      </c>
      <c r="V111">
        <f t="shared" ref="V111:W111" ca="1" si="226">V110+U111*$D111</f>
        <v>0</v>
      </c>
      <c r="W111">
        <f t="shared" ca="1" si="226"/>
        <v>0</v>
      </c>
      <c r="Y111">
        <f ca="1">AVERAGE2(U111,Analysis!$B$5,2)</f>
        <v>0</v>
      </c>
      <c r="Z111">
        <f t="shared" ref="Z111:AA111" ca="1" si="227">Z110+Y111*$D111</f>
        <v>0</v>
      </c>
      <c r="AA111">
        <f t="shared" ca="1" si="227"/>
        <v>0</v>
      </c>
      <c r="AD111">
        <f ca="1">IF(B111&gt;0,C111-Analysis!$B$14,0)</f>
        <v>-4.4350449428591787E-3</v>
      </c>
      <c r="AE111">
        <f ca="1">IF(B111&gt;0,AE110+AD111*$D111,0)</f>
        <v>-1.5403006584479805E-2</v>
      </c>
      <c r="AF111">
        <f ca="1">IF(B111&gt;0,AF110+AE111*$D111,0)</f>
        <v>-1.2496726959053975E-2</v>
      </c>
      <c r="AG111">
        <f ca="1">IF(AND(B111&gt;Analysis!$B$34,B111&lt;Analysis!$B$35),FilterInput(AD111,Analysis!$B$29,Analysis!$B$30),0)</f>
        <v>0</v>
      </c>
      <c r="AH111">
        <f ca="1">MEDIAN2(AG111,Analysis!$B$5,2)</f>
        <v>0</v>
      </c>
      <c r="AI111">
        <f ca="1">AVERAGE2(AH111,Analysis!$B$6,2)</f>
        <v>0</v>
      </c>
      <c r="AJ111">
        <f ca="1">INTEGRAL2(AI111,$B111,AJ110,AI110,$B110,Analysis!$B$22)</f>
        <v>0</v>
      </c>
      <c r="AK111">
        <f ca="1">IF(AND(B111&lt;Analysis!$B$35,B111&gt;0),INTEGRAL2(AJ111,$B111,AK110,AJ110,$B110,Analysis!$B$23),0)</f>
        <v>0</v>
      </c>
      <c r="AM111">
        <f>Analysis!$B$31*'Flight Input'!U111+IF('Flight Input'!U111 &gt; 0,Analysis!$B$32,0)</f>
        <v>0</v>
      </c>
      <c r="AN111">
        <f ca="1">_xlfn.COVARIANCE.P($AK$102:$AK$1171,AM111:AM1180)</f>
        <v>0.19197568014594599</v>
      </c>
      <c r="AO111">
        <f t="shared" ca="1" si="135"/>
        <v>0</v>
      </c>
    </row>
    <row r="112" spans="1:41" x14ac:dyDescent="0.3">
      <c r="A112">
        <v>110</v>
      </c>
      <c r="B112">
        <f>'Flight Input'!M112</f>
        <v>2.24872800000594</v>
      </c>
      <c r="C112">
        <f ca="1">INDIRECT(CONCATENATE("'Flight Input'!",Analysis!$B$2,A112+2))</f>
        <v>9.8539586099999994</v>
      </c>
      <c r="D112">
        <f t="shared" si="132"/>
        <v>1.8703000008827075E-2</v>
      </c>
      <c r="F112">
        <f t="shared" ca="1" si="136"/>
        <v>21.631155733304062</v>
      </c>
      <c r="G112">
        <f t="shared" ca="1" si="137"/>
        <v>23.981556955080148</v>
      </c>
      <c r="I112">
        <f>SUM(D$2:D112)/COUNT(D$2:D112)</f>
        <v>1.9964800000095487E-2</v>
      </c>
      <c r="J112">
        <f>D112/I112</f>
        <v>0.9367987662655084</v>
      </c>
      <c r="L112">
        <f ca="1">VARA(C$2:C112)</f>
        <v>5.115671919754582E-4</v>
      </c>
      <c r="M112">
        <f ca="1">(L112-L111)/D112</f>
        <v>-2.4451768132603848E-4</v>
      </c>
      <c r="N112">
        <f t="shared" ca="1" si="138"/>
        <v>8.9692027974490038E-2</v>
      </c>
      <c r="O112" t="b">
        <f ca="1">IF(OR(O111,M112*MIN((B112-B$2)*Analysis!$B$19,1)&gt;Analysis!$B$18),TRUE,FALSE)</f>
        <v>0</v>
      </c>
      <c r="P112">
        <f ca="1">IF(O112,P111,SUM(C$2:C112)/COUNT(C$2:C112))</f>
        <v>9.8503573678378356</v>
      </c>
      <c r="Q112">
        <f ca="1">IF(O112,C112-P112,0)</f>
        <v>0</v>
      </c>
      <c r="R112">
        <f ca="1">R111+Q112*$D112</f>
        <v>0</v>
      </c>
      <c r="S112">
        <f t="shared" ca="1" si="139"/>
        <v>0</v>
      </c>
      <c r="U112">
        <f ca="1">MEDIAN2(Q112,Analysis!$B$5,2)</f>
        <v>0</v>
      </c>
      <c r="V112">
        <f t="shared" ref="V112:W112" ca="1" si="228">V111+U112*$D112</f>
        <v>0</v>
      </c>
      <c r="W112">
        <f t="shared" ca="1" si="228"/>
        <v>0</v>
      </c>
      <c r="Y112">
        <f ca="1">AVERAGE2(U112,Analysis!$B$5,2)</f>
        <v>0</v>
      </c>
      <c r="Z112">
        <f t="shared" ref="Z112:AA112" ca="1" si="229">Z111+Y112*$D112</f>
        <v>0</v>
      </c>
      <c r="AA112">
        <f t="shared" ca="1" si="229"/>
        <v>0</v>
      </c>
      <c r="AD112">
        <f ca="1">IF(B112&gt;0,C112-Analysis!$B$14,0)</f>
        <v>-2.7575349428605733E-3</v>
      </c>
      <c r="AE112">
        <f ca="1">IF(B112&gt;0,AE111+AD112*$D112,0)</f>
        <v>-1.5454580760540468E-2</v>
      </c>
      <c r="AF112">
        <f ca="1">IF(B112&gt;0,AF111+AE112*$D112,0)</f>
        <v>-1.2785773983154782E-2</v>
      </c>
      <c r="AG112">
        <f ca="1">IF(AND(B112&gt;Analysis!$B$34,B112&lt;Analysis!$B$35),FilterInput(AD112,Analysis!$B$29,Analysis!$B$30),0)</f>
        <v>0</v>
      </c>
      <c r="AH112">
        <f ca="1">MEDIAN2(AG112,Analysis!$B$5,2)</f>
        <v>0</v>
      </c>
      <c r="AI112">
        <f ca="1">AVERAGE2(AH112,Analysis!$B$6,2)</f>
        <v>0</v>
      </c>
      <c r="AJ112">
        <f ca="1">INTEGRAL2(AI112,$B112,AJ111,AI111,$B111,Analysis!$B$22)</f>
        <v>0</v>
      </c>
      <c r="AK112">
        <f ca="1">IF(AND(B112&lt;Analysis!$B$35,B112&gt;0),INTEGRAL2(AJ112,$B112,AK111,AJ111,$B111,Analysis!$B$23),0)</f>
        <v>0</v>
      </c>
      <c r="AM112">
        <f>Analysis!$B$31*'Flight Input'!U112+IF('Flight Input'!U112 &gt; 0,Analysis!$B$32,0)</f>
        <v>0</v>
      </c>
      <c r="AN112">
        <f ca="1">_xlfn.COVARIANCE.P($AK$102:$AK$1171,AM112:AM1181)</f>
        <v>0.19254571499450912</v>
      </c>
      <c r="AO112">
        <f t="shared" ca="1" si="135"/>
        <v>0</v>
      </c>
    </row>
    <row r="113" spans="1:41" x14ac:dyDescent="0.3">
      <c r="A113">
        <v>111</v>
      </c>
      <c r="B113">
        <f>'Flight Input'!M113</f>
        <v>2.2715969999990193</v>
      </c>
      <c r="C113">
        <f ca="1">INDIRECT(CONCATENATE("'Flight Input'!",Analysis!$B$2,A113+2))</f>
        <v>9.8533994400000005</v>
      </c>
      <c r="D113">
        <f t="shared" si="132"/>
        <v>2.2868999993079342E-2</v>
      </c>
      <c r="F113">
        <f t="shared" ca="1" si="136"/>
        <v>21.856493125029232</v>
      </c>
      <c r="G113">
        <f t="shared" ca="1" si="137"/>
        <v>24.481393096205181</v>
      </c>
      <c r="I113">
        <f>SUM(D$2:D113)/COUNT(D$2:D113)</f>
        <v>1.9990963963996241E-2</v>
      </c>
      <c r="J113">
        <f>D113/I113</f>
        <v>1.1439668459343155</v>
      </c>
      <c r="L113">
        <f ca="1">VARA(C$2:C113)</f>
        <v>5.0704110534709331E-4</v>
      </c>
      <c r="M113">
        <f ca="1">(L113-L112)/D113</f>
        <v>-1.9791362235928892E-4</v>
      </c>
      <c r="N113">
        <f t="shared" ca="1" si="138"/>
        <v>-2.4451003549265819E-2</v>
      </c>
      <c r="O113" t="b">
        <f ca="1">IF(OR(O112,M113*MIN((B113-B$2)*Analysis!$B$19,1)&gt;Analysis!$B$18),TRUE,FALSE)</f>
        <v>0</v>
      </c>
      <c r="P113">
        <f ca="1">IF(O113,P112,SUM(C$2:C113)/COUNT(C$2:C113))</f>
        <v>9.8503845291964272</v>
      </c>
      <c r="Q113">
        <f ca="1">IF(O113,C113-P113,0)</f>
        <v>0</v>
      </c>
      <c r="R113">
        <f ca="1">R112+Q113*$D113</f>
        <v>0</v>
      </c>
      <c r="S113">
        <f t="shared" ca="1" si="139"/>
        <v>0</v>
      </c>
      <c r="U113">
        <f ca="1">MEDIAN2(Q113,Analysis!$B$5,2)</f>
        <v>0</v>
      </c>
      <c r="V113">
        <f t="shared" ref="V113:W113" ca="1" si="230">V112+U113*$D113</f>
        <v>0</v>
      </c>
      <c r="W113">
        <f t="shared" ca="1" si="230"/>
        <v>0</v>
      </c>
      <c r="Y113">
        <f ca="1">AVERAGE2(U113,Analysis!$B$5,2)</f>
        <v>0</v>
      </c>
      <c r="Z113">
        <f t="shared" ref="Z113:AA113" ca="1" si="231">Z112+Y113*$D113</f>
        <v>0</v>
      </c>
      <c r="AA113">
        <f t="shared" ca="1" si="231"/>
        <v>0</v>
      </c>
      <c r="AD113">
        <f ca="1">IF(B113&gt;0,C113-Analysis!$B$14,0)</f>
        <v>-3.3167049428595163E-3</v>
      </c>
      <c r="AE113">
        <f ca="1">IF(B113&gt;0,AE112+AD113*$D113,0)</f>
        <v>-1.5530430485855768E-2</v>
      </c>
      <c r="AF113">
        <f ca="1">IF(B113&gt;0,AF112+AE113*$D113,0)</f>
        <v>-1.3140939397828337E-2</v>
      </c>
      <c r="AG113">
        <f ca="1">IF(AND(B113&gt;Analysis!$B$34,B113&lt;Analysis!$B$35),FilterInput(AD113,Analysis!$B$29,Analysis!$B$30),0)</f>
        <v>0</v>
      </c>
      <c r="AH113">
        <f ca="1">MEDIAN2(AG113,Analysis!$B$5,2)</f>
        <v>0</v>
      </c>
      <c r="AI113">
        <f ca="1">AVERAGE2(AH113,Analysis!$B$6,2)</f>
        <v>0</v>
      </c>
      <c r="AJ113">
        <f ca="1">INTEGRAL2(AI113,$B113,AJ112,AI112,$B112,Analysis!$B$22)</f>
        <v>0</v>
      </c>
      <c r="AK113">
        <f ca="1">IF(AND(B113&lt;Analysis!$B$35,B113&gt;0),INTEGRAL2(AJ113,$B113,AK112,AJ112,$B112,Analysis!$B$23),0)</f>
        <v>0</v>
      </c>
      <c r="AM113">
        <f>Analysis!$B$31*'Flight Input'!U113+IF('Flight Input'!U113 &gt; 0,Analysis!$B$32,0)</f>
        <v>0</v>
      </c>
      <c r="AN113">
        <f ca="1">_xlfn.COVARIANCE.P($AK$102:$AK$1171,AM113:AM1182)</f>
        <v>0.19145211037348489</v>
      </c>
      <c r="AO113">
        <f t="shared" ca="1" si="135"/>
        <v>0</v>
      </c>
    </row>
    <row r="114" spans="1:41" x14ac:dyDescent="0.3">
      <c r="A114">
        <v>112</v>
      </c>
      <c r="B114">
        <f>'Flight Input'!M114</f>
        <v>2.2880569999979343</v>
      </c>
      <c r="C114">
        <f ca="1">INDIRECT(CONCATENATE("'Flight Input'!",Analysis!$B$2,A114+2))</f>
        <v>9.8536054500000017</v>
      </c>
      <c r="D114">
        <f t="shared" si="132"/>
        <v>1.6459999998915009E-2</v>
      </c>
      <c r="F114">
        <f t="shared" ca="1" si="136"/>
        <v>22.018683470725541</v>
      </c>
      <c r="G114">
        <f t="shared" ca="1" si="137"/>
        <v>24.843820626109434</v>
      </c>
      <c r="I114">
        <f>SUM(D$2:D114)/COUNT(D$2:D114)</f>
        <v>1.9959437500022301E-2</v>
      </c>
      <c r="J114">
        <f>D114/I114</f>
        <v>0.8246725389378643</v>
      </c>
      <c r="L114">
        <f ca="1">VARA(C$2:C114)</f>
        <v>5.0260576085815051E-4</v>
      </c>
      <c r="M114">
        <f ca="1">(L114-L113)/D114</f>
        <v>-2.6946199813093367E-4</v>
      </c>
      <c r="N114">
        <f t="shared" ca="1" si="138"/>
        <v>1.2515795869670686E-2</v>
      </c>
      <c r="O114" t="b">
        <f ca="1">IF(OR(O113,M114*MIN((B114-B$2)*Analysis!$B$19,1)&gt;Analysis!$B$18),TRUE,FALSE)</f>
        <v>0</v>
      </c>
      <c r="P114">
        <f ca="1">IF(O114,P113,SUM(C$2:C114)/COUNT(C$2:C114))</f>
        <v>9.8504130329203523</v>
      </c>
      <c r="Q114">
        <f ca="1">IF(O114,C114-P114,0)</f>
        <v>0</v>
      </c>
      <c r="R114">
        <f ca="1">R113+Q114*$D114</f>
        <v>0</v>
      </c>
      <c r="S114">
        <f t="shared" ca="1" si="139"/>
        <v>0</v>
      </c>
      <c r="U114">
        <f ca="1">MEDIAN2(Q114,Analysis!$B$5,2)</f>
        <v>0</v>
      </c>
      <c r="V114">
        <f t="shared" ref="V114:W114" ca="1" si="232">V113+U114*$D114</f>
        <v>0</v>
      </c>
      <c r="W114">
        <f t="shared" ca="1" si="232"/>
        <v>0</v>
      </c>
      <c r="Y114">
        <f ca="1">AVERAGE2(U114,Analysis!$B$5,2)</f>
        <v>0</v>
      </c>
      <c r="Z114">
        <f t="shared" ref="Z114:AA114" ca="1" si="233">Z113+Y114*$D114</f>
        <v>0</v>
      </c>
      <c r="AA114">
        <f t="shared" ca="1" si="233"/>
        <v>0</v>
      </c>
      <c r="AD114">
        <f ca="1">IF(B114&gt;0,C114-Analysis!$B$14,0)</f>
        <v>-3.1106949428583164E-3</v>
      </c>
      <c r="AE114">
        <f ca="1">IF(B114&gt;0,AE113+AD114*$D114,0)</f>
        <v>-1.5581632524611842E-2</v>
      </c>
      <c r="AF114">
        <f ca="1">IF(B114&gt;0,AF113+AE114*$D114,0)</f>
        <v>-1.3397413069166543E-2</v>
      </c>
      <c r="AG114">
        <f ca="1">IF(AND(B114&gt;Analysis!$B$34,B114&lt;Analysis!$B$35),FilterInput(AD114,Analysis!$B$29,Analysis!$B$30),0)</f>
        <v>0</v>
      </c>
      <c r="AH114">
        <f ca="1">MEDIAN2(AG114,Analysis!$B$5,2)</f>
        <v>0</v>
      </c>
      <c r="AI114">
        <f ca="1">AVERAGE2(AH114,Analysis!$B$6,2)</f>
        <v>0</v>
      </c>
      <c r="AJ114">
        <f ca="1">INTEGRAL2(AI114,$B114,AJ113,AI113,$B113,Analysis!$B$22)</f>
        <v>0</v>
      </c>
      <c r="AK114">
        <f ca="1">IF(AND(B114&lt;Analysis!$B$35,B114&gt;0),INTEGRAL2(AJ114,$B114,AK113,AJ113,$B113,Analysis!$B$23),0)</f>
        <v>0</v>
      </c>
      <c r="AM114">
        <f>Analysis!$B$31*'Flight Input'!U114+IF('Flight Input'!U114 &gt; 0,Analysis!$B$32,0)</f>
        <v>0</v>
      </c>
      <c r="AN114">
        <f ca="1">_xlfn.COVARIANCE.P($AK$102:$AK$1171,AM114:AM1183)</f>
        <v>0.19040628286323855</v>
      </c>
      <c r="AO114">
        <f t="shared" ca="1" si="135"/>
        <v>0</v>
      </c>
    </row>
    <row r="115" spans="1:41" x14ac:dyDescent="0.3">
      <c r="A115">
        <v>113</v>
      </c>
      <c r="B115">
        <f>'Flight Input'!M115</f>
        <v>2.3085750000027474</v>
      </c>
      <c r="C115">
        <f ca="1">INDIRECT(CONCATENATE("'Flight Input'!",Analysis!$B$2,A115+2))</f>
        <v>9.853507350000001</v>
      </c>
      <c r="D115">
        <f t="shared" si="132"/>
        <v>2.0518000004813075E-2</v>
      </c>
      <c r="F115">
        <f t="shared" ca="1" si="136"/>
        <v>22.220857734580267</v>
      </c>
      <c r="G115">
        <f t="shared" ca="1" si="137"/>
        <v>25.299748185214501</v>
      </c>
      <c r="I115">
        <f>SUM(D$2:D115)/COUNT(D$2:D115)</f>
        <v>1.9964380531038148E-2</v>
      </c>
      <c r="J115">
        <f>D115/I115</f>
        <v>1.0277303607249035</v>
      </c>
      <c r="L115">
        <f ca="1">VARA(C$2:C115)</f>
        <v>4.9824191172428761E-4</v>
      </c>
      <c r="M115">
        <f ca="1">(L115-L114)/D115</f>
        <v>-2.126839425304238E-4</v>
      </c>
      <c r="N115">
        <f t="shared" ca="1" si="138"/>
        <v>-4.781167754052241E-3</v>
      </c>
      <c r="O115" t="b">
        <f ca="1">IF(OR(O114,M115*MIN((B115-B$2)*Analysis!$B$19,1)&gt;Analysis!$B$18),TRUE,FALSE)</f>
        <v>0</v>
      </c>
      <c r="P115">
        <f ca="1">IF(O115,P114,SUM(C$2:C115)/COUNT(C$2:C115))</f>
        <v>9.8504401760526292</v>
      </c>
      <c r="Q115">
        <f ca="1">IF(O115,C115-P115,0)</f>
        <v>0</v>
      </c>
      <c r="R115">
        <f ca="1">R114+Q115*$D115</f>
        <v>0</v>
      </c>
      <c r="S115">
        <f t="shared" ca="1" si="139"/>
        <v>0</v>
      </c>
      <c r="U115">
        <f ca="1">MEDIAN2(Q115,Analysis!$B$5,2)</f>
        <v>0</v>
      </c>
      <c r="V115">
        <f t="shared" ref="V115:W115" ca="1" si="234">V114+U115*$D115</f>
        <v>0</v>
      </c>
      <c r="W115">
        <f t="shared" ca="1" si="234"/>
        <v>0</v>
      </c>
      <c r="Y115">
        <f ca="1">AVERAGE2(U115,Analysis!$B$5,2)</f>
        <v>0</v>
      </c>
      <c r="Z115">
        <f t="shared" ref="Z115:AA115" ca="1" si="235">Z114+Y115*$D115</f>
        <v>0</v>
      </c>
      <c r="AA115">
        <f t="shared" ca="1" si="235"/>
        <v>0</v>
      </c>
      <c r="AD115">
        <f ca="1">IF(B115&gt;0,C115-Analysis!$B$14,0)</f>
        <v>-3.2087949428589724E-3</v>
      </c>
      <c r="AE115">
        <f ca="1">IF(B115&gt;0,AE114+AD115*$D115,0)</f>
        <v>-1.5647470579264865E-2</v>
      </c>
      <c r="AF115">
        <f ca="1">IF(B115&gt;0,AF114+AE115*$D115,0)</f>
        <v>-1.3718467870587212E-2</v>
      </c>
      <c r="AG115">
        <f ca="1">IF(AND(B115&gt;Analysis!$B$34,B115&lt;Analysis!$B$35),FilterInput(AD115,Analysis!$B$29,Analysis!$B$30),0)</f>
        <v>0</v>
      </c>
      <c r="AH115">
        <f ca="1">MEDIAN2(AG115,Analysis!$B$5,2)</f>
        <v>0</v>
      </c>
      <c r="AI115">
        <f ca="1">AVERAGE2(AH115,Analysis!$B$6,2)</f>
        <v>0</v>
      </c>
      <c r="AJ115">
        <f ca="1">INTEGRAL2(AI115,$B115,AJ114,AI114,$B114,Analysis!$B$22)</f>
        <v>0</v>
      </c>
      <c r="AK115">
        <f ca="1">IF(AND(B115&lt;Analysis!$B$35,B115&gt;0),INTEGRAL2(AJ115,$B115,AK114,AJ114,$B114,Analysis!$B$23),0)</f>
        <v>0</v>
      </c>
      <c r="AM115">
        <f>Analysis!$B$31*'Flight Input'!U115+IF('Flight Input'!U115 &gt; 0,Analysis!$B$32,0)</f>
        <v>0</v>
      </c>
      <c r="AN115">
        <f ca="1">_xlfn.COVARIANCE.P($AK$102:$AK$1171,AM115:AM1184)</f>
        <v>0.18940509423483032</v>
      </c>
      <c r="AO115">
        <f t="shared" ca="1" si="135"/>
        <v>0</v>
      </c>
    </row>
    <row r="116" spans="1:41" x14ac:dyDescent="0.3">
      <c r="A116">
        <v>114</v>
      </c>
      <c r="B116">
        <f>'Flight Input'!M116</f>
        <v>2.3256039999978384</v>
      </c>
      <c r="C116">
        <f ca="1">INDIRECT(CONCATENATE("'Flight Input'!",Analysis!$B$2,A116+2))</f>
        <v>9.8535564000000004</v>
      </c>
      <c r="D116">
        <f t="shared" si="132"/>
        <v>1.7028999995090999E-2</v>
      </c>
      <c r="F116">
        <f t="shared" ca="1" si="136"/>
        <v>22.388653946467496</v>
      </c>
      <c r="G116">
        <f t="shared" ca="1" si="137"/>
        <v>25.68100457315899</v>
      </c>
      <c r="I116">
        <f>SUM(D$2:D116)/COUNT(D$2:D116)</f>
        <v>1.9938631578968437E-2</v>
      </c>
      <c r="J116">
        <f>D116/I116</f>
        <v>0.85407064811074795</v>
      </c>
      <c r="L116">
        <f ca="1">VARA(C$2:C116)</f>
        <v>4.939558108275966E-4</v>
      </c>
      <c r="M116">
        <f ca="1">(L116-L115)/D116</f>
        <v>-2.5169422150018045E-4</v>
      </c>
      <c r="N116">
        <f t="shared" ca="1" si="138"/>
        <v>2.8803805281331619E-3</v>
      </c>
      <c r="O116" t="b">
        <f ca="1">IF(OR(O115,M116*MIN((B116-B$2)*Analysis!$B$19,1)&gt;Analysis!$B$18),TRUE,FALSE)</f>
        <v>0</v>
      </c>
      <c r="P116">
        <f ca="1">IF(O116,P115,SUM(C$2:C116)/COUNT(C$2:C116))</f>
        <v>9.8504672736521712</v>
      </c>
      <c r="Q116">
        <f ca="1">IF(O116,C116-P116,0)</f>
        <v>0</v>
      </c>
      <c r="R116">
        <f ca="1">R115+Q116*$D116</f>
        <v>0</v>
      </c>
      <c r="S116">
        <f t="shared" ca="1" si="139"/>
        <v>0</v>
      </c>
      <c r="U116">
        <f ca="1">MEDIAN2(Q116,Analysis!$B$5,2)</f>
        <v>0</v>
      </c>
      <c r="V116">
        <f t="shared" ref="V116:W116" ca="1" si="236">V115+U116*$D116</f>
        <v>0</v>
      </c>
      <c r="W116">
        <f t="shared" ca="1" si="236"/>
        <v>0</v>
      </c>
      <c r="Y116">
        <f ca="1">AVERAGE2(U116,Analysis!$B$5,2)</f>
        <v>0</v>
      </c>
      <c r="Z116">
        <f t="shared" ref="Z116:AA116" ca="1" si="237">Z115+Y116*$D116</f>
        <v>0</v>
      </c>
      <c r="AA116">
        <f t="shared" ca="1" si="237"/>
        <v>0</v>
      </c>
      <c r="AD116">
        <f ca="1">IF(B116&gt;0,C116-Analysis!$B$14,0)</f>
        <v>-3.1597449428595326E-3</v>
      </c>
      <c r="AE116">
        <f ca="1">IF(B116&gt;0,AE115+AD116*$D116,0)</f>
        <v>-1.5701277875881308E-2</v>
      </c>
      <c r="AF116">
        <f ca="1">IF(B116&gt;0,AF115+AE116*$D116,0)</f>
        <v>-1.3985844931458517E-2</v>
      </c>
      <c r="AG116">
        <f ca="1">IF(AND(B116&gt;Analysis!$B$34,B116&lt;Analysis!$B$35),FilterInput(AD116,Analysis!$B$29,Analysis!$B$30),0)</f>
        <v>0</v>
      </c>
      <c r="AH116">
        <f ca="1">MEDIAN2(AG116,Analysis!$B$5,2)</f>
        <v>0</v>
      </c>
      <c r="AI116">
        <f ca="1">AVERAGE2(AH116,Analysis!$B$6,2)</f>
        <v>0</v>
      </c>
      <c r="AJ116">
        <f ca="1">INTEGRAL2(AI116,$B116,AJ115,AI115,$B115,Analysis!$B$22)</f>
        <v>0</v>
      </c>
      <c r="AK116">
        <f ca="1">IF(AND(B116&lt;Analysis!$B$35,B116&gt;0),INTEGRAL2(AJ116,$B116,AK115,AJ115,$B115,Analysis!$B$23),0)</f>
        <v>0</v>
      </c>
      <c r="AM116">
        <f>Analysis!$B$31*'Flight Input'!U116+IF('Flight Input'!U116 &gt; 0,Analysis!$B$32,0)</f>
        <v>0</v>
      </c>
      <c r="AN116">
        <f ca="1">_xlfn.COVARIANCE.P($AK$102:$AK$1171,AM116:AM1185)</f>
        <v>0.18844785777942363</v>
      </c>
      <c r="AO116">
        <f t="shared" ca="1" si="135"/>
        <v>0</v>
      </c>
    </row>
    <row r="117" spans="1:41" x14ac:dyDescent="0.3">
      <c r="A117">
        <v>115</v>
      </c>
      <c r="B117">
        <f>'Flight Input'!M117</f>
        <v>2.3487920000043232</v>
      </c>
      <c r="C117">
        <f ca="1">INDIRECT(CONCATENATE("'Flight Input'!",Analysis!$B$2,A117+2))</f>
        <v>9.8507997899999999</v>
      </c>
      <c r="D117">
        <f t="shared" si="132"/>
        <v>2.3188000006484799E-2</v>
      </c>
      <c r="F117">
        <f t="shared" ca="1" si="136"/>
        <v>22.617074292061897</v>
      </c>
      <c r="G117">
        <f t="shared" ca="1" si="137"/>
        <v>26.205449291989989</v>
      </c>
      <c r="I117">
        <f>SUM(D$2:D117)/COUNT(D$2:D117)</f>
        <v>1.9966886956599015E-2</v>
      </c>
      <c r="J117">
        <f>D117/I117</f>
        <v>1.1613227468501901</v>
      </c>
      <c r="L117">
        <f ca="1">VARA(C$2:C117)</f>
        <v>4.896614960721976E-4</v>
      </c>
      <c r="M117">
        <f ca="1">(L117-L116)/D117</f>
        <v>-1.8519556469717287E-4</v>
      </c>
      <c r="N117">
        <f t="shared" ca="1" si="138"/>
        <v>-0.11888088663229143</v>
      </c>
      <c r="O117" t="b">
        <f ca="1">IF(OR(O116,M117*MIN((B117-B$2)*Analysis!$B$19,1)&gt;Analysis!$B$18),TRUE,FALSE)</f>
        <v>0</v>
      </c>
      <c r="P117">
        <f ca="1">IF(O117,P116,SUM(C$2:C117)/COUNT(C$2:C117))</f>
        <v>9.850470140172412</v>
      </c>
      <c r="Q117">
        <f ca="1">IF(O117,C117-P117,0)</f>
        <v>0</v>
      </c>
      <c r="R117">
        <f ca="1">R116+Q117*$D117</f>
        <v>0</v>
      </c>
      <c r="S117">
        <f t="shared" ca="1" si="139"/>
        <v>0</v>
      </c>
      <c r="U117">
        <f ca="1">MEDIAN2(Q117,Analysis!$B$5,2)</f>
        <v>0</v>
      </c>
      <c r="V117">
        <f t="shared" ref="V117:W117" ca="1" si="238">V116+U117*$D117</f>
        <v>0</v>
      </c>
      <c r="W117">
        <f t="shared" ca="1" si="238"/>
        <v>0</v>
      </c>
      <c r="Y117">
        <f ca="1">AVERAGE2(U117,Analysis!$B$5,2)</f>
        <v>0</v>
      </c>
      <c r="Z117">
        <f t="shared" ref="Z117:AA117" ca="1" si="239">Z116+Y117*$D117</f>
        <v>0</v>
      </c>
      <c r="AA117">
        <f t="shared" ca="1" si="239"/>
        <v>0</v>
      </c>
      <c r="AD117">
        <f ca="1">IF(B117&gt;0,C117-Analysis!$B$14,0)</f>
        <v>-5.9163549428600248E-3</v>
      </c>
      <c r="AE117">
        <f ca="1">IF(B117&gt;0,AE116+AD117*$D117,0)</f>
        <v>-1.5838466314334713E-2</v>
      </c>
      <c r="AF117">
        <f ca="1">IF(B117&gt;0,AF116+AE117*$D117,0)</f>
        <v>-1.435310728845802E-2</v>
      </c>
      <c r="AG117">
        <f ca="1">IF(AND(B117&gt;Analysis!$B$34,B117&lt;Analysis!$B$35),FilterInput(AD117,Analysis!$B$29,Analysis!$B$30),0)</f>
        <v>0</v>
      </c>
      <c r="AH117">
        <f ca="1">MEDIAN2(AG117,Analysis!$B$5,2)</f>
        <v>0</v>
      </c>
      <c r="AI117">
        <f ca="1">AVERAGE2(AH117,Analysis!$B$6,2)</f>
        <v>0</v>
      </c>
      <c r="AJ117">
        <f ca="1">INTEGRAL2(AI117,$B117,AJ116,AI116,$B116,Analysis!$B$22)</f>
        <v>0</v>
      </c>
      <c r="AK117">
        <f ca="1">IF(AND(B117&lt;Analysis!$B$35,B117&gt;0),INTEGRAL2(AJ117,$B117,AK116,AJ116,$B116,Analysis!$B$23),0)</f>
        <v>0</v>
      </c>
      <c r="AM117">
        <f>Analysis!$B$31*'Flight Input'!U117+IF('Flight Input'!U117 &gt; 0,Analysis!$B$32,0)</f>
        <v>0</v>
      </c>
      <c r="AN117">
        <f ca="1">_xlfn.COVARIANCE.P($AK$102:$AK$1171,AM117:AM1186)</f>
        <v>0.18748736626635362</v>
      </c>
      <c r="AO117">
        <f t="shared" ca="1" si="135"/>
        <v>0</v>
      </c>
    </row>
    <row r="118" spans="1:41" x14ac:dyDescent="0.3">
      <c r="A118">
        <v>116</v>
      </c>
      <c r="B118">
        <f>'Flight Input'!M118</f>
        <v>2.3692259999952512</v>
      </c>
      <c r="C118">
        <f ca="1">INDIRECT(CONCATENATE("'Flight Input'!",Analysis!$B$2,A118+2))</f>
        <v>9.8535465900000005</v>
      </c>
      <c r="D118">
        <f t="shared" si="132"/>
        <v>2.0433999990927987E-2</v>
      </c>
      <c r="F118">
        <f t="shared" ca="1" si="136"/>
        <v>22.818421662992566</v>
      </c>
      <c r="G118">
        <f t="shared" ca="1" si="137"/>
        <v>26.671720920044571</v>
      </c>
      <c r="I118">
        <f>SUM(D$2:D118)/COUNT(D$2:D118)</f>
        <v>1.9970913793101851E-2</v>
      </c>
      <c r="J118">
        <f>D118/I118</f>
        <v>1.0231880324868303</v>
      </c>
      <c r="L118">
        <f ca="1">VARA(C$2:C118)</f>
        <v>4.8552116981301585E-4</v>
      </c>
      <c r="M118">
        <f ca="1">(L118-L117)/D118</f>
        <v>-2.0261947054027197E-4</v>
      </c>
      <c r="N118">
        <f t="shared" ca="1" si="138"/>
        <v>0.13442302051581148</v>
      </c>
      <c r="O118" t="b">
        <f ca="1">IF(OR(O117,M118*MIN((B118-B$2)*Analysis!$B$19,1)&gt;Analysis!$B$18),TRUE,FALSE)</f>
        <v>0</v>
      </c>
      <c r="P118">
        <f ca="1">IF(O118,P117,SUM(C$2:C118)/COUNT(C$2:C118))</f>
        <v>9.8504964346153816</v>
      </c>
      <c r="Q118">
        <f ca="1">IF(O118,C118-P118,0)</f>
        <v>0</v>
      </c>
      <c r="R118">
        <f ca="1">R117+Q118*$D118</f>
        <v>0</v>
      </c>
      <c r="S118">
        <f t="shared" ca="1" si="139"/>
        <v>0</v>
      </c>
      <c r="U118">
        <f ca="1">MEDIAN2(Q118,Analysis!$B$5,2)</f>
        <v>0</v>
      </c>
      <c r="V118">
        <f t="shared" ref="V118:W118" ca="1" si="240">V117+U118*$D118</f>
        <v>0</v>
      </c>
      <c r="W118">
        <f t="shared" ca="1" si="240"/>
        <v>0</v>
      </c>
      <c r="Y118">
        <f ca="1">AVERAGE2(U118,Analysis!$B$5,2)</f>
        <v>0</v>
      </c>
      <c r="Z118">
        <f t="shared" ref="Z118:AA118" ca="1" si="241">Z117+Y118*$D118</f>
        <v>0</v>
      </c>
      <c r="AA118">
        <f t="shared" ca="1" si="241"/>
        <v>0</v>
      </c>
      <c r="AD118">
        <f ca="1">IF(B118&gt;0,C118-Analysis!$B$14,0)</f>
        <v>-3.1695549428594205E-3</v>
      </c>
      <c r="AE118">
        <f ca="1">IF(B118&gt;0,AE117+AD118*$D118,0)</f>
        <v>-1.590323300000835E-2</v>
      </c>
      <c r="AF118">
        <f ca="1">IF(B118&gt;0,AF117+AE118*$D118,0)</f>
        <v>-1.4678073951435916E-2</v>
      </c>
      <c r="AG118">
        <f ca="1">IF(AND(B118&gt;Analysis!$B$34,B118&lt;Analysis!$B$35),FilterInput(AD118,Analysis!$B$29,Analysis!$B$30),0)</f>
        <v>0</v>
      </c>
      <c r="AH118">
        <f ca="1">MEDIAN2(AG118,Analysis!$B$5,2)</f>
        <v>0</v>
      </c>
      <c r="AI118">
        <f ca="1">AVERAGE2(AH118,Analysis!$B$6,2)</f>
        <v>0</v>
      </c>
      <c r="AJ118">
        <f ca="1">INTEGRAL2(AI118,$B118,AJ117,AI117,$B117,Analysis!$B$22)</f>
        <v>0</v>
      </c>
      <c r="AK118">
        <f ca="1">IF(AND(B118&lt;Analysis!$B$35,B118&gt;0),INTEGRAL2(AJ118,$B118,AK117,AJ117,$B117,Analysis!$B$23),0)</f>
        <v>0</v>
      </c>
      <c r="AM118">
        <f>Analysis!$B$31*'Flight Input'!U118+IF('Flight Input'!U118 &gt; 0,Analysis!$B$32,0)</f>
        <v>0</v>
      </c>
      <c r="AN118">
        <f ca="1">_xlfn.COVARIANCE.P($AK$102:$AK$1171,AM118:AM1187)</f>
        <v>0.18655290541541342</v>
      </c>
      <c r="AO118">
        <f t="shared" ca="1" si="135"/>
        <v>0</v>
      </c>
    </row>
    <row r="119" spans="1:41" x14ac:dyDescent="0.3">
      <c r="A119">
        <v>117</v>
      </c>
      <c r="B119">
        <f>'Flight Input'!M119</f>
        <v>2.3854379999975208</v>
      </c>
      <c r="C119">
        <f ca="1">INDIRECT(CONCATENATE("'Flight Input'!",Analysis!$B$2,A119+2))</f>
        <v>9.8536152599999998</v>
      </c>
      <c r="D119">
        <f t="shared" si="132"/>
        <v>1.6212000002269633E-2</v>
      </c>
      <c r="F119">
        <f t="shared" ca="1" si="136"/>
        <v>22.978168473610051</v>
      </c>
      <c r="G119">
        <f t="shared" ca="1" si="137"/>
        <v>27.044242987390888</v>
      </c>
      <c r="I119">
        <f>SUM(D$2:D119)/COUNT(D$2:D119)</f>
        <v>1.9938786324804138E-2</v>
      </c>
      <c r="J119">
        <f>D119/I119</f>
        <v>0.81308860720883847</v>
      </c>
      <c r="L119">
        <f ca="1">VARA(C$2:C119)</f>
        <v>4.8145384903656291E-4</v>
      </c>
      <c r="M119">
        <f ca="1">(L119-L118)/D119</f>
        <v>-2.5088334418230487E-4</v>
      </c>
      <c r="N119">
        <f t="shared" ca="1" si="138"/>
        <v>4.2357512946954194E-3</v>
      </c>
      <c r="O119" t="b">
        <f ca="1">IF(OR(O118,M119*MIN((B119-B$2)*Analysis!$B$19,1)&gt;Analysis!$B$18),TRUE,FALSE)</f>
        <v>0</v>
      </c>
      <c r="P119">
        <f ca="1">IF(O119,P118,SUM(C$2:C119)/COUNT(C$2:C119))</f>
        <v>9.8505228653389807</v>
      </c>
      <c r="Q119">
        <f ca="1">IF(O119,C119-P119,0)</f>
        <v>0</v>
      </c>
      <c r="R119">
        <f ca="1">R118+Q119*$D119</f>
        <v>0</v>
      </c>
      <c r="S119">
        <f t="shared" ca="1" si="139"/>
        <v>0</v>
      </c>
      <c r="U119">
        <f ca="1">MEDIAN2(Q119,Analysis!$B$5,2)</f>
        <v>0</v>
      </c>
      <c r="V119">
        <f t="shared" ref="V119:W119" ca="1" si="242">V118+U119*$D119</f>
        <v>0</v>
      </c>
      <c r="W119">
        <f t="shared" ca="1" si="242"/>
        <v>0</v>
      </c>
      <c r="Y119">
        <f ca="1">AVERAGE2(U119,Analysis!$B$5,2)</f>
        <v>0</v>
      </c>
      <c r="Z119">
        <f t="shared" ref="Z119:AA119" ca="1" si="243">Z118+Y119*$D119</f>
        <v>0</v>
      </c>
      <c r="AA119">
        <f t="shared" ca="1" si="243"/>
        <v>0</v>
      </c>
      <c r="AD119">
        <f ca="1">IF(B119&gt;0,C119-Analysis!$B$14,0)</f>
        <v>-3.1008849428602048E-3</v>
      </c>
      <c r="AE119">
        <f ca="1">IF(B119&gt;0,AE118+AD119*$D119,0)</f>
        <v>-1.5953504546709039E-2</v>
      </c>
      <c r="AF119">
        <f ca="1">IF(B119&gt;0,AF118+AE119*$D119,0)</f>
        <v>-1.4936712167183371E-2</v>
      </c>
      <c r="AG119">
        <f ca="1">IF(AND(B119&gt;Analysis!$B$34,B119&lt;Analysis!$B$35),FilterInput(AD119,Analysis!$B$29,Analysis!$B$30),0)</f>
        <v>0</v>
      </c>
      <c r="AH119">
        <f ca="1">MEDIAN2(AG119,Analysis!$B$5,2)</f>
        <v>0</v>
      </c>
      <c r="AI119">
        <f ca="1">AVERAGE2(AH119,Analysis!$B$6,2)</f>
        <v>0</v>
      </c>
      <c r="AJ119">
        <f ca="1">INTEGRAL2(AI119,$B119,AJ118,AI118,$B118,Analysis!$B$22)</f>
        <v>0</v>
      </c>
      <c r="AK119">
        <f ca="1">IF(AND(B119&lt;Analysis!$B$35,B119&gt;0),INTEGRAL2(AJ119,$B119,AK118,AJ118,$B118,Analysis!$B$23),0)</f>
        <v>0</v>
      </c>
      <c r="AM119">
        <f>Analysis!$B$31*'Flight Input'!U119+IF('Flight Input'!U119 &gt; 0,Analysis!$B$32,0)</f>
        <v>0</v>
      </c>
      <c r="AN119">
        <f ca="1">_xlfn.COVARIANCE.P($AK$102:$AK$1171,AM119:AM1188)</f>
        <v>0.18564592423691484</v>
      </c>
      <c r="AO119">
        <f t="shared" ca="1" si="135"/>
        <v>0</v>
      </c>
    </row>
    <row r="120" spans="1:41" x14ac:dyDescent="0.3">
      <c r="A120">
        <v>118</v>
      </c>
      <c r="B120">
        <f>'Flight Input'!M120</f>
        <v>2.4134559999947669</v>
      </c>
      <c r="C120">
        <f ca="1">INDIRECT(CONCATENATE("'Flight Input'!",Analysis!$B$2,A120+2))</f>
        <v>9.8537918400000013</v>
      </c>
      <c r="D120">
        <f t="shared" si="132"/>
        <v>2.8017999997246079E-2</v>
      </c>
      <c r="F120">
        <f t="shared" ca="1" si="136"/>
        <v>23.254252013356034</v>
      </c>
      <c r="G120">
        <f t="shared" ca="1" si="137"/>
        <v>27.695780620237056</v>
      </c>
      <c r="I120">
        <f>SUM(D$2:D120)/COUNT(D$2:D120)</f>
        <v>2.000725423728246E-2</v>
      </c>
      <c r="J120">
        <f>D120/I120</f>
        <v>1.4003920610473384</v>
      </c>
      <c r="L120">
        <f ca="1">VARA(C$2:C120)</f>
        <v>4.7746353163263946E-4</v>
      </c>
      <c r="M120">
        <f ca="1">(L120-L119)/D120</f>
        <v>-1.4241978029536954E-4</v>
      </c>
      <c r="N120">
        <f t="shared" ca="1" si="138"/>
        <v>6.3023770440035799E-3</v>
      </c>
      <c r="O120" t="b">
        <f ca="1">IF(OR(O119,M120*MIN((B120-B$2)*Analysis!$B$19,1)&gt;Analysis!$B$18),TRUE,FALSE)</f>
        <v>0</v>
      </c>
      <c r="P120">
        <f ca="1">IF(O120,P119,SUM(C$2:C120)/COUNT(C$2:C120))</f>
        <v>9.8505503357142832</v>
      </c>
      <c r="Q120">
        <f ca="1">IF(O120,C120-P120,0)</f>
        <v>0</v>
      </c>
      <c r="R120">
        <f ca="1">R119+Q120*$D120</f>
        <v>0</v>
      </c>
      <c r="S120">
        <f t="shared" ca="1" si="139"/>
        <v>0</v>
      </c>
      <c r="U120">
        <f ca="1">MEDIAN2(Q120,Analysis!$B$5,2)</f>
        <v>0</v>
      </c>
      <c r="V120">
        <f t="shared" ref="V120:W120" ca="1" si="244">V119+U120*$D120</f>
        <v>0</v>
      </c>
      <c r="W120">
        <f t="shared" ca="1" si="244"/>
        <v>0</v>
      </c>
      <c r="Y120">
        <f ca="1">AVERAGE2(U120,Analysis!$B$5,2)</f>
        <v>0</v>
      </c>
      <c r="Z120">
        <f t="shared" ref="Z120:AA120" ca="1" si="245">Z119+Y120*$D120</f>
        <v>0</v>
      </c>
      <c r="AA120">
        <f t="shared" ca="1" si="245"/>
        <v>0</v>
      </c>
      <c r="AD120">
        <f ca="1">IF(B120&gt;0,C120-Analysis!$B$14,0)</f>
        <v>-2.9243049428586687E-3</v>
      </c>
      <c r="AE120">
        <f ca="1">IF(B120&gt;0,AE119+AD120*$D120,0)</f>
        <v>-1.6035437722590001E-2</v>
      </c>
      <c r="AF120">
        <f ca="1">IF(B120&gt;0,AF119+AE120*$D120,0)</f>
        <v>-1.5385993061250738E-2</v>
      </c>
      <c r="AG120">
        <f ca="1">IF(AND(B120&gt;Analysis!$B$34,B120&lt;Analysis!$B$35),FilterInput(AD120,Analysis!$B$29,Analysis!$B$30),0)</f>
        <v>0</v>
      </c>
      <c r="AH120">
        <f ca="1">MEDIAN2(AG120,Analysis!$B$5,2)</f>
        <v>0</v>
      </c>
      <c r="AI120">
        <f ca="1">AVERAGE2(AH120,Analysis!$B$6,2)</f>
        <v>0</v>
      </c>
      <c r="AJ120">
        <f ca="1">INTEGRAL2(AI120,$B120,AJ119,AI119,$B119,Analysis!$B$22)</f>
        <v>0</v>
      </c>
      <c r="AK120">
        <f ca="1">IF(AND(B120&lt;Analysis!$B$35,B120&gt;0),INTEGRAL2(AJ120,$B120,AK119,AJ119,$B119,Analysis!$B$23),0)</f>
        <v>0</v>
      </c>
      <c r="AM120">
        <f>Analysis!$B$31*'Flight Input'!U120+IF('Flight Input'!U120 &gt; 0,Analysis!$B$32,0)</f>
        <v>0</v>
      </c>
      <c r="AN120">
        <f ca="1">_xlfn.COVARIANCE.P($AK$102:$AK$1171,AM120:AM1189)</f>
        <v>0.18473041107580054</v>
      </c>
      <c r="AO120">
        <f t="shared" ca="1" si="135"/>
        <v>0</v>
      </c>
    </row>
    <row r="121" spans="1:41" x14ac:dyDescent="0.3">
      <c r="A121">
        <v>119</v>
      </c>
      <c r="B121">
        <f>'Flight Input'!M121</f>
        <v>2.4298479999997653</v>
      </c>
      <c r="C121">
        <f ca="1">INDIRECT(CONCATENATE("'Flight Input'!",Analysis!$B$2,A121+2))</f>
        <v>9.8494165800000015</v>
      </c>
      <c r="D121">
        <f t="shared" si="132"/>
        <v>1.6392000004998408E-2</v>
      </c>
      <c r="F121">
        <f t="shared" ca="1" si="136"/>
        <v>23.415703649984625</v>
      </c>
      <c r="G121">
        <f t="shared" ca="1" si="137"/>
        <v>28.079610834584646</v>
      </c>
      <c r="I121">
        <f>SUM(D$2:D121)/COUNT(D$2:D121)</f>
        <v>1.9976873949616208E-2</v>
      </c>
      <c r="J121">
        <f>D121/I121</f>
        <v>0.82054880289782917</v>
      </c>
      <c r="L121">
        <f ca="1">VARA(C$2:C121)</f>
        <v>4.7346194473098848E-4</v>
      </c>
      <c r="M121">
        <f ca="1">(L121-L120)/D121</f>
        <v>-2.4411828333521096E-4</v>
      </c>
      <c r="N121">
        <f t="shared" ca="1" si="138"/>
        <v>-0.26691434838126055</v>
      </c>
      <c r="O121" t="b">
        <f ca="1">IF(OR(O120,M121*MIN((B121-B$2)*Analysis!$B$19,1)&gt;Analysis!$B$18),TRUE,FALSE)</f>
        <v>0</v>
      </c>
      <c r="P121">
        <f ca="1">IF(O121,P120,SUM(C$2:C121)/COUNT(C$2:C121))</f>
        <v>9.8505408877499967</v>
      </c>
      <c r="Q121">
        <f ca="1">IF(O121,C121-P121,0)</f>
        <v>0</v>
      </c>
      <c r="R121">
        <f ca="1">R120+Q121*$D121</f>
        <v>0</v>
      </c>
      <c r="S121">
        <f t="shared" ca="1" si="139"/>
        <v>0</v>
      </c>
      <c r="U121">
        <f ca="1">MEDIAN2(Q121,Analysis!$B$5,2)</f>
        <v>0</v>
      </c>
      <c r="V121">
        <f t="shared" ref="V121:W121" ca="1" si="246">V120+U121*$D121</f>
        <v>0</v>
      </c>
      <c r="W121">
        <f t="shared" ca="1" si="246"/>
        <v>0</v>
      </c>
      <c r="Y121">
        <f ca="1">AVERAGE2(U121,Analysis!$B$5,2)</f>
        <v>0</v>
      </c>
      <c r="Z121">
        <f t="shared" ref="Z121:AA121" ca="1" si="247">Z120+Y121*$D121</f>
        <v>0</v>
      </c>
      <c r="AA121">
        <f t="shared" ca="1" si="247"/>
        <v>0</v>
      </c>
      <c r="AD121">
        <f ca="1">IF(B121&gt;0,C121-Analysis!$B$14,0)</f>
        <v>-7.2995649428584386E-3</v>
      </c>
      <c r="AE121">
        <f ca="1">IF(B121&gt;0,AE120+AD121*$D121,0)</f>
        <v>-1.6155092191169822E-2</v>
      </c>
      <c r="AF121">
        <f ca="1">IF(B121&gt;0,AF120+AE121*$D121,0)</f>
        <v>-1.5650807332529142E-2</v>
      </c>
      <c r="AG121">
        <f ca="1">IF(AND(B121&gt;Analysis!$B$34,B121&lt;Analysis!$B$35),FilterInput(AD121,Analysis!$B$29,Analysis!$B$30),0)</f>
        <v>0</v>
      </c>
      <c r="AH121">
        <f ca="1">MEDIAN2(AG121,Analysis!$B$5,2)</f>
        <v>0</v>
      </c>
      <c r="AI121">
        <f ca="1">AVERAGE2(AH121,Analysis!$B$6,2)</f>
        <v>0</v>
      </c>
      <c r="AJ121">
        <f ca="1">INTEGRAL2(AI121,$B121,AJ120,AI120,$B120,Analysis!$B$22)</f>
        <v>0</v>
      </c>
      <c r="AK121">
        <f ca="1">IF(AND(B121&lt;Analysis!$B$35,B121&gt;0),INTEGRAL2(AJ121,$B121,AK120,AJ120,$B120,Analysis!$B$23),0)</f>
        <v>0</v>
      </c>
      <c r="AM121">
        <f>Analysis!$B$31*'Flight Input'!U121+IF('Flight Input'!U121 &gt; 0,Analysis!$B$32,0)</f>
        <v>0</v>
      </c>
      <c r="AN121">
        <f ca="1">_xlfn.COVARIANCE.P($AK$102:$AK$1171,AM121:AM1190)</f>
        <v>0.18382552609173985</v>
      </c>
      <c r="AO121">
        <f t="shared" ca="1" si="135"/>
        <v>0</v>
      </c>
    </row>
    <row r="122" spans="1:41" x14ac:dyDescent="0.3">
      <c r="A122">
        <v>120</v>
      </c>
      <c r="B122">
        <f>'Flight Input'!M122</f>
        <v>2.4493689999944763</v>
      </c>
      <c r="C122">
        <f ca="1">INDIRECT(CONCATENATE("'Flight Input'!",Analysis!$B$2,A122+2))</f>
        <v>9.8570879999999992</v>
      </c>
      <c r="D122">
        <f t="shared" si="132"/>
        <v>1.9520999994711019E-2</v>
      </c>
      <c r="F122">
        <f t="shared" ca="1" si="136"/>
        <v>23.608123864780492</v>
      </c>
      <c r="G122">
        <f t="shared" ca="1" si="137"/>
        <v>28.540465020424161</v>
      </c>
      <c r="I122">
        <f>SUM(D$2:D122)/COUNT(D$2:D122)</f>
        <v>1.9973074999991999E-2</v>
      </c>
      <c r="J122">
        <f>D122/I122</f>
        <v>0.97736577841513328</v>
      </c>
      <c r="L122">
        <f ca="1">VARA(C$2:C122)</f>
        <v>4.6987068206881511E-4</v>
      </c>
      <c r="M122">
        <f ca="1">(L122-L121)/D122</f>
        <v>-1.8396919538683364E-4</v>
      </c>
      <c r="N122">
        <f t="shared" ca="1" si="138"/>
        <v>0.39298294155402552</v>
      </c>
      <c r="O122" t="b">
        <f ca="1">IF(OR(O121,M122*MIN((B122-B$2)*Analysis!$B$19,1)&gt;Analysis!$B$18),TRUE,FALSE)</f>
        <v>0</v>
      </c>
      <c r="P122">
        <f ca="1">IF(O122,P121,SUM(C$2:C122)/COUNT(C$2:C122))</f>
        <v>9.8505949961156993</v>
      </c>
      <c r="Q122">
        <f ca="1">IF(O122,C122-P122,0)</f>
        <v>0</v>
      </c>
      <c r="R122">
        <f ca="1">R121+Q122*$D122</f>
        <v>0</v>
      </c>
      <c r="S122">
        <f t="shared" ca="1" si="139"/>
        <v>0</v>
      </c>
      <c r="U122">
        <f ca="1">MEDIAN2(Q122,Analysis!$B$5,2)</f>
        <v>0</v>
      </c>
      <c r="V122">
        <f t="shared" ref="V122:W122" ca="1" si="248">V121+U122*$D122</f>
        <v>0</v>
      </c>
      <c r="W122">
        <f t="shared" ca="1" si="248"/>
        <v>0</v>
      </c>
      <c r="Y122">
        <f ca="1">AVERAGE2(U122,Analysis!$B$5,2)</f>
        <v>0</v>
      </c>
      <c r="Z122">
        <f t="shared" ref="Z122:AA122" ca="1" si="249">Z121+Y122*$D122</f>
        <v>0</v>
      </c>
      <c r="AA122">
        <f t="shared" ca="1" si="249"/>
        <v>0</v>
      </c>
      <c r="AD122">
        <f ca="1">IF(B122&gt;0,C122-Analysis!$B$14,0)</f>
        <v>3.718550571392143E-4</v>
      </c>
      <c r="AE122">
        <f ca="1">IF(B122&gt;0,AE121+AD122*$D122,0)</f>
        <v>-1.6147833208601376E-2</v>
      </c>
      <c r="AF122">
        <f ca="1">IF(B122&gt;0,AF121+AE122*$D122,0)</f>
        <v>-1.5966029184508845E-2</v>
      </c>
      <c r="AG122">
        <f ca="1">IF(AND(B122&gt;Analysis!$B$34,B122&lt;Analysis!$B$35),FilterInput(AD122,Analysis!$B$29,Analysis!$B$30),0)</f>
        <v>0</v>
      </c>
      <c r="AH122">
        <f ca="1">MEDIAN2(AG122,Analysis!$B$5,2)</f>
        <v>0</v>
      </c>
      <c r="AI122">
        <f ca="1">AVERAGE2(AH122,Analysis!$B$6,2)</f>
        <v>0</v>
      </c>
      <c r="AJ122">
        <f ca="1">INTEGRAL2(AI122,$B122,AJ121,AI121,$B121,Analysis!$B$22)</f>
        <v>0</v>
      </c>
      <c r="AK122">
        <f ca="1">IF(AND(B122&lt;Analysis!$B$35,B122&gt;0),INTEGRAL2(AJ122,$B122,AK121,AJ121,$B121,Analysis!$B$23),0)</f>
        <v>0</v>
      </c>
      <c r="AM122">
        <f>Analysis!$B$31*'Flight Input'!U122+IF('Flight Input'!U122 &gt; 0,Analysis!$B$32,0)</f>
        <v>0</v>
      </c>
      <c r="AN122">
        <f ca="1">_xlfn.COVARIANCE.P($AK$102:$AK$1171,AM122:AM1191)</f>
        <v>0.18289523862267726</v>
      </c>
      <c r="AO122">
        <f t="shared" ca="1" si="135"/>
        <v>0</v>
      </c>
    </row>
    <row r="123" spans="1:41" x14ac:dyDescent="0.3">
      <c r="A123">
        <v>121</v>
      </c>
      <c r="B123">
        <f>'Flight Input'!M123</f>
        <v>2.4721229999995558</v>
      </c>
      <c r="C123">
        <f ca="1">INDIRECT(CONCATENATE("'Flight Input'!",Analysis!$B$2,A123+2))</f>
        <v>9.8550180899999997</v>
      </c>
      <c r="D123">
        <f t="shared" si="132"/>
        <v>2.2754000005079433E-2</v>
      </c>
      <c r="F123">
        <f t="shared" ca="1" si="136"/>
        <v>23.832364946450408</v>
      </c>
      <c r="G123">
        <f t="shared" ca="1" si="137"/>
        <v>29.082746652536748</v>
      </c>
      <c r="I123">
        <f>SUM(D$2:D123)/COUNT(D$2:D123)</f>
        <v>1.9996057851273712E-2</v>
      </c>
      <c r="J123">
        <f>D123/I123</f>
        <v>1.1379242935942018</v>
      </c>
      <c r="L123">
        <f ca="1">VARA(C$2:C123)</f>
        <v>4.6614781197588912E-4</v>
      </c>
      <c r="M123">
        <f ca="1">(L123-L122)/D123</f>
        <v>-1.6361387413619242E-4</v>
      </c>
      <c r="N123">
        <f t="shared" ca="1" si="138"/>
        <v>-9.0969060364655963E-2</v>
      </c>
      <c r="O123" t="b">
        <f ca="1">IF(OR(O122,M123*MIN((B123-B$2)*Analysis!$B$19,1)&gt;Analysis!$B$18),TRUE,FALSE)</f>
        <v>0</v>
      </c>
      <c r="P123">
        <f ca="1">IF(O123,P122,SUM(C$2:C123)/COUNT(C$2:C123))</f>
        <v>9.8506312509836036</v>
      </c>
      <c r="Q123">
        <f ca="1">IF(O123,C123-P123,0)</f>
        <v>0</v>
      </c>
      <c r="R123">
        <f ca="1">R122+Q123*$D123</f>
        <v>0</v>
      </c>
      <c r="S123">
        <f t="shared" ca="1" si="139"/>
        <v>0</v>
      </c>
      <c r="U123">
        <f ca="1">MEDIAN2(Q123,Analysis!$B$5,2)</f>
        <v>0</v>
      </c>
      <c r="V123">
        <f t="shared" ref="V123:W123" ca="1" si="250">V122+U123*$D123</f>
        <v>0</v>
      </c>
      <c r="W123">
        <f t="shared" ca="1" si="250"/>
        <v>0</v>
      </c>
      <c r="Y123">
        <f ca="1">AVERAGE2(U123,Analysis!$B$5,2)</f>
        <v>0</v>
      </c>
      <c r="Z123">
        <f t="shared" ref="Z123:AA123" ca="1" si="251">Z122+Y123*$D123</f>
        <v>0</v>
      </c>
      <c r="AA123">
        <f t="shared" ca="1" si="251"/>
        <v>0</v>
      </c>
      <c r="AD123">
        <f ca="1">IF(B123&gt;0,C123-Analysis!$B$14,0)</f>
        <v>-1.6980549428602387E-3</v>
      </c>
      <c r="AE123">
        <f ca="1">IF(B123&gt;0,AE122+AD123*$D123,0)</f>
        <v>-1.6186470750779842E-2</v>
      </c>
      <c r="AF123">
        <f ca="1">IF(B123&gt;0,AF122+AE123*$D123,0)</f>
        <v>-1.6334336140054306E-2</v>
      </c>
      <c r="AG123">
        <f ca="1">IF(AND(B123&gt;Analysis!$B$34,B123&lt;Analysis!$B$35),FilterInput(AD123,Analysis!$B$29,Analysis!$B$30),0)</f>
        <v>0</v>
      </c>
      <c r="AH123">
        <f ca="1">MEDIAN2(AG123,Analysis!$B$5,2)</f>
        <v>0</v>
      </c>
      <c r="AI123">
        <f ca="1">AVERAGE2(AH123,Analysis!$B$6,2)</f>
        <v>0</v>
      </c>
      <c r="AJ123">
        <f ca="1">INTEGRAL2(AI123,$B123,AJ122,AI122,$B122,Analysis!$B$22)</f>
        <v>0</v>
      </c>
      <c r="AK123">
        <f ca="1">IF(AND(B123&lt;Analysis!$B$35,B123&gt;0),INTEGRAL2(AJ123,$B123,AK122,AJ122,$B122,Analysis!$B$23),0)</f>
        <v>0</v>
      </c>
      <c r="AM123">
        <f>Analysis!$B$31*'Flight Input'!U123+IF('Flight Input'!U123 &gt; 0,Analysis!$B$32,0)</f>
        <v>0</v>
      </c>
      <c r="AN123">
        <f ca="1">_xlfn.COVARIANCE.P($AK$102:$AK$1171,AM123:AM1192)</f>
        <v>0.18195457486104541</v>
      </c>
      <c r="AO123">
        <f t="shared" ca="1" si="135"/>
        <v>0</v>
      </c>
    </row>
    <row r="124" spans="1:41" x14ac:dyDescent="0.3">
      <c r="A124">
        <v>122</v>
      </c>
      <c r="B124">
        <f>'Flight Input'!M124</f>
        <v>2.4891680000000633</v>
      </c>
      <c r="C124">
        <f ca="1">INDIRECT(CONCATENATE("'Flight Input'!",Analysis!$B$2,A124+2))</f>
        <v>9.8569899000000021</v>
      </c>
      <c r="D124">
        <f t="shared" si="132"/>
        <v>1.7045000000507571E-2</v>
      </c>
      <c r="F124">
        <f t="shared" ca="1" si="136"/>
        <v>24.000377339300911</v>
      </c>
      <c r="G124">
        <f t="shared" ca="1" si="137"/>
        <v>29.491833084297316</v>
      </c>
      <c r="I124">
        <f>SUM(D$2:D124)/COUNT(D$2:D124)</f>
        <v>1.9971868852496941E-2</v>
      </c>
      <c r="J124">
        <f>D124/I124</f>
        <v>0.85345042701782792</v>
      </c>
      <c r="L124">
        <f ca="1">VARA(C$2:C124)</f>
        <v>4.6265564711111764E-4</v>
      </c>
      <c r="M124">
        <f ca="1">(L124-L123)/D124</f>
        <v>-2.0487913550410611E-4</v>
      </c>
      <c r="N124">
        <f t="shared" ca="1" si="138"/>
        <v>0.11568260486615621</v>
      </c>
      <c r="O124" t="b">
        <f ca="1">IF(OR(O123,M124*MIN((B124-B$2)*Analysis!$B$19,1)&gt;Analysis!$B$18),TRUE,FALSE)</f>
        <v>0</v>
      </c>
      <c r="P124">
        <f ca="1">IF(O124,P123,SUM(C$2:C124)/COUNT(C$2:C124))</f>
        <v>9.8506829473170701</v>
      </c>
      <c r="Q124">
        <f ca="1">IF(O124,C124-P124,0)</f>
        <v>0</v>
      </c>
      <c r="R124">
        <f ca="1">R123+Q124*$D124</f>
        <v>0</v>
      </c>
      <c r="S124">
        <f t="shared" ca="1" si="139"/>
        <v>0</v>
      </c>
      <c r="U124">
        <f ca="1">MEDIAN2(Q124,Analysis!$B$5,2)</f>
        <v>0</v>
      </c>
      <c r="V124">
        <f t="shared" ref="V124:W124" ca="1" si="252">V123+U124*$D124</f>
        <v>0</v>
      </c>
      <c r="W124">
        <f t="shared" ca="1" si="252"/>
        <v>0</v>
      </c>
      <c r="Y124">
        <f ca="1">AVERAGE2(U124,Analysis!$B$5,2)</f>
        <v>0</v>
      </c>
      <c r="Z124">
        <f t="shared" ref="Z124:AA124" ca="1" si="253">Z123+Y124*$D124</f>
        <v>0</v>
      </c>
      <c r="AA124">
        <f t="shared" ca="1" si="253"/>
        <v>0</v>
      </c>
      <c r="AD124">
        <f ca="1">IF(B124&gt;0,C124-Analysis!$B$14,0)</f>
        <v>2.7375505714211101E-4</v>
      </c>
      <c r="AE124">
        <f ca="1">IF(B124&gt;0,AE123+AD124*$D124,0)</f>
        <v>-1.6181804595830716E-2</v>
      </c>
      <c r="AF124">
        <f ca="1">IF(B124&gt;0,AF123+AE124*$D124,0)</f>
        <v>-1.6610154999398455E-2</v>
      </c>
      <c r="AG124">
        <f ca="1">IF(AND(B124&gt;Analysis!$B$34,B124&lt;Analysis!$B$35),FilterInput(AD124,Analysis!$B$29,Analysis!$B$30),0)</f>
        <v>0</v>
      </c>
      <c r="AH124">
        <f ca="1">MEDIAN2(AG124,Analysis!$B$5,2)</f>
        <v>0</v>
      </c>
      <c r="AI124">
        <f ca="1">AVERAGE2(AH124,Analysis!$B$6,2)</f>
        <v>0</v>
      </c>
      <c r="AJ124">
        <f ca="1">INTEGRAL2(AI124,$B124,AJ123,AI123,$B123,Analysis!$B$22)</f>
        <v>0</v>
      </c>
      <c r="AK124">
        <f ca="1">IF(AND(B124&lt;Analysis!$B$35,B124&gt;0),INTEGRAL2(AJ124,$B124,AK123,AJ123,$B123,Analysis!$B$23),0)</f>
        <v>0</v>
      </c>
      <c r="AM124">
        <f>Analysis!$B$31*'Flight Input'!U124+IF('Flight Input'!U124 &gt; 0,Analysis!$B$32,0)</f>
        <v>0</v>
      </c>
      <c r="AN124">
        <f ca="1">_xlfn.COVARIANCE.P($AK$102:$AK$1171,AM124:AM1193)</f>
        <v>0.18100725470049625</v>
      </c>
      <c r="AO124">
        <f t="shared" ca="1" si="135"/>
        <v>0</v>
      </c>
    </row>
    <row r="125" spans="1:41" x14ac:dyDescent="0.3">
      <c r="A125">
        <v>123</v>
      </c>
      <c r="B125">
        <f>'Flight Input'!M125</f>
        <v>2.509661000003689</v>
      </c>
      <c r="C125">
        <f ca="1">INDIRECT(CONCATENATE("'Flight Input'!",Analysis!$B$2,A125+2))</f>
        <v>9.8567642699999993</v>
      </c>
      <c r="D125">
        <f t="shared" si="132"/>
        <v>2.0493000003625639E-2</v>
      </c>
      <c r="F125">
        <f t="shared" ca="1" si="136"/>
        <v>24.20237200952176</v>
      </c>
      <c r="G125">
        <f t="shared" ca="1" si="137"/>
        <v>29.987812293976194</v>
      </c>
      <c r="I125">
        <f>SUM(D$2:D125)/COUNT(D$2:D125)</f>
        <v>1.9976105691124003E-2</v>
      </c>
      <c r="J125">
        <f>D125/I125</f>
        <v>1.02587562963943</v>
      </c>
      <c r="L125">
        <f ca="1">VARA(C$2:C125)</f>
        <v>4.5919246493722607E-4</v>
      </c>
      <c r="M125">
        <f ca="1">(L125-L124)/D125</f>
        <v>-1.6899342084023165E-4</v>
      </c>
      <c r="N125">
        <f t="shared" ca="1" si="138"/>
        <v>-1.1010101008287395E-2</v>
      </c>
      <c r="O125" t="b">
        <f ca="1">IF(OR(O124,M125*MIN((B125-B$2)*Analysis!$B$19,1)&gt;Analysis!$B$18),TRUE,FALSE)</f>
        <v>0</v>
      </c>
      <c r="P125">
        <f ca="1">IF(O125,P124,SUM(C$2:C125)/COUNT(C$2:C125))</f>
        <v>9.8507319902419308</v>
      </c>
      <c r="Q125">
        <f ca="1">IF(O125,C125-P125,0)</f>
        <v>0</v>
      </c>
      <c r="R125">
        <f ca="1">R124+Q125*$D125</f>
        <v>0</v>
      </c>
      <c r="S125">
        <f t="shared" ca="1" si="139"/>
        <v>0</v>
      </c>
      <c r="U125">
        <f ca="1">MEDIAN2(Q125,Analysis!$B$5,2)</f>
        <v>0</v>
      </c>
      <c r="V125">
        <f t="shared" ref="V125:W125" ca="1" si="254">V124+U125*$D125</f>
        <v>0</v>
      </c>
      <c r="W125">
        <f t="shared" ca="1" si="254"/>
        <v>0</v>
      </c>
      <c r="Y125">
        <f ca="1">AVERAGE2(U125,Analysis!$B$5,2)</f>
        <v>0</v>
      </c>
      <c r="Z125">
        <f t="shared" ref="Z125:AA125" ca="1" si="255">Z124+Y125*$D125</f>
        <v>0</v>
      </c>
      <c r="AA125">
        <f t="shared" ca="1" si="255"/>
        <v>0</v>
      </c>
      <c r="AD125">
        <f ca="1">IF(B125&gt;0,C125-Analysis!$B$14,0)</f>
        <v>4.8125057139358773E-5</v>
      </c>
      <c r="AE125">
        <f ca="1">IF(B125&gt;0,AE124+AD125*$D125,0)</f>
        <v>-1.6180818369034584E-2</v>
      </c>
      <c r="AF125">
        <f ca="1">IF(B125&gt;0,AF124+AE125*$D125,0)</f>
        <v>-1.6941748510293748E-2</v>
      </c>
      <c r="AG125">
        <f ca="1">IF(AND(B125&gt;Analysis!$B$34,B125&lt;Analysis!$B$35),FilterInput(AD125,Analysis!$B$29,Analysis!$B$30),0)</f>
        <v>0</v>
      </c>
      <c r="AH125">
        <f ca="1">MEDIAN2(AG125,Analysis!$B$5,2)</f>
        <v>0</v>
      </c>
      <c r="AI125">
        <f ca="1">AVERAGE2(AH125,Analysis!$B$6,2)</f>
        <v>0</v>
      </c>
      <c r="AJ125">
        <f ca="1">INTEGRAL2(AI125,$B125,AJ124,AI124,$B124,Analysis!$B$22)</f>
        <v>0</v>
      </c>
      <c r="AK125">
        <f ca="1">IF(AND(B125&lt;Analysis!$B$35,B125&gt;0),INTEGRAL2(AJ125,$B125,AK124,AJ124,$B124,Analysis!$B$23),0)</f>
        <v>0</v>
      </c>
      <c r="AM125">
        <f>Analysis!$B$31*'Flight Input'!U125+IF('Flight Input'!U125 &gt; 0,Analysis!$B$32,0)</f>
        <v>0</v>
      </c>
      <c r="AN125">
        <f ca="1">_xlfn.COVARIANCE.P($AK$102:$AK$1171,AM125:AM1194)</f>
        <v>0.18005508699518513</v>
      </c>
      <c r="AO125">
        <f t="shared" ca="1" si="135"/>
        <v>0</v>
      </c>
    </row>
    <row r="126" spans="1:41" x14ac:dyDescent="0.3">
      <c r="A126">
        <v>124</v>
      </c>
      <c r="B126">
        <f>'Flight Input'!M126</f>
        <v>2.5303010000061477</v>
      </c>
      <c r="C126">
        <f ca="1">INDIRECT(CONCATENATE("'Flight Input'!",Analysis!$B$2,A126+2))</f>
        <v>9.8548905599999994</v>
      </c>
      <c r="D126">
        <f t="shared" si="132"/>
        <v>2.0640000002458692E-2</v>
      </c>
      <c r="F126">
        <f t="shared" ca="1" si="136"/>
        <v>24.405776950704389</v>
      </c>
      <c r="G126">
        <f t="shared" ca="1" si="137"/>
        <v>30.491547530298739</v>
      </c>
      <c r="I126">
        <f>SUM(D$2:D126)/COUNT(D$2:D126)</f>
        <v>1.9981459677505736E-2</v>
      </c>
      <c r="J126">
        <f>D126/I126</f>
        <v>1.0329575684450276</v>
      </c>
      <c r="L126">
        <f ca="1">VARA(C$2:C126)</f>
        <v>4.5562764951687123E-4</v>
      </c>
      <c r="M126">
        <f ca="1">(L126-L125)/D126</f>
        <v>-1.7271392538421444E-4</v>
      </c>
      <c r="N126">
        <f t="shared" ca="1" si="138"/>
        <v>-9.0780523244995928E-2</v>
      </c>
      <c r="O126" t="b">
        <f ca="1">IF(OR(O125,M126*MIN((B126-B$2)*Analysis!$B$19,1)&gt;Analysis!$B$18),TRUE,FALSE)</f>
        <v>0</v>
      </c>
      <c r="P126">
        <f ca="1">IF(O126,P125,SUM(C$2:C126)/COUNT(C$2:C126))</f>
        <v>9.8507652587999956</v>
      </c>
      <c r="Q126">
        <f ca="1">IF(O126,C126-P126,0)</f>
        <v>0</v>
      </c>
      <c r="R126">
        <f ca="1">R125+Q126*$D126</f>
        <v>0</v>
      </c>
      <c r="S126">
        <f t="shared" ca="1" si="139"/>
        <v>0</v>
      </c>
      <c r="U126">
        <f ca="1">MEDIAN2(Q126,Analysis!$B$5,2)</f>
        <v>0</v>
      </c>
      <c r="V126">
        <f t="shared" ref="V126:W126" ca="1" si="256">V125+U126*$D126</f>
        <v>0</v>
      </c>
      <c r="W126">
        <f t="shared" ca="1" si="256"/>
        <v>0</v>
      </c>
      <c r="Y126">
        <f ca="1">AVERAGE2(U126,Analysis!$B$5,2)</f>
        <v>0</v>
      </c>
      <c r="Z126">
        <f t="shared" ref="Z126:AA126" ca="1" si="257">Z125+Y126*$D126</f>
        <v>0</v>
      </c>
      <c r="AA126">
        <f t="shared" ca="1" si="257"/>
        <v>0</v>
      </c>
      <c r="AD126">
        <f ca="1">IF(B126&gt;0,C126-Analysis!$B$14,0)</f>
        <v>-1.8255849428605586E-3</v>
      </c>
      <c r="AE126">
        <f ca="1">IF(B126&gt;0,AE125+AD126*$D126,0)</f>
        <v>-1.6218498442259713E-2</v>
      </c>
      <c r="AF126">
        <f ca="1">IF(B126&gt;0,AF125+AE126*$D126,0)</f>
        <v>-1.7276498318181864E-2</v>
      </c>
      <c r="AG126">
        <f ca="1">IF(AND(B126&gt;Analysis!$B$34,B126&lt;Analysis!$B$35),FilterInput(AD126,Analysis!$B$29,Analysis!$B$30),0)</f>
        <v>0</v>
      </c>
      <c r="AH126">
        <f ca="1">MEDIAN2(AG126,Analysis!$B$5,2)</f>
        <v>0</v>
      </c>
      <c r="AI126">
        <f ca="1">AVERAGE2(AH126,Analysis!$B$6,2)</f>
        <v>0</v>
      </c>
      <c r="AJ126">
        <f ca="1">INTEGRAL2(AI126,$B126,AJ125,AI125,$B125,Analysis!$B$22)</f>
        <v>0</v>
      </c>
      <c r="AK126">
        <f ca="1">IF(AND(B126&lt;Analysis!$B$35,B126&gt;0),INTEGRAL2(AJ126,$B126,AK125,AJ125,$B125,Analysis!$B$23),0)</f>
        <v>0</v>
      </c>
      <c r="AM126">
        <f>Analysis!$B$31*'Flight Input'!U126+IF('Flight Input'!U126 &gt; 0,Analysis!$B$32,0)</f>
        <v>0</v>
      </c>
      <c r="AN126">
        <f ca="1">_xlfn.COVARIANCE.P($AK$102:$AK$1171,AM126:AM1195)</f>
        <v>0.17909679845203516</v>
      </c>
      <c r="AO126">
        <f t="shared" ca="1" si="135"/>
        <v>0</v>
      </c>
    </row>
    <row r="127" spans="1:41" x14ac:dyDescent="0.3">
      <c r="A127">
        <v>125</v>
      </c>
      <c r="B127">
        <f>'Flight Input'!M127</f>
        <v>2.5504150000051595</v>
      </c>
      <c r="C127">
        <f ca="1">INDIRECT(CONCATENATE("'Flight Input'!",Analysis!$B$2,A127+2))</f>
        <v>9.8534582999999998</v>
      </c>
      <c r="D127">
        <f t="shared" si="132"/>
        <v>2.0113999999011867E-2</v>
      </c>
      <c r="F127">
        <f t="shared" ca="1" si="136"/>
        <v>24.603969410940852</v>
      </c>
      <c r="G127">
        <f t="shared" ca="1" si="137"/>
        <v>30.986431771006092</v>
      </c>
      <c r="I127">
        <f>SUM(D$2:D127)/COUNT(D$2:D127)</f>
        <v>1.9982520000077785E-2</v>
      </c>
      <c r="J127">
        <f>D127/I127</f>
        <v>1.0065797506487455</v>
      </c>
      <c r="L127">
        <f ca="1">VARA(C$2:C127)</f>
        <v>4.5204018761363217E-4</v>
      </c>
      <c r="M127">
        <f ca="1">(L127-L126)/D127</f>
        <v>-1.7835646332978544E-4</v>
      </c>
      <c r="N127">
        <f t="shared" ca="1" si="138"/>
        <v>-7.1207119422789705E-2</v>
      </c>
      <c r="O127" t="b">
        <f ca="1">IF(OR(O126,M127*MIN((B127-B$2)*Analysis!$B$19,1)&gt;Analysis!$B$18),TRUE,FALSE)</f>
        <v>0</v>
      </c>
      <c r="P127">
        <f ca="1">IF(O127,P126,SUM(C$2:C127)/COUNT(C$2:C127))</f>
        <v>9.8507866321428548</v>
      </c>
      <c r="Q127">
        <f ca="1">IF(O127,C127-P127,0)</f>
        <v>0</v>
      </c>
      <c r="R127">
        <f ca="1">R126+Q127*$D127</f>
        <v>0</v>
      </c>
      <c r="S127">
        <f t="shared" ca="1" si="139"/>
        <v>0</v>
      </c>
      <c r="U127">
        <f ca="1">MEDIAN2(Q127,Analysis!$B$5,2)</f>
        <v>0</v>
      </c>
      <c r="V127">
        <f t="shared" ref="V127:W127" ca="1" si="258">V126+U127*$D127</f>
        <v>0</v>
      </c>
      <c r="W127">
        <f t="shared" ca="1" si="258"/>
        <v>0</v>
      </c>
      <c r="Y127">
        <f ca="1">AVERAGE2(U127,Analysis!$B$5,2)</f>
        <v>0</v>
      </c>
      <c r="Z127">
        <f t="shared" ref="Z127:AA127" ca="1" si="259">Z126+Y127*$D127</f>
        <v>0</v>
      </c>
      <c r="AA127">
        <f t="shared" ca="1" si="259"/>
        <v>0</v>
      </c>
      <c r="AD127">
        <f ca="1">IF(B127&gt;0,C127-Analysis!$B$14,0)</f>
        <v>-3.2578449428601886E-3</v>
      </c>
      <c r="AE127">
        <f ca="1">IF(B127&gt;0,AE126+AD127*$D127,0)</f>
        <v>-1.6284026735437183E-2</v>
      </c>
      <c r="AF127">
        <f ca="1">IF(B127&gt;0,AF126+AE127*$D127,0)</f>
        <v>-1.7604035231922357E-2</v>
      </c>
      <c r="AG127">
        <f ca="1">IF(AND(B127&gt;Analysis!$B$34,B127&lt;Analysis!$B$35),FilterInput(AD127,Analysis!$B$29,Analysis!$B$30),0)</f>
        <v>0</v>
      </c>
      <c r="AH127">
        <f ca="1">MEDIAN2(AG127,Analysis!$B$5,2)</f>
        <v>0</v>
      </c>
      <c r="AI127">
        <f ca="1">AVERAGE2(AH127,Analysis!$B$6,2)</f>
        <v>0</v>
      </c>
      <c r="AJ127">
        <f ca="1">INTEGRAL2(AI127,$B127,AJ126,AI126,$B126,Analysis!$B$22)</f>
        <v>0</v>
      </c>
      <c r="AK127">
        <f ca="1">IF(AND(B127&lt;Analysis!$B$35,B127&gt;0),INTEGRAL2(AJ127,$B127,AK126,AJ126,$B126,Analysis!$B$23),0)</f>
        <v>0</v>
      </c>
      <c r="AM127">
        <f>Analysis!$B$31*'Flight Input'!U127+IF('Flight Input'!U127 &gt; 0,Analysis!$B$32,0)</f>
        <v>0</v>
      </c>
      <c r="AN127">
        <f ca="1">_xlfn.COVARIANCE.P($AK$102:$AK$1171,AM127:AM1196)</f>
        <v>0.17813318831207409</v>
      </c>
      <c r="AO127">
        <f t="shared" ca="1" si="135"/>
        <v>0</v>
      </c>
    </row>
    <row r="128" spans="1:41" x14ac:dyDescent="0.3">
      <c r="A128">
        <v>126</v>
      </c>
      <c r="B128">
        <f>'Flight Input'!M128</f>
        <v>2.5750589999952354</v>
      </c>
      <c r="C128">
        <f ca="1">INDIRECT(CONCATENATE("'Flight Input'!",Analysis!$B$2,A128+2))</f>
        <v>9.8541253799999993</v>
      </c>
      <c r="D128">
        <f t="shared" si="132"/>
        <v>2.4643999990075827E-2</v>
      </c>
      <c r="F128">
        <f t="shared" ca="1" si="136"/>
        <v>24.846814476707777</v>
      </c>
      <c r="G128">
        <f t="shared" ca="1" si="137"/>
        <v>31.598756666723496</v>
      </c>
      <c r="I128">
        <f>SUM(D$2:D128)/COUNT(D$2:D128)</f>
        <v>2.0019515873014277E-2</v>
      </c>
      <c r="J128">
        <f>D128/I128</f>
        <v>1.2309987986919912</v>
      </c>
      <c r="L128">
        <f ca="1">VARA(C$2:C128)</f>
        <v>4.4854034059869788E-4</v>
      </c>
      <c r="M128">
        <f ca="1">(L128-L127)/D128</f>
        <v>-1.4201619121667237E-4</v>
      </c>
      <c r="N128">
        <f t="shared" ca="1" si="138"/>
        <v>2.7068657696320445E-2</v>
      </c>
      <c r="O128" t="b">
        <f ca="1">IF(OR(O127,M128*MIN((B128-B$2)*Analysis!$B$19,1)&gt;Analysis!$B$18),TRUE,FALSE)</f>
        <v>0</v>
      </c>
      <c r="P128">
        <f ca="1">IF(O128,P127,SUM(C$2:C128)/COUNT(C$2:C128))</f>
        <v>9.8508129214960594</v>
      </c>
      <c r="Q128">
        <f ca="1">IF(O128,C128-P128,0)</f>
        <v>0</v>
      </c>
      <c r="R128">
        <f ca="1">R127+Q128*$D128</f>
        <v>0</v>
      </c>
      <c r="S128">
        <f t="shared" ca="1" si="139"/>
        <v>0</v>
      </c>
      <c r="U128">
        <f ca="1">MEDIAN2(Q128,Analysis!$B$5,2)</f>
        <v>0</v>
      </c>
      <c r="V128">
        <f t="shared" ref="V128:W128" ca="1" si="260">V127+U128*$D128</f>
        <v>0</v>
      </c>
      <c r="W128">
        <f t="shared" ca="1" si="260"/>
        <v>0</v>
      </c>
      <c r="Y128">
        <f ca="1">AVERAGE2(U128,Analysis!$B$5,2)</f>
        <v>0</v>
      </c>
      <c r="Z128">
        <f t="shared" ref="Z128:AA128" ca="1" si="261">Z127+Y128*$D128</f>
        <v>0</v>
      </c>
      <c r="AA128">
        <f t="shared" ca="1" si="261"/>
        <v>0</v>
      </c>
      <c r="AD128">
        <f ca="1">IF(B128&gt;0,C128-Analysis!$B$14,0)</f>
        <v>-2.5907649428607016E-3</v>
      </c>
      <c r="AE128">
        <f ca="1">IF(B128&gt;0,AE127+AD128*$D128,0)</f>
        <v>-1.6347873546663332E-2</v>
      </c>
      <c r="AF128">
        <f ca="1">IF(B128&gt;0,AF127+AE128*$D128,0)</f>
        <v>-1.8006912227444088E-2</v>
      </c>
      <c r="AG128">
        <f ca="1">IF(AND(B128&gt;Analysis!$B$34,B128&lt;Analysis!$B$35),FilterInput(AD128,Analysis!$B$29,Analysis!$B$30),0)</f>
        <v>0</v>
      </c>
      <c r="AH128">
        <f ca="1">MEDIAN2(AG128,Analysis!$B$5,2)</f>
        <v>0</v>
      </c>
      <c r="AI128">
        <f ca="1">AVERAGE2(AH128,Analysis!$B$6,2)</f>
        <v>0</v>
      </c>
      <c r="AJ128">
        <f ca="1">INTEGRAL2(AI128,$B128,AJ127,AI127,$B127,Analysis!$B$22)</f>
        <v>0</v>
      </c>
      <c r="AK128">
        <f ca="1">IF(AND(B128&lt;Analysis!$B$35,B128&gt;0),INTEGRAL2(AJ128,$B128,AK127,AJ127,$B127,Analysis!$B$23),0)</f>
        <v>0</v>
      </c>
      <c r="AM128">
        <f>Analysis!$B$31*'Flight Input'!U128+IF('Flight Input'!U128 &gt; 0,Analysis!$B$32,0)</f>
        <v>0</v>
      </c>
      <c r="AN128">
        <f ca="1">_xlfn.COVARIANCE.P($AK$102:$AK$1171,AM128:AM1197)</f>
        <v>0.17716649663524567</v>
      </c>
      <c r="AO128">
        <f t="shared" ca="1" si="135"/>
        <v>0</v>
      </c>
    </row>
    <row r="129" spans="1:41" x14ac:dyDescent="0.3">
      <c r="A129">
        <v>127</v>
      </c>
      <c r="B129">
        <f>'Flight Input'!M129</f>
        <v>2.5918490000040038</v>
      </c>
      <c r="C129">
        <f ca="1">INDIRECT(CONCATENATE("'Flight Input'!",Analysis!$B$2,A129+2))</f>
        <v>9.8561364299999994</v>
      </c>
      <c r="D129">
        <f t="shared" si="132"/>
        <v>1.6790000008768402E-2</v>
      </c>
      <c r="F129">
        <f t="shared" ca="1" si="136"/>
        <v>25.012299007453901</v>
      </c>
      <c r="G129">
        <f t="shared" ca="1" si="137"/>
        <v>32.018713167277966</v>
      </c>
      <c r="I129">
        <f>SUM(D$2:D129)/COUNT(D$2:D129)</f>
        <v>1.9994086614240687E-2</v>
      </c>
      <c r="J129">
        <f>D129/I129</f>
        <v>0.83974828821686753</v>
      </c>
      <c r="L129">
        <f ca="1">VARA(C$2:C129)</f>
        <v>4.4522993113375474E-4</v>
      </c>
      <c r="M129">
        <f ca="1">(L129-L128)/D129</f>
        <v>-1.9716554277631447E-4</v>
      </c>
      <c r="N129">
        <f t="shared" ca="1" si="138"/>
        <v>0.11977665270696101</v>
      </c>
      <c r="O129" t="b">
        <f ca="1">IF(OR(O128,M129*MIN((B129-B$2)*Analysis!$B$19,1)&gt;Analysis!$B$18),TRUE,FALSE)</f>
        <v>0</v>
      </c>
      <c r="P129">
        <f ca="1">IF(O129,P128,SUM(C$2:C129)/COUNT(C$2:C129))</f>
        <v>9.8508545114062471</v>
      </c>
      <c r="Q129">
        <f ca="1">IF(O129,C129-P129,0)</f>
        <v>0</v>
      </c>
      <c r="R129">
        <f ca="1">R128+Q129*$D129</f>
        <v>0</v>
      </c>
      <c r="S129">
        <f t="shared" ca="1" si="139"/>
        <v>0</v>
      </c>
      <c r="U129">
        <f ca="1">MEDIAN2(Q129,Analysis!$B$5,2)</f>
        <v>0</v>
      </c>
      <c r="V129">
        <f t="shared" ref="V129:W129" ca="1" si="262">V128+U129*$D129</f>
        <v>0</v>
      </c>
      <c r="W129">
        <f t="shared" ca="1" si="262"/>
        <v>0</v>
      </c>
      <c r="Y129">
        <f ca="1">AVERAGE2(U129,Analysis!$B$5,2)</f>
        <v>0</v>
      </c>
      <c r="Z129">
        <f t="shared" ref="Z129:AA129" ca="1" si="263">Z128+Y129*$D129</f>
        <v>0</v>
      </c>
      <c r="AA129">
        <f t="shared" ca="1" si="263"/>
        <v>0</v>
      </c>
      <c r="AD129">
        <f ca="1">IF(B129&gt;0,C129-Analysis!$B$14,0)</f>
        <v>-5.7971494286057634E-4</v>
      </c>
      <c r="AE129">
        <f ca="1">IF(B129&gt;0,AE128+AD129*$D129,0)</f>
        <v>-1.6357606960559042E-2</v>
      </c>
      <c r="AF129">
        <f ca="1">IF(B129&gt;0,AF128+AE129*$D129,0)</f>
        <v>-1.8281556448455305E-2</v>
      </c>
      <c r="AG129">
        <f ca="1">IF(AND(B129&gt;Analysis!$B$34,B129&lt;Analysis!$B$35),FilterInput(AD129,Analysis!$B$29,Analysis!$B$30),0)</f>
        <v>0</v>
      </c>
      <c r="AH129">
        <f ca="1">MEDIAN2(AG129,Analysis!$B$5,2)</f>
        <v>0</v>
      </c>
      <c r="AI129">
        <f ca="1">AVERAGE2(AH129,Analysis!$B$6,2)</f>
        <v>0</v>
      </c>
      <c r="AJ129">
        <f ca="1">INTEGRAL2(AI129,$B129,AJ128,AI128,$B128,Analysis!$B$22)</f>
        <v>0</v>
      </c>
      <c r="AK129">
        <f ca="1">IF(AND(B129&lt;Analysis!$B$35,B129&gt;0),INTEGRAL2(AJ129,$B129,AK128,AJ128,$B128,Analysis!$B$23),0)</f>
        <v>0</v>
      </c>
      <c r="AM129">
        <f>Analysis!$B$31*'Flight Input'!U129+IF('Flight Input'!U129 &gt; 0,Analysis!$B$32,0)</f>
        <v>0</v>
      </c>
      <c r="AN129">
        <f ca="1">_xlfn.COVARIANCE.P($AK$102:$AK$1171,AM129:AM1198)</f>
        <v>0.17619850198374881</v>
      </c>
      <c r="AO129">
        <f t="shared" ca="1" si="135"/>
        <v>0</v>
      </c>
    </row>
    <row r="130" spans="1:41" x14ac:dyDescent="0.3">
      <c r="A130">
        <v>128</v>
      </c>
      <c r="B130">
        <f>'Flight Input'!M130</f>
        <v>2.6100290000031237</v>
      </c>
      <c r="C130">
        <f ca="1">INDIRECT(CONCATENATE("'Flight Input'!",Analysis!$B$2,A130+2))</f>
        <v>9.8551456200000001</v>
      </c>
      <c r="D130">
        <f t="shared" si="132"/>
        <v>1.81799999991199E-2</v>
      </c>
      <c r="F130">
        <f t="shared" ca="1" si="136"/>
        <v>25.191465554816826</v>
      </c>
      <c r="G130">
        <f t="shared" ca="1" si="137"/>
        <v>32.476694011042362</v>
      </c>
      <c r="I130">
        <f>SUM(D$2:D130)/COUNT(D$2:D130)</f>
        <v>1.9979914062560056E-2</v>
      </c>
      <c r="J130">
        <f>D130/I130</f>
        <v>0.90991382356278616</v>
      </c>
      <c r="L130">
        <f ca="1">VARA(C$2:C130)</f>
        <v>4.4189431348253477E-4</v>
      </c>
      <c r="M130">
        <f ca="1">(L130-L129)/D130</f>
        <v>-1.8347731855783558E-4</v>
      </c>
      <c r="N130">
        <f t="shared" ca="1" si="138"/>
        <v>-5.4500000002602196E-2</v>
      </c>
      <c r="O130" t="b">
        <f ca="1">IF(OR(O129,M130*MIN((B130-B$2)*Analysis!$B$19,1)&gt;Analysis!$B$18),TRUE,FALSE)</f>
        <v>0</v>
      </c>
      <c r="P130">
        <f ca="1">IF(O130,P129,SUM(C$2:C130)/COUNT(C$2:C130))</f>
        <v>9.8508877758139501</v>
      </c>
      <c r="Q130">
        <f ca="1">IF(O130,C130-P130,0)</f>
        <v>0</v>
      </c>
      <c r="R130">
        <f ca="1">R129+Q130*$D130</f>
        <v>0</v>
      </c>
      <c r="S130">
        <f t="shared" ca="1" si="139"/>
        <v>0</v>
      </c>
      <c r="U130">
        <f ca="1">MEDIAN2(Q130,Analysis!$B$5,2)</f>
        <v>0</v>
      </c>
      <c r="V130">
        <f t="shared" ref="V130:W130" ca="1" si="264">V129+U130*$D130</f>
        <v>0</v>
      </c>
      <c r="W130">
        <f t="shared" ca="1" si="264"/>
        <v>0</v>
      </c>
      <c r="Y130">
        <f ca="1">AVERAGE2(U130,Analysis!$B$5,2)</f>
        <v>0</v>
      </c>
      <c r="Z130">
        <f t="shared" ref="Z130:AA130" ca="1" si="265">Z129+Y130*$D130</f>
        <v>0</v>
      </c>
      <c r="AA130">
        <f t="shared" ca="1" si="265"/>
        <v>0</v>
      </c>
      <c r="AD130">
        <f ca="1">IF(B130&gt;0,C130-Analysis!$B$14,0)</f>
        <v>-1.5705249428599188E-3</v>
      </c>
      <c r="AE130">
        <f ca="1">IF(B130&gt;0,AE129+AD130*$D130,0)</f>
        <v>-1.6386159104018853E-2</v>
      </c>
      <c r="AF130">
        <f ca="1">IF(B130&gt;0,AF129+AE130*$D130,0)</f>
        <v>-1.8579456820951946E-2</v>
      </c>
      <c r="AG130">
        <f ca="1">IF(AND(B130&gt;Analysis!$B$34,B130&lt;Analysis!$B$35),FilterInput(AD130,Analysis!$B$29,Analysis!$B$30),0)</f>
        <v>0</v>
      </c>
      <c r="AH130">
        <f ca="1">MEDIAN2(AG130,Analysis!$B$5,2)</f>
        <v>0</v>
      </c>
      <c r="AI130">
        <f ca="1">AVERAGE2(AH130,Analysis!$B$6,2)</f>
        <v>0</v>
      </c>
      <c r="AJ130">
        <f ca="1">INTEGRAL2(AI130,$B130,AJ129,AI129,$B129,Analysis!$B$22)</f>
        <v>0</v>
      </c>
      <c r="AK130">
        <f ca="1">IF(AND(B130&lt;Analysis!$B$35,B130&gt;0),INTEGRAL2(AJ130,$B130,AK129,AJ129,$B129,Analysis!$B$23),0)</f>
        <v>0</v>
      </c>
      <c r="AM130">
        <f>Analysis!$B$31*'Flight Input'!U130+IF('Flight Input'!U130 &gt; 0,Analysis!$B$32,0)</f>
        <v>0</v>
      </c>
      <c r="AN130">
        <f ca="1">_xlfn.COVARIANCE.P($AK$102:$AK$1171,AM130:AM1199)</f>
        <v>0.17522324161381392</v>
      </c>
      <c r="AO130">
        <f t="shared" ca="1" si="135"/>
        <v>0</v>
      </c>
    </row>
    <row r="131" spans="1:41" x14ac:dyDescent="0.3">
      <c r="A131">
        <v>129</v>
      </c>
      <c r="B131">
        <f>'Flight Input'!M131</f>
        <v>2.6315659999963827</v>
      </c>
      <c r="C131">
        <f ca="1">INDIRECT(CONCATENATE("'Flight Input'!",Analysis!$B$2,A131+2))</f>
        <v>9.8534386800000018</v>
      </c>
      <c r="D131">
        <f t="shared" ref="D131:D194" si="266">B131-B130</f>
        <v>2.1536999993259087E-2</v>
      </c>
      <c r="F131">
        <f t="shared" ca="1" si="136"/>
        <v>25.403679063601565</v>
      </c>
      <c r="G131">
        <f t="shared" ca="1" si="137"/>
        <v>33.023813046863907</v>
      </c>
      <c r="I131">
        <f>SUM(D$2:D131)/COUNT(D$2:D131)</f>
        <v>1.9991984496131366E-2</v>
      </c>
      <c r="J131">
        <f>D131/I131</f>
        <v>1.0772817474636744</v>
      </c>
      <c r="L131">
        <f ca="1">VARA(C$2:C131)</f>
        <v>4.3851883087768847E-4</v>
      </c>
      <c r="M131">
        <f ca="1">(L131-L130)/D131</f>
        <v>-1.5672947048812698E-4</v>
      </c>
      <c r="N131">
        <f t="shared" ca="1" si="138"/>
        <v>-7.9256163835841956E-2</v>
      </c>
      <c r="O131" t="b">
        <f ca="1">IF(OR(O130,M131*MIN((B131-B$2)*Analysis!$B$19,1)&gt;Analysis!$B$18),TRUE,FALSE)</f>
        <v>0</v>
      </c>
      <c r="P131">
        <f ca="1">IF(O131,P130,SUM(C$2:C131)/COUNT(C$2:C131))</f>
        <v>9.8509073981538435</v>
      </c>
      <c r="Q131">
        <f ca="1">IF(O131,C131-P131,0)</f>
        <v>0</v>
      </c>
      <c r="R131">
        <f ca="1">R130+Q131*$D131</f>
        <v>0</v>
      </c>
      <c r="S131">
        <f t="shared" ca="1" si="139"/>
        <v>0</v>
      </c>
      <c r="U131">
        <f ca="1">MEDIAN2(Q131,Analysis!$B$5,2)</f>
        <v>0</v>
      </c>
      <c r="V131">
        <f t="shared" ref="V131:W131" ca="1" si="267">V130+U131*$D131</f>
        <v>0</v>
      </c>
      <c r="W131">
        <f t="shared" ca="1" si="267"/>
        <v>0</v>
      </c>
      <c r="Y131">
        <f ca="1">AVERAGE2(U131,Analysis!$B$5,2)</f>
        <v>0</v>
      </c>
      <c r="Z131">
        <f t="shared" ref="Z131:AA131" ca="1" si="268">Z130+Y131*$D131</f>
        <v>0</v>
      </c>
      <c r="AA131">
        <f t="shared" ca="1" si="268"/>
        <v>0</v>
      </c>
      <c r="AD131">
        <f ca="1">IF(B131&gt;0,C131-Analysis!$B$14,0)</f>
        <v>-3.2774649428581881E-3</v>
      </c>
      <c r="AE131">
        <f ca="1">IF(B131&gt;0,AE130+AD131*$D131,0)</f>
        <v>-1.6456745866471098E-2</v>
      </c>
      <c r="AF131">
        <f ca="1">IF(B131&gt;0,AF130+AE131*$D131,0)</f>
        <v>-1.8933885756567202E-2</v>
      </c>
      <c r="AG131">
        <f ca="1">IF(AND(B131&gt;Analysis!$B$34,B131&lt;Analysis!$B$35),FilterInput(AD131,Analysis!$B$29,Analysis!$B$30),0)</f>
        <v>0</v>
      </c>
      <c r="AH131">
        <f ca="1">MEDIAN2(AG131,Analysis!$B$5,2)</f>
        <v>0</v>
      </c>
      <c r="AI131">
        <f ca="1">AVERAGE2(AH131,Analysis!$B$6,2)</f>
        <v>0</v>
      </c>
      <c r="AJ131">
        <f ca="1">INTEGRAL2(AI131,$B131,AJ130,AI130,$B130,Analysis!$B$22)</f>
        <v>0</v>
      </c>
      <c r="AK131">
        <f ca="1">IF(AND(B131&lt;Analysis!$B$35,B131&gt;0),INTEGRAL2(AJ131,$B131,AK130,AJ130,$B130,Analysis!$B$23),0)</f>
        <v>0</v>
      </c>
      <c r="AM131">
        <f>Analysis!$B$31*'Flight Input'!U131+IF('Flight Input'!U131 &gt; 0,Analysis!$B$32,0)</f>
        <v>0</v>
      </c>
      <c r="AN131">
        <f ca="1">_xlfn.COVARIANCE.P($AK$102:$AK$1171,AM131:AM1200)</f>
        <v>0.17425079499827634</v>
      </c>
      <c r="AO131">
        <f t="shared" ref="AO131:AO194" ca="1" si="269">AM131-AK131</f>
        <v>0</v>
      </c>
    </row>
    <row r="132" spans="1:41" x14ac:dyDescent="0.3">
      <c r="A132">
        <v>130</v>
      </c>
      <c r="B132">
        <f>'Flight Input'!M132</f>
        <v>2.6451470000029076</v>
      </c>
      <c r="C132">
        <f ca="1">INDIRECT(CONCATENATE("'Flight Input'!",Analysis!$B$2,A132+2))</f>
        <v>9.8537035500000023</v>
      </c>
      <c r="D132">
        <f t="shared" si="266"/>
        <v>1.3581000006524846E-2</v>
      </c>
      <c r="F132">
        <f t="shared" ref="F132:F195" ca="1" si="270">F131+C132*$D132</f>
        <v>25.53750221157841</v>
      </c>
      <c r="G132">
        <f t="shared" ref="G132:G195" ca="1" si="271">G131+F132*$D132</f>
        <v>33.370637864565978</v>
      </c>
      <c r="I132">
        <f>SUM(D$2:D132)/COUNT(D$2:D132)</f>
        <v>1.9942669230826701E-2</v>
      </c>
      <c r="J132">
        <f>D132/I132</f>
        <v>0.68100211909104913</v>
      </c>
      <c r="L132">
        <f ca="1">VARA(C$2:C132)</f>
        <v>4.3520529204175821E-4</v>
      </c>
      <c r="M132">
        <f ca="1">(L132-L131)/D132</f>
        <v>-2.4398342053886366E-4</v>
      </c>
      <c r="N132">
        <f t="shared" ref="N132:N195" ca="1" si="272">(C132-C131)/D132</f>
        <v>1.9502982098024726E-2</v>
      </c>
      <c r="O132" t="b">
        <f ca="1">IF(OR(O131,M132*MIN((B132-B$2)*Analysis!$B$19,1)&gt;Analysis!$B$18),TRUE,FALSE)</f>
        <v>0</v>
      </c>
      <c r="P132">
        <f ca="1">IF(O132,P131,SUM(C$2:C132)/COUNT(C$2:C132))</f>
        <v>9.8509287428244257</v>
      </c>
      <c r="Q132">
        <f ca="1">IF(O132,C132-P132,0)</f>
        <v>0</v>
      </c>
      <c r="R132">
        <f ca="1">R131+Q132*$D132</f>
        <v>0</v>
      </c>
      <c r="S132">
        <f t="shared" ref="S132:S195" ca="1" si="273">S131+R132*$D132</f>
        <v>0</v>
      </c>
      <c r="U132">
        <f ca="1">MEDIAN2(Q132,Analysis!$B$5,2)</f>
        <v>0</v>
      </c>
      <c r="V132">
        <f t="shared" ref="V132:W132" ca="1" si="274">V131+U132*$D132</f>
        <v>0</v>
      </c>
      <c r="W132">
        <f t="shared" ca="1" si="274"/>
        <v>0</v>
      </c>
      <c r="Y132">
        <f ca="1">AVERAGE2(U132,Analysis!$B$5,2)</f>
        <v>0</v>
      </c>
      <c r="Z132">
        <f t="shared" ref="Z132:AA132" ca="1" si="275">Z131+Y132*$D132</f>
        <v>0</v>
      </c>
      <c r="AA132">
        <f t="shared" ca="1" si="275"/>
        <v>0</v>
      </c>
      <c r="AD132">
        <f ca="1">IF(B132&gt;0,C132-Analysis!$B$14,0)</f>
        <v>-3.0125949428576604E-3</v>
      </c>
      <c r="AE132">
        <f ca="1">IF(B132&gt;0,AE131+AD132*$D132,0)</f>
        <v>-1.6497659918409704E-2</v>
      </c>
      <c r="AF132">
        <f ca="1">IF(B132&gt;0,AF131+AE132*$D132,0)</f>
        <v>-1.9157940476026768E-2</v>
      </c>
      <c r="AG132">
        <f ca="1">IF(AND(B132&gt;Analysis!$B$34,B132&lt;Analysis!$B$35),FilterInput(AD132,Analysis!$B$29,Analysis!$B$30),0)</f>
        <v>0</v>
      </c>
      <c r="AH132">
        <f ca="1">MEDIAN2(AG132,Analysis!$B$5,2)</f>
        <v>0</v>
      </c>
      <c r="AI132">
        <f ca="1">AVERAGE2(AH132,Analysis!$B$6,2)</f>
        <v>0</v>
      </c>
      <c r="AJ132">
        <f ca="1">INTEGRAL2(AI132,$B132,AJ131,AI131,$B131,Analysis!$B$22)</f>
        <v>0</v>
      </c>
      <c r="AK132">
        <f ca="1">IF(AND(B132&lt;Analysis!$B$35,B132&gt;0),INTEGRAL2(AJ132,$B132,AK131,AJ131,$B131,Analysis!$B$23),0)</f>
        <v>0</v>
      </c>
      <c r="AM132">
        <f>Analysis!$B$31*'Flight Input'!U132+IF('Flight Input'!U132 &gt; 0,Analysis!$B$32,0)</f>
        <v>0</v>
      </c>
      <c r="AN132">
        <f ca="1">_xlfn.COVARIANCE.P($AK$102:$AK$1171,AM132:AM1201)</f>
        <v>0.17327989272186972</v>
      </c>
      <c r="AO132">
        <f t="shared" ca="1" si="269"/>
        <v>0</v>
      </c>
    </row>
    <row r="133" spans="1:41" x14ac:dyDescent="0.3">
      <c r="A133">
        <v>131</v>
      </c>
      <c r="B133">
        <f>'Flight Input'!M133</f>
        <v>2.6706280000071274</v>
      </c>
      <c r="C133">
        <f ca="1">INDIRECT(CONCATENATE("'Flight Input'!",Analysis!$B$2,A133+2))</f>
        <v>9.8536152599999998</v>
      </c>
      <c r="D133">
        <f t="shared" si="266"/>
        <v>2.5481000004219823E-2</v>
      </c>
      <c r="F133">
        <f t="shared" ca="1" si="270"/>
        <v>25.78858218206005</v>
      </c>
      <c r="G133">
        <f t="shared" ca="1" si="271"/>
        <v>34.027756727255877</v>
      </c>
      <c r="I133">
        <f>SUM(D$2:D133)/COUNT(D$2:D133)</f>
        <v>1.9984946564974741E-2</v>
      </c>
      <c r="J133">
        <f>D133/I133</f>
        <v>1.2750096639676469</v>
      </c>
      <c r="L133">
        <f ca="1">VARA(C$2:C133)</f>
        <v>4.3193779131972049E-4</v>
      </c>
      <c r="M133">
        <f ca="1">(L133-L132)/D133</f>
        <v>-1.2823282922556418E-4</v>
      </c>
      <c r="N133">
        <f t="shared" ca="1" si="272"/>
        <v>-3.4649346567215958E-3</v>
      </c>
      <c r="O133" t="b">
        <f ca="1">IF(OR(O132,M133*MIN((B133-B$2)*Analysis!$B$19,1)&gt;Analysis!$B$18),TRUE,FALSE)</f>
        <v>0</v>
      </c>
      <c r="P133">
        <f ca="1">IF(O133,P132,SUM(C$2:C133)/COUNT(C$2:C133))</f>
        <v>9.8509490952272696</v>
      </c>
      <c r="Q133">
        <f ca="1">IF(O133,C133-P133,0)</f>
        <v>0</v>
      </c>
      <c r="R133">
        <f ca="1">R132+Q133*$D133</f>
        <v>0</v>
      </c>
      <c r="S133">
        <f t="shared" ca="1" si="273"/>
        <v>0</v>
      </c>
      <c r="U133">
        <f ca="1">MEDIAN2(Q133,Analysis!$B$5,2)</f>
        <v>0</v>
      </c>
      <c r="V133">
        <f t="shared" ref="V133:W133" ca="1" si="276">V132+U133*$D133</f>
        <v>0</v>
      </c>
      <c r="W133">
        <f t="shared" ca="1" si="276"/>
        <v>0</v>
      </c>
      <c r="Y133">
        <f ca="1">AVERAGE2(U133,Analysis!$B$5,2)</f>
        <v>0</v>
      </c>
      <c r="Z133">
        <f t="shared" ref="Z133:AA133" ca="1" si="277">Z132+Y133*$D133</f>
        <v>0</v>
      </c>
      <c r="AA133">
        <f t="shared" ca="1" si="277"/>
        <v>0</v>
      </c>
      <c r="AD133">
        <f ca="1">IF(B133&gt;0,C133-Analysis!$B$14,0)</f>
        <v>-3.1008849428602048E-3</v>
      </c>
      <c r="AE133">
        <f ca="1">IF(B133&gt;0,AE132+AD133*$D133,0)</f>
        <v>-1.6576673567651811E-2</v>
      </c>
      <c r="AF133">
        <f ca="1">IF(B133&gt;0,AF132+AE133*$D133,0)</f>
        <v>-1.9580330695274054E-2</v>
      </c>
      <c r="AG133">
        <f ca="1">IF(AND(B133&gt;Analysis!$B$34,B133&lt;Analysis!$B$35),FilterInput(AD133,Analysis!$B$29,Analysis!$B$30),0)</f>
        <v>0</v>
      </c>
      <c r="AH133">
        <f ca="1">MEDIAN2(AG133,Analysis!$B$5,2)</f>
        <v>0</v>
      </c>
      <c r="AI133">
        <f ca="1">AVERAGE2(AH133,Analysis!$B$6,2)</f>
        <v>0</v>
      </c>
      <c r="AJ133">
        <f ca="1">INTEGRAL2(AI133,$B133,AJ132,AI132,$B132,Analysis!$B$22)</f>
        <v>0</v>
      </c>
      <c r="AK133">
        <f ca="1">IF(AND(B133&lt;Analysis!$B$35,B133&gt;0),INTEGRAL2(AJ133,$B133,AK132,AJ132,$B132,Analysis!$B$23),0)</f>
        <v>0</v>
      </c>
      <c r="AM133">
        <f>Analysis!$B$31*'Flight Input'!U133+IF('Flight Input'!U133 &gt; 0,Analysis!$B$32,0)</f>
        <v>0</v>
      </c>
      <c r="AN133">
        <f ca="1">_xlfn.COVARIANCE.P($AK$102:$AK$1171,AM133:AM1202)</f>
        <v>0.17230251741442246</v>
      </c>
      <c r="AO133">
        <f t="shared" ca="1" si="269"/>
        <v>0</v>
      </c>
    </row>
    <row r="134" spans="1:41" x14ac:dyDescent="0.3">
      <c r="A134">
        <v>132</v>
      </c>
      <c r="B134">
        <f>'Flight Input'!M134</f>
        <v>2.6857840000011493</v>
      </c>
      <c r="C134">
        <f ca="1">INDIRECT(CONCATENATE("'Flight Input'!",Analysis!$B$2,A134+2))</f>
        <v>9.8535662100000003</v>
      </c>
      <c r="D134">
        <f t="shared" si="266"/>
        <v>1.515599999402184E-2</v>
      </c>
      <c r="F134">
        <f t="shared" ca="1" si="270"/>
        <v>25.937922831479906</v>
      </c>
      <c r="G134">
        <f t="shared" ca="1" si="271"/>
        <v>34.420871885534723</v>
      </c>
      <c r="I134">
        <f>SUM(D$2:D134)/COUNT(D$2:D134)</f>
        <v>1.9948363636406913E-2</v>
      </c>
      <c r="J134">
        <f>D134/I134</f>
        <v>0.75976156592419775</v>
      </c>
      <c r="L134">
        <f ca="1">VARA(C$2:C134)</f>
        <v>4.28717033743924E-4</v>
      </c>
      <c r="M134">
        <f ca="1">(L134-L133)/D134</f>
        <v>-2.1250709798541098E-4</v>
      </c>
      <c r="N134">
        <f t="shared" ca="1" si="272"/>
        <v>-3.236342043994932E-3</v>
      </c>
      <c r="O134" t="b">
        <f ca="1">IF(OR(O133,M134*MIN((B134-B$2)*Analysis!$B$19,1)&gt;Analysis!$B$18),TRUE,FALSE)</f>
        <v>0</v>
      </c>
      <c r="P134">
        <f ca="1">IF(O134,P133,SUM(C$2:C134)/COUNT(C$2:C134))</f>
        <v>9.8509687727819522</v>
      </c>
      <c r="Q134">
        <f ca="1">IF(O134,C134-P134,0)</f>
        <v>0</v>
      </c>
      <c r="R134">
        <f ca="1">R133+Q134*$D134</f>
        <v>0</v>
      </c>
      <c r="S134">
        <f t="shared" ca="1" si="273"/>
        <v>0</v>
      </c>
      <c r="U134">
        <f ca="1">MEDIAN2(Q134,Analysis!$B$5,2)</f>
        <v>0</v>
      </c>
      <c r="V134">
        <f t="shared" ref="V134:W134" ca="1" si="278">V133+U134*$D134</f>
        <v>0</v>
      </c>
      <c r="W134">
        <f t="shared" ca="1" si="278"/>
        <v>0</v>
      </c>
      <c r="Y134">
        <f ca="1">AVERAGE2(U134,Analysis!$B$5,2)</f>
        <v>0</v>
      </c>
      <c r="Z134">
        <f t="shared" ref="Z134:AA134" ca="1" si="279">Z133+Y134*$D134</f>
        <v>0</v>
      </c>
      <c r="AA134">
        <f t="shared" ca="1" si="279"/>
        <v>0</v>
      </c>
      <c r="AD134">
        <f ca="1">IF(B134&gt;0,C134-Analysis!$B$14,0)</f>
        <v>-3.1499349428596446E-3</v>
      </c>
      <c r="AE134">
        <f ca="1">IF(B134&gt;0,AE133+AD134*$D134,0)</f>
        <v>-1.6624413981626961E-2</v>
      </c>
      <c r="AF134">
        <f ca="1">IF(B134&gt;0,AF133+AE134*$D134,0)</f>
        <v>-1.9832290313480209E-2</v>
      </c>
      <c r="AG134">
        <f ca="1">IF(AND(B134&gt;Analysis!$B$34,B134&lt;Analysis!$B$35),FilterInput(AD134,Analysis!$B$29,Analysis!$B$30),0)</f>
        <v>0</v>
      </c>
      <c r="AH134">
        <f ca="1">MEDIAN2(AG134,Analysis!$B$5,2)</f>
        <v>0</v>
      </c>
      <c r="AI134">
        <f ca="1">AVERAGE2(AH134,Analysis!$B$6,2)</f>
        <v>0</v>
      </c>
      <c r="AJ134">
        <f ca="1">INTEGRAL2(AI134,$B134,AJ133,AI133,$B133,Analysis!$B$22)</f>
        <v>0</v>
      </c>
      <c r="AK134">
        <f ca="1">IF(AND(B134&lt;Analysis!$B$35,B134&gt;0),INTEGRAL2(AJ134,$B134,AK133,AJ133,$B133,Analysis!$B$23),0)</f>
        <v>0</v>
      </c>
      <c r="AM134">
        <f>Analysis!$B$31*'Flight Input'!U134+IF('Flight Input'!U134 &gt; 0,Analysis!$B$32,0)</f>
        <v>0</v>
      </c>
      <c r="AN134">
        <f ca="1">_xlfn.COVARIANCE.P($AK$102:$AK$1171,AM134:AM1203)</f>
        <v>0.17133035270372998</v>
      </c>
      <c r="AO134">
        <f t="shared" ca="1" si="269"/>
        <v>0</v>
      </c>
    </row>
    <row r="135" spans="1:41" x14ac:dyDescent="0.3">
      <c r="A135">
        <v>133</v>
      </c>
      <c r="B135">
        <f>'Flight Input'!M135</f>
        <v>2.7118340000015451</v>
      </c>
      <c r="C135">
        <f ca="1">INDIRECT(CONCATENATE("'Flight Input'!",Analysis!$B$2,A135+2))</f>
        <v>9.8535465900000005</v>
      </c>
      <c r="D135">
        <f t="shared" si="266"/>
        <v>2.6050000000395812E-2</v>
      </c>
      <c r="F135">
        <f t="shared" ca="1" si="270"/>
        <v>26.194607720153307</v>
      </c>
      <c r="G135">
        <f t="shared" ca="1" si="271"/>
        <v>35.103241416655088</v>
      </c>
      <c r="I135">
        <f>SUM(D$2:D135)/COUNT(D$2:D135)</f>
        <v>1.9994240601549688E-2</v>
      </c>
      <c r="J135">
        <f>D135/I135</f>
        <v>1.3028751888869818</v>
      </c>
      <c r="L135">
        <f ca="1">VARA(C$2:C135)</f>
        <v>4.2554318800901202E-4</v>
      </c>
      <c r="M135">
        <f ca="1">(L135-L134)/D135</f>
        <v>-1.2183668847845531E-4</v>
      </c>
      <c r="N135">
        <f t="shared" ca="1" si="272"/>
        <v>-7.5316698654425394E-4</v>
      </c>
      <c r="O135" t="b">
        <f ca="1">IF(OR(O134,M135*MIN((B135-B$2)*Analysis!$B$19,1)&gt;Analysis!$B$18),TRUE,FALSE)</f>
        <v>0</v>
      </c>
      <c r="P135">
        <f ca="1">IF(O135,P134,SUM(C$2:C135)/COUNT(C$2:C135))</f>
        <v>9.8509880102238778</v>
      </c>
      <c r="Q135">
        <f ca="1">IF(O135,C135-P135,0)</f>
        <v>0</v>
      </c>
      <c r="R135">
        <f ca="1">R134+Q135*$D135</f>
        <v>0</v>
      </c>
      <c r="S135">
        <f t="shared" ca="1" si="273"/>
        <v>0</v>
      </c>
      <c r="U135">
        <f ca="1">MEDIAN2(Q135,Analysis!$B$5,2)</f>
        <v>0</v>
      </c>
      <c r="V135">
        <f t="shared" ref="V135:W135" ca="1" si="280">V134+U135*$D135</f>
        <v>0</v>
      </c>
      <c r="W135">
        <f t="shared" ca="1" si="280"/>
        <v>0</v>
      </c>
      <c r="Y135">
        <f ca="1">AVERAGE2(U135,Analysis!$B$5,2)</f>
        <v>0</v>
      </c>
      <c r="Z135">
        <f t="shared" ref="Z135:AA135" ca="1" si="281">Z134+Y135*$D135</f>
        <v>0</v>
      </c>
      <c r="AA135">
        <f t="shared" ca="1" si="281"/>
        <v>0</v>
      </c>
      <c r="AD135">
        <f ca="1">IF(B135&gt;0,C135-Analysis!$B$14,0)</f>
        <v>-3.1695549428594205E-3</v>
      </c>
      <c r="AE135">
        <f ca="1">IF(B135&gt;0,AE134+AD135*$D135,0)</f>
        <v>-1.6706980887889702E-2</v>
      </c>
      <c r="AF135">
        <f ca="1">IF(B135&gt;0,AF134+AE135*$D135,0)</f>
        <v>-2.0267507165616348E-2</v>
      </c>
      <c r="AG135">
        <f ca="1">IF(AND(B135&gt;Analysis!$B$34,B135&lt;Analysis!$B$35),FilterInput(AD135,Analysis!$B$29,Analysis!$B$30),0)</f>
        <v>0</v>
      </c>
      <c r="AH135">
        <f ca="1">MEDIAN2(AG135,Analysis!$B$5,2)</f>
        <v>0</v>
      </c>
      <c r="AI135">
        <f ca="1">AVERAGE2(AH135,Analysis!$B$6,2)</f>
        <v>0</v>
      </c>
      <c r="AJ135">
        <f ca="1">INTEGRAL2(AI135,$B135,AJ134,AI134,$B134,Analysis!$B$22)</f>
        <v>0</v>
      </c>
      <c r="AK135">
        <f ca="1">IF(AND(B135&lt;Analysis!$B$35,B135&gt;0),INTEGRAL2(AJ135,$B135,AK134,AJ134,$B134,Analysis!$B$23),0)</f>
        <v>0</v>
      </c>
      <c r="AM135">
        <f>Analysis!$B$31*'Flight Input'!U135+IF('Flight Input'!U135 &gt; 0,Analysis!$B$32,0)</f>
        <v>0</v>
      </c>
      <c r="AN135">
        <f ca="1">_xlfn.COVARIANCE.P($AK$102:$AK$1171,AM135:AM1204)</f>
        <v>0.17035605872275494</v>
      </c>
      <c r="AO135">
        <f t="shared" ca="1" si="269"/>
        <v>0</v>
      </c>
    </row>
    <row r="136" spans="1:41" x14ac:dyDescent="0.3">
      <c r="A136">
        <v>134</v>
      </c>
      <c r="B136">
        <f>'Flight Input'!M136</f>
        <v>2.7317559999937657</v>
      </c>
      <c r="C136">
        <f ca="1">INDIRECT(CONCATENATE("'Flight Input'!",Analysis!$B$2,A136+2))</f>
        <v>9.8535171600000009</v>
      </c>
      <c r="D136">
        <f t="shared" si="266"/>
        <v>1.9921999992220663E-2</v>
      </c>
      <c r="F136">
        <f t="shared" ca="1" si="270"/>
        <v>26.390909488938174</v>
      </c>
      <c r="G136">
        <f t="shared" ca="1" si="271"/>
        <v>35.629001115288411</v>
      </c>
      <c r="I136">
        <f>SUM(D$2:D136)/COUNT(D$2:D136)</f>
        <v>1.9993701492524846E-2</v>
      </c>
      <c r="J136">
        <f>D136/I136</f>
        <v>0.99641379559802912</v>
      </c>
      <c r="L136">
        <f ca="1">VARA(C$2:C136)</f>
        <v>4.224148747878869E-4</v>
      </c>
      <c r="M136">
        <f ca="1">(L136-L135)/D136</f>
        <v>-1.5702807059264591E-4</v>
      </c>
      <c r="N136">
        <f t="shared" ca="1" si="272"/>
        <v>-1.4772613197046485E-3</v>
      </c>
      <c r="O136" t="b">
        <f ca="1">IF(OR(O135,M136*MIN((B136-B$2)*Analysis!$B$19,1)&gt;Analysis!$B$18),TRUE,FALSE)</f>
        <v>0</v>
      </c>
      <c r="P136">
        <f ca="1">IF(O136,P135,SUM(C$2:C136)/COUNT(C$2:C136))</f>
        <v>9.8510067446666643</v>
      </c>
      <c r="Q136">
        <f ca="1">IF(O136,C136-P136,0)</f>
        <v>0</v>
      </c>
      <c r="R136">
        <f ca="1">R135+Q136*$D136</f>
        <v>0</v>
      </c>
      <c r="S136">
        <f t="shared" ca="1" si="273"/>
        <v>0</v>
      </c>
      <c r="U136">
        <f ca="1">MEDIAN2(Q136,Analysis!$B$5,2)</f>
        <v>0</v>
      </c>
      <c r="V136">
        <f t="shared" ref="V136:W136" ca="1" si="282">V135+U136*$D136</f>
        <v>0</v>
      </c>
      <c r="W136">
        <f t="shared" ca="1" si="282"/>
        <v>0</v>
      </c>
      <c r="Y136">
        <f ca="1">AVERAGE2(U136,Analysis!$B$5,2)</f>
        <v>0</v>
      </c>
      <c r="Z136">
        <f t="shared" ref="Z136:AA136" ca="1" si="283">Z135+Y136*$D136</f>
        <v>0</v>
      </c>
      <c r="AA136">
        <f t="shared" ca="1" si="283"/>
        <v>0</v>
      </c>
      <c r="AD136">
        <f ca="1">IF(B136&gt;0,C136-Analysis!$B$14,0)</f>
        <v>-3.1989849428590844E-3</v>
      </c>
      <c r="AE136">
        <f ca="1">IF(B136&gt;0,AE135+AD136*$D136,0)</f>
        <v>-1.6770711065896456E-2</v>
      </c>
      <c r="AF136">
        <f ca="1">IF(B136&gt;0,AF135+AE136*$D136,0)</f>
        <v>-2.0601613271340673E-2</v>
      </c>
      <c r="AG136">
        <f ca="1">IF(AND(B136&gt;Analysis!$B$34,B136&lt;Analysis!$B$35),FilterInput(AD136,Analysis!$B$29,Analysis!$B$30),0)</f>
        <v>0</v>
      </c>
      <c r="AH136">
        <f ca="1">MEDIAN2(AG136,Analysis!$B$5,2)</f>
        <v>0</v>
      </c>
      <c r="AI136">
        <f ca="1">AVERAGE2(AH136,Analysis!$B$6,2)</f>
        <v>0</v>
      </c>
      <c r="AJ136">
        <f ca="1">INTEGRAL2(AI136,$B136,AJ135,AI135,$B135,Analysis!$B$22)</f>
        <v>0</v>
      </c>
      <c r="AK136">
        <f ca="1">IF(AND(B136&lt;Analysis!$B$35,B136&gt;0),INTEGRAL2(AJ136,$B136,AK135,AJ135,$B135,Analysis!$B$23),0)</f>
        <v>0</v>
      </c>
      <c r="AM136">
        <f>Analysis!$B$31*'Flight Input'!U136+IF('Flight Input'!U136 &gt; 0,Analysis!$B$32,0)</f>
        <v>0</v>
      </c>
      <c r="AN136">
        <f ca="1">_xlfn.COVARIANCE.P($AK$102:$AK$1171,AM136:AM1205)</f>
        <v>0.16937380976756139</v>
      </c>
      <c r="AO136">
        <f t="shared" ca="1" si="269"/>
        <v>0</v>
      </c>
    </row>
    <row r="137" spans="1:41" x14ac:dyDescent="0.3">
      <c r="A137">
        <v>135</v>
      </c>
      <c r="B137">
        <f>'Flight Input'!M137</f>
        <v>2.7467389999947045</v>
      </c>
      <c r="C137">
        <f ca="1">INDIRECT(CONCATENATE("'Flight Input'!",Analysis!$B$2,A137+2))</f>
        <v>9.8535465900000005</v>
      </c>
      <c r="D137">
        <f t="shared" si="266"/>
        <v>1.4983000000938773E-2</v>
      </c>
      <c r="F137">
        <f t="shared" ca="1" si="270"/>
        <v>26.538545177505394</v>
      </c>
      <c r="G137">
        <f t="shared" ca="1" si="271"/>
        <v>36.026628137707888</v>
      </c>
      <c r="I137">
        <f>SUM(D$2:D137)/COUNT(D$2:D137)</f>
        <v>1.9956585185179763E-2</v>
      </c>
      <c r="J137">
        <f>D137/I137</f>
        <v>0.75077974823395677</v>
      </c>
      <c r="L137">
        <f ca="1">VARA(C$2:C137)</f>
        <v>4.1933330817359925E-4</v>
      </c>
      <c r="M137">
        <f ca="1">(L137-L136)/D137</f>
        <v>-2.0567086792328481E-4</v>
      </c>
      <c r="N137">
        <f t="shared" ca="1" si="272"/>
        <v>1.9642261227938284E-3</v>
      </c>
      <c r="O137" t="b">
        <f ca="1">IF(OR(O136,M137*MIN((B137-B$2)*Analysis!$B$19,1)&gt;Analysis!$B$18),TRUE,FALSE)</f>
        <v>0</v>
      </c>
      <c r="P137">
        <f ca="1">IF(O137,P136,SUM(C$2:C137)/COUNT(C$2:C137))</f>
        <v>9.8510254199999974</v>
      </c>
      <c r="Q137">
        <f ca="1">IF(O137,C137-P137,0)</f>
        <v>0</v>
      </c>
      <c r="R137">
        <f ca="1">R136+Q137*$D137</f>
        <v>0</v>
      </c>
      <c r="S137">
        <f t="shared" ca="1" si="273"/>
        <v>0</v>
      </c>
      <c r="U137">
        <f ca="1">MEDIAN2(Q137,Analysis!$B$5,2)</f>
        <v>0</v>
      </c>
      <c r="V137">
        <f t="shared" ref="V137:W137" ca="1" si="284">V136+U137*$D137</f>
        <v>0</v>
      </c>
      <c r="W137">
        <f t="shared" ca="1" si="284"/>
        <v>0</v>
      </c>
      <c r="Y137">
        <f ca="1">AVERAGE2(U137,Analysis!$B$5,2)</f>
        <v>0</v>
      </c>
      <c r="Z137">
        <f t="shared" ref="Z137:AA137" ca="1" si="285">Z136+Y137*$D137</f>
        <v>0</v>
      </c>
      <c r="AA137">
        <f t="shared" ca="1" si="285"/>
        <v>0</v>
      </c>
      <c r="AD137">
        <f ca="1">IF(B137&gt;0,C137-Analysis!$B$14,0)</f>
        <v>-3.1695549428594205E-3</v>
      </c>
      <c r="AE137">
        <f ca="1">IF(B137&gt;0,AE136+AD137*$D137,0)</f>
        <v>-1.6818200507608294E-2</v>
      </c>
      <c r="AF137">
        <f ca="1">IF(B137&gt;0,AF136+AE137*$D137,0)</f>
        <v>-2.0853600369561957E-2</v>
      </c>
      <c r="AG137">
        <f ca="1">IF(AND(B137&gt;Analysis!$B$34,B137&lt;Analysis!$B$35),FilterInput(AD137,Analysis!$B$29,Analysis!$B$30),0)</f>
        <v>0</v>
      </c>
      <c r="AH137">
        <f ca="1">MEDIAN2(AG137,Analysis!$B$5,2)</f>
        <v>0</v>
      </c>
      <c r="AI137">
        <f ca="1">AVERAGE2(AH137,Analysis!$B$6,2)</f>
        <v>0</v>
      </c>
      <c r="AJ137">
        <f ca="1">INTEGRAL2(AI137,$B137,AJ136,AI136,$B136,Analysis!$B$22)</f>
        <v>0</v>
      </c>
      <c r="AK137">
        <f ca="1">IF(AND(B137&lt;Analysis!$B$35,B137&gt;0),INTEGRAL2(AJ137,$B137,AK136,AJ136,$B136,Analysis!$B$23),0)</f>
        <v>0</v>
      </c>
      <c r="AM137">
        <f>Analysis!$B$31*'Flight Input'!U137+IF('Flight Input'!U137 &gt; 0,Analysis!$B$32,0)</f>
        <v>0</v>
      </c>
      <c r="AN137">
        <f ca="1">_xlfn.COVARIANCE.P($AK$102:$AK$1171,AM137:AM1206)</f>
        <v>0.16839168915099442</v>
      </c>
      <c r="AO137">
        <f t="shared" ca="1" si="269"/>
        <v>0</v>
      </c>
    </row>
    <row r="138" spans="1:41" x14ac:dyDescent="0.3">
      <c r="A138">
        <v>136</v>
      </c>
      <c r="B138">
        <f>'Flight Input'!M138</f>
        <v>2.7717359999951441</v>
      </c>
      <c r="C138">
        <f ca="1">INDIRECT(CONCATENATE("'Flight Input'!",Analysis!$B$2,A138+2))</f>
        <v>9.8535367800000007</v>
      </c>
      <c r="D138">
        <f t="shared" si="266"/>
        <v>2.4997000000439584E-2</v>
      </c>
      <c r="F138">
        <f t="shared" ca="1" si="270"/>
        <v>26.784854036399388</v>
      </c>
      <c r="G138">
        <f t="shared" ca="1" si="271"/>
        <v>36.696169134067539</v>
      </c>
      <c r="I138">
        <f>SUM(D$2:D138)/COUNT(D$2:D138)</f>
        <v>1.9993647058821378E-2</v>
      </c>
      <c r="J138">
        <f>D138/I138</f>
        <v>1.2502471373480948</v>
      </c>
      <c r="L138">
        <f ca="1">VARA(C$2:C138)</f>
        <v>4.1629601100372812E-4</v>
      </c>
      <c r="M138">
        <f ca="1">(L138-L137)/D138</f>
        <v>-1.2150646756881683E-4</v>
      </c>
      <c r="N138">
        <f t="shared" ca="1" si="272"/>
        <v>-3.924470936398548E-4</v>
      </c>
      <c r="O138" t="b">
        <f ca="1">IF(OR(O137,M138*MIN((B138-B$2)*Analysis!$B$19,1)&gt;Analysis!$B$18),TRUE,FALSE)</f>
        <v>0</v>
      </c>
      <c r="P138">
        <f ca="1">IF(O138,P137,SUM(C$2:C138)/COUNT(C$2:C138))</f>
        <v>9.8510437510948865</v>
      </c>
      <c r="Q138">
        <f ca="1">IF(O138,C138-P138,0)</f>
        <v>0</v>
      </c>
      <c r="R138">
        <f ca="1">R137+Q138*$D138</f>
        <v>0</v>
      </c>
      <c r="S138">
        <f t="shared" ca="1" si="273"/>
        <v>0</v>
      </c>
      <c r="U138">
        <f ca="1">MEDIAN2(Q138,Analysis!$B$5,2)</f>
        <v>0</v>
      </c>
      <c r="V138">
        <f t="shared" ref="V138:W138" ca="1" si="286">V137+U138*$D138</f>
        <v>0</v>
      </c>
      <c r="W138">
        <f t="shared" ca="1" si="286"/>
        <v>0</v>
      </c>
      <c r="Y138">
        <f ca="1">AVERAGE2(U138,Analysis!$B$5,2)</f>
        <v>0</v>
      </c>
      <c r="Z138">
        <f t="shared" ref="Z138:AA138" ca="1" si="287">Z137+Y138*$D138</f>
        <v>0</v>
      </c>
      <c r="AA138">
        <f t="shared" ca="1" si="287"/>
        <v>0</v>
      </c>
      <c r="AD138">
        <f ca="1">IF(B138&gt;0,C138-Analysis!$B$14,0)</f>
        <v>-3.1793649428593085E-3</v>
      </c>
      <c r="AE138">
        <f ca="1">IF(B138&gt;0,AE137+AD138*$D138,0)</f>
        <v>-1.6897675093086345E-2</v>
      </c>
      <c r="AF138">
        <f ca="1">IF(B138&gt;0,AF137+AE138*$D138,0)</f>
        <v>-2.1275991553871266E-2</v>
      </c>
      <c r="AG138">
        <f ca="1">IF(AND(B138&gt;Analysis!$B$34,B138&lt;Analysis!$B$35),FilterInput(AD138,Analysis!$B$29,Analysis!$B$30),0)</f>
        <v>0</v>
      </c>
      <c r="AH138">
        <f ca="1">MEDIAN2(AG138,Analysis!$B$5,2)</f>
        <v>0</v>
      </c>
      <c r="AI138">
        <f ca="1">AVERAGE2(AH138,Analysis!$B$6,2)</f>
        <v>0</v>
      </c>
      <c r="AJ138">
        <f ca="1">INTEGRAL2(AI138,$B138,AJ137,AI137,$B137,Analysis!$B$22)</f>
        <v>0</v>
      </c>
      <c r="AK138">
        <f ca="1">IF(AND(B138&lt;Analysis!$B$35,B138&gt;0),INTEGRAL2(AJ138,$B138,AK137,AJ137,$B137,Analysis!$B$23),0)</f>
        <v>0</v>
      </c>
      <c r="AM138">
        <f>Analysis!$B$31*'Flight Input'!U138+IF('Flight Input'!U138 &gt; 0,Analysis!$B$32,0)</f>
        <v>0</v>
      </c>
      <c r="AN138">
        <f ca="1">_xlfn.COVARIANCE.P($AK$102:$AK$1171,AM138:AM1207)</f>
        <v>0.16740260315672548</v>
      </c>
      <c r="AO138">
        <f t="shared" ca="1" si="269"/>
        <v>0</v>
      </c>
    </row>
    <row r="139" spans="1:41" x14ac:dyDescent="0.3">
      <c r="A139">
        <v>137</v>
      </c>
      <c r="B139">
        <f>'Flight Input'!M139</f>
        <v>2.7823230000067269</v>
      </c>
      <c r="C139">
        <f ca="1">INDIRECT(CONCATENATE("'Flight Input'!",Analysis!$B$2,A139+2))</f>
        <v>9.8535269700000008</v>
      </c>
      <c r="D139">
        <f t="shared" si="266"/>
        <v>1.0587000011582859E-2</v>
      </c>
      <c r="F139">
        <f t="shared" ca="1" si="270"/>
        <v>26.88917332654491</v>
      </c>
      <c r="G139">
        <f t="shared" ca="1" si="271"/>
        <v>36.980844812387126</v>
      </c>
      <c r="I139">
        <f>SUM(D$2:D139)/COUNT(D$2:D139)</f>
        <v>1.9924985401542267E-2</v>
      </c>
      <c r="J139">
        <f>D139/I139</f>
        <v>0.53134292438494768</v>
      </c>
      <c r="L139">
        <f ca="1">VARA(C$2:C139)</f>
        <v>4.1330203787410754E-4</v>
      </c>
      <c r="M139">
        <f ca="1">(L139-L138)/D139</f>
        <v>-2.8279712159676743E-4</v>
      </c>
      <c r="N139">
        <f t="shared" ca="1" si="272"/>
        <v>-9.2660810325448123E-4</v>
      </c>
      <c r="O139" t="b">
        <f ca="1">IF(OR(O138,M139*MIN((B139-B$2)*Analysis!$B$19,1)&gt;Analysis!$B$18),TRUE,FALSE)</f>
        <v>0</v>
      </c>
      <c r="P139">
        <f ca="1">IF(O139,P138,SUM(C$2:C139)/COUNT(C$2:C139))</f>
        <v>9.8510617454347802</v>
      </c>
      <c r="Q139">
        <f ca="1">IF(O139,C139-P139,0)</f>
        <v>0</v>
      </c>
      <c r="R139">
        <f ca="1">R138+Q139*$D139</f>
        <v>0</v>
      </c>
      <c r="S139">
        <f t="shared" ca="1" si="273"/>
        <v>0</v>
      </c>
      <c r="U139">
        <f ca="1">MEDIAN2(Q139,Analysis!$B$5,2)</f>
        <v>0</v>
      </c>
      <c r="V139">
        <f t="shared" ref="V139:W139" ca="1" si="288">V138+U139*$D139</f>
        <v>0</v>
      </c>
      <c r="W139">
        <f t="shared" ca="1" si="288"/>
        <v>0</v>
      </c>
      <c r="Y139">
        <f ca="1">AVERAGE2(U139,Analysis!$B$5,2)</f>
        <v>0</v>
      </c>
      <c r="Z139">
        <f t="shared" ref="Z139:AA139" ca="1" si="289">Z138+Y139*$D139</f>
        <v>0</v>
      </c>
      <c r="AA139">
        <f t="shared" ca="1" si="289"/>
        <v>0</v>
      </c>
      <c r="AD139">
        <f ca="1">IF(B139&gt;0,C139-Analysis!$B$14,0)</f>
        <v>-3.1891749428591964E-3</v>
      </c>
      <c r="AE139">
        <f ca="1">IF(B139&gt;0,AE138+AD139*$D139,0)</f>
        <v>-1.6931438888243337E-2</v>
      </c>
      <c r="AF139">
        <f ca="1">IF(B139&gt;0,AF138+AE139*$D139,0)</f>
        <v>-2.1455244697577213E-2</v>
      </c>
      <c r="AG139">
        <f ca="1">IF(AND(B139&gt;Analysis!$B$34,B139&lt;Analysis!$B$35),FilterInput(AD139,Analysis!$B$29,Analysis!$B$30),0)</f>
        <v>0</v>
      </c>
      <c r="AH139">
        <f ca="1">MEDIAN2(AG139,Analysis!$B$5,2)</f>
        <v>0</v>
      </c>
      <c r="AI139">
        <f ca="1">AVERAGE2(AH139,Analysis!$B$6,2)</f>
        <v>0</v>
      </c>
      <c r="AJ139">
        <f ca="1">INTEGRAL2(AI139,$B139,AJ138,AI138,$B138,Analysis!$B$22)</f>
        <v>0</v>
      </c>
      <c r="AK139">
        <f ca="1">IF(AND(B139&lt;Analysis!$B$35,B139&gt;0),INTEGRAL2(AJ139,$B139,AK138,AJ138,$B138,Analysis!$B$23),0)</f>
        <v>0</v>
      </c>
      <c r="AM139">
        <f>Analysis!$B$31*'Flight Input'!U139+IF('Flight Input'!U139 &gt; 0,Analysis!$B$32,0)</f>
        <v>0</v>
      </c>
      <c r="AN139">
        <f ca="1">_xlfn.COVARIANCE.P($AK$102:$AK$1171,AM139:AM1208)</f>
        <v>0.16641666012003009</v>
      </c>
      <c r="AO139">
        <f t="shared" ca="1" si="269"/>
        <v>0</v>
      </c>
    </row>
    <row r="140" spans="1:41" x14ac:dyDescent="0.3">
      <c r="A140">
        <v>138</v>
      </c>
      <c r="B140">
        <f>'Flight Input'!M140</f>
        <v>2.8119140000053449</v>
      </c>
      <c r="C140">
        <f ca="1">INDIRECT(CONCATENATE("'Flight Input'!",Analysis!$B$2,A140+2))</f>
        <v>9.8535367800000007</v>
      </c>
      <c r="D140">
        <f t="shared" si="266"/>
        <v>2.9590999998617917E-2</v>
      </c>
      <c r="F140">
        <f t="shared" ca="1" si="270"/>
        <v>27.18074933338827</v>
      </c>
      <c r="G140">
        <f t="shared" ca="1" si="271"/>
        <v>37.785150365873854</v>
      </c>
      <c r="I140">
        <f>SUM(D$2:D140)/COUNT(D$2:D140)</f>
        <v>1.9995028985579047E-2</v>
      </c>
      <c r="J140">
        <f>D140/I140</f>
        <v>1.4799178345757709</v>
      </c>
      <c r="L140">
        <f ca="1">VARA(C$2:C140)</f>
        <v>4.1035116604620439E-4</v>
      </c>
      <c r="M140">
        <f ca="1">(L140-L139)/D140</f>
        <v>-9.9721936671318283E-5</v>
      </c>
      <c r="N140">
        <f t="shared" ca="1" si="272"/>
        <v>3.3151971884512693E-4</v>
      </c>
      <c r="O140" t="b">
        <f ca="1">IF(OR(O139,M140*MIN((B140-B$2)*Analysis!$B$19,1)&gt;Analysis!$B$18),TRUE,FALSE)</f>
        <v>0</v>
      </c>
      <c r="P140">
        <f ca="1">IF(O140,P139,SUM(C$2:C140)/COUNT(C$2:C140))</f>
        <v>9.8510795514388469</v>
      </c>
      <c r="Q140">
        <f ca="1">IF(O140,C140-P140,0)</f>
        <v>0</v>
      </c>
      <c r="R140">
        <f ca="1">R139+Q140*$D140</f>
        <v>0</v>
      </c>
      <c r="S140">
        <f t="shared" ca="1" si="273"/>
        <v>0</v>
      </c>
      <c r="U140">
        <f ca="1">MEDIAN2(Q140,Analysis!$B$5,2)</f>
        <v>0</v>
      </c>
      <c r="V140">
        <f t="shared" ref="V140:W140" ca="1" si="290">V139+U140*$D140</f>
        <v>0</v>
      </c>
      <c r="W140">
        <f t="shared" ca="1" si="290"/>
        <v>0</v>
      </c>
      <c r="Y140">
        <f ca="1">AVERAGE2(U140,Analysis!$B$5,2)</f>
        <v>0</v>
      </c>
      <c r="Z140">
        <f t="shared" ref="Z140:AA140" ca="1" si="291">Z139+Y140*$D140</f>
        <v>0</v>
      </c>
      <c r="AA140">
        <f t="shared" ca="1" si="291"/>
        <v>0</v>
      </c>
      <c r="AD140">
        <f ca="1">IF(B140&gt;0,C140-Analysis!$B$14,0)</f>
        <v>-3.1793649428593085E-3</v>
      </c>
      <c r="AE140">
        <f ca="1">IF(B140&gt;0,AE139+AD140*$D140,0)</f>
        <v>-1.7025519476263091E-2</v>
      </c>
      <c r="AF140">
        <f ca="1">IF(B140&gt;0,AF139+AE140*$D140,0)</f>
        <v>-2.1959046844375784E-2</v>
      </c>
      <c r="AG140">
        <f ca="1">IF(AND(B140&gt;Analysis!$B$34,B140&lt;Analysis!$B$35),FilterInput(AD140,Analysis!$B$29,Analysis!$B$30),0)</f>
        <v>0</v>
      </c>
      <c r="AH140">
        <f ca="1">MEDIAN2(AG140,Analysis!$B$5,2)</f>
        <v>0</v>
      </c>
      <c r="AI140">
        <f ca="1">AVERAGE2(AH140,Analysis!$B$6,2)</f>
        <v>0</v>
      </c>
      <c r="AJ140">
        <f ca="1">INTEGRAL2(AI140,$B140,AJ139,AI139,$B139,Analysis!$B$22)</f>
        <v>0</v>
      </c>
      <c r="AK140">
        <f ca="1">IF(AND(B140&lt;Analysis!$B$35,B140&gt;0),INTEGRAL2(AJ140,$B140,AK139,AJ139,$B139,Analysis!$B$23),0)</f>
        <v>0</v>
      </c>
      <c r="AM140">
        <f>Analysis!$B$31*'Flight Input'!U140+IF('Flight Input'!U140 &gt; 0,Analysis!$B$32,0)</f>
        <v>0</v>
      </c>
      <c r="AN140">
        <f ca="1">_xlfn.COVARIANCE.P($AK$102:$AK$1171,AM140:AM1209)</f>
        <v>0.1654257233051061</v>
      </c>
      <c r="AO140">
        <f t="shared" ca="1" si="269"/>
        <v>0</v>
      </c>
    </row>
    <row r="141" spans="1:41" x14ac:dyDescent="0.3">
      <c r="A141">
        <v>139</v>
      </c>
      <c r="B141">
        <f>'Flight Input'!M141</f>
        <v>2.8209769999957643</v>
      </c>
      <c r="C141">
        <f ca="1">INDIRECT(CONCATENATE("'Flight Input'!",Analysis!$B$2,A141+2))</f>
        <v>9.8548218900000002</v>
      </c>
      <c r="D141">
        <f t="shared" si="266"/>
        <v>9.0629999904194847E-3</v>
      </c>
      <c r="F141">
        <f t="shared" ca="1" si="270"/>
        <v>27.270063584082926</v>
      </c>
      <c r="G141">
        <f t="shared" ca="1" si="271"/>
        <v>38.032298951875134</v>
      </c>
      <c r="I141">
        <f>SUM(D$2:D141)/COUNT(D$2:D141)</f>
        <v>1.9916381294966388E-2</v>
      </c>
      <c r="J141">
        <f>D141/I141</f>
        <v>0.45505254474667256</v>
      </c>
      <c r="L141">
        <f ca="1">VARA(C$2:C141)</f>
        <v>4.0749903579761766E-4</v>
      </c>
      <c r="M141">
        <f ca="1">(L141-L140)/D141</f>
        <v>-3.1470045808250271E-4</v>
      </c>
      <c r="N141">
        <f t="shared" ca="1" si="272"/>
        <v>0.14179741822332853</v>
      </c>
      <c r="O141" t="b">
        <f ca="1">IF(OR(O140,M141*MIN((B141-B$2)*Analysis!$B$19,1)&gt;Analysis!$B$18),TRUE,FALSE)</f>
        <v>0</v>
      </c>
      <c r="P141">
        <f ca="1">IF(O141,P140,SUM(C$2:C141)/COUNT(C$2:C141))</f>
        <v>9.8511062824285691</v>
      </c>
      <c r="Q141">
        <f ca="1">IF(O141,C141-P141,0)</f>
        <v>0</v>
      </c>
      <c r="R141">
        <f ca="1">R140+Q141*$D141</f>
        <v>0</v>
      </c>
      <c r="S141">
        <f t="shared" ca="1" si="273"/>
        <v>0</v>
      </c>
      <c r="U141">
        <f ca="1">MEDIAN2(Q141,Analysis!$B$5,2)</f>
        <v>0</v>
      </c>
      <c r="V141">
        <f t="shared" ref="V141:W141" ca="1" si="292">V140+U141*$D141</f>
        <v>0</v>
      </c>
      <c r="W141">
        <f t="shared" ca="1" si="292"/>
        <v>0</v>
      </c>
      <c r="Y141">
        <f ca="1">AVERAGE2(U141,Analysis!$B$5,2)</f>
        <v>0</v>
      </c>
      <c r="Z141">
        <f t="shared" ref="Z141:AA141" ca="1" si="293">Z140+Y141*$D141</f>
        <v>0</v>
      </c>
      <c r="AA141">
        <f t="shared" ca="1" si="293"/>
        <v>0</v>
      </c>
      <c r="AD141">
        <f ca="1">IF(B141&gt;0,C141-Analysis!$B$14,0)</f>
        <v>-1.8942549428597744E-3</v>
      </c>
      <c r="AE141">
        <f ca="1">IF(B141&gt;0,AE140+AD141*$D141,0)</f>
        <v>-1.704268710879208E-2</v>
      </c>
      <c r="AF141">
        <f ca="1">IF(B141&gt;0,AF140+AE141*$D141,0)</f>
        <v>-2.2113504717479488E-2</v>
      </c>
      <c r="AG141">
        <f ca="1">IF(AND(B141&gt;Analysis!$B$34,B141&lt;Analysis!$B$35),FilterInput(AD141,Analysis!$B$29,Analysis!$B$30),0)</f>
        <v>0</v>
      </c>
      <c r="AH141">
        <f ca="1">MEDIAN2(AG141,Analysis!$B$5,2)</f>
        <v>0</v>
      </c>
      <c r="AI141">
        <f ca="1">AVERAGE2(AH141,Analysis!$B$6,2)</f>
        <v>0</v>
      </c>
      <c r="AJ141">
        <f ca="1">INTEGRAL2(AI141,$B141,AJ140,AI140,$B140,Analysis!$B$22)</f>
        <v>0</v>
      </c>
      <c r="AK141">
        <f ca="1">IF(AND(B141&lt;Analysis!$B$35,B141&gt;0),INTEGRAL2(AJ141,$B141,AK140,AJ140,$B140,Analysis!$B$23),0)</f>
        <v>0</v>
      </c>
      <c r="AM141">
        <f>Analysis!$B$31*'Flight Input'!U141+IF('Flight Input'!U141 &gt; 0,Analysis!$B$32,0)</f>
        <v>0</v>
      </c>
      <c r="AN141">
        <f ca="1">_xlfn.COVARIANCE.P($AK$102:$AK$1171,AM141:AM1210)</f>
        <v>0.16444711314562593</v>
      </c>
      <c r="AO141">
        <f t="shared" ca="1" si="269"/>
        <v>0</v>
      </c>
    </row>
    <row r="142" spans="1:41" x14ac:dyDescent="0.3">
      <c r="A142">
        <v>140</v>
      </c>
      <c r="B142">
        <f>'Flight Input'!M142</f>
        <v>2.8517180000053486</v>
      </c>
      <c r="C142">
        <f ca="1">INDIRECT(CONCATENATE("'Flight Input'!",Analysis!$B$2,A142+2))</f>
        <v>9.8532228599999989</v>
      </c>
      <c r="D142">
        <f t="shared" si="266"/>
        <v>3.0741000009584241E-2</v>
      </c>
      <c r="F142">
        <f t="shared" ca="1" si="270"/>
        <v>27.572961508116624</v>
      </c>
      <c r="G142">
        <f t="shared" ca="1" si="271"/>
        <v>38.879919361860416</v>
      </c>
      <c r="I142">
        <f>SUM(D$2:D142)/COUNT(D$2:D142)</f>
        <v>1.9993700000070801E-2</v>
      </c>
      <c r="J142">
        <f>D142/I142</f>
        <v>1.5375343237857617</v>
      </c>
      <c r="L142">
        <f ca="1">VARA(C$2:C142)</f>
        <v>4.0462010074385647E-4</v>
      </c>
      <c r="M142">
        <f ca="1">(L142-L141)/D142</f>
        <v>-9.365131429893684E-5</v>
      </c>
      <c r="N142">
        <f t="shared" ca="1" si="272"/>
        <v>-5.2016199847198928E-2</v>
      </c>
      <c r="O142" t="b">
        <f ca="1">IF(OR(O141,M142*MIN((B142-B$2)*Analysis!$B$19,1)&gt;Analysis!$B$18),TRUE,FALSE)</f>
        <v>0</v>
      </c>
      <c r="P142">
        <f ca="1">IF(O142,P141,SUM(C$2:C142)/COUNT(C$2:C142))</f>
        <v>9.8511212936170196</v>
      </c>
      <c r="Q142">
        <f ca="1">IF(O142,C142-P142,0)</f>
        <v>0</v>
      </c>
      <c r="R142">
        <f ca="1">R141+Q142*$D142</f>
        <v>0</v>
      </c>
      <c r="S142">
        <f t="shared" ca="1" si="273"/>
        <v>0</v>
      </c>
      <c r="U142">
        <f ca="1">MEDIAN2(Q142,Analysis!$B$5,2)</f>
        <v>0</v>
      </c>
      <c r="V142">
        <f t="shared" ref="V142:W142" ca="1" si="294">V141+U142*$D142</f>
        <v>0</v>
      </c>
      <c r="W142">
        <f t="shared" ca="1" si="294"/>
        <v>0</v>
      </c>
      <c r="Y142">
        <f ca="1">AVERAGE2(U142,Analysis!$B$5,2)</f>
        <v>0</v>
      </c>
      <c r="Z142">
        <f t="shared" ref="Z142:AA142" ca="1" si="295">Z141+Y142*$D142</f>
        <v>0</v>
      </c>
      <c r="AA142">
        <f t="shared" ca="1" si="295"/>
        <v>0</v>
      </c>
      <c r="AD142">
        <f ca="1">IF(B142&gt;0,C142-Analysis!$B$14,0)</f>
        <v>-3.4932849428610524E-3</v>
      </c>
      <c r="AE142">
        <f ca="1">IF(B142&gt;0,AE141+AD142*$D142,0)</f>
        <v>-1.7150074181254051E-2</v>
      </c>
      <c r="AF142">
        <f ca="1">IF(B142&gt;0,AF141+AE142*$D142,0)</f>
        <v>-2.264071514804979E-2</v>
      </c>
      <c r="AG142">
        <f ca="1">IF(AND(B142&gt;Analysis!$B$34,B142&lt;Analysis!$B$35),FilterInput(AD142,Analysis!$B$29,Analysis!$B$30),0)</f>
        <v>0</v>
      </c>
      <c r="AH142">
        <f ca="1">MEDIAN2(AG142,Analysis!$B$5,2)</f>
        <v>0</v>
      </c>
      <c r="AI142">
        <f ca="1">AVERAGE2(AH142,Analysis!$B$6,2)</f>
        <v>0</v>
      </c>
      <c r="AJ142">
        <f ca="1">INTEGRAL2(AI142,$B142,AJ141,AI141,$B141,Analysis!$B$22)</f>
        <v>0</v>
      </c>
      <c r="AK142">
        <f ca="1">IF(AND(B142&lt;Analysis!$B$35,B142&gt;0),INTEGRAL2(AJ142,$B142,AK141,AJ141,$B141,Analysis!$B$23),0)</f>
        <v>0</v>
      </c>
      <c r="AM142">
        <f>Analysis!$B$31*'Flight Input'!U142+IF('Flight Input'!U142 &gt; 0,Analysis!$B$32,0)</f>
        <v>0</v>
      </c>
      <c r="AN142">
        <f ca="1">_xlfn.COVARIANCE.P($AK$102:$AK$1171,AM142:AM1211)</f>
        <v>0.16346436286679955</v>
      </c>
      <c r="AO142">
        <f t="shared" ca="1" si="269"/>
        <v>0</v>
      </c>
    </row>
    <row r="143" spans="1:41" x14ac:dyDescent="0.3">
      <c r="A143">
        <v>141</v>
      </c>
      <c r="B143">
        <f>'Flight Input'!M143</f>
        <v>2.8717109999997774</v>
      </c>
      <c r="C143">
        <f ca="1">INDIRECT(CONCATENATE("'Flight Input'!",Analysis!$B$2,A143+2))</f>
        <v>9.8535367800000007</v>
      </c>
      <c r="D143">
        <f t="shared" si="266"/>
        <v>1.9992999994428828E-2</v>
      </c>
      <c r="F143">
        <f t="shared" ca="1" si="270"/>
        <v>27.769963268904267</v>
      </c>
      <c r="G143">
        <f t="shared" ca="1" si="271"/>
        <v>39.435124237340908</v>
      </c>
      <c r="I143">
        <f>SUM(D$2:D143)/COUNT(D$2:D143)</f>
        <v>1.9993695035491778E-2</v>
      </c>
      <c r="J143">
        <f>D143/I143</f>
        <v>0.99996523698787465</v>
      </c>
      <c r="L143">
        <f ca="1">VARA(C$2:C143)</f>
        <v>4.0179154319187042E-4</v>
      </c>
      <c r="M143">
        <f ca="1">(L143-L142)/D143</f>
        <v>-1.4147739472686647E-4</v>
      </c>
      <c r="N143">
        <f t="shared" ca="1" si="272"/>
        <v>1.5701495527895747E-2</v>
      </c>
      <c r="O143" t="b">
        <f ca="1">IF(OR(O142,M143*MIN((B143-B$2)*Analysis!$B$19,1)&gt;Analysis!$B$18),TRUE,FALSE)</f>
        <v>0</v>
      </c>
      <c r="P143">
        <f ca="1">IF(O143,P142,SUM(C$2:C143)/COUNT(C$2:C143))</f>
        <v>9.851138304084504</v>
      </c>
      <c r="Q143">
        <f ca="1">IF(O143,C143-P143,0)</f>
        <v>0</v>
      </c>
      <c r="R143">
        <f ca="1">R142+Q143*$D143</f>
        <v>0</v>
      </c>
      <c r="S143">
        <f t="shared" ca="1" si="273"/>
        <v>0</v>
      </c>
      <c r="U143">
        <f ca="1">MEDIAN2(Q143,Analysis!$B$5,2)</f>
        <v>0</v>
      </c>
      <c r="V143">
        <f t="shared" ref="V143:W143" ca="1" si="296">V142+U143*$D143</f>
        <v>0</v>
      </c>
      <c r="W143">
        <f t="shared" ca="1" si="296"/>
        <v>0</v>
      </c>
      <c r="Y143">
        <f ca="1">AVERAGE2(U143,Analysis!$B$5,2)</f>
        <v>0</v>
      </c>
      <c r="Z143">
        <f t="shared" ref="Z143:AA143" ca="1" si="297">Z142+Y143*$D143</f>
        <v>0</v>
      </c>
      <c r="AA143">
        <f t="shared" ca="1" si="297"/>
        <v>0</v>
      </c>
      <c r="AD143">
        <f ca="1">IF(B143&gt;0,C143-Analysis!$B$14,0)</f>
        <v>-3.1793649428593085E-3</v>
      </c>
      <c r="AE143">
        <f ca="1">IF(B143&gt;0,AE142+AD143*$D143,0)</f>
        <v>-1.7213639224538925E-2</v>
      </c>
      <c r="AF143">
        <f ca="1">IF(B143&gt;0,AF142+AE143*$D143,0)</f>
        <v>-2.2984867436970098E-2</v>
      </c>
      <c r="AG143">
        <f ca="1">IF(AND(B143&gt;Analysis!$B$34,B143&lt;Analysis!$B$35),FilterInput(AD143,Analysis!$B$29,Analysis!$B$30),0)</f>
        <v>0</v>
      </c>
      <c r="AH143">
        <f ca="1">MEDIAN2(AG143,Analysis!$B$5,2)</f>
        <v>0</v>
      </c>
      <c r="AI143">
        <f ca="1">AVERAGE2(AH143,Analysis!$B$6,2)</f>
        <v>0</v>
      </c>
      <c r="AJ143">
        <f ca="1">INTEGRAL2(AI143,$B143,AJ142,AI142,$B142,Analysis!$B$22)</f>
        <v>0</v>
      </c>
      <c r="AK143">
        <f ca="1">IF(AND(B143&lt;Analysis!$B$35,B143&gt;0),INTEGRAL2(AJ143,$B143,AK142,AJ142,$B142,Analysis!$B$23),0)</f>
        <v>0</v>
      </c>
      <c r="AM143">
        <f>Analysis!$B$31*'Flight Input'!U143+IF('Flight Input'!U143 &gt; 0,Analysis!$B$32,0)</f>
        <v>0</v>
      </c>
      <c r="AN143">
        <f ca="1">_xlfn.COVARIANCE.P($AK$102:$AK$1171,AM143:AM1212)</f>
        <v>0.16248853435583346</v>
      </c>
      <c r="AO143">
        <f t="shared" ca="1" si="269"/>
        <v>0</v>
      </c>
    </row>
    <row r="144" spans="1:41" x14ac:dyDescent="0.3">
      <c r="A144">
        <v>142</v>
      </c>
      <c r="B144">
        <f>'Flight Input'!M144</f>
        <v>2.8814480000000913</v>
      </c>
      <c r="C144">
        <f ca="1">INDIRECT(CONCATENATE("'Flight Input'!",Analysis!$B$2,A144+2))</f>
        <v>9.8532915299999999</v>
      </c>
      <c r="D144">
        <f t="shared" si="266"/>
        <v>9.7370000003138557E-3</v>
      </c>
      <c r="F144">
        <f t="shared" ca="1" si="270"/>
        <v>27.865904768534968</v>
      </c>
      <c r="G144">
        <f t="shared" ca="1" si="271"/>
        <v>39.706454552080878</v>
      </c>
      <c r="I144">
        <f>SUM(D$2:D144)/COUNT(D$2:D144)</f>
        <v>1.9921464788765175E-2</v>
      </c>
      <c r="J144">
        <f>D144/I144</f>
        <v>0.48876927994798319</v>
      </c>
      <c r="L144">
        <f ca="1">VARA(C$2:C144)</f>
        <v>3.9899444753271993E-4</v>
      </c>
      <c r="M144">
        <f ca="1">(L144-L143)/D144</f>
        <v>-2.8726462555821397E-4</v>
      </c>
      <c r="N144">
        <f t="shared" ca="1" si="272"/>
        <v>-2.5187429392302209E-2</v>
      </c>
      <c r="O144" t="b">
        <f ca="1">IF(OR(O143,M144*MIN((B144-B$2)*Analysis!$B$19,1)&gt;Analysis!$B$18),TRUE,FALSE)</f>
        <v>0</v>
      </c>
      <c r="P144">
        <f ca="1">IF(O144,P143,SUM(C$2:C144)/COUNT(C$2:C144))</f>
        <v>9.8511533616083895</v>
      </c>
      <c r="Q144">
        <f ca="1">IF(O144,C144-P144,0)</f>
        <v>0</v>
      </c>
      <c r="R144">
        <f ca="1">R143+Q144*$D144</f>
        <v>0</v>
      </c>
      <c r="S144">
        <f t="shared" ca="1" si="273"/>
        <v>0</v>
      </c>
      <c r="U144">
        <f ca="1">MEDIAN2(Q144,Analysis!$B$5,2)</f>
        <v>0</v>
      </c>
      <c r="V144">
        <f t="shared" ref="V144:W144" ca="1" si="298">V143+U144*$D144</f>
        <v>0</v>
      </c>
      <c r="W144">
        <f t="shared" ca="1" si="298"/>
        <v>0</v>
      </c>
      <c r="Y144">
        <f ca="1">AVERAGE2(U144,Analysis!$B$5,2)</f>
        <v>0</v>
      </c>
      <c r="Z144">
        <f t="shared" ref="Z144:AA144" ca="1" si="299">Z143+Y144*$D144</f>
        <v>0</v>
      </c>
      <c r="AA144">
        <f t="shared" ca="1" si="299"/>
        <v>0</v>
      </c>
      <c r="AD144">
        <f ca="1">IF(B144&gt;0,C144-Analysis!$B$14,0)</f>
        <v>-3.4246149428600603E-3</v>
      </c>
      <c r="AE144">
        <f ca="1">IF(B144&gt;0,AE143+AD144*$D144,0)</f>
        <v>-1.7246984700238627E-2</v>
      </c>
      <c r="AF144">
        <f ca="1">IF(B144&gt;0,AF143+AE144*$D144,0)</f>
        <v>-2.3152801327001735E-2</v>
      </c>
      <c r="AG144">
        <f ca="1">IF(AND(B144&gt;Analysis!$B$34,B144&lt;Analysis!$B$35),FilterInput(AD144,Analysis!$B$29,Analysis!$B$30),0)</f>
        <v>0</v>
      </c>
      <c r="AH144">
        <f ca="1">MEDIAN2(AG144,Analysis!$B$5,2)</f>
        <v>0</v>
      </c>
      <c r="AI144">
        <f ca="1">AVERAGE2(AH144,Analysis!$B$6,2)</f>
        <v>0</v>
      </c>
      <c r="AJ144">
        <f ca="1">INTEGRAL2(AI144,$B144,AJ143,AI143,$B143,Analysis!$B$22)</f>
        <v>0</v>
      </c>
      <c r="AK144">
        <f ca="1">IF(AND(B144&lt;Analysis!$B$35,B144&gt;0),INTEGRAL2(AJ144,$B144,AK143,AJ143,$B143,Analysis!$B$23),0)</f>
        <v>0</v>
      </c>
      <c r="AM144">
        <f>Analysis!$B$31*'Flight Input'!U144+IF('Flight Input'!U144 &gt; 0,Analysis!$B$32,0)</f>
        <v>0</v>
      </c>
      <c r="AN144">
        <f ca="1">_xlfn.COVARIANCE.P($AK$102:$AK$1171,AM144:AM1213)</f>
        <v>0.16151919763011729</v>
      </c>
      <c r="AO144">
        <f t="shared" ca="1" si="269"/>
        <v>0</v>
      </c>
    </row>
    <row r="145" spans="1:41" x14ac:dyDescent="0.3">
      <c r="A145">
        <v>143</v>
      </c>
      <c r="B145">
        <f>'Flight Input'!M145</f>
        <v>2.907361999998102</v>
      </c>
      <c r="C145">
        <f ca="1">INDIRECT(CONCATENATE("'Flight Input'!",Analysis!$B$2,A145+2))</f>
        <v>9.8534681100000014</v>
      </c>
      <c r="D145">
        <f t="shared" si="266"/>
        <v>2.5913999998010695E-2</v>
      </c>
      <c r="F145">
        <f t="shared" ca="1" si="270"/>
        <v>28.121247541117906</v>
      </c>
      <c r="G145">
        <f t="shared" ca="1" si="271"/>
        <v>40.435188560805464</v>
      </c>
      <c r="I145">
        <f>SUM(D$2:D145)/COUNT(D$2:D145)</f>
        <v>1.9963370629389268E-2</v>
      </c>
      <c r="J145">
        <f>D145/I145</f>
        <v>1.2980773877864669</v>
      </c>
      <c r="L145">
        <f ca="1">VARA(C$2:C145)</f>
        <v>3.9624148532176143E-4</v>
      </c>
      <c r="M145">
        <f ca="1">(L145-L144)/D145</f>
        <v>-1.0623455318244308E-4</v>
      </c>
      <c r="N145">
        <f t="shared" ca="1" si="272"/>
        <v>6.8140773332982692E-3</v>
      </c>
      <c r="O145" t="b">
        <f ca="1">IF(OR(O144,M145*MIN((B145-B$2)*Analysis!$B$19,1)&gt;Analysis!$B$18),TRUE,FALSE)</f>
        <v>0</v>
      </c>
      <c r="P145">
        <f ca="1">IF(O145,P144,SUM(C$2:C145)/COUNT(C$2:C145))</f>
        <v>9.8511694362499966</v>
      </c>
      <c r="Q145">
        <f ca="1">IF(O145,C145-P145,0)</f>
        <v>0</v>
      </c>
      <c r="R145">
        <f ca="1">R144+Q145*$D145</f>
        <v>0</v>
      </c>
      <c r="S145">
        <f t="shared" ca="1" si="273"/>
        <v>0</v>
      </c>
      <c r="U145">
        <f ca="1">MEDIAN2(Q145,Analysis!$B$5,2)</f>
        <v>0</v>
      </c>
      <c r="V145">
        <f t="shared" ref="V145:W145" ca="1" si="300">V144+U145*$D145</f>
        <v>0</v>
      </c>
      <c r="W145">
        <f t="shared" ca="1" si="300"/>
        <v>0</v>
      </c>
      <c r="Y145">
        <f ca="1">AVERAGE2(U145,Analysis!$B$5,2)</f>
        <v>0</v>
      </c>
      <c r="Z145">
        <f t="shared" ref="Z145:AA145" ca="1" si="301">Z144+Y145*$D145</f>
        <v>0</v>
      </c>
      <c r="AA145">
        <f t="shared" ca="1" si="301"/>
        <v>0</v>
      </c>
      <c r="AD145">
        <f ca="1">IF(B145&gt;0,C145-Analysis!$B$14,0)</f>
        <v>-3.2480349428585242E-3</v>
      </c>
      <c r="AE145">
        <f ca="1">IF(B145&gt;0,AE144+AD145*$D145,0)</f>
        <v>-1.7331154277741401E-2</v>
      </c>
      <c r="AF145">
        <f ca="1">IF(B145&gt;0,AF144+AE145*$D145,0)</f>
        <v>-2.3601920858920648E-2</v>
      </c>
      <c r="AG145">
        <f ca="1">IF(AND(B145&gt;Analysis!$B$34,B145&lt;Analysis!$B$35),FilterInput(AD145,Analysis!$B$29,Analysis!$B$30),0)</f>
        <v>0</v>
      </c>
      <c r="AH145">
        <f ca="1">MEDIAN2(AG145,Analysis!$B$5,2)</f>
        <v>0</v>
      </c>
      <c r="AI145">
        <f ca="1">AVERAGE2(AH145,Analysis!$B$6,2)</f>
        <v>0</v>
      </c>
      <c r="AJ145">
        <f ca="1">INTEGRAL2(AI145,$B145,AJ144,AI144,$B144,Analysis!$B$22)</f>
        <v>0</v>
      </c>
      <c r="AK145">
        <f ca="1">IF(AND(B145&lt;Analysis!$B$35,B145&gt;0),INTEGRAL2(AJ145,$B145,AK144,AJ144,$B144,Analysis!$B$23),0)</f>
        <v>0</v>
      </c>
      <c r="AM145">
        <f>Analysis!$B$31*'Flight Input'!U145+IF('Flight Input'!U145 &gt; 0,Analysis!$B$32,0)</f>
        <v>0</v>
      </c>
      <c r="AN145">
        <f ca="1">_xlfn.COVARIANCE.P($AK$102:$AK$1171,AM145:AM1214)</f>
        <v>0.16055507036218161</v>
      </c>
      <c r="AO145">
        <f t="shared" ca="1" si="269"/>
        <v>0</v>
      </c>
    </row>
    <row r="146" spans="1:41" x14ac:dyDescent="0.3">
      <c r="A146">
        <v>144</v>
      </c>
      <c r="B146">
        <f>'Flight Input'!M146</f>
        <v>2.9234009999927366</v>
      </c>
      <c r="C146">
        <f ca="1">INDIRECT(CONCATENATE("'Flight Input'!",Analysis!$B$2,A146+2))</f>
        <v>9.8535171600000009</v>
      </c>
      <c r="D146">
        <f t="shared" si="266"/>
        <v>1.6038999994634651E-2</v>
      </c>
      <c r="F146">
        <f t="shared" ca="1" si="270"/>
        <v>28.279288102794279</v>
      </c>
      <c r="G146">
        <f t="shared" ca="1" si="271"/>
        <v>40.888760062534452</v>
      </c>
      <c r="I146">
        <f>SUM(D$2:D146)/COUNT(D$2:D146)</f>
        <v>1.9936118055536807E-2</v>
      </c>
      <c r="J146">
        <f>D146/I146</f>
        <v>0.80451971391592858</v>
      </c>
      <c r="L146">
        <f ca="1">VARA(C$2:C146)</f>
        <v>3.935278208010935E-4</v>
      </c>
      <c r="M146">
        <f ca="1">(L146-L145)/D146</f>
        <v>-1.6919162800521864E-4</v>
      </c>
      <c r="N146">
        <f t="shared" ca="1" si="272"/>
        <v>3.0581707098851535E-3</v>
      </c>
      <c r="O146" t="b">
        <f ca="1">IF(OR(O145,M146*MIN((B146-B$2)*Analysis!$B$19,1)&gt;Analysis!$B$18),TRUE,FALSE)</f>
        <v>0</v>
      </c>
      <c r="P146">
        <f ca="1">IF(O146,P145,SUM(C$2:C146)/COUNT(C$2:C146))</f>
        <v>9.8511856274482721</v>
      </c>
      <c r="Q146">
        <f ca="1">IF(O146,C146-P146,0)</f>
        <v>0</v>
      </c>
      <c r="R146">
        <f ca="1">R145+Q146*$D146</f>
        <v>0</v>
      </c>
      <c r="S146">
        <f t="shared" ca="1" si="273"/>
        <v>0</v>
      </c>
      <c r="U146">
        <f ca="1">MEDIAN2(Q146,Analysis!$B$5,2)</f>
        <v>0</v>
      </c>
      <c r="V146">
        <f t="shared" ref="V146:W146" ca="1" si="302">V145+U146*$D146</f>
        <v>0</v>
      </c>
      <c r="W146">
        <f t="shared" ca="1" si="302"/>
        <v>0</v>
      </c>
      <c r="Y146">
        <f ca="1">AVERAGE2(U146,Analysis!$B$5,2)</f>
        <v>0</v>
      </c>
      <c r="Z146">
        <f t="shared" ref="Z146:AA146" ca="1" si="303">Z145+Y146*$D146</f>
        <v>0</v>
      </c>
      <c r="AA146">
        <f t="shared" ca="1" si="303"/>
        <v>0</v>
      </c>
      <c r="AD146">
        <f ca="1">IF(B146&gt;0,C146-Analysis!$B$14,0)</f>
        <v>-3.1989849428590844E-3</v>
      </c>
      <c r="AE146">
        <f ca="1">IF(B146&gt;0,AE145+AD146*$D146,0)</f>
        <v>-1.7382462797222754E-2</v>
      </c>
      <c r="AF146">
        <f ca="1">IF(B146&gt;0,AF145+AE146*$D146,0)</f>
        <v>-2.3880718179632041E-2</v>
      </c>
      <c r="AG146">
        <f ca="1">IF(AND(B146&gt;Analysis!$B$34,B146&lt;Analysis!$B$35),FilterInput(AD146,Analysis!$B$29,Analysis!$B$30),0)</f>
        <v>0</v>
      </c>
      <c r="AH146">
        <f ca="1">MEDIAN2(AG146,Analysis!$B$5,2)</f>
        <v>0</v>
      </c>
      <c r="AI146">
        <f ca="1">AVERAGE2(AH146,Analysis!$B$6,2)</f>
        <v>0</v>
      </c>
      <c r="AJ146">
        <f ca="1">INTEGRAL2(AI146,$B146,AJ145,AI145,$B145,Analysis!$B$22)</f>
        <v>0</v>
      </c>
      <c r="AK146">
        <f ca="1">IF(AND(B146&lt;Analysis!$B$35,B146&gt;0),INTEGRAL2(AJ146,$B146,AK145,AJ145,$B145,Analysis!$B$23),0)</f>
        <v>0</v>
      </c>
      <c r="AM146">
        <f>Analysis!$B$31*'Flight Input'!U146+IF('Flight Input'!U146 &gt; 0,Analysis!$B$32,0)</f>
        <v>0</v>
      </c>
      <c r="AN146">
        <f ca="1">_xlfn.COVARIANCE.P($AK$102:$AK$1171,AM146:AM1215)</f>
        <v>0.15959491574532228</v>
      </c>
      <c r="AO146">
        <f t="shared" ca="1" si="269"/>
        <v>0</v>
      </c>
    </row>
    <row r="147" spans="1:41" x14ac:dyDescent="0.3">
      <c r="A147">
        <v>145</v>
      </c>
      <c r="B147">
        <f>'Flight Input'!M147</f>
        <v>2.9484079999965616</v>
      </c>
      <c r="C147">
        <f ca="1">INDIRECT(CONCATENATE("'Flight Input'!",Analysis!$B$2,A147+2))</f>
        <v>9.8535171600000009</v>
      </c>
      <c r="D147">
        <f t="shared" si="266"/>
        <v>2.5007000003824942E-2</v>
      </c>
      <c r="F147">
        <f t="shared" ca="1" si="270"/>
        <v>28.525695006452089</v>
      </c>
      <c r="G147">
        <f t="shared" ca="1" si="271"/>
        <v>41.602102117669908</v>
      </c>
      <c r="I147">
        <f>SUM(D$2:D147)/COUNT(D$2:D147)</f>
        <v>1.9971089655180171E-2</v>
      </c>
      <c r="J147">
        <f>D147/I147</f>
        <v>1.2521600190873179</v>
      </c>
      <c r="L147">
        <f ca="1">VARA(C$2:C147)</f>
        <v>3.9085106900840587E-4</v>
      </c>
      <c r="M147">
        <f ca="1">(L147-L146)/D147</f>
        <v>-1.0704010046299876E-4</v>
      </c>
      <c r="N147">
        <f t="shared" ca="1" si="272"/>
        <v>0</v>
      </c>
      <c r="O147" t="b">
        <f ca="1">IF(OR(O146,M147*MIN((B147-B$2)*Analysis!$B$19,1)&gt;Analysis!$B$18),TRUE,FALSE)</f>
        <v>0</v>
      </c>
      <c r="P147">
        <f ca="1">IF(O147,P146,SUM(C$2:C147)/COUNT(C$2:C147))</f>
        <v>9.851201596849311</v>
      </c>
      <c r="Q147">
        <f ca="1">IF(O147,C147-P147,0)</f>
        <v>0</v>
      </c>
      <c r="R147">
        <f ca="1">R146+Q147*$D147</f>
        <v>0</v>
      </c>
      <c r="S147">
        <f t="shared" ca="1" si="273"/>
        <v>0</v>
      </c>
      <c r="U147">
        <f ca="1">MEDIAN2(Q147,Analysis!$B$5,2)</f>
        <v>0</v>
      </c>
      <c r="V147">
        <f t="shared" ref="V147:W147" ca="1" si="304">V146+U147*$D147</f>
        <v>0</v>
      </c>
      <c r="W147">
        <f t="shared" ca="1" si="304"/>
        <v>0</v>
      </c>
      <c r="Y147">
        <f ca="1">AVERAGE2(U147,Analysis!$B$5,2)</f>
        <v>0</v>
      </c>
      <c r="Z147">
        <f t="shared" ref="Z147:AA147" ca="1" si="305">Z146+Y147*$D147</f>
        <v>0</v>
      </c>
      <c r="AA147">
        <f t="shared" ca="1" si="305"/>
        <v>0</v>
      </c>
      <c r="AD147">
        <f ca="1">IF(B147&gt;0,C147-Analysis!$B$14,0)</f>
        <v>-3.1989849428590844E-3</v>
      </c>
      <c r="AE147">
        <f ca="1">IF(B147&gt;0,AE146+AD147*$D147,0)</f>
        <v>-1.7462459813701068E-2</v>
      </c>
      <c r="AF147">
        <f ca="1">IF(B147&gt;0,AF146+AE147*$D147,0)</f>
        <v>-2.4317401912260055E-2</v>
      </c>
      <c r="AG147">
        <f ca="1">IF(AND(B147&gt;Analysis!$B$34,B147&lt;Analysis!$B$35),FilterInput(AD147,Analysis!$B$29,Analysis!$B$30),0)</f>
        <v>0</v>
      </c>
      <c r="AH147">
        <f ca="1">MEDIAN2(AG147,Analysis!$B$5,2)</f>
        <v>0</v>
      </c>
      <c r="AI147">
        <f ca="1">AVERAGE2(AH147,Analysis!$B$6,2)</f>
        <v>0</v>
      </c>
      <c r="AJ147">
        <f ca="1">INTEGRAL2(AI147,$B147,AJ146,AI146,$B146,Analysis!$B$22)</f>
        <v>0</v>
      </c>
      <c r="AK147">
        <f ca="1">IF(AND(B147&lt;Analysis!$B$35,B147&gt;0),INTEGRAL2(AJ147,$B147,AK146,AJ146,$B146,Analysis!$B$23),0)</f>
        <v>0</v>
      </c>
      <c r="AM147">
        <f>Analysis!$B$31*'Flight Input'!U147+IF('Flight Input'!U147 &gt; 0,Analysis!$B$32,0)</f>
        <v>0</v>
      </c>
      <c r="AN147">
        <f ca="1">_xlfn.COVARIANCE.P($AK$102:$AK$1171,AM147:AM1216)</f>
        <v>0.15863708366465756</v>
      </c>
      <c r="AO147">
        <f t="shared" ca="1" si="269"/>
        <v>0</v>
      </c>
    </row>
    <row r="148" spans="1:41" x14ac:dyDescent="0.3">
      <c r="A148">
        <v>146</v>
      </c>
      <c r="B148">
        <f>'Flight Input'!M148</f>
        <v>2.9674059999961173</v>
      </c>
      <c r="C148">
        <f ca="1">INDIRECT(CONCATENATE("'Flight Input'!",Analysis!$B$2,A148+2))</f>
        <v>9.9391192200000003</v>
      </c>
      <c r="D148">
        <f t="shared" si="266"/>
        <v>1.8997999999555759E-2</v>
      </c>
      <c r="F148">
        <f t="shared" ca="1" si="270"/>
        <v>28.714518393389234</v>
      </c>
      <c r="G148">
        <f t="shared" ca="1" si="271"/>
        <v>42.147620538094763</v>
      </c>
      <c r="I148">
        <f>SUM(D$2:D148)/COUNT(D$2:D148)</f>
        <v>1.996442465753891E-2</v>
      </c>
      <c r="J148">
        <f>D148/I148</f>
        <v>0.95159266171899359</v>
      </c>
      <c r="L148">
        <f ca="1">VARA(C$2:C148)</f>
        <v>4.4075569709916022E-4</v>
      </c>
      <c r="M148">
        <f ca="1">(L148-L147)/D148</f>
        <v>2.6268358822992576E-3</v>
      </c>
      <c r="N148">
        <f t="shared" ca="1" si="272"/>
        <v>4.5058458786188575</v>
      </c>
      <c r="O148" t="b">
        <f ca="1">IF(OR(O147,M148*MIN((B148-B$2)*Analysis!$B$19,1)&gt;Analysis!$B$18),TRUE,FALSE)</f>
        <v>0</v>
      </c>
      <c r="P148">
        <f ca="1">IF(O148,P147,SUM(C$2:C148)/COUNT(C$2:C148))</f>
        <v>9.8517996759183646</v>
      </c>
      <c r="Q148">
        <f ca="1">IF(O148,C148-P148,0)</f>
        <v>0</v>
      </c>
      <c r="R148">
        <f ca="1">R147+Q148*$D148</f>
        <v>0</v>
      </c>
      <c r="S148">
        <f t="shared" ca="1" si="273"/>
        <v>0</v>
      </c>
      <c r="U148">
        <f ca="1">MEDIAN2(Q148,Analysis!$B$5,2)</f>
        <v>0</v>
      </c>
      <c r="V148">
        <f t="shared" ref="V148:W148" ca="1" si="306">V147+U148*$D148</f>
        <v>0</v>
      </c>
      <c r="W148">
        <f t="shared" ca="1" si="306"/>
        <v>0</v>
      </c>
      <c r="Y148">
        <f ca="1">AVERAGE2(U148,Analysis!$B$5,2)</f>
        <v>0</v>
      </c>
      <c r="Z148">
        <f t="shared" ref="Z148:AA148" ca="1" si="307">Z147+Y148*$D148</f>
        <v>0</v>
      </c>
      <c r="AA148">
        <f t="shared" ca="1" si="307"/>
        <v>0</v>
      </c>
      <c r="AD148">
        <f ca="1">IF(B148&gt;0,C148-Analysis!$B$14,0)</f>
        <v>8.2403075057140285E-2</v>
      </c>
      <c r="AE148">
        <f ca="1">IF(B148&gt;0,AE147+AD148*$D148,0)</f>
        <v>-1.5896966193802122E-2</v>
      </c>
      <c r="AF148">
        <f ca="1">IF(B148&gt;0,AF147+AE148*$D148,0)</f>
        <v>-2.4619412476002845E-2</v>
      </c>
      <c r="AG148">
        <f ca="1">IF(AND(B148&gt;Analysis!$B$34,B148&lt;Analysis!$B$35),FilterInput(AD148,Analysis!$B$29,Analysis!$B$30),0)</f>
        <v>0</v>
      </c>
      <c r="AH148">
        <f ca="1">MEDIAN2(AG148,Analysis!$B$5,2)</f>
        <v>0</v>
      </c>
      <c r="AI148">
        <f ca="1">AVERAGE2(AH148,Analysis!$B$6,2)</f>
        <v>0</v>
      </c>
      <c r="AJ148">
        <f ca="1">INTEGRAL2(AI148,$B148,AJ147,AI147,$B147,Analysis!$B$22)</f>
        <v>0</v>
      </c>
      <c r="AK148">
        <f ca="1">IF(AND(B148&lt;Analysis!$B$35,B148&gt;0),INTEGRAL2(AJ148,$B148,AK147,AJ147,$B147,Analysis!$B$23),0)</f>
        <v>0</v>
      </c>
      <c r="AM148">
        <f>Analysis!$B$31*'Flight Input'!U148+IF('Flight Input'!U148 &gt; 0,Analysis!$B$32,0)</f>
        <v>0</v>
      </c>
      <c r="AN148">
        <f ca="1">_xlfn.COVARIANCE.P($AK$102:$AK$1171,AM148:AM1217)</f>
        <v>0.15768090689709943</v>
      </c>
      <c r="AO148">
        <f t="shared" ca="1" si="269"/>
        <v>0</v>
      </c>
    </row>
    <row r="149" spans="1:41" x14ac:dyDescent="0.3">
      <c r="A149">
        <v>147</v>
      </c>
      <c r="B149">
        <f>'Flight Input'!M149</f>
        <v>2.9871710000006715</v>
      </c>
      <c r="C149">
        <f ca="1">INDIRECT(CONCATENATE("'Flight Input'!",Analysis!$B$2,A149+2))</f>
        <v>9.9310455900000019</v>
      </c>
      <c r="D149">
        <f t="shared" si="266"/>
        <v>1.9765000004554167E-2</v>
      </c>
      <c r="F149">
        <f t="shared" ca="1" si="270"/>
        <v>28.910805509520813</v>
      </c>
      <c r="G149">
        <f t="shared" ca="1" si="271"/>
        <v>42.719042609122106</v>
      </c>
      <c r="I149">
        <f>SUM(D$2:D149)/COUNT(D$2:D149)</f>
        <v>1.9963068027246497E-2</v>
      </c>
      <c r="J149">
        <f>D149/I149</f>
        <v>0.99007827742599497</v>
      </c>
      <c r="L149">
        <f ca="1">VARA(C$2:C149)</f>
        <v>4.8018921644685686E-4</v>
      </c>
      <c r="M149">
        <f ca="1">(L149-L148)/D149</f>
        <v>1.9951186106051374E-3</v>
      </c>
      <c r="N149">
        <f t="shared" ca="1" si="272"/>
        <v>-0.40848115346006053</v>
      </c>
      <c r="O149" t="b">
        <f ca="1">IF(OR(O148,M149*MIN((B149-B$2)*Analysis!$B$19,1)&gt;Analysis!$B$18),TRUE,FALSE)</f>
        <v>0</v>
      </c>
      <c r="P149">
        <f ca="1">IF(O149,P148,SUM(C$2:C149)/COUNT(C$2:C149))</f>
        <v>9.8523351212837795</v>
      </c>
      <c r="Q149">
        <f ca="1">IF(O149,C149-P149,0)</f>
        <v>0</v>
      </c>
      <c r="R149">
        <f ca="1">R148+Q149*$D149</f>
        <v>0</v>
      </c>
      <c r="S149">
        <f t="shared" ca="1" si="273"/>
        <v>0</v>
      </c>
      <c r="U149">
        <f ca="1">MEDIAN2(Q149,Analysis!$B$5,2)</f>
        <v>0</v>
      </c>
      <c r="V149">
        <f t="shared" ref="V149:W149" ca="1" si="308">V148+U149*$D149</f>
        <v>0</v>
      </c>
      <c r="W149">
        <f t="shared" ca="1" si="308"/>
        <v>0</v>
      </c>
      <c r="Y149">
        <f ca="1">AVERAGE2(U149,Analysis!$B$5,2)</f>
        <v>0</v>
      </c>
      <c r="Z149">
        <f t="shared" ref="Z149:AA149" ca="1" si="309">Z148+Y149*$D149</f>
        <v>0</v>
      </c>
      <c r="AA149">
        <f t="shared" ca="1" si="309"/>
        <v>0</v>
      </c>
      <c r="AD149">
        <f ca="1">IF(B149&gt;0,C149-Analysis!$B$14,0)</f>
        <v>7.4329445057141896E-2</v>
      </c>
      <c r="AE149">
        <f ca="1">IF(B149&gt;0,AE148+AD149*$D149,0)</f>
        <v>-1.4427844711909204E-2</v>
      </c>
      <c r="AF149">
        <f ca="1">IF(B149&gt;0,AF148+AE149*$D149,0)</f>
        <v>-2.4904578826799438E-2</v>
      </c>
      <c r="AG149">
        <f ca="1">IF(AND(B149&gt;Analysis!$B$34,B149&lt;Analysis!$B$35),FilterInput(AD149,Analysis!$B$29,Analysis!$B$30),0)</f>
        <v>0</v>
      </c>
      <c r="AH149">
        <f ca="1">MEDIAN2(AG149,Analysis!$B$5,2)</f>
        <v>0</v>
      </c>
      <c r="AI149">
        <f ca="1">AVERAGE2(AH149,Analysis!$B$6,2)</f>
        <v>0</v>
      </c>
      <c r="AJ149">
        <f ca="1">INTEGRAL2(AI149,$B149,AJ148,AI148,$B148,Analysis!$B$22)</f>
        <v>0</v>
      </c>
      <c r="AK149">
        <f ca="1">IF(AND(B149&lt;Analysis!$B$35,B149&gt;0),INTEGRAL2(AJ149,$B149,AK148,AJ148,$B148,Analysis!$B$23),0)</f>
        <v>0</v>
      </c>
      <c r="AM149">
        <f>Analysis!$B$31*'Flight Input'!U149+IF('Flight Input'!U149 &gt; 0,Analysis!$B$32,0)</f>
        <v>0</v>
      </c>
      <c r="AN149">
        <f ca="1">_xlfn.COVARIANCE.P($AK$102:$AK$1171,AM149:AM1218)</f>
        <v>0.15673262219653303</v>
      </c>
      <c r="AO149">
        <f t="shared" ca="1" si="269"/>
        <v>0</v>
      </c>
    </row>
    <row r="150" spans="1:41" x14ac:dyDescent="0.3">
      <c r="A150">
        <v>148</v>
      </c>
      <c r="B150">
        <f>'Flight Input'!M150</f>
        <v>3.0097939999977825</v>
      </c>
      <c r="C150">
        <f ca="1">INDIRECT(CONCATENATE("'Flight Input'!",Analysis!$B$2,A150+2))</f>
        <v>9.8456004900000007</v>
      </c>
      <c r="D150">
        <f t="shared" si="266"/>
        <v>2.2622999997111037E-2</v>
      </c>
      <c r="F150">
        <f t="shared" ca="1" si="270"/>
        <v>29.133542529377639</v>
      </c>
      <c r="G150">
        <f t="shared" ca="1" si="271"/>
        <v>43.378130741680053</v>
      </c>
      <c r="I150">
        <f>SUM(D$2:D150)/COUNT(D$2:D150)</f>
        <v>1.9981040540556393E-2</v>
      </c>
      <c r="J150">
        <f>D150/I150</f>
        <v>1.132223316958501</v>
      </c>
      <c r="L150">
        <f ca="1">VARA(C$2:C150)</f>
        <v>4.7724909242235288E-4</v>
      </c>
      <c r="M150">
        <f ca="1">(L150-L149)/D150</f>
        <v>-1.299617214728127E-4</v>
      </c>
      <c r="N150">
        <f t="shared" ca="1" si="272"/>
        <v>-3.7769128767587201</v>
      </c>
      <c r="O150" t="b">
        <f ca="1">IF(OR(O149,M150*MIN((B150-B$2)*Analysis!$B$19,1)&gt;Analysis!$B$18),TRUE,FALSE)</f>
        <v>0</v>
      </c>
      <c r="P150">
        <f ca="1">IF(O150,P149,SUM(C$2:C150)/COUNT(C$2:C150))</f>
        <v>9.8522899224161034</v>
      </c>
      <c r="Q150">
        <f ca="1">IF(O150,C150-P150,0)</f>
        <v>0</v>
      </c>
      <c r="R150">
        <f ca="1">R149+Q150*$D150</f>
        <v>0</v>
      </c>
      <c r="S150">
        <f t="shared" ca="1" si="273"/>
        <v>0</v>
      </c>
      <c r="U150">
        <f ca="1">MEDIAN2(Q150,Analysis!$B$5,2)</f>
        <v>0</v>
      </c>
      <c r="V150">
        <f t="shared" ref="V150:W150" ca="1" si="310">V149+U150*$D150</f>
        <v>0</v>
      </c>
      <c r="W150">
        <f t="shared" ca="1" si="310"/>
        <v>0</v>
      </c>
      <c r="Y150">
        <f ca="1">AVERAGE2(U150,Analysis!$B$5,2)</f>
        <v>0</v>
      </c>
      <c r="Z150">
        <f t="shared" ref="Z150:AA150" ca="1" si="311">Z149+Y150*$D150</f>
        <v>0</v>
      </c>
      <c r="AA150">
        <f t="shared" ca="1" si="311"/>
        <v>0</v>
      </c>
      <c r="AD150">
        <f ca="1">IF(B150&gt;0,C150-Analysis!$B$14,0)</f>
        <v>-1.1115654942859265E-2</v>
      </c>
      <c r="AE150">
        <f ca="1">IF(B150&gt;0,AE149+AD150*$D150,0)</f>
        <v>-1.4679314173649396E-2</v>
      </c>
      <c r="AF150">
        <f ca="1">IF(B150&gt;0,AF149+AE150*$D150,0)</f>
        <v>-2.5236668951307502E-2</v>
      </c>
      <c r="AG150">
        <f ca="1">IF(AND(B150&gt;Analysis!$B$34,B150&lt;Analysis!$B$35),FilterInput(AD150,Analysis!$B$29,Analysis!$B$30),0)</f>
        <v>0</v>
      </c>
      <c r="AH150">
        <f ca="1">MEDIAN2(AG150,Analysis!$B$5,2)</f>
        <v>0</v>
      </c>
      <c r="AI150">
        <f ca="1">AVERAGE2(AH150,Analysis!$B$6,2)</f>
        <v>0</v>
      </c>
      <c r="AJ150">
        <f ca="1">INTEGRAL2(AI150,$B150,AJ149,AI149,$B149,Analysis!$B$22)</f>
        <v>0</v>
      </c>
      <c r="AK150">
        <f ca="1">IF(AND(B150&lt;Analysis!$B$35,B150&gt;0),INTEGRAL2(AJ150,$B150,AK149,AJ149,$B149,Analysis!$B$23),0)</f>
        <v>0</v>
      </c>
      <c r="AM150">
        <f>Analysis!$B$31*'Flight Input'!U150+IF('Flight Input'!U150 &gt; 0,Analysis!$B$32,0)</f>
        <v>0</v>
      </c>
      <c r="AN150">
        <f ca="1">_xlfn.COVARIANCE.P($AK$102:$AK$1171,AM150:AM1219)</f>
        <v>0.15577909875827117</v>
      </c>
      <c r="AO150">
        <f t="shared" ca="1" si="269"/>
        <v>0</v>
      </c>
    </row>
    <row r="151" spans="1:41" x14ac:dyDescent="0.3">
      <c r="A151">
        <v>149</v>
      </c>
      <c r="B151">
        <f>'Flight Input'!M151</f>
        <v>3.0274820000049658</v>
      </c>
      <c r="C151">
        <f ca="1">INDIRECT(CONCATENATE("'Flight Input'!",Analysis!$B$2,A151+2))</f>
        <v>9.8552927700000019</v>
      </c>
      <c r="D151">
        <f t="shared" si="266"/>
        <v>1.7688000007183291E-2</v>
      </c>
      <c r="F151">
        <f t="shared" ca="1" si="270"/>
        <v>29.307862947964193</v>
      </c>
      <c r="G151">
        <f t="shared" ca="1" si="271"/>
        <v>43.896528221714171</v>
      </c>
      <c r="I151">
        <f>SUM(D$2:D151)/COUNT(D$2:D151)</f>
        <v>1.9965651006775366E-2</v>
      </c>
      <c r="J151">
        <f>D151/I151</f>
        <v>0.88592152598384333</v>
      </c>
      <c r="L151">
        <f ca="1">VARA(C$2:C151)</f>
        <v>4.7410619233666408E-4</v>
      </c>
      <c r="M151">
        <f ca="1">(L151-L150)/D151</f>
        <v>-1.7768544122639233E-4</v>
      </c>
      <c r="N151">
        <f t="shared" ca="1" si="272"/>
        <v>0.54795793736234044</v>
      </c>
      <c r="O151" t="b">
        <f ca="1">IF(OR(O150,M151*MIN((B151-B$2)*Analysis!$B$19,1)&gt;Analysis!$B$18),TRUE,FALSE)</f>
        <v>0</v>
      </c>
      <c r="P151">
        <f ca="1">IF(O151,P150,SUM(C$2:C151)/COUNT(C$2:C151))</f>
        <v>9.8523099413999962</v>
      </c>
      <c r="Q151">
        <f ca="1">IF(O151,C151-P151,0)</f>
        <v>0</v>
      </c>
      <c r="R151">
        <f ca="1">R150+Q151*$D151</f>
        <v>0</v>
      </c>
      <c r="S151">
        <f t="shared" ca="1" si="273"/>
        <v>0</v>
      </c>
      <c r="U151">
        <f ca="1">MEDIAN2(Q151,Analysis!$B$5,2)</f>
        <v>0</v>
      </c>
      <c r="V151">
        <f t="shared" ref="V151:W151" ca="1" si="312">V150+U151*$D151</f>
        <v>0</v>
      </c>
      <c r="W151">
        <f t="shared" ca="1" si="312"/>
        <v>0</v>
      </c>
      <c r="Y151">
        <f ca="1">AVERAGE2(U151,Analysis!$B$5,2)</f>
        <v>0</v>
      </c>
      <c r="Z151">
        <f t="shared" ref="Z151:AA151" ca="1" si="313">Z150+Y151*$D151</f>
        <v>0</v>
      </c>
      <c r="AA151">
        <f t="shared" ca="1" si="313"/>
        <v>0</v>
      </c>
      <c r="AD151">
        <f ca="1">IF(B151&gt;0,C151-Analysis!$B$14,0)</f>
        <v>-1.4233749428580467E-3</v>
      </c>
      <c r="AE151">
        <f ca="1">IF(B151&gt;0,AE150+AD151*$D151,0)</f>
        <v>-1.4704490829648894E-2</v>
      </c>
      <c r="AF151">
        <f ca="1">IF(B151&gt;0,AF150+AE151*$D151,0)</f>
        <v>-2.5496761985207957E-2</v>
      </c>
      <c r="AG151">
        <f ca="1">IF(AND(B151&gt;Analysis!$B$34,B151&lt;Analysis!$B$35),FilterInput(AD151,Analysis!$B$29,Analysis!$B$30),0)</f>
        <v>0</v>
      </c>
      <c r="AH151">
        <f ca="1">MEDIAN2(AG151,Analysis!$B$5,2)</f>
        <v>0</v>
      </c>
      <c r="AI151">
        <f ca="1">AVERAGE2(AH151,Analysis!$B$6,2)</f>
        <v>0</v>
      </c>
      <c r="AJ151">
        <f ca="1">INTEGRAL2(AI151,$B151,AJ150,AI150,$B150,Analysis!$B$22)</f>
        <v>0</v>
      </c>
      <c r="AK151">
        <f ca="1">IF(AND(B151&lt;Analysis!$B$35,B151&gt;0),INTEGRAL2(AJ151,$B151,AK150,AJ150,$B150,Analysis!$B$23),0)</f>
        <v>0</v>
      </c>
      <c r="AM151">
        <f>Analysis!$B$31*'Flight Input'!U151+IF('Flight Input'!U151 &gt; 0,Analysis!$B$32,0)</f>
        <v>0</v>
      </c>
      <c r="AN151">
        <f ca="1">_xlfn.COVARIANCE.P($AK$102:$AK$1171,AM151:AM1220)</f>
        <v>0.15483001486890544</v>
      </c>
      <c r="AO151">
        <f t="shared" ca="1" si="269"/>
        <v>0</v>
      </c>
    </row>
    <row r="152" spans="1:41" x14ac:dyDescent="0.3">
      <c r="A152">
        <v>150</v>
      </c>
      <c r="B152">
        <f>'Flight Input'!M152</f>
        <v>3.0492830000002868</v>
      </c>
      <c r="C152">
        <f ca="1">INDIRECT(CONCATENATE("'Flight Input'!",Analysis!$B$2,A152+2))</f>
        <v>9.8209087200000003</v>
      </c>
      <c r="D152">
        <f t="shared" si="266"/>
        <v>2.1800999995321035E-2</v>
      </c>
      <c r="F152">
        <f t="shared" ca="1" si="270"/>
        <v>29.521968578922962</v>
      </c>
      <c r="G152">
        <f t="shared" ca="1" si="271"/>
        <v>44.540136658565139</v>
      </c>
      <c r="I152">
        <f>SUM(D$2:D152)/COUNT(D$2:D152)</f>
        <v>1.9977886666699002E-2</v>
      </c>
      <c r="J152">
        <f>D152/I152</f>
        <v>1.0912565657738447</v>
      </c>
      <c r="L152">
        <f ca="1">VARA(C$2:C152)</f>
        <v>4.7747552879445375E-4</v>
      </c>
      <c r="M152">
        <f ca="1">(L152-L151)/D152</f>
        <v>1.545496288478875E-4</v>
      </c>
      <c r="N152">
        <f t="shared" ca="1" si="272"/>
        <v>-1.5771776527398387</v>
      </c>
      <c r="O152" t="b">
        <f ca="1">IF(OR(O151,M152*MIN((B152-B$2)*Analysis!$B$19,1)&gt;Analysis!$B$18),TRUE,FALSE)</f>
        <v>0</v>
      </c>
      <c r="P152">
        <f ca="1">IF(O152,P151,SUM(C$2:C152)/COUNT(C$2:C152))</f>
        <v>9.8521019862913874</v>
      </c>
      <c r="Q152">
        <f ca="1">IF(O152,C152-P152,0)</f>
        <v>0</v>
      </c>
      <c r="R152">
        <f ca="1">R151+Q152*$D152</f>
        <v>0</v>
      </c>
      <c r="S152">
        <f t="shared" ca="1" si="273"/>
        <v>0</v>
      </c>
      <c r="U152">
        <f ca="1">MEDIAN2(Q152,Analysis!$B$5,2)</f>
        <v>0</v>
      </c>
      <c r="V152">
        <f t="shared" ref="V152:W152" ca="1" si="314">V151+U152*$D152</f>
        <v>0</v>
      </c>
      <c r="W152">
        <f t="shared" ca="1" si="314"/>
        <v>0</v>
      </c>
      <c r="Y152">
        <f ca="1">AVERAGE2(U152,Analysis!$B$5,2)</f>
        <v>0</v>
      </c>
      <c r="Z152">
        <f t="shared" ref="Z152:AA152" ca="1" si="315">Z151+Y152*$D152</f>
        <v>0</v>
      </c>
      <c r="AA152">
        <f t="shared" ca="1" si="315"/>
        <v>0</v>
      </c>
      <c r="AD152">
        <f ca="1">IF(B152&gt;0,C152-Analysis!$B$14,0)</f>
        <v>-3.5807424942859711E-2</v>
      </c>
      <c r="AE152">
        <f ca="1">IF(B152&gt;0,AE151+AD152*$D152,0)</f>
        <v>-1.5485128500660637E-2</v>
      </c>
      <c r="AF152">
        <f ca="1">IF(B152&gt;0,AF151+AE152*$D152,0)</f>
        <v>-2.5834353271578406E-2</v>
      </c>
      <c r="AG152">
        <f ca="1">IF(AND(B152&gt;Analysis!$B$34,B152&lt;Analysis!$B$35),FilterInput(AD152,Analysis!$B$29,Analysis!$B$30),0)</f>
        <v>0</v>
      </c>
      <c r="AH152">
        <f ca="1">MEDIAN2(AG152,Analysis!$B$5,2)</f>
        <v>0</v>
      </c>
      <c r="AI152">
        <f ca="1">AVERAGE2(AH152,Analysis!$B$6,2)</f>
        <v>0</v>
      </c>
      <c r="AJ152">
        <f ca="1">INTEGRAL2(AI152,$B152,AJ151,AI151,$B151,Analysis!$B$22)</f>
        <v>0</v>
      </c>
      <c r="AK152">
        <f ca="1">IF(AND(B152&lt;Analysis!$B$35,B152&gt;0),INTEGRAL2(AJ152,$B152,AK151,AJ151,$B151,Analysis!$B$23),0)</f>
        <v>0</v>
      </c>
      <c r="AM152">
        <f>Analysis!$B$31*'Flight Input'!U152+IF('Flight Input'!U152 &gt; 0,Analysis!$B$32,0)</f>
        <v>0</v>
      </c>
      <c r="AN152">
        <f ca="1">_xlfn.COVARIANCE.P($AK$102:$AK$1171,AM152:AM1221)</f>
        <v>0.15386498391292552</v>
      </c>
      <c r="AO152">
        <f t="shared" ca="1" si="269"/>
        <v>0</v>
      </c>
    </row>
    <row r="153" spans="1:41" x14ac:dyDescent="0.3">
      <c r="A153">
        <v>151</v>
      </c>
      <c r="B153">
        <f>'Flight Input'!M153</f>
        <v>3.0676649999950314</v>
      </c>
      <c r="C153">
        <f ca="1">INDIRECT(CONCATENATE("'Flight Input'!",Analysis!$B$2,A153+2))</f>
        <v>9.8028092700000009</v>
      </c>
      <c r="D153">
        <f t="shared" si="266"/>
        <v>1.8381999994744547E-2</v>
      </c>
      <c r="F153">
        <f t="shared" ca="1" si="270"/>
        <v>29.702163818872584</v>
      </c>
      <c r="G153">
        <f t="shared" ca="1" si="271"/>
        <v>45.086121833727553</v>
      </c>
      <c r="I153">
        <f>SUM(D$2:D153)/COUNT(D$2:D153)</f>
        <v>1.9967317880792017E-2</v>
      </c>
      <c r="J153">
        <f>D153/I153</f>
        <v>0.92060436481694419</v>
      </c>
      <c r="L153">
        <f ca="1">VARA(C$2:C153)</f>
        <v>4.9029878051152196E-4</v>
      </c>
      <c r="M153">
        <f ca="1">(L153-L152)/D153</f>
        <v>6.9759828749507203E-4</v>
      </c>
      <c r="N153">
        <f t="shared" ca="1" si="272"/>
        <v>-0.98462898515798181</v>
      </c>
      <c r="O153" t="b">
        <f ca="1">IF(OR(O152,M153*MIN((B153-B$2)*Analysis!$B$19,1)&gt;Analysis!$B$18),TRUE,FALSE)</f>
        <v>0</v>
      </c>
      <c r="P153">
        <f ca="1">IF(O153,P152,SUM(C$2:C153)/COUNT(C$2:C153))</f>
        <v>9.8517776921052587</v>
      </c>
      <c r="Q153">
        <f ca="1">IF(O153,C153-P153,0)</f>
        <v>0</v>
      </c>
      <c r="R153">
        <f ca="1">R152+Q153*$D153</f>
        <v>0</v>
      </c>
      <c r="S153">
        <f t="shared" ca="1" si="273"/>
        <v>0</v>
      </c>
      <c r="U153">
        <f ca="1">MEDIAN2(Q153,Analysis!$B$5,2)</f>
        <v>0</v>
      </c>
      <c r="V153">
        <f t="shared" ref="V153:W153" ca="1" si="316">V152+U153*$D153</f>
        <v>0</v>
      </c>
      <c r="W153">
        <f t="shared" ca="1" si="316"/>
        <v>0</v>
      </c>
      <c r="Y153">
        <f ca="1">AVERAGE2(U153,Analysis!$B$5,2)</f>
        <v>0</v>
      </c>
      <c r="Z153">
        <f t="shared" ref="Z153:AA153" ca="1" si="317">Z152+Y153*$D153</f>
        <v>0</v>
      </c>
      <c r="AA153">
        <f t="shared" ca="1" si="317"/>
        <v>0</v>
      </c>
      <c r="AD153">
        <f ca="1">IF(B153&gt;0,C153-Analysis!$B$14,0)</f>
        <v>-5.3906874942859062E-2</v>
      </c>
      <c r="AE153">
        <f ca="1">IF(B153&gt;0,AE152+AD153*$D153,0)</f>
        <v>-1.6476044675576968E-2</v>
      </c>
      <c r="AF153">
        <f ca="1">IF(B153&gt;0,AF152+AE153*$D153,0)</f>
        <v>-2.6137215924718273E-2</v>
      </c>
      <c r="AG153">
        <f ca="1">IF(AND(B153&gt;Analysis!$B$34,B153&lt;Analysis!$B$35),FilterInput(AD153,Analysis!$B$29,Analysis!$B$30),0)</f>
        <v>0</v>
      </c>
      <c r="AH153">
        <f ca="1">MEDIAN2(AG153,Analysis!$B$5,2)</f>
        <v>0</v>
      </c>
      <c r="AI153">
        <f ca="1">AVERAGE2(AH153,Analysis!$B$6,2)</f>
        <v>0</v>
      </c>
      <c r="AJ153">
        <f ca="1">INTEGRAL2(AI153,$B153,AJ152,AI152,$B152,Analysis!$B$22)</f>
        <v>0</v>
      </c>
      <c r="AK153">
        <f ca="1">IF(AND(B153&lt;Analysis!$B$35,B153&gt;0),INTEGRAL2(AJ153,$B153,AK152,AJ152,$B152,Analysis!$B$23),0)</f>
        <v>0</v>
      </c>
      <c r="AM153">
        <f>Analysis!$B$31*'Flight Input'!U153+IF('Flight Input'!U153 &gt; 0,Analysis!$B$32,0)</f>
        <v>0</v>
      </c>
      <c r="AN153">
        <f ca="1">_xlfn.COVARIANCE.P($AK$102:$AK$1171,AM153:AM1222)</f>
        <v>0.15290234688055143</v>
      </c>
      <c r="AO153">
        <f t="shared" ca="1" si="269"/>
        <v>0</v>
      </c>
    </row>
    <row r="154" spans="1:41" x14ac:dyDescent="0.3">
      <c r="A154">
        <v>152</v>
      </c>
      <c r="B154">
        <f>'Flight Input'!M154</f>
        <v>3.0877840000030119</v>
      </c>
      <c r="C154">
        <f ca="1">INDIRECT(CONCATENATE("'Flight Input'!",Analysis!$B$2,A154+2))</f>
        <v>9.8349762599999995</v>
      </c>
      <c r="D154">
        <f t="shared" si="266"/>
        <v>2.0119000007980503E-2</v>
      </c>
      <c r="F154">
        <f t="shared" ca="1" si="270"/>
        <v>29.900033706326013</v>
      </c>
      <c r="G154">
        <f t="shared" ca="1" si="271"/>
        <v>45.68768061210374</v>
      </c>
      <c r="I154">
        <f>SUM(D$2:D154)/COUNT(D$2:D154)</f>
        <v>1.9968315789523523E-2</v>
      </c>
      <c r="J154">
        <f>D154/I154</f>
        <v>1.007546165637867</v>
      </c>
      <c r="L154">
        <f ca="1">VARA(C$2:C154)</f>
        <v>4.8891815103704157E-4</v>
      </c>
      <c r="M154">
        <f ca="1">(L154-L153)/D154</f>
        <v>-6.862316585977185E-5</v>
      </c>
      <c r="N154">
        <f t="shared" ca="1" si="272"/>
        <v>1.5988364226472014</v>
      </c>
      <c r="O154" t="b">
        <f ca="1">IF(OR(O153,M154*MIN((B154-B$2)*Analysis!$B$19,1)&gt;Analysis!$B$18),TRUE,FALSE)</f>
        <v>0</v>
      </c>
      <c r="P154">
        <f ca="1">IF(O154,P153,SUM(C$2:C154)/COUNT(C$2:C154))</f>
        <v>9.851667878823525</v>
      </c>
      <c r="Q154">
        <f ca="1">IF(O154,C154-P154,0)</f>
        <v>0</v>
      </c>
      <c r="R154">
        <f ca="1">R153+Q154*$D154</f>
        <v>0</v>
      </c>
      <c r="S154">
        <f t="shared" ca="1" si="273"/>
        <v>0</v>
      </c>
      <c r="U154">
        <f ca="1">MEDIAN2(Q154,Analysis!$B$5,2)</f>
        <v>0</v>
      </c>
      <c r="V154">
        <f t="shared" ref="V154:W154" ca="1" si="318">V153+U154*$D154</f>
        <v>0</v>
      </c>
      <c r="W154">
        <f t="shared" ca="1" si="318"/>
        <v>0</v>
      </c>
      <c r="Y154">
        <f ca="1">AVERAGE2(U154,Analysis!$B$5,2)</f>
        <v>0</v>
      </c>
      <c r="Z154">
        <f t="shared" ref="Z154:AA154" ca="1" si="319">Z153+Y154*$D154</f>
        <v>0</v>
      </c>
      <c r="AA154">
        <f t="shared" ca="1" si="319"/>
        <v>0</v>
      </c>
      <c r="AD154">
        <f ca="1">IF(B154&gt;0,C154-Analysis!$B$14,0)</f>
        <v>-2.1739884942860499E-2</v>
      </c>
      <c r="AE154">
        <f ca="1">IF(B154&gt;0,AE153+AD154*$D154,0)</f>
        <v>-1.6913429420915872E-2</v>
      </c>
      <c r="AF154">
        <f ca="1">IF(B154&gt;0,AF153+AE154*$D154,0)</f>
        <v>-2.6477497211372658E-2</v>
      </c>
      <c r="AG154">
        <f ca="1">IF(AND(B154&gt;Analysis!$B$34,B154&lt;Analysis!$B$35),FilterInput(AD154,Analysis!$B$29,Analysis!$B$30),0)</f>
        <v>0</v>
      </c>
      <c r="AH154">
        <f ca="1">MEDIAN2(AG154,Analysis!$B$5,2)</f>
        <v>0</v>
      </c>
      <c r="AI154">
        <f ca="1">AVERAGE2(AH154,Analysis!$B$6,2)</f>
        <v>0</v>
      </c>
      <c r="AJ154">
        <f ca="1">INTEGRAL2(AI154,$B154,AJ153,AI153,$B153,Analysis!$B$22)</f>
        <v>0</v>
      </c>
      <c r="AK154">
        <f ca="1">IF(AND(B154&lt;Analysis!$B$35,B154&gt;0),INTEGRAL2(AJ154,$B154,AK153,AJ153,$B153,Analysis!$B$23),0)</f>
        <v>0</v>
      </c>
      <c r="AM154">
        <f>Analysis!$B$31*'Flight Input'!U154+IF('Flight Input'!U154 &gt; 0,Analysis!$B$32,0)</f>
        <v>0</v>
      </c>
      <c r="AN154">
        <f ca="1">_xlfn.COVARIANCE.P($AK$102:$AK$1171,AM154:AM1223)</f>
        <v>0.15193615763936882</v>
      </c>
      <c r="AO154">
        <f t="shared" ca="1" si="269"/>
        <v>0</v>
      </c>
    </row>
    <row r="155" spans="1:41" x14ac:dyDescent="0.3">
      <c r="A155">
        <v>153</v>
      </c>
      <c r="B155">
        <f>'Flight Input'!M155</f>
        <v>3.1087350000016158</v>
      </c>
      <c r="C155">
        <f ca="1">INDIRECT(CONCATENATE("'Flight Input'!",Analysis!$B$2,A155+2))</f>
        <v>9.8538114600000011</v>
      </c>
      <c r="D155">
        <f t="shared" si="266"/>
        <v>2.0950999998603947E-2</v>
      </c>
      <c r="F155">
        <f t="shared" ca="1" si="270"/>
        <v>30.106480910210717</v>
      </c>
      <c r="G155">
        <f t="shared" ca="1" si="271"/>
        <v>46.318441493611537</v>
      </c>
      <c r="I155">
        <f>SUM(D$2:D155)/COUNT(D$2:D155)</f>
        <v>1.9974738562131892E-2</v>
      </c>
      <c r="J155">
        <f>D155/I155</f>
        <v>1.0488748042151026</v>
      </c>
      <c r="L155">
        <f ca="1">VARA(C$2:C155)</f>
        <v>4.8575244484062765E-4</v>
      </c>
      <c r="M155">
        <f ca="1">(L155-L154)/D155</f>
        <v>-1.5110048191613096E-4</v>
      </c>
      <c r="N155">
        <f t="shared" ca="1" si="272"/>
        <v>0.89901198039504915</v>
      </c>
      <c r="O155" t="b">
        <f ca="1">IF(OR(O154,M155*MIN((B155-B$2)*Analysis!$B$19,1)&gt;Analysis!$B$18),TRUE,FALSE)</f>
        <v>0</v>
      </c>
      <c r="P155">
        <f ca="1">IF(O155,P154,SUM(C$2:C155)/COUNT(C$2:C155))</f>
        <v>9.851681798181815</v>
      </c>
      <c r="Q155">
        <f ca="1">IF(O155,C155-P155,0)</f>
        <v>0</v>
      </c>
      <c r="R155">
        <f ca="1">R154+Q155*$D155</f>
        <v>0</v>
      </c>
      <c r="S155">
        <f t="shared" ca="1" si="273"/>
        <v>0</v>
      </c>
      <c r="U155">
        <f ca="1">MEDIAN2(Q155,Analysis!$B$5,2)</f>
        <v>0</v>
      </c>
      <c r="V155">
        <f t="shared" ref="V155:W155" ca="1" si="320">V154+U155*$D155</f>
        <v>0</v>
      </c>
      <c r="W155">
        <f t="shared" ca="1" si="320"/>
        <v>0</v>
      </c>
      <c r="Y155">
        <f ca="1">AVERAGE2(U155,Analysis!$B$5,2)</f>
        <v>0</v>
      </c>
      <c r="Z155">
        <f t="shared" ref="Z155:AA155" ca="1" si="321">Z154+Y155*$D155</f>
        <v>0</v>
      </c>
      <c r="AA155">
        <f t="shared" ca="1" si="321"/>
        <v>0</v>
      </c>
      <c r="AD155">
        <f ca="1">IF(B155&gt;0,C155-Analysis!$B$14,0)</f>
        <v>-2.9046849428588928E-3</v>
      </c>
      <c r="AE155">
        <f ca="1">IF(B155&gt;0,AE154+AD155*$D155,0)</f>
        <v>-1.6974285475149654E-2</v>
      </c>
      <c r="AF155">
        <f ca="1">IF(B155&gt;0,AF154+AE155*$D155,0)</f>
        <v>-2.6833125466338821E-2</v>
      </c>
      <c r="AG155">
        <f ca="1">IF(AND(B155&gt;Analysis!$B$34,B155&lt;Analysis!$B$35),FilterInput(AD155,Analysis!$B$29,Analysis!$B$30),0)</f>
        <v>0</v>
      </c>
      <c r="AH155">
        <f ca="1">MEDIAN2(AG155,Analysis!$B$5,2)</f>
        <v>0</v>
      </c>
      <c r="AI155">
        <f ca="1">AVERAGE2(AH155,Analysis!$B$6,2)</f>
        <v>0</v>
      </c>
      <c r="AJ155">
        <f ca="1">INTEGRAL2(AI155,$B155,AJ154,AI154,$B154,Analysis!$B$22)</f>
        <v>0</v>
      </c>
      <c r="AK155">
        <f ca="1">IF(AND(B155&lt;Analysis!$B$35,B155&gt;0),INTEGRAL2(AJ155,$B155,AK154,AJ154,$B154,Analysis!$B$23),0)</f>
        <v>0</v>
      </c>
      <c r="AM155">
        <f>Analysis!$B$31*'Flight Input'!U155+IF('Flight Input'!U155 &gt; 0,Analysis!$B$32,0)</f>
        <v>0</v>
      </c>
      <c r="AN155">
        <f ca="1">_xlfn.COVARIANCE.P($AK$102:$AK$1171,AM155:AM1224)</f>
        <v>0.15096530122465987</v>
      </c>
      <c r="AO155">
        <f t="shared" ca="1" si="269"/>
        <v>0</v>
      </c>
    </row>
    <row r="156" spans="1:41" x14ac:dyDescent="0.3">
      <c r="A156">
        <v>154</v>
      </c>
      <c r="B156">
        <f>'Flight Input'!M156</f>
        <v>3.1290100000042003</v>
      </c>
      <c r="C156">
        <f ca="1">INDIRECT(CONCATENATE("'Flight Input'!",Analysis!$B$2,A156+2))</f>
        <v>9.8540076600000006</v>
      </c>
      <c r="D156">
        <f t="shared" si="266"/>
        <v>2.027500000258442E-2</v>
      </c>
      <c r="F156">
        <f t="shared" ca="1" si="270"/>
        <v>30.306270915542683</v>
      </c>
      <c r="G156">
        <f t="shared" ca="1" si="271"/>
        <v>46.932901136502487</v>
      </c>
      <c r="I156">
        <f>SUM(D$2:D156)/COUNT(D$2:D156)</f>
        <v>1.9976688311745219E-2</v>
      </c>
      <c r="J156">
        <f>D156/I156</f>
        <v>1.0149329902025757</v>
      </c>
      <c r="L156">
        <f ca="1">VARA(C$2:C156)</f>
        <v>4.8263310904515545E-4</v>
      </c>
      <c r="M156">
        <f ca="1">(L156-L155)/D156</f>
        <v>-1.5385133391243355E-4</v>
      </c>
      <c r="N156">
        <f t="shared" ca="1" si="272"/>
        <v>9.6769420455993273E-3</v>
      </c>
      <c r="O156" t="b">
        <f ca="1">IF(OR(O155,M156*MIN((B156-B$2)*Analysis!$B$19,1)&gt;Analysis!$B$18),TRUE,FALSE)</f>
        <v>0</v>
      </c>
      <c r="P156">
        <f ca="1">IF(O156,P155,SUM(C$2:C156)/COUNT(C$2:C156))</f>
        <v>9.8516968037419321</v>
      </c>
      <c r="Q156">
        <f ca="1">IF(O156,C156-P156,0)</f>
        <v>0</v>
      </c>
      <c r="R156">
        <f ca="1">R155+Q156*$D156</f>
        <v>0</v>
      </c>
      <c r="S156">
        <f t="shared" ca="1" si="273"/>
        <v>0</v>
      </c>
      <c r="U156">
        <f ca="1">MEDIAN2(Q156,Analysis!$B$5,2)</f>
        <v>0</v>
      </c>
      <c r="V156">
        <f t="shared" ref="V156:W156" ca="1" si="322">V155+U156*$D156</f>
        <v>0</v>
      </c>
      <c r="W156">
        <f t="shared" ca="1" si="322"/>
        <v>0</v>
      </c>
      <c r="Y156">
        <f ca="1">AVERAGE2(U156,Analysis!$B$5,2)</f>
        <v>0</v>
      </c>
      <c r="Z156">
        <f t="shared" ref="Z156:AA156" ca="1" si="323">Z155+Y156*$D156</f>
        <v>0</v>
      </c>
      <c r="AA156">
        <f t="shared" ca="1" si="323"/>
        <v>0</v>
      </c>
      <c r="AD156">
        <f ca="1">IF(B156&gt;0,C156-Analysis!$B$14,0)</f>
        <v>-2.7084849428593571E-3</v>
      </c>
      <c r="AE156">
        <f ca="1">IF(B156&gt;0,AE155+AD156*$D156,0)</f>
        <v>-1.7029200007373128E-2</v>
      </c>
      <c r="AF156">
        <f ca="1">IF(B156&gt;0,AF155+AE156*$D156,0)</f>
        <v>-2.7178392496532321E-2</v>
      </c>
      <c r="AG156">
        <f ca="1">IF(AND(B156&gt;Analysis!$B$34,B156&lt;Analysis!$B$35),FilterInput(AD156,Analysis!$B$29,Analysis!$B$30),0)</f>
        <v>0</v>
      </c>
      <c r="AH156">
        <f ca="1">MEDIAN2(AG156,Analysis!$B$5,2)</f>
        <v>0</v>
      </c>
      <c r="AI156">
        <f ca="1">AVERAGE2(AH156,Analysis!$B$6,2)</f>
        <v>0</v>
      </c>
      <c r="AJ156">
        <f ca="1">INTEGRAL2(AI156,$B156,AJ155,AI155,$B155,Analysis!$B$22)</f>
        <v>0</v>
      </c>
      <c r="AK156">
        <f ca="1">IF(AND(B156&lt;Analysis!$B$35,B156&gt;0),INTEGRAL2(AJ156,$B156,AK155,AJ155,$B155,Analysis!$B$23),0)</f>
        <v>0</v>
      </c>
      <c r="AM156">
        <f>Analysis!$B$31*'Flight Input'!U156+IF('Flight Input'!U156 &gt; 0,Analysis!$B$32,0)</f>
        <v>0</v>
      </c>
      <c r="AN156">
        <f ca="1">_xlfn.COVARIANCE.P($AK$102:$AK$1171,AM156:AM1225)</f>
        <v>0.14999188913303202</v>
      </c>
      <c r="AO156">
        <f t="shared" ca="1" si="269"/>
        <v>0</v>
      </c>
    </row>
    <row r="157" spans="1:41" x14ac:dyDescent="0.3">
      <c r="A157">
        <v>155</v>
      </c>
      <c r="B157">
        <f>'Flight Input'!M157</f>
        <v>3.1441970000014408</v>
      </c>
      <c r="C157">
        <f ca="1">INDIRECT(CONCATENATE("'Flight Input'!",Analysis!$B$2,A157+2))</f>
        <v>9.8504270100000006</v>
      </c>
      <c r="D157">
        <f t="shared" si="266"/>
        <v>1.5186999997240491E-2</v>
      </c>
      <c r="F157">
        <f t="shared" ca="1" si="270"/>
        <v>30.45586935051637</v>
      </c>
      <c r="G157">
        <f t="shared" ca="1" si="271"/>
        <v>47.395434424244733</v>
      </c>
      <c r="I157">
        <f>SUM(D$2:D157)/COUNT(D$2:D157)</f>
        <v>1.9945787096812932E-2</v>
      </c>
      <c r="J157">
        <f>D157/I157</f>
        <v>0.76141392282619769</v>
      </c>
      <c r="L157">
        <f ca="1">VARA(C$2:C157)</f>
        <v>4.7952968279584815E-4</v>
      </c>
      <c r="M157">
        <f ca="1">(L157-L156)/D157</f>
        <v>-2.0434755052816181E-4</v>
      </c>
      <c r="N157">
        <f t="shared" ca="1" si="272"/>
        <v>-0.23577072500497626</v>
      </c>
      <c r="O157" t="b">
        <f ca="1">IF(OR(O156,M157*MIN((B157-B$2)*Analysis!$B$19,1)&gt;Analysis!$B$18),TRUE,FALSE)</f>
        <v>0</v>
      </c>
      <c r="P157">
        <f ca="1">IF(O157,P156,SUM(C$2:C157)/COUNT(C$2:C157))</f>
        <v>9.8516886640384573</v>
      </c>
      <c r="Q157">
        <f ca="1">IF(O157,C157-P157,0)</f>
        <v>0</v>
      </c>
      <c r="R157">
        <f ca="1">R156+Q157*$D157</f>
        <v>0</v>
      </c>
      <c r="S157">
        <f t="shared" ca="1" si="273"/>
        <v>0</v>
      </c>
      <c r="U157">
        <f ca="1">MEDIAN2(Q157,Analysis!$B$5,2)</f>
        <v>0</v>
      </c>
      <c r="V157">
        <f t="shared" ref="V157:W157" ca="1" si="324">V156+U157*$D157</f>
        <v>0</v>
      </c>
      <c r="W157">
        <f t="shared" ca="1" si="324"/>
        <v>0</v>
      </c>
      <c r="Y157">
        <f ca="1">AVERAGE2(U157,Analysis!$B$5,2)</f>
        <v>0</v>
      </c>
      <c r="Z157">
        <f t="shared" ref="Z157:AA157" ca="1" si="325">Z156+Y157*$D157</f>
        <v>0</v>
      </c>
      <c r="AA157">
        <f t="shared" ca="1" si="325"/>
        <v>0</v>
      </c>
      <c r="AD157">
        <f ca="1">IF(B157&gt;0,C157-Analysis!$B$14,0)</f>
        <v>-6.2891349428593202E-3</v>
      </c>
      <c r="AE157">
        <f ca="1">IF(B157&gt;0,AE156+AD157*$D157,0)</f>
        <v>-1.7124713099732979E-2</v>
      </c>
      <c r="AF157">
        <f ca="1">IF(B157&gt;0,AF156+AE157*$D157,0)</f>
        <v>-2.7438465514330709E-2</v>
      </c>
      <c r="AG157">
        <f ca="1">IF(AND(B157&gt;Analysis!$B$34,B157&lt;Analysis!$B$35),FilterInput(AD157,Analysis!$B$29,Analysis!$B$30),0)</f>
        <v>0</v>
      </c>
      <c r="AH157">
        <f ca="1">MEDIAN2(AG157,Analysis!$B$5,2)</f>
        <v>0</v>
      </c>
      <c r="AI157">
        <f ca="1">AVERAGE2(AH157,Analysis!$B$6,2)</f>
        <v>0</v>
      </c>
      <c r="AJ157">
        <f ca="1">INTEGRAL2(AI157,$B157,AJ156,AI156,$B156,Analysis!$B$22)</f>
        <v>0</v>
      </c>
      <c r="AK157">
        <f ca="1">IF(AND(B157&lt;Analysis!$B$35,B157&gt;0),INTEGRAL2(AJ157,$B157,AK156,AJ156,$B156,Analysis!$B$23),0)</f>
        <v>0</v>
      </c>
      <c r="AM157">
        <f>Analysis!$B$31*'Flight Input'!U157+IF('Flight Input'!U157 &gt; 0,Analysis!$B$32,0)</f>
        <v>0</v>
      </c>
      <c r="AN157">
        <f ca="1">_xlfn.COVARIANCE.P($AK$102:$AK$1171,AM157:AM1226)</f>
        <v>0.1490163498154175</v>
      </c>
      <c r="AO157">
        <f t="shared" ca="1" si="269"/>
        <v>0</v>
      </c>
    </row>
    <row r="158" spans="1:41" x14ac:dyDescent="0.3">
      <c r="A158">
        <v>156</v>
      </c>
      <c r="B158">
        <f>'Flight Input'!M158</f>
        <v>3.168403000003309</v>
      </c>
      <c r="C158">
        <f ca="1">INDIRECT(CONCATENATE("'Flight Input'!",Analysis!$B$2,A158+2))</f>
        <v>9.8922764700000005</v>
      </c>
      <c r="D158">
        <f t="shared" si="266"/>
        <v>2.4206000001868233E-2</v>
      </c>
      <c r="F158">
        <f t="shared" ca="1" si="270"/>
        <v>30.695321794767672</v>
      </c>
      <c r="G158">
        <f t="shared" ca="1" si="271"/>
        <v>48.138445383666223</v>
      </c>
      <c r="I158">
        <f>SUM(D$2:D158)/COUNT(D$2:D158)</f>
        <v>1.9973096153896617E-2</v>
      </c>
      <c r="J158">
        <f>D158/I158</f>
        <v>1.2119302793796347</v>
      </c>
      <c r="L158">
        <f ca="1">VARA(C$2:C158)</f>
        <v>4.8694857707452712E-4</v>
      </c>
      <c r="M158">
        <f ca="1">(L158-L157)/D158</f>
        <v>3.0648989003166058E-4</v>
      </c>
      <c r="N158">
        <f t="shared" ca="1" si="272"/>
        <v>1.7288878789048141</v>
      </c>
      <c r="O158" t="b">
        <f ca="1">IF(OR(O157,M158*MIN((B158-B$2)*Analysis!$B$19,1)&gt;Analysis!$B$18),TRUE,FALSE)</f>
        <v>0</v>
      </c>
      <c r="P158">
        <f ca="1">IF(O158,P157,SUM(C$2:C158)/COUNT(C$2:C158))</f>
        <v>9.851947185095538</v>
      </c>
      <c r="Q158">
        <f ca="1">IF(O158,C158-P158,0)</f>
        <v>0</v>
      </c>
      <c r="R158">
        <f ca="1">R157+Q158*$D158</f>
        <v>0</v>
      </c>
      <c r="S158">
        <f t="shared" ca="1" si="273"/>
        <v>0</v>
      </c>
      <c r="U158">
        <f ca="1">MEDIAN2(Q158,Analysis!$B$5,2)</f>
        <v>0</v>
      </c>
      <c r="V158">
        <f t="shared" ref="V158:W158" ca="1" si="326">V157+U158*$D158</f>
        <v>0</v>
      </c>
      <c r="W158">
        <f t="shared" ca="1" si="326"/>
        <v>0</v>
      </c>
      <c r="Y158">
        <f ca="1">AVERAGE2(U158,Analysis!$B$5,2)</f>
        <v>0</v>
      </c>
      <c r="Z158">
        <f t="shared" ref="Z158:AA158" ca="1" si="327">Z157+Y158*$D158</f>
        <v>0</v>
      </c>
      <c r="AA158">
        <f t="shared" ca="1" si="327"/>
        <v>0</v>
      </c>
      <c r="AD158">
        <f ca="1">IF(B158&gt;0,C158-Analysis!$B$14,0)</f>
        <v>3.5560325057140574E-2</v>
      </c>
      <c r="AE158">
        <f ca="1">IF(B158&gt;0,AE157+AD158*$D158,0)</f>
        <v>-1.6263939871333399E-2</v>
      </c>
      <c r="AF158">
        <f ca="1">IF(B158&gt;0,AF157+AE158*$D158,0)</f>
        <v>-2.7832150442886588E-2</v>
      </c>
      <c r="AG158">
        <f ca="1">IF(AND(B158&gt;Analysis!$B$34,B158&lt;Analysis!$B$35),FilterInput(AD158,Analysis!$B$29,Analysis!$B$30),0)</f>
        <v>0</v>
      </c>
      <c r="AH158">
        <f ca="1">MEDIAN2(AG158,Analysis!$B$5,2)</f>
        <v>0</v>
      </c>
      <c r="AI158">
        <f ca="1">AVERAGE2(AH158,Analysis!$B$6,2)</f>
        <v>0</v>
      </c>
      <c r="AJ158">
        <f ca="1">INTEGRAL2(AI158,$B158,AJ157,AI157,$B157,Analysis!$B$22)</f>
        <v>0</v>
      </c>
      <c r="AK158">
        <f ca="1">IF(AND(B158&lt;Analysis!$B$35,B158&gt;0),INTEGRAL2(AJ158,$B158,AK157,AJ157,$B157,Analysis!$B$23),0)</f>
        <v>0</v>
      </c>
      <c r="AM158">
        <f>Analysis!$B$31*'Flight Input'!U158+IF('Flight Input'!U158 &gt; 0,Analysis!$B$32,0)</f>
        <v>0</v>
      </c>
      <c r="AN158">
        <f ca="1">_xlfn.COVARIANCE.P($AK$102:$AK$1171,AM158:AM1227)</f>
        <v>0.14804217966177452</v>
      </c>
      <c r="AO158">
        <f t="shared" ca="1" si="269"/>
        <v>0</v>
      </c>
    </row>
    <row r="159" spans="1:41" x14ac:dyDescent="0.3">
      <c r="A159">
        <v>157</v>
      </c>
      <c r="B159">
        <f>'Flight Input'!M159</f>
        <v>3.1924449999933131</v>
      </c>
      <c r="C159">
        <f ca="1">INDIRECT(CONCATENATE("'Flight Input'!",Analysis!$B$2,A159+2))</f>
        <v>9.867035340000001</v>
      </c>
      <c r="D159">
        <f t="shared" si="266"/>
        <v>2.4041999990004115E-2</v>
      </c>
      <c r="F159">
        <f t="shared" ca="1" si="270"/>
        <v>30.932545058313323</v>
      </c>
      <c r="G159">
        <f t="shared" ca="1" si="271"/>
        <v>48.882125631648996</v>
      </c>
      <c r="I159">
        <f>SUM(D$2:D159)/COUNT(D$2:D159)</f>
        <v>1.9999012738839979E-2</v>
      </c>
      <c r="J159">
        <f>D159/I159</f>
        <v>1.2021593417615197</v>
      </c>
      <c r="L159">
        <f ca="1">VARA(C$2:C159)</f>
        <v>4.852878318723305E-4</v>
      </c>
      <c r="M159">
        <f ca="1">(L159-L158)/D159</f>
        <v>-6.9076832330384344E-5</v>
      </c>
      <c r="N159">
        <f t="shared" ca="1" si="272"/>
        <v>-1.0498764666206615</v>
      </c>
      <c r="O159" t="b">
        <f ca="1">IF(OR(O158,M159*MIN((B159-B$2)*Analysis!$B$19,1)&gt;Analysis!$B$18),TRUE,FALSE)</f>
        <v>0</v>
      </c>
      <c r="P159">
        <f ca="1">IF(O159,P158,SUM(C$2:C159)/COUNT(C$2:C159))</f>
        <v>9.8520426797468321</v>
      </c>
      <c r="Q159">
        <f ca="1">IF(O159,C159-P159,0)</f>
        <v>0</v>
      </c>
      <c r="R159">
        <f ca="1">R158+Q159*$D159</f>
        <v>0</v>
      </c>
      <c r="S159">
        <f t="shared" ca="1" si="273"/>
        <v>0</v>
      </c>
      <c r="U159">
        <f ca="1">MEDIAN2(Q159,Analysis!$B$5,2)</f>
        <v>0</v>
      </c>
      <c r="V159">
        <f t="shared" ref="V159:W159" ca="1" si="328">V158+U159*$D159</f>
        <v>0</v>
      </c>
      <c r="W159">
        <f t="shared" ca="1" si="328"/>
        <v>0</v>
      </c>
      <c r="Y159">
        <f ca="1">AVERAGE2(U159,Analysis!$B$5,2)</f>
        <v>0</v>
      </c>
      <c r="Z159">
        <f t="shared" ref="Z159:AA159" ca="1" si="329">Z158+Y159*$D159</f>
        <v>0</v>
      </c>
      <c r="AA159">
        <f t="shared" ca="1" si="329"/>
        <v>0</v>
      </c>
      <c r="AD159">
        <f ca="1">IF(B159&gt;0,C159-Analysis!$B$14,0)</f>
        <v>1.0319195057141073E-2</v>
      </c>
      <c r="AE159">
        <f ca="1">IF(B159&gt;0,AE158+AD159*$D159,0)</f>
        <v>-1.6015845783872763E-2</v>
      </c>
      <c r="AF159">
        <f ca="1">IF(B159&gt;0,AF158+AE159*$D159,0)</f>
        <v>-2.8217203407062366E-2</v>
      </c>
      <c r="AG159">
        <f ca="1">IF(AND(B159&gt;Analysis!$B$34,B159&lt;Analysis!$B$35),FilterInput(AD159,Analysis!$B$29,Analysis!$B$30),0)</f>
        <v>0</v>
      </c>
      <c r="AH159">
        <f ca="1">MEDIAN2(AG159,Analysis!$B$5,2)</f>
        <v>0</v>
      </c>
      <c r="AI159">
        <f ca="1">AVERAGE2(AH159,Analysis!$B$6,2)</f>
        <v>0</v>
      </c>
      <c r="AJ159">
        <f ca="1">INTEGRAL2(AI159,$B159,AJ158,AI158,$B158,Analysis!$B$22)</f>
        <v>0</v>
      </c>
      <c r="AK159">
        <f ca="1">IF(AND(B159&lt;Analysis!$B$35,B159&gt;0),INTEGRAL2(AJ159,$B159,AK158,AJ158,$B158,Analysis!$B$23),0)</f>
        <v>0</v>
      </c>
      <c r="AM159">
        <f>Analysis!$B$31*'Flight Input'!U159+IF('Flight Input'!U159 &gt; 0,Analysis!$B$32,0)</f>
        <v>0</v>
      </c>
      <c r="AN159">
        <f ca="1">_xlfn.COVARIANCE.P($AK$102:$AK$1171,AM159:AM1228)</f>
        <v>0.14706715211954946</v>
      </c>
      <c r="AO159">
        <f t="shared" ca="1" si="269"/>
        <v>0</v>
      </c>
    </row>
    <row r="160" spans="1:41" x14ac:dyDescent="0.3">
      <c r="A160">
        <v>158</v>
      </c>
      <c r="B160">
        <f>'Flight Input'!M160</f>
        <v>3.2133500000054482</v>
      </c>
      <c r="C160">
        <f ca="1">INDIRECT(CONCATENATE("'Flight Input'!",Analysis!$B$2,A160+2))</f>
        <v>9.8545864500000011</v>
      </c>
      <c r="D160">
        <f t="shared" si="266"/>
        <v>2.0905000012135133E-2</v>
      </c>
      <c r="F160">
        <f t="shared" ca="1" si="270"/>
        <v>31.138555188170159</v>
      </c>
      <c r="G160">
        <f t="shared" ca="1" si="271"/>
        <v>49.533077128235561</v>
      </c>
      <c r="I160">
        <f>SUM(D$2:D160)/COUNT(D$2:D160)</f>
        <v>2.0004746835506404E-2</v>
      </c>
      <c r="J160">
        <f>D160/I160</f>
        <v>1.0450019779820892</v>
      </c>
      <c r="L160">
        <f ca="1">VARA(C$2:C160)</f>
        <v>4.8225708654688851E-4</v>
      </c>
      <c r="M160">
        <f ca="1">(L160-L159)/D160</f>
        <v>-1.4497705446939375E-4</v>
      </c>
      <c r="N160">
        <f t="shared" ca="1" si="272"/>
        <v>-0.59549820582508894</v>
      </c>
      <c r="O160" t="b">
        <f ca="1">IF(OR(O159,M160*MIN((B160-B$2)*Analysis!$B$19,1)&gt;Analysis!$B$18),TRUE,FALSE)</f>
        <v>0</v>
      </c>
      <c r="P160">
        <f ca="1">IF(O160,P159,SUM(C$2:C160)/COUNT(C$2:C160))</f>
        <v>9.8520586783018835</v>
      </c>
      <c r="Q160">
        <f ca="1">IF(O160,C160-P160,0)</f>
        <v>0</v>
      </c>
      <c r="R160">
        <f ca="1">R159+Q160*$D160</f>
        <v>0</v>
      </c>
      <c r="S160">
        <f t="shared" ca="1" si="273"/>
        <v>0</v>
      </c>
      <c r="U160">
        <f ca="1">MEDIAN2(Q160,Analysis!$B$5,2)</f>
        <v>0</v>
      </c>
      <c r="V160">
        <f t="shared" ref="V160:W160" ca="1" si="330">V159+U160*$D160</f>
        <v>0</v>
      </c>
      <c r="W160">
        <f t="shared" ca="1" si="330"/>
        <v>0</v>
      </c>
      <c r="Y160">
        <f ca="1">AVERAGE2(U160,Analysis!$B$5,2)</f>
        <v>0</v>
      </c>
      <c r="Z160">
        <f t="shared" ref="Z160:AA160" ca="1" si="331">Z159+Y160*$D160</f>
        <v>0</v>
      </c>
      <c r="AA160">
        <f t="shared" ca="1" si="331"/>
        <v>0</v>
      </c>
      <c r="AD160">
        <f ca="1">IF(B160&gt;0,C160-Analysis!$B$14,0)</f>
        <v>-2.1296949428588619E-3</v>
      </c>
      <c r="AE160">
        <f ca="1">IF(B160&gt;0,AE159+AD160*$D160,0)</f>
        <v>-1.606036705667907E-2</v>
      </c>
      <c r="AF160">
        <f ca="1">IF(B160&gt;0,AF159+AE160*$D160,0)</f>
        <v>-2.8552945380577135E-2</v>
      </c>
      <c r="AG160">
        <f ca="1">IF(AND(B160&gt;Analysis!$B$34,B160&lt;Analysis!$B$35),FilterInput(AD160,Analysis!$B$29,Analysis!$B$30),0)</f>
        <v>0</v>
      </c>
      <c r="AH160">
        <f ca="1">MEDIAN2(AG160,Analysis!$B$5,2)</f>
        <v>0</v>
      </c>
      <c r="AI160">
        <f ca="1">AVERAGE2(AH160,Analysis!$B$6,2)</f>
        <v>0</v>
      </c>
      <c r="AJ160">
        <f ca="1">INTEGRAL2(AI160,$B160,AJ159,AI159,$B159,Analysis!$B$22)</f>
        <v>0</v>
      </c>
      <c r="AK160">
        <f ca="1">IF(AND(B160&lt;Analysis!$B$35,B160&gt;0),INTEGRAL2(AJ160,$B160,AK159,AJ159,$B159,Analysis!$B$23),0)</f>
        <v>0</v>
      </c>
      <c r="AM160">
        <f>Analysis!$B$31*'Flight Input'!U160+IF('Flight Input'!U160 &gt; 0,Analysis!$B$32,0)</f>
        <v>0</v>
      </c>
      <c r="AN160">
        <f ca="1">_xlfn.COVARIANCE.P($AK$102:$AK$1171,AM160:AM1229)</f>
        <v>0.14608996648785827</v>
      </c>
      <c r="AO160">
        <f t="shared" ca="1" si="269"/>
        <v>0</v>
      </c>
    </row>
    <row r="161" spans="1:41" x14ac:dyDescent="0.3">
      <c r="A161">
        <v>159</v>
      </c>
      <c r="B161">
        <f>'Flight Input'!M161</f>
        <v>3.2285600000031991</v>
      </c>
      <c r="C161">
        <f ca="1">INDIRECT(CONCATENATE("'Flight Input'!",Analysis!$B$2,A161+2))</f>
        <v>9.8502111900000013</v>
      </c>
      <c r="D161">
        <f t="shared" si="266"/>
        <v>1.5209999997750856E-2</v>
      </c>
      <c r="F161">
        <f t="shared" ca="1" si="270"/>
        <v>31.288376900347906</v>
      </c>
      <c r="G161">
        <f t="shared" ca="1" si="271"/>
        <v>50.00897334081948</v>
      </c>
      <c r="I161">
        <f>SUM(D$2:D161)/COUNT(D$2:D161)</f>
        <v>1.9974591195017374E-2</v>
      </c>
      <c r="J161">
        <f>D161/I161</f>
        <v>0.76146739871927704</v>
      </c>
      <c r="L161">
        <f ca="1">VARA(C$2:C161)</f>
        <v>4.7924535569089671E-4</v>
      </c>
      <c r="M161">
        <f ca="1">(L161-L160)/D161</f>
        <v>-1.9800991824044421E-4</v>
      </c>
      <c r="N161">
        <f t="shared" ca="1" si="272"/>
        <v>-0.28765680477624928</v>
      </c>
      <c r="O161" t="b">
        <f ca="1">IF(OR(O160,M161*MIN((B161-B$2)*Analysis!$B$19,1)&gt;Analysis!$B$18),TRUE,FALSE)</f>
        <v>0</v>
      </c>
      <c r="P161">
        <f ca="1">IF(O161,P160,SUM(C$2:C161)/COUNT(C$2:C161))</f>
        <v>9.8520471314999973</v>
      </c>
      <c r="Q161">
        <f ca="1">IF(O161,C161-P161,0)</f>
        <v>0</v>
      </c>
      <c r="R161">
        <f ca="1">R160+Q161*$D161</f>
        <v>0</v>
      </c>
      <c r="S161">
        <f t="shared" ca="1" si="273"/>
        <v>0</v>
      </c>
      <c r="U161">
        <f ca="1">MEDIAN2(Q161,Analysis!$B$5,2)</f>
        <v>0</v>
      </c>
      <c r="V161">
        <f t="shared" ref="V161:W161" ca="1" si="332">V160+U161*$D161</f>
        <v>0</v>
      </c>
      <c r="W161">
        <f t="shared" ca="1" si="332"/>
        <v>0</v>
      </c>
      <c r="Y161">
        <f ca="1">AVERAGE2(U161,Analysis!$B$5,2)</f>
        <v>0</v>
      </c>
      <c r="Z161">
        <f t="shared" ref="Z161:AA161" ca="1" si="333">Z160+Y161*$D161</f>
        <v>0</v>
      </c>
      <c r="AA161">
        <f t="shared" ca="1" si="333"/>
        <v>0</v>
      </c>
      <c r="AD161">
        <f ca="1">IF(B161&gt;0,C161-Analysis!$B$14,0)</f>
        <v>-6.5049549428586317E-3</v>
      </c>
      <c r="AE161">
        <f ca="1">IF(B161&gt;0,AE160+AD161*$D161,0)</f>
        <v>-1.6159307421345321E-2</v>
      </c>
      <c r="AF161">
        <f ca="1">IF(B161&gt;0,AF160+AE161*$D161,0)</f>
        <v>-2.8798728446419453E-2</v>
      </c>
      <c r="AG161">
        <f ca="1">IF(AND(B161&gt;Analysis!$B$34,B161&lt;Analysis!$B$35),FilterInput(AD161,Analysis!$B$29,Analysis!$B$30),0)</f>
        <v>0</v>
      </c>
      <c r="AH161">
        <f ca="1">MEDIAN2(AG161,Analysis!$B$5,2)</f>
        <v>0</v>
      </c>
      <c r="AI161">
        <f ca="1">AVERAGE2(AH161,Analysis!$B$6,2)</f>
        <v>0</v>
      </c>
      <c r="AJ161">
        <f ca="1">INTEGRAL2(AI161,$B161,AJ160,AI160,$B160,Analysis!$B$22)</f>
        <v>0</v>
      </c>
      <c r="AK161">
        <f ca="1">IF(AND(B161&lt;Analysis!$B$35,B161&gt;0),INTEGRAL2(AJ161,$B161,AK160,AJ160,$B160,Analysis!$B$23),0)</f>
        <v>0</v>
      </c>
      <c r="AM161">
        <f>Analysis!$B$31*'Flight Input'!U161+IF('Flight Input'!U161 &gt; 0,Analysis!$B$32,0)</f>
        <v>0</v>
      </c>
      <c r="AN161">
        <f ca="1">_xlfn.COVARIANCE.P($AK$102:$AK$1171,AM161:AM1230)</f>
        <v>0.14511056208050013</v>
      </c>
      <c r="AO161">
        <f t="shared" ca="1" si="269"/>
        <v>0</v>
      </c>
    </row>
    <row r="162" spans="1:41" x14ac:dyDescent="0.3">
      <c r="A162">
        <v>160</v>
      </c>
      <c r="B162">
        <f>'Flight Input'!M162</f>
        <v>3.2441200000030221</v>
      </c>
      <c r="C162">
        <f ca="1">INDIRECT(CONCATENATE("'Flight Input'!",Analysis!$B$2,A162+2))</f>
        <v>9.8019361800000002</v>
      </c>
      <c r="D162">
        <f t="shared" si="266"/>
        <v>1.5559999999823049E-2</v>
      </c>
      <c r="F162">
        <f t="shared" ca="1" si="270"/>
        <v>31.440895027306972</v>
      </c>
      <c r="G162">
        <f t="shared" ca="1" si="271"/>
        <v>50.498193667438812</v>
      </c>
      <c r="I162">
        <f>SUM(D$2:D162)/COUNT(D$2:D162)</f>
        <v>1.9947000000047409E-2</v>
      </c>
      <c r="J162">
        <f>D162/I162</f>
        <v>0.78006717801103254</v>
      </c>
      <c r="L162">
        <f ca="1">VARA(C$2:C162)</f>
        <v>4.9184701296463241E-4</v>
      </c>
      <c r="M162">
        <f ca="1">(L162-L161)/D162</f>
        <v>8.098751461361835E-4</v>
      </c>
      <c r="N162">
        <f t="shared" ca="1" si="272"/>
        <v>-3.1025070694440946</v>
      </c>
      <c r="O162" t="b">
        <f ca="1">IF(OR(O161,M162*MIN((B162-B$2)*Analysis!$B$19,1)&gt;Analysis!$B$18),TRUE,FALSE)</f>
        <v>0</v>
      </c>
      <c r="P162">
        <f ca="1">IF(O162,P161,SUM(C$2:C162)/COUNT(C$2:C162))</f>
        <v>9.8517358833540332</v>
      </c>
      <c r="Q162">
        <f ca="1">IF(O162,C162-P162,0)</f>
        <v>0</v>
      </c>
      <c r="R162">
        <f ca="1">R161+Q162*$D162</f>
        <v>0</v>
      </c>
      <c r="S162">
        <f t="shared" ca="1" si="273"/>
        <v>0</v>
      </c>
      <c r="U162">
        <f ca="1">MEDIAN2(Q162,Analysis!$B$5,2)</f>
        <v>0</v>
      </c>
      <c r="V162">
        <f t="shared" ref="V162:W162" ca="1" si="334">V161+U162*$D162</f>
        <v>0</v>
      </c>
      <c r="W162">
        <f t="shared" ca="1" si="334"/>
        <v>0</v>
      </c>
      <c r="Y162">
        <f ca="1">AVERAGE2(U162,Analysis!$B$5,2)</f>
        <v>0</v>
      </c>
      <c r="Z162">
        <f t="shared" ref="Z162:AA162" ca="1" si="335">Z161+Y162*$D162</f>
        <v>0</v>
      </c>
      <c r="AA162">
        <f t="shared" ca="1" si="335"/>
        <v>0</v>
      </c>
      <c r="AD162">
        <f ca="1">IF(B162&gt;0,C162-Analysis!$B$14,0)</f>
        <v>-5.4779964942859749E-2</v>
      </c>
      <c r="AE162">
        <f ca="1">IF(B162&gt;0,AE161+AD162*$D162,0)</f>
        <v>-1.7011683675846524E-2</v>
      </c>
      <c r="AF162">
        <f ca="1">IF(B162&gt;0,AF161+AE162*$D162,0)</f>
        <v>-2.9063430244412613E-2</v>
      </c>
      <c r="AG162">
        <f ca="1">IF(AND(B162&gt;Analysis!$B$34,B162&lt;Analysis!$B$35),FilterInput(AD162,Analysis!$B$29,Analysis!$B$30),0)</f>
        <v>0</v>
      </c>
      <c r="AH162">
        <f ca="1">MEDIAN2(AG162,Analysis!$B$5,2)</f>
        <v>0</v>
      </c>
      <c r="AI162">
        <f ca="1">AVERAGE2(AH162,Analysis!$B$6,2)</f>
        <v>0</v>
      </c>
      <c r="AJ162">
        <f ca="1">INTEGRAL2(AI162,$B162,AJ161,AI161,$B161,Analysis!$B$22)</f>
        <v>0</v>
      </c>
      <c r="AK162">
        <f ca="1">IF(AND(B162&lt;Analysis!$B$35,B162&gt;0),INTEGRAL2(AJ162,$B162,AK161,AJ161,$B161,Analysis!$B$23),0)</f>
        <v>0</v>
      </c>
      <c r="AM162">
        <f>Analysis!$B$31*'Flight Input'!U162+IF('Flight Input'!U162 &gt; 0,Analysis!$B$32,0)</f>
        <v>0</v>
      </c>
      <c r="AN162">
        <f ca="1">_xlfn.COVARIANCE.P($AK$102:$AK$1171,AM162:AM1231)</f>
        <v>0.14412942073677196</v>
      </c>
      <c r="AO162">
        <f t="shared" ca="1" si="269"/>
        <v>0</v>
      </c>
    </row>
    <row r="163" spans="1:41" x14ac:dyDescent="0.3">
      <c r="A163">
        <v>161</v>
      </c>
      <c r="B163">
        <f>'Flight Input'!M163</f>
        <v>3.2694909999991069</v>
      </c>
      <c r="C163">
        <f ca="1">INDIRECT(CONCATENATE("'Flight Input'!",Analysis!$B$2,A163+2))</f>
        <v>9.861129720000001</v>
      </c>
      <c r="D163">
        <f t="shared" si="266"/>
        <v>2.537099999608472E-2</v>
      </c>
      <c r="F163">
        <f t="shared" ca="1" si="270"/>
        <v>31.691081749394485</v>
      </c>
      <c r="G163">
        <f t="shared" ca="1" si="271"/>
        <v>51.302228102378621</v>
      </c>
      <c r="I163">
        <f>SUM(D$2:D163)/COUNT(D$2:D163)</f>
        <v>1.9980689441016587E-2</v>
      </c>
      <c r="J163">
        <f>D163/I163</f>
        <v>1.2697760040253085</v>
      </c>
      <c r="L163">
        <f ca="1">VARA(C$2:C163)</f>
        <v>4.8933677965336893E-4</v>
      </c>
      <c r="M163">
        <f ca="1">(L163-L162)/D163</f>
        <v>-9.8941047323750225E-5</v>
      </c>
      <c r="N163">
        <f t="shared" ca="1" si="272"/>
        <v>2.3331181273554678</v>
      </c>
      <c r="O163" t="b">
        <f ca="1">IF(OR(O162,M163*MIN((B163-B$2)*Analysis!$B$19,1)&gt;Analysis!$B$18),TRUE,FALSE)</f>
        <v>0</v>
      </c>
      <c r="P163">
        <f ca="1">IF(O163,P162,SUM(C$2:C163)/COUNT(C$2:C163))</f>
        <v>9.8517938699999963</v>
      </c>
      <c r="Q163">
        <f ca="1">IF(O163,C163-P163,0)</f>
        <v>0</v>
      </c>
      <c r="R163">
        <f ca="1">R162+Q163*$D163</f>
        <v>0</v>
      </c>
      <c r="S163">
        <f t="shared" ca="1" si="273"/>
        <v>0</v>
      </c>
      <c r="U163">
        <f ca="1">MEDIAN2(Q163,Analysis!$B$5,2)</f>
        <v>0</v>
      </c>
      <c r="V163">
        <f t="shared" ref="V163:W163" ca="1" si="336">V162+U163*$D163</f>
        <v>0</v>
      </c>
      <c r="W163">
        <f t="shared" ca="1" si="336"/>
        <v>0</v>
      </c>
      <c r="Y163">
        <f ca="1">AVERAGE2(U163,Analysis!$B$5,2)</f>
        <v>0</v>
      </c>
      <c r="Z163">
        <f t="shared" ref="Z163:AA163" ca="1" si="337">Z162+Y163*$D163</f>
        <v>0</v>
      </c>
      <c r="AA163">
        <f t="shared" ca="1" si="337"/>
        <v>0</v>
      </c>
      <c r="AD163">
        <f ca="1">IF(B163&gt;0,C163-Analysis!$B$14,0)</f>
        <v>4.4135750571410171E-3</v>
      </c>
      <c r="AE163">
        <f ca="1">IF(B163&gt;0,AE162+AD163*$D163,0)</f>
        <v>-1.689970686308908E-2</v>
      </c>
      <c r="AF163">
        <f ca="1">IF(B163&gt;0,AF162+AE163*$D163,0)</f>
        <v>-2.9492192707169879E-2</v>
      </c>
      <c r="AG163">
        <f ca="1">IF(AND(B163&gt;Analysis!$B$34,B163&lt;Analysis!$B$35),FilterInput(AD163,Analysis!$B$29,Analysis!$B$30),0)</f>
        <v>0</v>
      </c>
      <c r="AH163">
        <f ca="1">MEDIAN2(AG163,Analysis!$B$5,2)</f>
        <v>0</v>
      </c>
      <c r="AI163">
        <f ca="1">AVERAGE2(AH163,Analysis!$B$6,2)</f>
        <v>0</v>
      </c>
      <c r="AJ163">
        <f ca="1">INTEGRAL2(AI163,$B163,AJ162,AI162,$B162,Analysis!$B$22)</f>
        <v>0</v>
      </c>
      <c r="AK163">
        <f ca="1">IF(AND(B163&lt;Analysis!$B$35,B163&gt;0),INTEGRAL2(AJ163,$B163,AK162,AJ162,$B162,Analysis!$B$23),0)</f>
        <v>0</v>
      </c>
      <c r="AM163">
        <f>Analysis!$B$31*'Flight Input'!U163+IF('Flight Input'!U163 &gt; 0,Analysis!$B$32,0)</f>
        <v>0</v>
      </c>
      <c r="AN163">
        <f ca="1">_xlfn.COVARIANCE.P($AK$102:$AK$1171,AM163:AM1232)</f>
        <v>0.14314631000136149</v>
      </c>
      <c r="AO163">
        <f t="shared" ca="1" si="269"/>
        <v>0</v>
      </c>
    </row>
    <row r="164" spans="1:41" x14ac:dyDescent="0.3">
      <c r="A164">
        <v>162</v>
      </c>
      <c r="B164">
        <f>'Flight Input'!M164</f>
        <v>3.2937539999984438</v>
      </c>
      <c r="C164">
        <f ca="1">INDIRECT(CONCATENATE("'Flight Input'!",Analysis!$B$2,A164+2))</f>
        <v>9.8548415100000017</v>
      </c>
      <c r="D164">
        <f t="shared" si="266"/>
        <v>2.4262999999336898E-2</v>
      </c>
      <c r="F164">
        <f t="shared" ca="1" si="270"/>
        <v>31.93018976894508</v>
      </c>
      <c r="G164">
        <f t="shared" ca="1" si="271"/>
        <v>52.076950296721364</v>
      </c>
      <c r="I164">
        <f>SUM(D$2:D164)/COUNT(D$2:D164)</f>
        <v>2.0007123456808686E-2</v>
      </c>
      <c r="J164">
        <f>D164/I164</f>
        <v>1.2127180627297964</v>
      </c>
      <c r="L164">
        <f ca="1">VARA(C$2:C164)</f>
        <v>4.8637316451539888E-4</v>
      </c>
      <c r="M164">
        <f ca="1">(L164-L163)/D164</f>
        <v>-1.2214545349095531E-4</v>
      </c>
      <c r="N164">
        <f t="shared" ca="1" si="272"/>
        <v>-0.25916869307880702</v>
      </c>
      <c r="O164" t="b">
        <f ca="1">IF(OR(O163,M164*MIN((B164-B$2)*Analysis!$B$19,1)&gt;Analysis!$B$18),TRUE,FALSE)</f>
        <v>0</v>
      </c>
      <c r="P164">
        <f ca="1">IF(O164,P163,SUM(C$2:C164)/COUNT(C$2:C164))</f>
        <v>9.8518125671779107</v>
      </c>
      <c r="Q164">
        <f ca="1">IF(O164,C164-P164,0)</f>
        <v>0</v>
      </c>
      <c r="R164">
        <f ca="1">R163+Q164*$D164</f>
        <v>0</v>
      </c>
      <c r="S164">
        <f t="shared" ca="1" si="273"/>
        <v>0</v>
      </c>
      <c r="U164">
        <f ca="1">MEDIAN2(Q164,Analysis!$B$5,2)</f>
        <v>0</v>
      </c>
      <c r="V164">
        <f t="shared" ref="V164:W164" ca="1" si="338">V163+U164*$D164</f>
        <v>0</v>
      </c>
      <c r="W164">
        <f t="shared" ca="1" si="338"/>
        <v>0</v>
      </c>
      <c r="Y164">
        <f ca="1">AVERAGE2(U164,Analysis!$B$5,2)</f>
        <v>0</v>
      </c>
      <c r="Z164">
        <f t="shared" ref="Z164:AA164" ca="1" si="339">Z163+Y164*$D164</f>
        <v>0</v>
      </c>
      <c r="AA164">
        <f t="shared" ca="1" si="339"/>
        <v>0</v>
      </c>
      <c r="AD164">
        <f ca="1">IF(B164&gt;0,C164-Analysis!$B$14,0)</f>
        <v>-1.8746349428582221E-3</v>
      </c>
      <c r="AE164">
        <f ca="1">IF(B164&gt;0,AE163+AD164*$D164,0)</f>
        <v>-1.6945191130706406E-2</v>
      </c>
      <c r="AF164">
        <f ca="1">IF(B164&gt;0,AF163+AE164*$D164,0)</f>
        <v>-2.9903333879562972E-2</v>
      </c>
      <c r="AG164">
        <f ca="1">IF(AND(B164&gt;Analysis!$B$34,B164&lt;Analysis!$B$35),FilterInput(AD164,Analysis!$B$29,Analysis!$B$30),0)</f>
        <v>0</v>
      </c>
      <c r="AH164">
        <f ca="1">MEDIAN2(AG164,Analysis!$B$5,2)</f>
        <v>0</v>
      </c>
      <c r="AI164">
        <f ca="1">AVERAGE2(AH164,Analysis!$B$6,2)</f>
        <v>0</v>
      </c>
      <c r="AJ164">
        <f ca="1">INTEGRAL2(AI164,$B164,AJ163,AI163,$B163,Analysis!$B$22)</f>
        <v>0</v>
      </c>
      <c r="AK164">
        <f ca="1">IF(AND(B164&lt;Analysis!$B$35,B164&gt;0),INTEGRAL2(AJ164,$B164,AK163,AJ163,$B163,Analysis!$B$23),0)</f>
        <v>0</v>
      </c>
      <c r="AM164">
        <f>Analysis!$B$31*'Flight Input'!U164+IF('Flight Input'!U164 &gt; 0,Analysis!$B$32,0)</f>
        <v>0</v>
      </c>
      <c r="AN164">
        <f ca="1">_xlfn.COVARIANCE.P($AK$102:$AK$1171,AM164:AM1233)</f>
        <v>0.14216299168566859</v>
      </c>
      <c r="AO164">
        <f t="shared" ca="1" si="269"/>
        <v>0</v>
      </c>
    </row>
    <row r="165" spans="1:41" x14ac:dyDescent="0.3">
      <c r="A165">
        <v>163</v>
      </c>
      <c r="B165">
        <f>'Flight Input'!M165</f>
        <v>3.3104580000072019</v>
      </c>
      <c r="C165">
        <f ca="1">INDIRECT(CONCATENATE("'Flight Input'!",Analysis!$B$2,A165+2))</f>
        <v>9.85173174</v>
      </c>
      <c r="D165">
        <f t="shared" si="266"/>
        <v>1.6704000008758157E-2</v>
      </c>
      <c r="F165">
        <f t="shared" ca="1" si="270"/>
        <v>32.094753096016326</v>
      </c>
      <c r="G165">
        <f t="shared" ca="1" si="271"/>
        <v>52.613061052718308</v>
      </c>
      <c r="I165">
        <f>SUM(D$2:D165)/COUNT(D$2:D165)</f>
        <v>1.9986858895777702E-2</v>
      </c>
      <c r="J165">
        <f>D165/I165</f>
        <v>0.83574913376143056</v>
      </c>
      <c r="L165">
        <f ca="1">VARA(C$2:C165)</f>
        <v>4.8338931990608478E-4</v>
      </c>
      <c r="M165">
        <f ca="1">(L165-L164)/D165</f>
        <v>-1.7863054404631358E-4</v>
      </c>
      <c r="N165">
        <f t="shared" ca="1" si="272"/>
        <v>-0.18616918093697851</v>
      </c>
      <c r="O165" t="b">
        <f ca="1">IF(OR(O164,M165*MIN((B165-B$2)*Analysis!$B$19,1)&gt;Analysis!$B$18),TRUE,FALSE)</f>
        <v>0</v>
      </c>
      <c r="P165">
        <f ca="1">IF(O165,P164,SUM(C$2:C165)/COUNT(C$2:C165))</f>
        <v>9.8518120743292652</v>
      </c>
      <c r="Q165">
        <f ca="1">IF(O165,C165-P165,0)</f>
        <v>0</v>
      </c>
      <c r="R165">
        <f ca="1">R164+Q165*$D165</f>
        <v>0</v>
      </c>
      <c r="S165">
        <f t="shared" ca="1" si="273"/>
        <v>0</v>
      </c>
      <c r="U165">
        <f ca="1">MEDIAN2(Q165,Analysis!$B$5,2)</f>
        <v>0</v>
      </c>
      <c r="V165">
        <f t="shared" ref="V165:W165" ca="1" si="340">V164+U165*$D165</f>
        <v>0</v>
      </c>
      <c r="W165">
        <f t="shared" ca="1" si="340"/>
        <v>0</v>
      </c>
      <c r="Y165">
        <f ca="1">AVERAGE2(U165,Analysis!$B$5,2)</f>
        <v>0</v>
      </c>
      <c r="Z165">
        <f t="shared" ref="Z165:AA165" ca="1" si="341">Z164+Y165*$D165</f>
        <v>0</v>
      </c>
      <c r="AA165">
        <f t="shared" ca="1" si="341"/>
        <v>0</v>
      </c>
      <c r="AD165">
        <f ca="1">IF(B165&gt;0,C165-Analysis!$B$14,0)</f>
        <v>-4.9844049428600101E-3</v>
      </c>
      <c r="AE165">
        <f ca="1">IF(B165&gt;0,AE164+AD165*$D165,0)</f>
        <v>-1.7028450630915595E-2</v>
      </c>
      <c r="AF165">
        <f ca="1">IF(B165&gt;0,AF164+AE165*$D165,0)</f>
        <v>-3.0187777119050924E-2</v>
      </c>
      <c r="AG165">
        <f ca="1">IF(AND(B165&gt;Analysis!$B$34,B165&lt;Analysis!$B$35),FilterInput(AD165,Analysis!$B$29,Analysis!$B$30),0)</f>
        <v>0</v>
      </c>
      <c r="AH165">
        <f ca="1">MEDIAN2(AG165,Analysis!$B$5,2)</f>
        <v>0</v>
      </c>
      <c r="AI165">
        <f ca="1">AVERAGE2(AH165,Analysis!$B$6,2)</f>
        <v>0</v>
      </c>
      <c r="AJ165">
        <f ca="1">INTEGRAL2(AI165,$B165,AJ164,AI164,$B164,Analysis!$B$22)</f>
        <v>0</v>
      </c>
      <c r="AK165">
        <f ca="1">IF(AND(B165&lt;Analysis!$B$35,B165&gt;0),INTEGRAL2(AJ165,$B165,AK164,AJ164,$B164,Analysis!$B$23),0)</f>
        <v>0</v>
      </c>
      <c r="AM165">
        <f>Analysis!$B$31*'Flight Input'!U165+IF('Flight Input'!U165 &gt; 0,Analysis!$B$32,0)</f>
        <v>0</v>
      </c>
      <c r="AN165">
        <f ca="1">_xlfn.COVARIANCE.P($AK$102:$AK$1171,AM165:AM1234)</f>
        <v>0.14118439050204573</v>
      </c>
      <c r="AO165">
        <f t="shared" ca="1" si="269"/>
        <v>0</v>
      </c>
    </row>
    <row r="166" spans="1:41" x14ac:dyDescent="0.3">
      <c r="A166">
        <v>164</v>
      </c>
      <c r="B166">
        <f>'Flight Input'!M166</f>
        <v>3.3294350000069244</v>
      </c>
      <c r="C166">
        <f ca="1">INDIRECT(CONCATENATE("'Flight Input'!",Analysis!$B$2,A166+2))</f>
        <v>9.8560481400000004</v>
      </c>
      <c r="D166">
        <f t="shared" si="266"/>
        <v>1.8976999999722466E-2</v>
      </c>
      <c r="F166">
        <f t="shared" ca="1" si="270"/>
        <v>32.281791321566374</v>
      </c>
      <c r="G166">
        <f t="shared" ca="1" si="271"/>
        <v>53.225672606618716</v>
      </c>
      <c r="I166">
        <f>SUM(D$2:D166)/COUNT(D$2:D166)</f>
        <v>1.9980701219582245E-2</v>
      </c>
      <c r="J166">
        <f>D166/I166</f>
        <v>0.94976646671058307</v>
      </c>
      <c r="L166">
        <f ca="1">VARA(C$2:C166)</f>
        <v>4.8055057709764571E-4</v>
      </c>
      <c r="M166">
        <f ca="1">(L166-L165)/D166</f>
        <v>-1.4958859716923564E-4</v>
      </c>
      <c r="N166">
        <f t="shared" ca="1" si="272"/>
        <v>0.22745428677154284</v>
      </c>
      <c r="O166" t="b">
        <f ca="1">IF(OR(O165,M166*MIN((B166-B$2)*Analysis!$B$19,1)&gt;Analysis!$B$18),TRUE,FALSE)</f>
        <v>0</v>
      </c>
      <c r="P166">
        <f ca="1">IF(O166,P165,SUM(C$2:C166)/COUNT(C$2:C166))</f>
        <v>9.8518377474545424</v>
      </c>
      <c r="Q166">
        <f ca="1">IF(O166,C166-P166,0)</f>
        <v>0</v>
      </c>
      <c r="R166">
        <f ca="1">R165+Q166*$D166</f>
        <v>0</v>
      </c>
      <c r="S166">
        <f t="shared" ca="1" si="273"/>
        <v>0</v>
      </c>
      <c r="U166">
        <f ca="1">MEDIAN2(Q166,Analysis!$B$5,2)</f>
        <v>0</v>
      </c>
      <c r="V166">
        <f t="shared" ref="V166:W166" ca="1" si="342">V165+U166*$D166</f>
        <v>0</v>
      </c>
      <c r="W166">
        <f t="shared" ca="1" si="342"/>
        <v>0</v>
      </c>
      <c r="Y166">
        <f ca="1">AVERAGE2(U166,Analysis!$B$5,2)</f>
        <v>0</v>
      </c>
      <c r="Z166">
        <f t="shared" ref="Z166:AA166" ca="1" si="343">Z165+Y166*$D166</f>
        <v>0</v>
      </c>
      <c r="AA166">
        <f t="shared" ca="1" si="343"/>
        <v>0</v>
      </c>
      <c r="AD166">
        <f ca="1">IF(B166&gt;0,C166-Analysis!$B$14,0)</f>
        <v>-6.6800494285956802E-4</v>
      </c>
      <c r="AE166">
        <f ca="1">IF(B166&gt;0,AE165+AD166*$D166,0)</f>
        <v>-1.7041127360716054E-2</v>
      </c>
      <c r="AF166">
        <f ca="1">IF(B166&gt;0,AF165+AE166*$D166,0)</f>
        <v>-3.0511166592970502E-2</v>
      </c>
      <c r="AG166">
        <f ca="1">IF(AND(B166&gt;Analysis!$B$34,B166&lt;Analysis!$B$35),FilterInput(AD166,Analysis!$B$29,Analysis!$B$30),0)</f>
        <v>0</v>
      </c>
      <c r="AH166">
        <f ca="1">MEDIAN2(AG166,Analysis!$B$5,2)</f>
        <v>0</v>
      </c>
      <c r="AI166">
        <f ca="1">AVERAGE2(AH166,Analysis!$B$6,2)</f>
        <v>0</v>
      </c>
      <c r="AJ166">
        <f ca="1">INTEGRAL2(AI166,$B166,AJ165,AI165,$B165,Analysis!$B$22)</f>
        <v>0</v>
      </c>
      <c r="AK166">
        <f ca="1">IF(AND(B166&lt;Analysis!$B$35,B166&gt;0),INTEGRAL2(AJ166,$B166,AK165,AJ165,$B165,Analysis!$B$23),0)</f>
        <v>0</v>
      </c>
      <c r="AM166">
        <f>Analysis!$B$31*'Flight Input'!U166+IF('Flight Input'!U166 &gt; 0,Analysis!$B$32,0)</f>
        <v>0</v>
      </c>
      <c r="AN166">
        <f ca="1">_xlfn.COVARIANCE.P($AK$102:$AK$1171,AM166:AM1235)</f>
        <v>0.14020373488045609</v>
      </c>
      <c r="AO166">
        <f t="shared" ca="1" si="269"/>
        <v>0</v>
      </c>
    </row>
    <row r="167" spans="1:41" x14ac:dyDescent="0.3">
      <c r="A167">
        <v>165</v>
      </c>
      <c r="B167">
        <f>'Flight Input'!M167</f>
        <v>3.349277000001166</v>
      </c>
      <c r="C167">
        <f ca="1">INDIRECT(CONCATENATE("'Flight Input'!",Analysis!$B$2,A167+2))</f>
        <v>9.8530855200000005</v>
      </c>
      <c r="D167">
        <f t="shared" si="266"/>
        <v>1.9841999994241633E-2</v>
      </c>
      <c r="F167">
        <f t="shared" ca="1" si="270"/>
        <v>32.477296244397479</v>
      </c>
      <c r="G167">
        <f t="shared" ca="1" si="271"/>
        <v>53.870087118513034</v>
      </c>
      <c r="I167">
        <f>SUM(D$2:D167)/COUNT(D$2:D167)</f>
        <v>1.9979860606095329E-2</v>
      </c>
      <c r="J167">
        <f>D167/I167</f>
        <v>0.99310002133790465</v>
      </c>
      <c r="L167">
        <f ca="1">VARA(C$2:C167)</f>
        <v>4.7764752849214928E-4</v>
      </c>
      <c r="M167">
        <f ca="1">(L167-L166)/D167</f>
        <v>-1.4630826561530714E-4</v>
      </c>
      <c r="N167">
        <f t="shared" ca="1" si="272"/>
        <v>-0.14931055341496324</v>
      </c>
      <c r="O167" t="b">
        <f ca="1">IF(OR(O166,M167*MIN((B167-B$2)*Analysis!$B$19,1)&gt;Analysis!$B$18),TRUE,FALSE)</f>
        <v>0</v>
      </c>
      <c r="P167">
        <f ca="1">IF(O167,P166,SUM(C$2:C167)/COUNT(C$2:C167))</f>
        <v>9.8518452641566228</v>
      </c>
      <c r="Q167">
        <f ca="1">IF(O167,C167-P167,0)</f>
        <v>0</v>
      </c>
      <c r="R167">
        <f ca="1">R166+Q167*$D167</f>
        <v>0</v>
      </c>
      <c r="S167">
        <f t="shared" ca="1" si="273"/>
        <v>0</v>
      </c>
      <c r="U167">
        <f ca="1">MEDIAN2(Q167,Analysis!$B$5,2)</f>
        <v>0</v>
      </c>
      <c r="V167">
        <f t="shared" ref="V167:W167" ca="1" si="344">V166+U167*$D167</f>
        <v>0</v>
      </c>
      <c r="W167">
        <f t="shared" ca="1" si="344"/>
        <v>0</v>
      </c>
      <c r="Y167">
        <f ca="1">AVERAGE2(U167,Analysis!$B$5,2)</f>
        <v>0</v>
      </c>
      <c r="Z167">
        <f t="shared" ref="Z167:AA167" ca="1" si="345">Z166+Y167*$D167</f>
        <v>0</v>
      </c>
      <c r="AA167">
        <f t="shared" ca="1" si="345"/>
        <v>0</v>
      </c>
      <c r="AD167">
        <f ca="1">IF(B167&gt;0,C167-Analysis!$B$14,0)</f>
        <v>-3.6306249428594839E-3</v>
      </c>
      <c r="AE167">
        <f ca="1">IF(B167&gt;0,AE166+AD167*$D167,0)</f>
        <v>-1.7113166220811365E-2</v>
      </c>
      <c r="AF167">
        <f ca="1">IF(B167&gt;0,AF166+AE167*$D167,0)</f>
        <v>-3.0850726037025298E-2</v>
      </c>
      <c r="AG167">
        <f ca="1">IF(AND(B167&gt;Analysis!$B$34,B167&lt;Analysis!$B$35),FilterInput(AD167,Analysis!$B$29,Analysis!$B$30),0)</f>
        <v>0</v>
      </c>
      <c r="AH167">
        <f ca="1">MEDIAN2(AG167,Analysis!$B$5,2)</f>
        <v>0</v>
      </c>
      <c r="AI167">
        <f ca="1">AVERAGE2(AH167,Analysis!$B$6,2)</f>
        <v>0</v>
      </c>
      <c r="AJ167">
        <f ca="1">INTEGRAL2(AI167,$B167,AJ166,AI166,$B166,Analysis!$B$22)</f>
        <v>0</v>
      </c>
      <c r="AK167">
        <f ca="1">IF(AND(B167&lt;Analysis!$B$35,B167&gt;0),INTEGRAL2(AJ167,$B167,AK166,AJ166,$B166,Analysis!$B$23),0)</f>
        <v>0</v>
      </c>
      <c r="AM167">
        <f>Analysis!$B$31*'Flight Input'!U167+IF('Flight Input'!U167 &gt; 0,Analysis!$B$32,0)</f>
        <v>0</v>
      </c>
      <c r="AN167">
        <f ca="1">_xlfn.COVARIANCE.P($AK$102:$AK$1171,AM167:AM1236)</f>
        <v>0.13922221236968702</v>
      </c>
      <c r="AO167">
        <f t="shared" ca="1" si="269"/>
        <v>0</v>
      </c>
    </row>
    <row r="168" spans="1:41" x14ac:dyDescent="0.3">
      <c r="A168">
        <v>166</v>
      </c>
      <c r="B168">
        <f>'Flight Input'!M168</f>
        <v>3.3719500000006519</v>
      </c>
      <c r="C168">
        <f ca="1">INDIRECT(CONCATENATE("'Flight Input'!",Analysis!$B$2,A168+2))</f>
        <v>9.8535858300000001</v>
      </c>
      <c r="D168">
        <f t="shared" si="266"/>
        <v>2.267299999948591E-2</v>
      </c>
      <c r="F168">
        <f t="shared" ca="1" si="270"/>
        <v>32.700706595916003</v>
      </c>
      <c r="G168">
        <f t="shared" ca="1" si="271"/>
        <v>54.611510239145424</v>
      </c>
      <c r="I168">
        <f>SUM(D$2:D168)/COUNT(D$2:D168)</f>
        <v>1.9996084337380815E-2</v>
      </c>
      <c r="J168">
        <f>D168/I168</f>
        <v>1.1338719929831889</v>
      </c>
      <c r="L168">
        <f ca="1">VARA(C$2:C168)</f>
        <v>4.7478827487665824E-4</v>
      </c>
      <c r="M168">
        <f ca="1">(L168-L167)/D168</f>
        <v>-1.2610830571851424E-4</v>
      </c>
      <c r="N168">
        <f t="shared" ca="1" si="272"/>
        <v>2.2066334407046237E-2</v>
      </c>
      <c r="O168" t="b">
        <f ca="1">IF(OR(O167,M168*MIN((B168-B$2)*Analysis!$B$19,1)&gt;Analysis!$B$18),TRUE,FALSE)</f>
        <v>0</v>
      </c>
      <c r="P168">
        <f ca="1">IF(O168,P167,SUM(C$2:C168)/COUNT(C$2:C168))</f>
        <v>9.8518556867065818</v>
      </c>
      <c r="Q168">
        <f ca="1">IF(O168,C168-P168,0)</f>
        <v>0</v>
      </c>
      <c r="R168">
        <f ca="1">R167+Q168*$D168</f>
        <v>0</v>
      </c>
      <c r="S168">
        <f t="shared" ca="1" si="273"/>
        <v>0</v>
      </c>
      <c r="U168">
        <f ca="1">MEDIAN2(Q168,Analysis!$B$5,2)</f>
        <v>0</v>
      </c>
      <c r="V168">
        <f t="shared" ref="V168:W168" ca="1" si="346">V167+U168*$D168</f>
        <v>0</v>
      </c>
      <c r="W168">
        <f t="shared" ca="1" si="346"/>
        <v>0</v>
      </c>
      <c r="Y168">
        <f ca="1">AVERAGE2(U168,Analysis!$B$5,2)</f>
        <v>0</v>
      </c>
      <c r="Z168">
        <f t="shared" ref="Z168:AA168" ca="1" si="347">Z167+Y168*$D168</f>
        <v>0</v>
      </c>
      <c r="AA168">
        <f t="shared" ca="1" si="347"/>
        <v>0</v>
      </c>
      <c r="AD168">
        <f ca="1">IF(B168&gt;0,C168-Analysis!$B$14,0)</f>
        <v>-3.1303149428598687E-3</v>
      </c>
      <c r="AE168">
        <f ca="1">IF(B168&gt;0,AE167+AD168*$D168,0)</f>
        <v>-1.7184139851509218E-2</v>
      </c>
      <c r="AF168">
        <f ca="1">IF(B168&gt;0,AF167+AE168*$D168,0)</f>
        <v>-3.1240342039869733E-2</v>
      </c>
      <c r="AG168">
        <f ca="1">IF(AND(B168&gt;Analysis!$B$34,B168&lt;Analysis!$B$35),FilterInput(AD168,Analysis!$B$29,Analysis!$B$30),0)</f>
        <v>0</v>
      </c>
      <c r="AH168">
        <f ca="1">MEDIAN2(AG168,Analysis!$B$5,2)</f>
        <v>0</v>
      </c>
      <c r="AI168">
        <f ca="1">AVERAGE2(AH168,Analysis!$B$6,2)</f>
        <v>0</v>
      </c>
      <c r="AJ168">
        <f ca="1">INTEGRAL2(AI168,$B168,AJ167,AI167,$B167,Analysis!$B$22)</f>
        <v>0</v>
      </c>
      <c r="AK168">
        <f ca="1">IF(AND(B168&lt;Analysis!$B$35,B168&gt;0),INTEGRAL2(AJ168,$B168,AK167,AJ167,$B167,Analysis!$B$23),0)</f>
        <v>0</v>
      </c>
      <c r="AM168">
        <f>Analysis!$B$31*'Flight Input'!U168+IF('Flight Input'!U168 &gt; 0,Analysis!$B$32,0)</f>
        <v>0</v>
      </c>
      <c r="AN168">
        <f ca="1">_xlfn.COVARIANCE.P($AK$102:$AK$1171,AM168:AM1237)</f>
        <v>0.13823928663467616</v>
      </c>
      <c r="AO168">
        <f t="shared" ca="1" si="269"/>
        <v>0</v>
      </c>
    </row>
    <row r="169" spans="1:41" x14ac:dyDescent="0.3">
      <c r="A169">
        <v>167</v>
      </c>
      <c r="B169">
        <f>'Flight Input'!M169</f>
        <v>3.3908150000061141</v>
      </c>
      <c r="C169">
        <f ca="1">INDIRECT(CONCATENATE("'Flight Input'!",Analysis!$B$2,A169+2))</f>
        <v>9.8536839300000008</v>
      </c>
      <c r="D169">
        <f t="shared" si="266"/>
        <v>1.8865000005462207E-2</v>
      </c>
      <c r="F169">
        <f t="shared" ca="1" si="270"/>
        <v>32.886596343309279</v>
      </c>
      <c r="G169">
        <f t="shared" ca="1" si="271"/>
        <v>55.231915879341585</v>
      </c>
      <c r="I169">
        <f>SUM(D$2:D169)/COUNT(D$2:D169)</f>
        <v>1.9989311377309447E-2</v>
      </c>
      <c r="J169">
        <f>D169/I169</f>
        <v>0.94375437199284995</v>
      </c>
      <c r="L169">
        <f ca="1">VARA(C$2:C169)</f>
        <v>4.7196512699035521E-4</v>
      </c>
      <c r="M169">
        <f ca="1">(L169-L168)/D169</f>
        <v>-1.4965003368595849E-4</v>
      </c>
      <c r="N169">
        <f t="shared" ca="1" si="272"/>
        <v>5.200106014961672E-3</v>
      </c>
      <c r="O169" t="b">
        <f ca="1">IF(OR(O168,M169*MIN((B169-B$2)*Analysis!$B$19,1)&gt;Analysis!$B$18),TRUE,FALSE)</f>
        <v>0</v>
      </c>
      <c r="P169">
        <f ca="1">IF(O169,P168,SUM(C$2:C169)/COUNT(C$2:C169))</f>
        <v>9.8518665691071394</v>
      </c>
      <c r="Q169">
        <f ca="1">IF(O169,C169-P169,0)</f>
        <v>0</v>
      </c>
      <c r="R169">
        <f ca="1">R168+Q169*$D169</f>
        <v>0</v>
      </c>
      <c r="S169">
        <f t="shared" ca="1" si="273"/>
        <v>0</v>
      </c>
      <c r="U169">
        <f ca="1">MEDIAN2(Q169,Analysis!$B$5,2)</f>
        <v>0</v>
      </c>
      <c r="V169">
        <f t="shared" ref="V169:W169" ca="1" si="348">V168+U169*$D169</f>
        <v>0</v>
      </c>
      <c r="W169">
        <f t="shared" ca="1" si="348"/>
        <v>0</v>
      </c>
      <c r="Y169">
        <f ca="1">AVERAGE2(U169,Analysis!$B$5,2)</f>
        <v>0</v>
      </c>
      <c r="Z169">
        <f t="shared" ref="Z169:AA169" ca="1" si="349">Z168+Y169*$D169</f>
        <v>0</v>
      </c>
      <c r="AA169">
        <f t="shared" ca="1" si="349"/>
        <v>0</v>
      </c>
      <c r="AD169">
        <f ca="1">IF(B169&gt;0,C169-Analysis!$B$14,0)</f>
        <v>-3.0322149428592127E-3</v>
      </c>
      <c r="AE169">
        <f ca="1">IF(B169&gt;0,AE168+AD169*$D169,0)</f>
        <v>-1.724134258642282E-2</v>
      </c>
      <c r="AF169">
        <f ca="1">IF(B169&gt;0,AF168+AE169*$D169,0)</f>
        <v>-3.1565599967856774E-2</v>
      </c>
      <c r="AG169">
        <f ca="1">IF(AND(B169&gt;Analysis!$B$34,B169&lt;Analysis!$B$35),FilterInput(AD169,Analysis!$B$29,Analysis!$B$30),0)</f>
        <v>0</v>
      </c>
      <c r="AH169">
        <f ca="1">MEDIAN2(AG169,Analysis!$B$5,2)</f>
        <v>0</v>
      </c>
      <c r="AI169">
        <f ca="1">AVERAGE2(AH169,Analysis!$B$6,2)</f>
        <v>0</v>
      </c>
      <c r="AJ169">
        <f ca="1">INTEGRAL2(AI169,$B169,AJ168,AI168,$B168,Analysis!$B$22)</f>
        <v>0</v>
      </c>
      <c r="AK169">
        <f ca="1">IF(AND(B169&lt;Analysis!$B$35,B169&gt;0),INTEGRAL2(AJ169,$B169,AK168,AJ168,$B168,Analysis!$B$23),0)</f>
        <v>0</v>
      </c>
      <c r="AM169">
        <f>Analysis!$B$31*'Flight Input'!U169+IF('Flight Input'!U169 &gt; 0,Analysis!$B$32,0)</f>
        <v>0</v>
      </c>
      <c r="AN169">
        <f ca="1">_xlfn.COVARIANCE.P($AK$102:$AK$1171,AM169:AM1238)</f>
        <v>0.13725904457602903</v>
      </c>
      <c r="AO169">
        <f t="shared" ca="1" si="269"/>
        <v>0</v>
      </c>
    </row>
    <row r="170" spans="1:41" x14ac:dyDescent="0.3">
      <c r="A170">
        <v>168</v>
      </c>
      <c r="B170">
        <f>'Flight Input'!M170</f>
        <v>3.4054869999963557</v>
      </c>
      <c r="C170">
        <f ca="1">INDIRECT(CONCATENATE("'Flight Input'!",Analysis!$B$2,A170+2))</f>
        <v>9.8535564000000004</v>
      </c>
      <c r="D170">
        <f t="shared" si="266"/>
        <v>1.4671999990241602E-2</v>
      </c>
      <c r="F170">
        <f t="shared" ca="1" si="270"/>
        <v>33.031167722713924</v>
      </c>
      <c r="G170">
        <f t="shared" ca="1" si="271"/>
        <v>55.716549171846914</v>
      </c>
      <c r="I170">
        <f>SUM(D$2:D170)/COUNT(D$2:D170)</f>
        <v>1.9957660714291187E-2</v>
      </c>
      <c r="J170">
        <f>D170/I170</f>
        <v>0.73515629914157954</v>
      </c>
      <c r="L170">
        <f ca="1">VARA(C$2:C170)</f>
        <v>4.6917270737629644E-4</v>
      </c>
      <c r="M170">
        <f ca="1">(L170-L169)/D170</f>
        <v>-1.9032303816221522E-4</v>
      </c>
      <c r="N170">
        <f t="shared" ca="1" si="272"/>
        <v>-8.6920665270679206E-3</v>
      </c>
      <c r="O170" t="b">
        <f ca="1">IF(OR(O169,M170*MIN((B170-B$2)*Analysis!$B$19,1)&gt;Analysis!$B$18),TRUE,FALSE)</f>
        <v>0</v>
      </c>
      <c r="P170">
        <f ca="1">IF(O170,P169,SUM(C$2:C170)/COUNT(C$2:C170))</f>
        <v>9.8518765681065048</v>
      </c>
      <c r="Q170">
        <f ca="1">IF(O170,C170-P170,0)</f>
        <v>0</v>
      </c>
      <c r="R170">
        <f ca="1">R169+Q170*$D170</f>
        <v>0</v>
      </c>
      <c r="S170">
        <f t="shared" ca="1" si="273"/>
        <v>0</v>
      </c>
      <c r="U170">
        <f ca="1">MEDIAN2(Q170,Analysis!$B$5,2)</f>
        <v>0</v>
      </c>
      <c r="V170">
        <f t="shared" ref="V170:W170" ca="1" si="350">V169+U170*$D170</f>
        <v>0</v>
      </c>
      <c r="W170">
        <f t="shared" ca="1" si="350"/>
        <v>0</v>
      </c>
      <c r="Y170">
        <f ca="1">AVERAGE2(U170,Analysis!$B$5,2)</f>
        <v>0</v>
      </c>
      <c r="Z170">
        <f t="shared" ref="Z170:AA170" ca="1" si="351">Z169+Y170*$D170</f>
        <v>0</v>
      </c>
      <c r="AA170">
        <f t="shared" ca="1" si="351"/>
        <v>0</v>
      </c>
      <c r="AD170">
        <f ca="1">IF(B170&gt;0,C170-Analysis!$B$14,0)</f>
        <v>-3.1597449428595326E-3</v>
      </c>
      <c r="AE170">
        <f ca="1">IF(B170&gt;0,AE169+AD170*$D170,0)</f>
        <v>-1.7287702364193622E-2</v>
      </c>
      <c r="AF170">
        <f ca="1">IF(B170&gt;0,AF169+AE170*$D170,0)</f>
        <v>-3.1819245136775524E-2</v>
      </c>
      <c r="AG170">
        <f ca="1">IF(AND(B170&gt;Analysis!$B$34,B170&lt;Analysis!$B$35),FilterInput(AD170,Analysis!$B$29,Analysis!$B$30),0)</f>
        <v>0</v>
      </c>
      <c r="AH170">
        <f ca="1">MEDIAN2(AG170,Analysis!$B$5,2)</f>
        <v>0</v>
      </c>
      <c r="AI170">
        <f ca="1">AVERAGE2(AH170,Analysis!$B$6,2)</f>
        <v>0</v>
      </c>
      <c r="AJ170">
        <f ca="1">INTEGRAL2(AI170,$B170,AJ169,AI169,$B169,Analysis!$B$22)</f>
        <v>0</v>
      </c>
      <c r="AK170">
        <f ca="1">IF(AND(B170&lt;Analysis!$B$35,B170&gt;0),INTEGRAL2(AJ170,$B170,AK169,AJ169,$B169,Analysis!$B$23),0)</f>
        <v>0</v>
      </c>
      <c r="AM170">
        <f>Analysis!$B$31*'Flight Input'!U170+IF('Flight Input'!U170 &gt; 0,Analysis!$B$32,0)</f>
        <v>0</v>
      </c>
      <c r="AN170">
        <f ca="1">_xlfn.COVARIANCE.P($AK$102:$AK$1171,AM170:AM1239)</f>
        <v>0.13627950750827947</v>
      </c>
      <c r="AO170">
        <f t="shared" ca="1" si="269"/>
        <v>0</v>
      </c>
    </row>
    <row r="171" spans="1:41" x14ac:dyDescent="0.3">
      <c r="A171">
        <v>169</v>
      </c>
      <c r="B171">
        <f>'Flight Input'!M171</f>
        <v>3.4302049999969313</v>
      </c>
      <c r="C171">
        <f ca="1">INDIRECT(CONCATENATE("'Flight Input'!",Analysis!$B$2,A171+2))</f>
        <v>9.8535171600000009</v>
      </c>
      <c r="D171">
        <f t="shared" si="266"/>
        <v>2.4718000000575557E-2</v>
      </c>
      <c r="F171">
        <f t="shared" ca="1" si="270"/>
        <v>33.274726959880475</v>
      </c>
      <c r="G171">
        <f t="shared" ca="1" si="271"/>
        <v>56.539033872860394</v>
      </c>
      <c r="I171">
        <f>SUM(D$2:D171)/COUNT(D$2:D171)</f>
        <v>1.998582840237571E-2</v>
      </c>
      <c r="J171">
        <f>D171/I171</f>
        <v>1.2367763548714015</v>
      </c>
      <c r="L171">
        <f ca="1">VARA(C$2:C171)</f>
        <v>4.6641237010875851E-4</v>
      </c>
      <c r="M171">
        <f ca="1">(L171-L170)/D171</f>
        <v>-1.1167316398873936E-4</v>
      </c>
      <c r="N171">
        <f t="shared" ca="1" si="272"/>
        <v>-1.5875070798057349E-3</v>
      </c>
      <c r="O171" t="b">
        <f ca="1">IF(OR(O170,M171*MIN((B171-B$2)*Analysis!$B$19,1)&gt;Analysis!$B$18),TRUE,FALSE)</f>
        <v>0</v>
      </c>
      <c r="P171">
        <f ca="1">IF(O171,P170,SUM(C$2:C171)/COUNT(C$2:C171))</f>
        <v>9.8518862186470528</v>
      </c>
      <c r="Q171">
        <f ca="1">IF(O171,C171-P171,0)</f>
        <v>0</v>
      </c>
      <c r="R171">
        <f ca="1">R170+Q171*$D171</f>
        <v>0</v>
      </c>
      <c r="S171">
        <f t="shared" ca="1" si="273"/>
        <v>0</v>
      </c>
      <c r="U171">
        <f ca="1">MEDIAN2(Q171,Analysis!$B$5,2)</f>
        <v>0</v>
      </c>
      <c r="V171">
        <f t="shared" ref="V171:W171" ca="1" si="352">V170+U171*$D171</f>
        <v>0</v>
      </c>
      <c r="W171">
        <f t="shared" ca="1" si="352"/>
        <v>0</v>
      </c>
      <c r="Y171">
        <f ca="1">AVERAGE2(U171,Analysis!$B$5,2)</f>
        <v>0</v>
      </c>
      <c r="Z171">
        <f t="shared" ref="Z171:AA171" ca="1" si="353">Z170+Y171*$D171</f>
        <v>0</v>
      </c>
      <c r="AA171">
        <f t="shared" ca="1" si="353"/>
        <v>0</v>
      </c>
      <c r="AD171">
        <f ca="1">IF(B171&gt;0,C171-Analysis!$B$14,0)</f>
        <v>-3.1989849428590844E-3</v>
      </c>
      <c r="AE171">
        <f ca="1">IF(B171&gt;0,AE170+AD171*$D171,0)</f>
        <v>-1.7366774874013054E-2</v>
      </c>
      <c r="AF171">
        <f ca="1">IF(B171&gt;0,AF170+AE171*$D171,0)</f>
        <v>-3.2248517078121375E-2</v>
      </c>
      <c r="AG171">
        <f ca="1">IF(AND(B171&gt;Analysis!$B$34,B171&lt;Analysis!$B$35),FilterInput(AD171,Analysis!$B$29,Analysis!$B$30),0)</f>
        <v>0</v>
      </c>
      <c r="AH171">
        <f ca="1">MEDIAN2(AG171,Analysis!$B$5,2)</f>
        <v>0</v>
      </c>
      <c r="AI171">
        <f ca="1">AVERAGE2(AH171,Analysis!$B$6,2)</f>
        <v>0</v>
      </c>
      <c r="AJ171">
        <f ca="1">INTEGRAL2(AI171,$B171,AJ170,AI170,$B170,Analysis!$B$22)</f>
        <v>0</v>
      </c>
      <c r="AK171">
        <f ca="1">IF(AND(B171&lt;Analysis!$B$35,B171&gt;0),INTEGRAL2(AJ171,$B171,AK170,AJ170,$B170,Analysis!$B$23),0)</f>
        <v>0</v>
      </c>
      <c r="AM171">
        <f>Analysis!$B$31*'Flight Input'!U171+IF('Flight Input'!U171 &gt; 0,Analysis!$B$32,0)</f>
        <v>0</v>
      </c>
      <c r="AN171">
        <f ca="1">_xlfn.COVARIANCE.P($AK$102:$AK$1171,AM171:AM1240)</f>
        <v>0.13529911712608192</v>
      </c>
      <c r="AO171">
        <f t="shared" ca="1" si="269"/>
        <v>0</v>
      </c>
    </row>
    <row r="172" spans="1:41" x14ac:dyDescent="0.3">
      <c r="A172">
        <v>170</v>
      </c>
      <c r="B172">
        <f>'Flight Input'!M172</f>
        <v>3.4520959999936167</v>
      </c>
      <c r="C172">
        <f ca="1">INDIRECT(CONCATENATE("'Flight Input'!",Analysis!$B$2,A172+2))</f>
        <v>9.8535269700000008</v>
      </c>
      <c r="D172">
        <f t="shared" si="266"/>
        <v>2.1890999996685423E-2</v>
      </c>
      <c r="F172">
        <f t="shared" ca="1" si="270"/>
        <v>33.490430518748084</v>
      </c>
      <c r="G172">
        <f t="shared" ca="1" si="271"/>
        <v>57.2721728872353</v>
      </c>
      <c r="I172">
        <f>SUM(D$2:D172)/COUNT(D$2:D172)</f>
        <v>1.9997035294106943E-2</v>
      </c>
      <c r="J172">
        <f>D172/I172</f>
        <v>1.0947122748308908</v>
      </c>
      <c r="L172">
        <f ca="1">VARA(C$2:C172)</f>
        <v>4.6368451100183624E-4</v>
      </c>
      <c r="M172">
        <f ca="1">(L172-L171)/D172</f>
        <v>-1.246109865851401E-4</v>
      </c>
      <c r="N172">
        <f t="shared" ca="1" si="272"/>
        <v>4.4812936829625522E-4</v>
      </c>
      <c r="O172" t="b">
        <f ca="1">IF(OR(O171,M172*MIN((B172-B$2)*Analysis!$B$19,1)&gt;Analysis!$B$18),TRUE,FALSE)</f>
        <v>0</v>
      </c>
      <c r="P172">
        <f ca="1">IF(O172,P171,SUM(C$2:C172)/COUNT(C$2:C172))</f>
        <v>9.8518958136842052</v>
      </c>
      <c r="Q172">
        <f ca="1">IF(O172,C172-P172,0)</f>
        <v>0</v>
      </c>
      <c r="R172">
        <f ca="1">R171+Q172*$D172</f>
        <v>0</v>
      </c>
      <c r="S172">
        <f t="shared" ca="1" si="273"/>
        <v>0</v>
      </c>
      <c r="U172">
        <f ca="1">MEDIAN2(Q172,Analysis!$B$5,2)</f>
        <v>0</v>
      </c>
      <c r="V172">
        <f t="shared" ref="V172:W172" ca="1" si="354">V171+U172*$D172</f>
        <v>0</v>
      </c>
      <c r="W172">
        <f t="shared" ca="1" si="354"/>
        <v>0</v>
      </c>
      <c r="Y172">
        <f ca="1">AVERAGE2(U172,Analysis!$B$5,2)</f>
        <v>0</v>
      </c>
      <c r="Z172">
        <f t="shared" ref="Z172:AA172" ca="1" si="355">Z171+Y172*$D172</f>
        <v>0</v>
      </c>
      <c r="AA172">
        <f t="shared" ca="1" si="355"/>
        <v>0</v>
      </c>
      <c r="AD172">
        <f ca="1">IF(B172&gt;0,C172-Analysis!$B$14,0)</f>
        <v>-3.1891749428591964E-3</v>
      </c>
      <c r="AE172">
        <f ca="1">IF(B172&gt;0,AE171+AD172*$D172,0)</f>
        <v>-1.7436589102676613E-2</v>
      </c>
      <c r="AF172">
        <f ca="1">IF(B172&gt;0,AF171+AE172*$D172,0)</f>
        <v>-3.2630221450110276E-2</v>
      </c>
      <c r="AG172">
        <f ca="1">IF(AND(B172&gt;Analysis!$B$34,B172&lt;Analysis!$B$35),FilterInput(AD172,Analysis!$B$29,Analysis!$B$30),0)</f>
        <v>0</v>
      </c>
      <c r="AH172">
        <f ca="1">MEDIAN2(AG172,Analysis!$B$5,2)</f>
        <v>0</v>
      </c>
      <c r="AI172">
        <f ca="1">AVERAGE2(AH172,Analysis!$B$6,2)</f>
        <v>0</v>
      </c>
      <c r="AJ172">
        <f ca="1">INTEGRAL2(AI172,$B172,AJ171,AI171,$B171,Analysis!$B$22)</f>
        <v>0</v>
      </c>
      <c r="AK172">
        <f ca="1">IF(AND(B172&lt;Analysis!$B$35,B172&gt;0),INTEGRAL2(AJ172,$B172,AK171,AJ171,$B171,Analysis!$B$23),0)</f>
        <v>0</v>
      </c>
      <c r="AM172">
        <f>Analysis!$B$31*'Flight Input'!U172+IF('Flight Input'!U172 &gt; 0,Analysis!$B$32,0)</f>
        <v>0</v>
      </c>
      <c r="AN172">
        <f ca="1">_xlfn.COVARIANCE.P($AK$102:$AK$1171,AM172:AM1241)</f>
        <v>0.1343171351470927</v>
      </c>
      <c r="AO172">
        <f t="shared" ca="1" si="269"/>
        <v>0</v>
      </c>
    </row>
    <row r="173" spans="1:41" x14ac:dyDescent="0.3">
      <c r="A173">
        <v>171</v>
      </c>
      <c r="B173">
        <f>'Flight Input'!M173</f>
        <v>3.4648049999959767</v>
      </c>
      <c r="C173">
        <f ca="1">INDIRECT(CONCATENATE("'Flight Input'!",Analysis!$B$2,A173+2))</f>
        <v>9.8535367800000007</v>
      </c>
      <c r="D173">
        <f t="shared" si="266"/>
        <v>1.2709000002359971E-2</v>
      </c>
      <c r="F173">
        <f t="shared" ca="1" si="270"/>
        <v>33.615659117708361</v>
      </c>
      <c r="G173">
        <f t="shared" ca="1" si="271"/>
        <v>57.699394299041586</v>
      </c>
      <c r="I173">
        <f>SUM(D$2:D173)/COUNT(D$2:D173)</f>
        <v>1.9954415204681521E-2</v>
      </c>
      <c r="J173">
        <f>D173/I173</f>
        <v>0.63690165168951196</v>
      </c>
      <c r="L173">
        <f ca="1">VARA(C$2:C173)</f>
        <v>4.609885613164888E-4</v>
      </c>
      <c r="M173">
        <f ca="1">(L173-L172)/D173</f>
        <v>-2.1212917498204581E-4</v>
      </c>
      <c r="N173">
        <f t="shared" ca="1" si="272"/>
        <v>7.7189393328084947E-4</v>
      </c>
      <c r="O173" t="b">
        <f ca="1">IF(OR(O172,M173*MIN((B173-B$2)*Analysis!$B$19,1)&gt;Analysis!$B$18),TRUE,FALSE)</f>
        <v>0</v>
      </c>
      <c r="P173">
        <f ca="1">IF(O173,P172,SUM(C$2:C173)/COUNT(C$2:C173))</f>
        <v>9.8519053541860426</v>
      </c>
      <c r="Q173">
        <f ca="1">IF(O173,C173-P173,0)</f>
        <v>0</v>
      </c>
      <c r="R173">
        <f ca="1">R172+Q173*$D173</f>
        <v>0</v>
      </c>
      <c r="S173">
        <f t="shared" ca="1" si="273"/>
        <v>0</v>
      </c>
      <c r="U173">
        <f ca="1">MEDIAN2(Q173,Analysis!$B$5,2)</f>
        <v>0</v>
      </c>
      <c r="V173">
        <f t="shared" ref="V173:W173" ca="1" si="356">V172+U173*$D173</f>
        <v>0</v>
      </c>
      <c r="W173">
        <f t="shared" ca="1" si="356"/>
        <v>0</v>
      </c>
      <c r="Y173">
        <f ca="1">AVERAGE2(U173,Analysis!$B$5,2)</f>
        <v>0</v>
      </c>
      <c r="Z173">
        <f t="shared" ref="Z173:AA173" ca="1" si="357">Z172+Y173*$D173</f>
        <v>0</v>
      </c>
      <c r="AA173">
        <f t="shared" ca="1" si="357"/>
        <v>0</v>
      </c>
      <c r="AD173">
        <f ca="1">IF(B173&gt;0,C173-Analysis!$B$14,0)</f>
        <v>-3.1793649428593085E-3</v>
      </c>
      <c r="AE173">
        <f ca="1">IF(B173&gt;0,AE172+AD173*$D173,0)</f>
        <v>-1.7476995651742915E-2</v>
      </c>
      <c r="AF173">
        <f ca="1">IF(B173&gt;0,AF172+AE173*$D173,0)</f>
        <v>-3.2852336587889525E-2</v>
      </c>
      <c r="AG173">
        <f ca="1">IF(AND(B173&gt;Analysis!$B$34,B173&lt;Analysis!$B$35),FilterInput(AD173,Analysis!$B$29,Analysis!$B$30),0)</f>
        <v>0</v>
      </c>
      <c r="AH173">
        <f ca="1">MEDIAN2(AG173,Analysis!$B$5,2)</f>
        <v>0</v>
      </c>
      <c r="AI173">
        <f ca="1">AVERAGE2(AH173,Analysis!$B$6,2)</f>
        <v>0</v>
      </c>
      <c r="AJ173">
        <f ca="1">INTEGRAL2(AI173,$B173,AJ172,AI172,$B172,Analysis!$B$22)</f>
        <v>0</v>
      </c>
      <c r="AK173">
        <f ca="1">IF(AND(B173&lt;Analysis!$B$35,B173&gt;0),INTEGRAL2(AJ173,$B173,AK172,AJ172,$B172,Analysis!$B$23),0)</f>
        <v>0</v>
      </c>
      <c r="AM173">
        <f>Analysis!$B$31*'Flight Input'!U173+IF('Flight Input'!U173 &gt; 0,Analysis!$B$32,0)</f>
        <v>0</v>
      </c>
      <c r="AN173">
        <f ca="1">_xlfn.COVARIANCE.P($AK$102:$AK$1171,AM173:AM1242)</f>
        <v>0.13333437423562639</v>
      </c>
      <c r="AO173">
        <f t="shared" ca="1" si="269"/>
        <v>0</v>
      </c>
    </row>
    <row r="174" spans="1:41" x14ac:dyDescent="0.3">
      <c r="A174">
        <v>172</v>
      </c>
      <c r="B174">
        <f>'Flight Input'!M174</f>
        <v>3.49079100000381</v>
      </c>
      <c r="C174">
        <f ca="1">INDIRECT(CONCATENATE("'Flight Input'!",Analysis!$B$2,A174+2))</f>
        <v>9.8535367800000007</v>
      </c>
      <c r="D174">
        <f t="shared" si="266"/>
        <v>2.5986000007833354E-2</v>
      </c>
      <c r="F174">
        <f t="shared" ca="1" si="270"/>
        <v>33.871713124550631</v>
      </c>
      <c r="G174">
        <f t="shared" ca="1" si="271"/>
        <v>58.579584636561485</v>
      </c>
      <c r="I174">
        <f>SUM(D$2:D174)/COUNT(D$2:D174)</f>
        <v>1.9989482558188217E-2</v>
      </c>
      <c r="J174">
        <f>D174/I174</f>
        <v>1.2999836254985402</v>
      </c>
      <c r="L174">
        <f ca="1">VARA(C$2:C174)</f>
        <v>4.5832377994548164E-4</v>
      </c>
      <c r="M174">
        <f ca="1">(L174-L173)/D174</f>
        <v>-1.0254680867405055E-4</v>
      </c>
      <c r="N174">
        <f t="shared" ca="1" si="272"/>
        <v>0</v>
      </c>
      <c r="O174" t="b">
        <f ca="1">IF(OR(O173,M174*MIN((B174-B$2)*Analysis!$B$19,1)&gt;Analysis!$B$18),TRUE,FALSE)</f>
        <v>0</v>
      </c>
      <c r="P174">
        <f ca="1">IF(O174,P173,SUM(C$2:C174)/COUNT(C$2:C174))</f>
        <v>9.8519147843930597</v>
      </c>
      <c r="Q174">
        <f ca="1">IF(O174,C174-P174,0)</f>
        <v>0</v>
      </c>
      <c r="R174">
        <f ca="1">R173+Q174*$D174</f>
        <v>0</v>
      </c>
      <c r="S174">
        <f t="shared" ca="1" si="273"/>
        <v>0</v>
      </c>
      <c r="U174">
        <f ca="1">MEDIAN2(Q174,Analysis!$B$5,2)</f>
        <v>0</v>
      </c>
      <c r="V174">
        <f t="shared" ref="V174:W174" ca="1" si="358">V173+U174*$D174</f>
        <v>0</v>
      </c>
      <c r="W174">
        <f t="shared" ca="1" si="358"/>
        <v>0</v>
      </c>
      <c r="Y174">
        <f ca="1">AVERAGE2(U174,Analysis!$B$5,2)</f>
        <v>0</v>
      </c>
      <c r="Z174">
        <f t="shared" ref="Z174:AA174" ca="1" si="359">Z173+Y174*$D174</f>
        <v>0</v>
      </c>
      <c r="AA174">
        <f t="shared" ca="1" si="359"/>
        <v>0</v>
      </c>
      <c r="AD174">
        <f ca="1">IF(B174&gt;0,C174-Analysis!$B$14,0)</f>
        <v>-3.1793649428593085E-3</v>
      </c>
      <c r="AE174">
        <f ca="1">IF(B174&gt;0,AE173+AD174*$D174,0)</f>
        <v>-1.7559614629172961E-2</v>
      </c>
      <c r="AF174">
        <f ca="1">IF(B174&gt;0,AF173+AE174*$D174,0)</f>
        <v>-3.3308640733780766E-2</v>
      </c>
      <c r="AG174">
        <f ca="1">IF(AND(B174&gt;Analysis!$B$34,B174&lt;Analysis!$B$35),FilterInput(AD174,Analysis!$B$29,Analysis!$B$30),0)</f>
        <v>0</v>
      </c>
      <c r="AH174">
        <f ca="1">MEDIAN2(AG174,Analysis!$B$5,2)</f>
        <v>0</v>
      </c>
      <c r="AI174">
        <f ca="1">AVERAGE2(AH174,Analysis!$B$6,2)</f>
        <v>0</v>
      </c>
      <c r="AJ174">
        <f ca="1">INTEGRAL2(AI174,$B174,AJ173,AI173,$B173,Analysis!$B$22)</f>
        <v>0</v>
      </c>
      <c r="AK174">
        <f ca="1">IF(AND(B174&lt;Analysis!$B$35,B174&gt;0),INTEGRAL2(AJ174,$B174,AK173,AJ173,$B173,Analysis!$B$23),0)</f>
        <v>0</v>
      </c>
      <c r="AM174">
        <f>Analysis!$B$31*'Flight Input'!U174+IF('Flight Input'!U174 &gt; 0,Analysis!$B$32,0)</f>
        <v>0</v>
      </c>
      <c r="AN174">
        <f ca="1">_xlfn.COVARIANCE.P($AK$102:$AK$1171,AM174:AM1243)</f>
        <v>0.13235015429812091</v>
      </c>
      <c r="AO174">
        <f t="shared" ca="1" si="269"/>
        <v>0</v>
      </c>
    </row>
    <row r="175" spans="1:41" x14ac:dyDescent="0.3">
      <c r="A175">
        <v>173</v>
      </c>
      <c r="B175">
        <f>'Flight Input'!M175</f>
        <v>3.5001929999998538</v>
      </c>
      <c r="C175">
        <f ca="1">INDIRECT(CONCATENATE("'Flight Input'!",Analysis!$B$2,A175+2))</f>
        <v>9.8535171600000009</v>
      </c>
      <c r="D175">
        <f t="shared" si="266"/>
        <v>9.4019999960437417E-3</v>
      </c>
      <c r="F175">
        <f t="shared" ca="1" si="270"/>
        <v>33.964355892849966</v>
      </c>
      <c r="G175">
        <f t="shared" ca="1" si="271"/>
        <v>58.898917510531689</v>
      </c>
      <c r="I175">
        <f>SUM(D$2:D175)/COUNT(D$2:D175)</f>
        <v>1.9928283237019753E-2</v>
      </c>
      <c r="J175">
        <f>D175/I175</f>
        <v>0.47179176872487077</v>
      </c>
      <c r="L175">
        <f ca="1">VARA(C$2:C175)</f>
        <v>4.556892659066074E-4</v>
      </c>
      <c r="M175">
        <f ca="1">(L175-L174)/D175</f>
        <v>-2.8020783237426233E-4</v>
      </c>
      <c r="N175">
        <f t="shared" ca="1" si="272"/>
        <v>-2.0867900455256126E-3</v>
      </c>
      <c r="O175" t="b">
        <f ca="1">IF(OR(O174,M175*MIN((B175-B$2)*Analysis!$B$19,1)&gt;Analysis!$B$18),TRUE,FALSE)</f>
        <v>0</v>
      </c>
      <c r="P175">
        <f ca="1">IF(O175,P174,SUM(C$2:C175)/COUNT(C$2:C175))</f>
        <v>9.8519239934482705</v>
      </c>
      <c r="Q175">
        <f ca="1">IF(O175,C175-P175,0)</f>
        <v>0</v>
      </c>
      <c r="R175">
        <f ca="1">R174+Q175*$D175</f>
        <v>0</v>
      </c>
      <c r="S175">
        <f t="shared" ca="1" si="273"/>
        <v>0</v>
      </c>
      <c r="U175">
        <f ca="1">MEDIAN2(Q175,Analysis!$B$5,2)</f>
        <v>0</v>
      </c>
      <c r="V175">
        <f t="shared" ref="V175:W175" ca="1" si="360">V174+U175*$D175</f>
        <v>0</v>
      </c>
      <c r="W175">
        <f t="shared" ca="1" si="360"/>
        <v>0</v>
      </c>
      <c r="Y175">
        <f ca="1">AVERAGE2(U175,Analysis!$B$5,2)</f>
        <v>0</v>
      </c>
      <c r="Z175">
        <f t="shared" ref="Z175:AA175" ca="1" si="361">Z174+Y175*$D175</f>
        <v>0</v>
      </c>
      <c r="AA175">
        <f t="shared" ca="1" si="361"/>
        <v>0</v>
      </c>
      <c r="AD175">
        <f ca="1">IF(B175&gt;0,C175-Analysis!$B$14,0)</f>
        <v>-3.1989849428590844E-3</v>
      </c>
      <c r="AE175">
        <f ca="1">IF(B175&gt;0,AE174+AD175*$D175,0)</f>
        <v>-1.7589691485593067E-2</v>
      </c>
      <c r="AF175">
        <f ca="1">IF(B175&gt;0,AF174+AE175*$D175,0)</f>
        <v>-3.3474019013058721E-2</v>
      </c>
      <c r="AG175">
        <f ca="1">IF(AND(B175&gt;Analysis!$B$34,B175&lt;Analysis!$B$35),FilterInput(AD175,Analysis!$B$29,Analysis!$B$30),0)</f>
        <v>0</v>
      </c>
      <c r="AH175">
        <f ca="1">MEDIAN2(AG175,Analysis!$B$5,2)</f>
        <v>0</v>
      </c>
      <c r="AI175">
        <f ca="1">AVERAGE2(AH175,Analysis!$B$6,2)</f>
        <v>0</v>
      </c>
      <c r="AJ175">
        <f ca="1">INTEGRAL2(AI175,$B175,AJ174,AI174,$B174,Analysis!$B$22)</f>
        <v>0</v>
      </c>
      <c r="AK175">
        <f ca="1">IF(AND(B175&lt;Analysis!$B$35,B175&gt;0),INTEGRAL2(AJ175,$B175,AK174,AJ174,$B174,Analysis!$B$23),0)</f>
        <v>0</v>
      </c>
      <c r="AM175">
        <f>Analysis!$B$31*'Flight Input'!U175+IF('Flight Input'!U175 &gt; 0,Analysis!$B$32,0)</f>
        <v>0</v>
      </c>
      <c r="AN175">
        <f ca="1">_xlfn.COVARIANCE.P($AK$102:$AK$1171,AM175:AM1244)</f>
        <v>0.13136366477498282</v>
      </c>
      <c r="AO175">
        <f t="shared" ca="1" si="269"/>
        <v>0</v>
      </c>
    </row>
    <row r="176" spans="1:41" x14ac:dyDescent="0.3">
      <c r="A176">
        <v>174</v>
      </c>
      <c r="B176">
        <f>'Flight Input'!M176</f>
        <v>3.530681000003824</v>
      </c>
      <c r="C176">
        <f ca="1">INDIRECT(CONCATENATE("'Flight Input'!",Analysis!$B$2,A176+2))</f>
        <v>9.8535367800000007</v>
      </c>
      <c r="D176">
        <f t="shared" si="266"/>
        <v>3.0488000003970228E-2</v>
      </c>
      <c r="F176">
        <f t="shared" ca="1" si="270"/>
        <v>34.264770522237725</v>
      </c>
      <c r="G176">
        <f t="shared" ca="1" si="271"/>
        <v>59.943581834349715</v>
      </c>
      <c r="I176">
        <f>SUM(D$2:D176)/COUNT(D$2:D176)</f>
        <v>1.9988971264416022E-2</v>
      </c>
      <c r="J176">
        <f>D176/I176</f>
        <v>1.5252410742239835</v>
      </c>
      <c r="L176">
        <f ca="1">VARA(C$2:C176)</f>
        <v>4.5308522539648087E-4</v>
      </c>
      <c r="M176">
        <f ca="1">(L176-L175)/D176</f>
        <v>-8.5411982084341909E-5</v>
      </c>
      <c r="N176">
        <f t="shared" ca="1" si="272"/>
        <v>6.4353188130480716E-4</v>
      </c>
      <c r="O176" t="b">
        <f ca="1">IF(OR(O175,M176*MIN((B176-B$2)*Analysis!$B$19,1)&gt;Analysis!$B$18),TRUE,FALSE)</f>
        <v>0</v>
      </c>
      <c r="P176">
        <f ca="1">IF(O176,P175,SUM(C$2:C176)/COUNT(C$2:C176))</f>
        <v>9.851933209371424</v>
      </c>
      <c r="Q176">
        <f ca="1">IF(O176,C176-P176,0)</f>
        <v>0</v>
      </c>
      <c r="R176">
        <f ca="1">R175+Q176*$D176</f>
        <v>0</v>
      </c>
      <c r="S176">
        <f t="shared" ca="1" si="273"/>
        <v>0</v>
      </c>
      <c r="U176">
        <f ca="1">MEDIAN2(Q176,Analysis!$B$5,2)</f>
        <v>0</v>
      </c>
      <c r="V176">
        <f t="shared" ref="V176:W176" ca="1" si="362">V175+U176*$D176</f>
        <v>0</v>
      </c>
      <c r="W176">
        <f t="shared" ca="1" si="362"/>
        <v>0</v>
      </c>
      <c r="Y176">
        <f ca="1">AVERAGE2(U176,Analysis!$B$5,2)</f>
        <v>0</v>
      </c>
      <c r="Z176">
        <f t="shared" ref="Z176:AA176" ca="1" si="363">Z175+Y176*$D176</f>
        <v>0</v>
      </c>
      <c r="AA176">
        <f t="shared" ca="1" si="363"/>
        <v>0</v>
      </c>
      <c r="AD176">
        <f ca="1">IF(B176&gt;0,C176-Analysis!$B$14,0)</f>
        <v>-3.1793649428593085E-3</v>
      </c>
      <c r="AE176">
        <f ca="1">IF(B176&gt;0,AE175+AD176*$D176,0)</f>
        <v>-1.7686623963983586E-2</v>
      </c>
      <c r="AF176">
        <f ca="1">IF(B176&gt;0,AF175+AE176*$D176,0)</f>
        <v>-3.4013248804542873E-2</v>
      </c>
      <c r="AG176">
        <f ca="1">IF(AND(B176&gt;Analysis!$B$34,B176&lt;Analysis!$B$35),FilterInput(AD176,Analysis!$B$29,Analysis!$B$30),0)</f>
        <v>0</v>
      </c>
      <c r="AH176">
        <f ca="1">MEDIAN2(AG176,Analysis!$B$5,2)</f>
        <v>0</v>
      </c>
      <c r="AI176">
        <f ca="1">AVERAGE2(AH176,Analysis!$B$6,2)</f>
        <v>0</v>
      </c>
      <c r="AJ176">
        <f ca="1">INTEGRAL2(AI176,$B176,AJ175,AI175,$B175,Analysis!$B$22)</f>
        <v>0</v>
      </c>
      <c r="AK176">
        <f ca="1">IF(AND(B176&lt;Analysis!$B$35,B176&gt;0),INTEGRAL2(AJ176,$B176,AK175,AJ175,$B175,Analysis!$B$23),0)</f>
        <v>0</v>
      </c>
      <c r="AM176">
        <f>Analysis!$B$31*'Flight Input'!U176+IF('Flight Input'!U176 &gt; 0,Analysis!$B$32,0)</f>
        <v>0</v>
      </c>
      <c r="AN176">
        <f ca="1">_xlfn.COVARIANCE.P($AK$102:$AK$1171,AM176:AM1245)</f>
        <v>0.13037575305749222</v>
      </c>
      <c r="AO176">
        <f t="shared" ca="1" si="269"/>
        <v>0</v>
      </c>
    </row>
    <row r="177" spans="1:41" x14ac:dyDescent="0.3">
      <c r="A177">
        <v>175</v>
      </c>
      <c r="B177">
        <f>'Flight Input'!M177</f>
        <v>3.5506500000046799</v>
      </c>
      <c r="C177">
        <f ca="1">INDIRECT(CONCATENATE("'Flight Input'!",Analysis!$B$2,A177+2))</f>
        <v>9.8535171600000009</v>
      </c>
      <c r="D177">
        <f t="shared" si="266"/>
        <v>1.9969000000855885E-2</v>
      </c>
      <c r="F177">
        <f t="shared" ca="1" si="270"/>
        <v>34.4615354064142</v>
      </c>
      <c r="G177">
        <f t="shared" ca="1" si="271"/>
        <v>60.631744234909895</v>
      </c>
      <c r="I177">
        <f>SUM(D$2:D177)/COUNT(D$2:D177)</f>
        <v>1.9988857142909964E-2</v>
      </c>
      <c r="J177">
        <f>D177/I177</f>
        <v>0.99900658942569298</v>
      </c>
      <c r="L177">
        <f ca="1">VARA(C$2:C177)</f>
        <v>4.5051042207697173E-4</v>
      </c>
      <c r="M177">
        <f ca="1">(L177-L176)/D177</f>
        <v>-1.2894002300559802E-4</v>
      </c>
      <c r="N177">
        <f t="shared" ca="1" si="272"/>
        <v>-9.8252291045795989E-4</v>
      </c>
      <c r="O177" t="b">
        <f ca="1">IF(OR(O176,M177*MIN((B177-B$2)*Analysis!$B$19,1)&gt;Analysis!$B$18),TRUE,FALSE)</f>
        <v>0</v>
      </c>
      <c r="P177">
        <f ca="1">IF(O177,P176,SUM(C$2:C177)/COUNT(C$2:C177))</f>
        <v>9.8519422090909039</v>
      </c>
      <c r="Q177">
        <f ca="1">IF(O177,C177-P177,0)</f>
        <v>0</v>
      </c>
      <c r="R177">
        <f ca="1">R176+Q177*$D177</f>
        <v>0</v>
      </c>
      <c r="S177">
        <f t="shared" ca="1" si="273"/>
        <v>0</v>
      </c>
      <c r="U177">
        <f ca="1">MEDIAN2(Q177,Analysis!$B$5,2)</f>
        <v>0</v>
      </c>
      <c r="V177">
        <f t="shared" ref="V177:W177" ca="1" si="364">V176+U177*$D177</f>
        <v>0</v>
      </c>
      <c r="W177">
        <f t="shared" ca="1" si="364"/>
        <v>0</v>
      </c>
      <c r="Y177">
        <f ca="1">AVERAGE2(U177,Analysis!$B$5,2)</f>
        <v>0</v>
      </c>
      <c r="Z177">
        <f t="shared" ref="Z177:AA177" ca="1" si="365">Z176+Y177*$D177</f>
        <v>0</v>
      </c>
      <c r="AA177">
        <f t="shared" ca="1" si="365"/>
        <v>0</v>
      </c>
      <c r="AD177">
        <f ca="1">IF(B177&gt;0,C177-Analysis!$B$14,0)</f>
        <v>-3.1989849428590844E-3</v>
      </c>
      <c r="AE177">
        <f ca="1">IF(B177&gt;0,AE176+AD177*$D177,0)</f>
        <v>-1.7750504494310277E-2</v>
      </c>
      <c r="AF177">
        <f ca="1">IF(B177&gt;0,AF176+AE177*$D177,0)</f>
        <v>-3.4367708628804949E-2</v>
      </c>
      <c r="AG177">
        <f ca="1">IF(AND(B177&gt;Analysis!$B$34,B177&lt;Analysis!$B$35),FilterInput(AD177,Analysis!$B$29,Analysis!$B$30),0)</f>
        <v>0</v>
      </c>
      <c r="AH177">
        <f ca="1">MEDIAN2(AG177,Analysis!$B$5,2)</f>
        <v>0</v>
      </c>
      <c r="AI177">
        <f ca="1">AVERAGE2(AH177,Analysis!$B$6,2)</f>
        <v>0</v>
      </c>
      <c r="AJ177">
        <f ca="1">INTEGRAL2(AI177,$B177,AJ176,AI176,$B176,Analysis!$B$22)</f>
        <v>0</v>
      </c>
      <c r="AK177">
        <f ca="1">IF(AND(B177&lt;Analysis!$B$35,B177&gt;0),INTEGRAL2(AJ177,$B177,AK176,AJ176,$B176,Analysis!$B$23),0)</f>
        <v>0</v>
      </c>
      <c r="AM177">
        <f>Analysis!$B$31*'Flight Input'!U177+IF('Flight Input'!U177 &gt; 0,Analysis!$B$32,0)</f>
        <v>0</v>
      </c>
      <c r="AN177">
        <f ca="1">_xlfn.COVARIANCE.P($AK$102:$AK$1171,AM177:AM1246)</f>
        <v>0.12938877877860783</v>
      </c>
      <c r="AO177">
        <f t="shared" ca="1" si="269"/>
        <v>0</v>
      </c>
    </row>
    <row r="178" spans="1:41" x14ac:dyDescent="0.3">
      <c r="A178">
        <v>176</v>
      </c>
      <c r="B178">
        <f>'Flight Input'!M178</f>
        <v>3.5687520000064978</v>
      </c>
      <c r="C178">
        <f ca="1">INDIRECT(CONCATENATE("'Flight Input'!",Analysis!$B$2,A178+2))</f>
        <v>9.8535465900000005</v>
      </c>
      <c r="D178">
        <f t="shared" si="266"/>
        <v>1.8102000001817942E-2</v>
      </c>
      <c r="F178">
        <f t="shared" ca="1" si="270"/>
        <v>34.63990430680429</v>
      </c>
      <c r="G178">
        <f t="shared" ca="1" si="271"/>
        <v>61.258795782734637</v>
      </c>
      <c r="I178">
        <f>SUM(D$2:D178)/COUNT(D$2:D178)</f>
        <v>1.9978136363699214E-2</v>
      </c>
      <c r="J178">
        <f>D178/I178</f>
        <v>0.90609052177207783</v>
      </c>
      <c r="L178">
        <f ca="1">VARA(C$2:C178)</f>
        <v>4.4796524635786009E-4</v>
      </c>
      <c r="M178">
        <f ca="1">(L178-L177)/D178</f>
        <v>-1.406019069084095E-4</v>
      </c>
      <c r="N178">
        <f t="shared" ca="1" si="272"/>
        <v>1.625787205651768E-3</v>
      </c>
      <c r="O178" t="b">
        <f ca="1">IF(OR(O177,M178*MIN((B178-B$2)*Analysis!$B$19,1)&gt;Analysis!$B$18),TRUE,FALSE)</f>
        <v>0</v>
      </c>
      <c r="P178">
        <f ca="1">IF(O178,P177,SUM(C$2:C178)/COUNT(C$2:C178))</f>
        <v>9.8519512733898242</v>
      </c>
      <c r="Q178">
        <f ca="1">IF(O178,C178-P178,0)</f>
        <v>0</v>
      </c>
      <c r="R178">
        <f ca="1">R177+Q178*$D178</f>
        <v>0</v>
      </c>
      <c r="S178">
        <f t="shared" ca="1" si="273"/>
        <v>0</v>
      </c>
      <c r="U178">
        <f ca="1">MEDIAN2(Q178,Analysis!$B$5,2)</f>
        <v>0</v>
      </c>
      <c r="V178">
        <f t="shared" ref="V178:W178" ca="1" si="366">V177+U178*$D178</f>
        <v>0</v>
      </c>
      <c r="W178">
        <f t="shared" ca="1" si="366"/>
        <v>0</v>
      </c>
      <c r="Y178">
        <f ca="1">AVERAGE2(U178,Analysis!$B$5,2)</f>
        <v>0</v>
      </c>
      <c r="Z178">
        <f t="shared" ref="Z178:AA178" ca="1" si="367">Z177+Y178*$D178</f>
        <v>0</v>
      </c>
      <c r="AA178">
        <f t="shared" ca="1" si="367"/>
        <v>0</v>
      </c>
      <c r="AD178">
        <f ca="1">IF(B178&gt;0,C178-Analysis!$B$14,0)</f>
        <v>-3.1695549428594205E-3</v>
      </c>
      <c r="AE178">
        <f ca="1">IF(B178&gt;0,AE177+AD178*$D178,0)</f>
        <v>-1.780787977789168E-2</v>
      </c>
      <c r="AF178">
        <f ca="1">IF(B178&gt;0,AF177+AE178*$D178,0)</f>
        <v>-3.4690066868576716E-2</v>
      </c>
      <c r="AG178">
        <f ca="1">IF(AND(B178&gt;Analysis!$B$34,B178&lt;Analysis!$B$35),FilterInput(AD178,Analysis!$B$29,Analysis!$B$30),0)</f>
        <v>0</v>
      </c>
      <c r="AH178">
        <f ca="1">MEDIAN2(AG178,Analysis!$B$5,2)</f>
        <v>0</v>
      </c>
      <c r="AI178">
        <f ca="1">AVERAGE2(AH178,Analysis!$B$6,2)</f>
        <v>0</v>
      </c>
      <c r="AJ178">
        <f ca="1">INTEGRAL2(AI178,$B178,AJ177,AI177,$B177,Analysis!$B$22)</f>
        <v>0</v>
      </c>
      <c r="AK178">
        <f ca="1">IF(AND(B178&lt;Analysis!$B$35,B178&gt;0),INTEGRAL2(AJ178,$B178,AK177,AJ177,$B177,Analysis!$B$23),0)</f>
        <v>0</v>
      </c>
      <c r="AM178">
        <f>Analysis!$B$31*'Flight Input'!U178+IF('Flight Input'!U178 &gt; 0,Analysis!$B$32,0)</f>
        <v>0</v>
      </c>
      <c r="AN178">
        <f ca="1">_xlfn.COVARIANCE.P($AK$102:$AK$1171,AM178:AM1247)</f>
        <v>0.12840020953671732</v>
      </c>
      <c r="AO178">
        <f t="shared" ca="1" si="269"/>
        <v>0</v>
      </c>
    </row>
    <row r="179" spans="1:41" x14ac:dyDescent="0.3">
      <c r="A179">
        <v>177</v>
      </c>
      <c r="B179">
        <f>'Flight Input'!M179</f>
        <v>3.5910089999961201</v>
      </c>
      <c r="C179">
        <f ca="1">INDIRECT(CONCATENATE("'Flight Input'!",Analysis!$B$2,A179+2))</f>
        <v>9.8535367800000007</v>
      </c>
      <c r="D179">
        <f t="shared" si="266"/>
        <v>2.2256999989622273E-2</v>
      </c>
      <c r="F179">
        <f t="shared" ca="1" si="270"/>
        <v>34.859214474814493</v>
      </c>
      <c r="G179">
        <f t="shared" ca="1" si="271"/>
        <v>62.034657318938827</v>
      </c>
      <c r="I179">
        <f>SUM(D$2:D179)/COUNT(D$2:D179)</f>
        <v>1.999101129943889E-2</v>
      </c>
      <c r="J179">
        <f>D179/I179</f>
        <v>1.1133503781395484</v>
      </c>
      <c r="L179">
        <f ca="1">VARA(C$2:C179)</f>
        <v>4.4544849190704519E-4</v>
      </c>
      <c r="M179">
        <f ca="1">(L179-L178)/D179</f>
        <v>-1.1307698485817441E-4</v>
      </c>
      <c r="N179">
        <f t="shared" ca="1" si="272"/>
        <v>-4.4076021047140463E-4</v>
      </c>
      <c r="O179" t="b">
        <f ca="1">IF(OR(O178,M179*MIN((B179-B$2)*Analysis!$B$19,1)&gt;Analysis!$B$18),TRUE,FALSE)</f>
        <v>0</v>
      </c>
      <c r="P179">
        <f ca="1">IF(O179,P178,SUM(C$2:C179)/COUNT(C$2:C179))</f>
        <v>9.8519601807303321</v>
      </c>
      <c r="Q179">
        <f ca="1">IF(O179,C179-P179,0)</f>
        <v>0</v>
      </c>
      <c r="R179">
        <f ca="1">R178+Q179*$D179</f>
        <v>0</v>
      </c>
      <c r="S179">
        <f t="shared" ca="1" si="273"/>
        <v>0</v>
      </c>
      <c r="U179">
        <f ca="1">MEDIAN2(Q179,Analysis!$B$5,2)</f>
        <v>0</v>
      </c>
      <c r="V179">
        <f t="shared" ref="V179:W179" ca="1" si="368">V178+U179*$D179</f>
        <v>0</v>
      </c>
      <c r="W179">
        <f t="shared" ca="1" si="368"/>
        <v>0</v>
      </c>
      <c r="Y179">
        <f ca="1">AVERAGE2(U179,Analysis!$B$5,2)</f>
        <v>0</v>
      </c>
      <c r="Z179">
        <f t="shared" ref="Z179:AA179" ca="1" si="369">Z178+Y179*$D179</f>
        <v>0</v>
      </c>
      <c r="AA179">
        <f t="shared" ca="1" si="369"/>
        <v>0</v>
      </c>
      <c r="AD179">
        <f ca="1">IF(B179&gt;0,C179-Analysis!$B$14,0)</f>
        <v>-3.1793649428593085E-3</v>
      </c>
      <c r="AE179">
        <f ca="1">IF(B179&gt;0,AE178+AD179*$D179,0)</f>
        <v>-1.7878642903391907E-2</v>
      </c>
      <c r="AF179">
        <f ca="1">IF(B179&gt;0,AF178+AE179*$D179,0)</f>
        <v>-3.5087991823491968E-2</v>
      </c>
      <c r="AG179">
        <f ca="1">IF(AND(B179&gt;Analysis!$B$34,B179&lt;Analysis!$B$35),FilterInput(AD179,Analysis!$B$29,Analysis!$B$30),0)</f>
        <v>0</v>
      </c>
      <c r="AH179">
        <f ca="1">MEDIAN2(AG179,Analysis!$B$5,2)</f>
        <v>0</v>
      </c>
      <c r="AI179">
        <f ca="1">AVERAGE2(AH179,Analysis!$B$6,2)</f>
        <v>0</v>
      </c>
      <c r="AJ179">
        <f ca="1">INTEGRAL2(AI179,$B179,AJ178,AI178,$B178,Analysis!$B$22)</f>
        <v>0</v>
      </c>
      <c r="AK179">
        <f ca="1">IF(AND(B179&lt;Analysis!$B$35,B179&gt;0),INTEGRAL2(AJ179,$B179,AK178,AJ178,$B178,Analysis!$B$23),0)</f>
        <v>0</v>
      </c>
      <c r="AM179">
        <f>Analysis!$B$31*'Flight Input'!U179+IF('Flight Input'!U179 &gt; 0,Analysis!$B$32,0)</f>
        <v>0</v>
      </c>
      <c r="AN179">
        <f ca="1">_xlfn.COVARIANCE.P($AK$102:$AK$1171,AM179:AM1248)</f>
        <v>0.12741108800652562</v>
      </c>
      <c r="AO179">
        <f t="shared" ca="1" si="269"/>
        <v>0</v>
      </c>
    </row>
    <row r="180" spans="1:41" x14ac:dyDescent="0.3">
      <c r="A180">
        <v>178</v>
      </c>
      <c r="B180">
        <f>'Flight Input'!M180</f>
        <v>3.6056269999971846</v>
      </c>
      <c r="C180">
        <f ca="1">INDIRECT(CONCATENATE("'Flight Input'!",Analysis!$B$2,A180+2))</f>
        <v>9.8535367800000007</v>
      </c>
      <c r="D180">
        <f t="shared" si="266"/>
        <v>1.4618000001064502E-2</v>
      </c>
      <c r="F180">
        <f t="shared" ca="1" si="270"/>
        <v>35.00325347547502</v>
      </c>
      <c r="G180">
        <f t="shared" ca="1" si="271"/>
        <v>62.546334878280582</v>
      </c>
      <c r="I180">
        <f>SUM(D$2:D180)/COUNT(D$2:D180)</f>
        <v>1.9960825842706451E-2</v>
      </c>
      <c r="J180">
        <f>D180/I180</f>
        <v>0.73233442925938952</v>
      </c>
      <c r="L180">
        <f ca="1">VARA(C$2:C180)</f>
        <v>4.4295985868767412E-4</v>
      </c>
      <c r="M180">
        <f ca="1">(L180-L179)/D180</f>
        <v>-1.7024443967641567E-4</v>
      </c>
      <c r="N180">
        <f t="shared" ca="1" si="272"/>
        <v>0</v>
      </c>
      <c r="O180" t="b">
        <f ca="1">IF(OR(O179,M180*MIN((B180-B$2)*Analysis!$B$19,1)&gt;Analysis!$B$18),TRUE,FALSE)</f>
        <v>0</v>
      </c>
      <c r="P180">
        <f ca="1">IF(O180,P179,SUM(C$2:C180)/COUNT(C$2:C180))</f>
        <v>9.8519689885474797</v>
      </c>
      <c r="Q180">
        <f ca="1">IF(O180,C180-P180,0)</f>
        <v>0</v>
      </c>
      <c r="R180">
        <f ca="1">R179+Q180*$D180</f>
        <v>0</v>
      </c>
      <c r="S180">
        <f t="shared" ca="1" si="273"/>
        <v>0</v>
      </c>
      <c r="U180">
        <f ca="1">MEDIAN2(Q180,Analysis!$B$5,2)</f>
        <v>0</v>
      </c>
      <c r="V180">
        <f t="shared" ref="V180:W180" ca="1" si="370">V179+U180*$D180</f>
        <v>0</v>
      </c>
      <c r="W180">
        <f t="shared" ca="1" si="370"/>
        <v>0</v>
      </c>
      <c r="Y180">
        <f ca="1">AVERAGE2(U180,Analysis!$B$5,2)</f>
        <v>0</v>
      </c>
      <c r="Z180">
        <f t="shared" ref="Z180:AA180" ca="1" si="371">Z179+Y180*$D180</f>
        <v>0</v>
      </c>
      <c r="AA180">
        <f t="shared" ca="1" si="371"/>
        <v>0</v>
      </c>
      <c r="AD180">
        <f ca="1">IF(B180&gt;0,C180-Analysis!$B$14,0)</f>
        <v>-3.1793649428593085E-3</v>
      </c>
      <c r="AE180">
        <f ca="1">IF(B180&gt;0,AE179+AD180*$D180,0)</f>
        <v>-1.7925118860130009E-2</v>
      </c>
      <c r="AF180">
        <f ca="1">IF(B180&gt;0,AF179+AE180*$D180,0)</f>
        <v>-3.5350021211008428E-2</v>
      </c>
      <c r="AG180">
        <f ca="1">IF(AND(B180&gt;Analysis!$B$34,B180&lt;Analysis!$B$35),FilterInput(AD180,Analysis!$B$29,Analysis!$B$30),0)</f>
        <v>0</v>
      </c>
      <c r="AH180">
        <f ca="1">MEDIAN2(AG180,Analysis!$B$5,2)</f>
        <v>0</v>
      </c>
      <c r="AI180">
        <f ca="1">AVERAGE2(AH180,Analysis!$B$6,2)</f>
        <v>0</v>
      </c>
      <c r="AJ180">
        <f ca="1">INTEGRAL2(AI180,$B180,AJ179,AI179,$B179,Analysis!$B$22)</f>
        <v>0</v>
      </c>
      <c r="AK180">
        <f ca="1">IF(AND(B180&lt;Analysis!$B$35,B180&gt;0),INTEGRAL2(AJ180,$B180,AK179,AJ179,$B179,Analysis!$B$23),0)</f>
        <v>0</v>
      </c>
      <c r="AM180">
        <f>Analysis!$B$31*'Flight Input'!U180+IF('Flight Input'!U180 &gt; 0,Analysis!$B$32,0)</f>
        <v>0</v>
      </c>
      <c r="AN180">
        <f ca="1">_xlfn.COVARIANCE.P($AK$102:$AK$1171,AM180:AM1249)</f>
        <v>0.12641909256737713</v>
      </c>
      <c r="AO180">
        <f t="shared" ca="1" si="269"/>
        <v>0</v>
      </c>
    </row>
    <row r="181" spans="1:41" x14ac:dyDescent="0.3">
      <c r="A181">
        <v>179</v>
      </c>
      <c r="B181">
        <f>'Flight Input'!M181</f>
        <v>3.6308080000017071</v>
      </c>
      <c r="C181">
        <f ca="1">INDIRECT(CONCATENATE("'Flight Input'!",Analysis!$B$2,A181+2))</f>
        <v>9.8535367800000007</v>
      </c>
      <c r="D181">
        <f t="shared" si="266"/>
        <v>2.5181000004522502E-2</v>
      </c>
      <c r="F181">
        <f t="shared" ca="1" si="270"/>
        <v>35.251375385176765</v>
      </c>
      <c r="G181">
        <f t="shared" ca="1" si="271"/>
        <v>63.433999762014146</v>
      </c>
      <c r="I181">
        <f>SUM(D$2:D181)/COUNT(D$2:D181)</f>
        <v>1.9989988826850675E-2</v>
      </c>
      <c r="J181">
        <f>D181/I181</f>
        <v>1.2596805442281804</v>
      </c>
      <c r="L181">
        <f ca="1">VARA(C$2:C181)</f>
        <v>4.4049887799472325E-4</v>
      </c>
      <c r="M181">
        <f ca="1">(L181-L180)/D181</f>
        <v>-9.7731650550370264E-5</v>
      </c>
      <c r="N181">
        <f t="shared" ca="1" si="272"/>
        <v>0</v>
      </c>
      <c r="O181" t="b">
        <f ca="1">IF(OR(O180,M181*MIN((B181-B$2)*Analysis!$B$19,1)&gt;Analysis!$B$18),TRUE,FALSE)</f>
        <v>0</v>
      </c>
      <c r="P181">
        <f ca="1">IF(O181,P180,SUM(C$2:C181)/COUNT(C$2:C181))</f>
        <v>9.8519776984999954</v>
      </c>
      <c r="Q181">
        <f ca="1">IF(O181,C181-P181,0)</f>
        <v>0</v>
      </c>
      <c r="R181">
        <f ca="1">R180+Q181*$D181</f>
        <v>0</v>
      </c>
      <c r="S181">
        <f t="shared" ca="1" si="273"/>
        <v>0</v>
      </c>
      <c r="U181">
        <f ca="1">MEDIAN2(Q181,Analysis!$B$5,2)</f>
        <v>0</v>
      </c>
      <c r="V181">
        <f t="shared" ref="V181:W181" ca="1" si="372">V180+U181*$D181</f>
        <v>0</v>
      </c>
      <c r="W181">
        <f t="shared" ca="1" si="372"/>
        <v>0</v>
      </c>
      <c r="Y181">
        <f ca="1">AVERAGE2(U181,Analysis!$B$5,2)</f>
        <v>0</v>
      </c>
      <c r="Z181">
        <f t="shared" ref="Z181:AA181" ca="1" si="373">Z180+Y181*$D181</f>
        <v>0</v>
      </c>
      <c r="AA181">
        <f t="shared" ca="1" si="373"/>
        <v>0</v>
      </c>
      <c r="AD181">
        <f ca="1">IF(B181&gt;0,C181-Analysis!$B$14,0)</f>
        <v>-3.1793649428593085E-3</v>
      </c>
      <c r="AE181">
        <f ca="1">IF(B181&gt;0,AE180+AD181*$D181,0)</f>
        <v>-1.8005178448770528E-2</v>
      </c>
      <c r="AF181">
        <f ca="1">IF(B181&gt;0,AF180+AE181*$D181,0)</f>
        <v>-3.5803409609608344E-2</v>
      </c>
      <c r="AG181">
        <f ca="1">IF(AND(B181&gt;Analysis!$B$34,B181&lt;Analysis!$B$35),FilterInput(AD181,Analysis!$B$29,Analysis!$B$30),0)</f>
        <v>0</v>
      </c>
      <c r="AH181">
        <f ca="1">MEDIAN2(AG181,Analysis!$B$5,2)</f>
        <v>0</v>
      </c>
      <c r="AI181">
        <f ca="1">AVERAGE2(AH181,Analysis!$B$6,2)</f>
        <v>0</v>
      </c>
      <c r="AJ181">
        <f ca="1">INTEGRAL2(AI181,$B181,AJ180,AI180,$B180,Analysis!$B$22)</f>
        <v>0</v>
      </c>
      <c r="AK181">
        <f ca="1">IF(AND(B181&lt;Analysis!$B$35,B181&gt;0),INTEGRAL2(AJ181,$B181,AK180,AJ180,$B180,Analysis!$B$23),0)</f>
        <v>0</v>
      </c>
      <c r="AM181">
        <f>Analysis!$B$31*'Flight Input'!U181+IF('Flight Input'!U181 &gt; 0,Analysis!$B$32,0)</f>
        <v>0</v>
      </c>
      <c r="AN181">
        <f ca="1">_xlfn.COVARIANCE.P($AK$102:$AK$1171,AM181:AM1250)</f>
        <v>0.12542542471263085</v>
      </c>
      <c r="AO181">
        <f t="shared" ca="1" si="269"/>
        <v>0</v>
      </c>
    </row>
    <row r="182" spans="1:41" x14ac:dyDescent="0.3">
      <c r="A182">
        <v>180</v>
      </c>
      <c r="B182">
        <f>'Flight Input'!M182</f>
        <v>3.6516960000008112</v>
      </c>
      <c r="C182">
        <f ca="1">INDIRECT(CONCATENATE("'Flight Input'!",Analysis!$B$2,A182+2))</f>
        <v>9.8535564000000004</v>
      </c>
      <c r="D182">
        <f t="shared" si="266"/>
        <v>2.0887999999104068E-2</v>
      </c>
      <c r="F182">
        <f t="shared" ca="1" si="270"/>
        <v>35.457196471251137</v>
      </c>
      <c r="G182">
        <f t="shared" ca="1" si="271"/>
        <v>64.174629681873867</v>
      </c>
      <c r="I182">
        <f>SUM(D$2:D182)/COUNT(D$2:D182)</f>
        <v>1.9994977777807638E-2</v>
      </c>
      <c r="J182">
        <f>D182/I182</f>
        <v>1.0446623262711294</v>
      </c>
      <c r="L182">
        <f ca="1">VARA(C$2:C182)</f>
        <v>4.3806543161042808E-4</v>
      </c>
      <c r="M182">
        <f ca="1">(L182-L181)/D182</f>
        <v>-1.1649973115662358E-4</v>
      </c>
      <c r="N182">
        <f t="shared" ca="1" si="272"/>
        <v>9.3929528919080199E-4</v>
      </c>
      <c r="O182" t="b">
        <f ca="1">IF(OR(O181,M182*MIN((B182-B$2)*Analysis!$B$19,1)&gt;Analysis!$B$18),TRUE,FALSE)</f>
        <v>0</v>
      </c>
      <c r="P182">
        <f ca="1">IF(O182,P181,SUM(C$2:C182)/COUNT(C$2:C182))</f>
        <v>9.8519864206077283</v>
      </c>
      <c r="Q182">
        <f ca="1">IF(O182,C182-P182,0)</f>
        <v>0</v>
      </c>
      <c r="R182">
        <f ca="1">R181+Q182*$D182</f>
        <v>0</v>
      </c>
      <c r="S182">
        <f t="shared" ca="1" si="273"/>
        <v>0</v>
      </c>
      <c r="U182">
        <f ca="1">MEDIAN2(Q182,Analysis!$B$5,2)</f>
        <v>0</v>
      </c>
      <c r="V182">
        <f t="shared" ref="V182:W182" ca="1" si="374">V181+U182*$D182</f>
        <v>0</v>
      </c>
      <c r="W182">
        <f t="shared" ca="1" si="374"/>
        <v>0</v>
      </c>
      <c r="Y182">
        <f ca="1">AVERAGE2(U182,Analysis!$B$5,2)</f>
        <v>0</v>
      </c>
      <c r="Z182">
        <f t="shared" ref="Z182:AA182" ca="1" si="375">Z181+Y182*$D182</f>
        <v>0</v>
      </c>
      <c r="AA182">
        <f t="shared" ca="1" si="375"/>
        <v>0</v>
      </c>
      <c r="AD182">
        <f ca="1">IF(B182&gt;0,C182-Analysis!$B$14,0)</f>
        <v>-3.1597449428595326E-3</v>
      </c>
      <c r="AE182">
        <f ca="1">IF(B182&gt;0,AE181+AD182*$D182,0)</f>
        <v>-1.8071179201134147E-2</v>
      </c>
      <c r="AF182">
        <f ca="1">IF(B182&gt;0,AF181+AE182*$D182,0)</f>
        <v>-3.6180880400745442E-2</v>
      </c>
      <c r="AG182">
        <f ca="1">IF(AND(B182&gt;Analysis!$B$34,B182&lt;Analysis!$B$35),FilterInput(AD182,Analysis!$B$29,Analysis!$B$30),0)</f>
        <v>0</v>
      </c>
      <c r="AH182">
        <f ca="1">MEDIAN2(AG182,Analysis!$B$5,2)</f>
        <v>0</v>
      </c>
      <c r="AI182">
        <f ca="1">AVERAGE2(AH182,Analysis!$B$6,2)</f>
        <v>0</v>
      </c>
      <c r="AJ182">
        <f ca="1">INTEGRAL2(AI182,$B182,AJ181,AI181,$B181,Analysis!$B$22)</f>
        <v>0</v>
      </c>
      <c r="AK182">
        <f ca="1">IF(AND(B182&lt;Analysis!$B$35,B182&gt;0),INTEGRAL2(AJ182,$B182,AK181,AJ181,$B181,Analysis!$B$23),0)</f>
        <v>0</v>
      </c>
      <c r="AM182">
        <f>Analysis!$B$31*'Flight Input'!U182+IF('Flight Input'!U182 &gt; 0,Analysis!$B$32,0)</f>
        <v>0</v>
      </c>
      <c r="AN182">
        <f ca="1">_xlfn.COVARIANCE.P($AK$102:$AK$1171,AM182:AM1251)</f>
        <v>0.12442734615073942</v>
      </c>
      <c r="AO182">
        <f t="shared" ca="1" si="269"/>
        <v>0</v>
      </c>
    </row>
    <row r="183" spans="1:41" x14ac:dyDescent="0.3">
      <c r="A183">
        <v>181</v>
      </c>
      <c r="B183">
        <f>'Flight Input'!M183</f>
        <v>3.667555000007269</v>
      </c>
      <c r="C183">
        <f ca="1">INDIRECT(CONCATENATE("'Flight Input'!",Analysis!$B$2,A183+2))</f>
        <v>9.8535171600000009</v>
      </c>
      <c r="D183">
        <f t="shared" si="266"/>
        <v>1.5859000006457791E-2</v>
      </c>
      <c r="F183">
        <f t="shared" ca="1" si="270"/>
        <v>35.613463399955208</v>
      </c>
      <c r="G183">
        <f t="shared" ca="1" si="271"/>
        <v>64.739423598163739</v>
      </c>
      <c r="I183">
        <f>SUM(D$2:D183)/COUNT(D$2:D183)</f>
        <v>1.9972127071888578E-2</v>
      </c>
      <c r="J183">
        <f>D183/I183</f>
        <v>0.79405663449737673</v>
      </c>
      <c r="L183">
        <f ca="1">VARA(C$2:C183)</f>
        <v>4.3565805512951121E-4</v>
      </c>
      <c r="M183">
        <f ca="1">(L183-L182)/D183</f>
        <v>-1.5179875653802786E-4</v>
      </c>
      <c r="N183">
        <f t="shared" ca="1" si="272"/>
        <v>-2.4743048101124481E-3</v>
      </c>
      <c r="O183" t="b">
        <f ca="1">IF(OR(O182,M183*MIN((B183-B$2)*Analysis!$B$19,1)&gt;Analysis!$B$18),TRUE,FALSE)</f>
        <v>0</v>
      </c>
      <c r="P183">
        <f ca="1">IF(O183,P182,SUM(C$2:C183)/COUNT(C$2:C183))</f>
        <v>9.8519948312637293</v>
      </c>
      <c r="Q183">
        <f ca="1">IF(O183,C183-P183,0)</f>
        <v>0</v>
      </c>
      <c r="R183">
        <f ca="1">R182+Q183*$D183</f>
        <v>0</v>
      </c>
      <c r="S183">
        <f t="shared" ca="1" si="273"/>
        <v>0</v>
      </c>
      <c r="U183">
        <f ca="1">MEDIAN2(Q183,Analysis!$B$5,2)</f>
        <v>0</v>
      </c>
      <c r="V183">
        <f t="shared" ref="V183:W183" ca="1" si="376">V182+U183*$D183</f>
        <v>0</v>
      </c>
      <c r="W183">
        <f t="shared" ca="1" si="376"/>
        <v>0</v>
      </c>
      <c r="Y183">
        <f ca="1">AVERAGE2(U183,Analysis!$B$5,2)</f>
        <v>0</v>
      </c>
      <c r="Z183">
        <f t="shared" ref="Z183:AA183" ca="1" si="377">Z182+Y183*$D183</f>
        <v>0</v>
      </c>
      <c r="AA183">
        <f t="shared" ca="1" si="377"/>
        <v>0</v>
      </c>
      <c r="AD183">
        <f ca="1">IF(B183&gt;0,C183-Analysis!$B$14,0)</f>
        <v>-3.1989849428590844E-3</v>
      </c>
      <c r="AE183">
        <f ca="1">IF(B183&gt;0,AE182+AD183*$D183,0)</f>
        <v>-1.8121911903363607E-2</v>
      </c>
      <c r="AF183">
        <f ca="1">IF(B183&gt;0,AF182+AE183*$D183,0)</f>
        <v>-3.6468275801737914E-2</v>
      </c>
      <c r="AG183">
        <f ca="1">IF(AND(B183&gt;Analysis!$B$34,B183&lt;Analysis!$B$35),FilterInput(AD183,Analysis!$B$29,Analysis!$B$30),0)</f>
        <v>0</v>
      </c>
      <c r="AH183">
        <f ca="1">MEDIAN2(AG183,Analysis!$B$5,2)</f>
        <v>0</v>
      </c>
      <c r="AI183">
        <f ca="1">AVERAGE2(AH183,Analysis!$B$6,2)</f>
        <v>0</v>
      </c>
      <c r="AJ183">
        <f ca="1">INTEGRAL2(AI183,$B183,AJ182,AI182,$B182,Analysis!$B$22)</f>
        <v>0</v>
      </c>
      <c r="AK183">
        <f ca="1">IF(AND(B183&lt;Analysis!$B$35,B183&gt;0),INTEGRAL2(AJ183,$B183,AK182,AJ182,$B182,Analysis!$B$23),0)</f>
        <v>0</v>
      </c>
      <c r="AM183">
        <f>Analysis!$B$31*'Flight Input'!U183+IF('Flight Input'!U183 &gt; 0,Analysis!$B$32,0)</f>
        <v>0</v>
      </c>
      <c r="AN183">
        <f ca="1">_xlfn.COVARIANCE.P($AK$102:$AK$1171,AM183:AM1252)</f>
        <v>0.12342844502631377</v>
      </c>
      <c r="AO183">
        <f t="shared" ca="1" si="269"/>
        <v>0</v>
      </c>
    </row>
    <row r="184" spans="1:41" x14ac:dyDescent="0.3">
      <c r="A184">
        <v>182</v>
      </c>
      <c r="B184">
        <f>'Flight Input'!M184</f>
        <v>3.6924319999961881</v>
      </c>
      <c r="C184">
        <f ca="1">INDIRECT(CONCATENATE("'Flight Input'!",Analysis!$B$2,A184+2))</f>
        <v>9.8507507400000005</v>
      </c>
      <c r="D184">
        <f t="shared" si="266"/>
        <v>2.4876999988919124E-2</v>
      </c>
      <c r="F184">
        <f t="shared" ca="1" si="270"/>
        <v>35.85852052600503</v>
      </c>
      <c r="G184">
        <f t="shared" ca="1" si="271"/>
        <v>65.631476012891824</v>
      </c>
      <c r="I184">
        <f>SUM(D$2:D184)/COUNT(D$2:D184)</f>
        <v>1.9999076923081054E-2</v>
      </c>
      <c r="J184">
        <f>D184/I184</f>
        <v>1.2439074105569559</v>
      </c>
      <c r="L184">
        <f ca="1">VARA(C$2:C184)</f>
        <v>4.3327278727358422E-4</v>
      </c>
      <c r="M184">
        <f ca="1">(L184-L183)/D184</f>
        <v>-9.5882455962915415E-5</v>
      </c>
      <c r="N184">
        <f t="shared" ca="1" si="272"/>
        <v>-0.1112039233521975</v>
      </c>
      <c r="O184" t="b">
        <f ca="1">IF(OR(O183,M184*MIN((B184-B$2)*Analysis!$B$19,1)&gt;Analysis!$B$18),TRUE,FALSE)</f>
        <v>0</v>
      </c>
      <c r="P184">
        <f ca="1">IF(O184,P183,SUM(C$2:C184)/COUNT(C$2:C184))</f>
        <v>9.8519880329508123</v>
      </c>
      <c r="Q184">
        <f ca="1">IF(O184,C184-P184,0)</f>
        <v>0</v>
      </c>
      <c r="R184">
        <f ca="1">R183+Q184*$D184</f>
        <v>0</v>
      </c>
      <c r="S184">
        <f t="shared" ca="1" si="273"/>
        <v>0</v>
      </c>
      <c r="U184">
        <f ca="1">MEDIAN2(Q184,Analysis!$B$5,2)</f>
        <v>0</v>
      </c>
      <c r="V184">
        <f t="shared" ref="V184:W184" ca="1" si="378">V183+U184*$D184</f>
        <v>0</v>
      </c>
      <c r="W184">
        <f t="shared" ca="1" si="378"/>
        <v>0</v>
      </c>
      <c r="Y184">
        <f ca="1">AVERAGE2(U184,Analysis!$B$5,2)</f>
        <v>0</v>
      </c>
      <c r="Z184">
        <f t="shared" ref="Z184:AA184" ca="1" si="379">Z183+Y184*$D184</f>
        <v>0</v>
      </c>
      <c r="AA184">
        <f t="shared" ca="1" si="379"/>
        <v>0</v>
      </c>
      <c r="AD184">
        <f ca="1">IF(B184&gt;0,C184-Analysis!$B$14,0)</f>
        <v>-5.9654049428594647E-3</v>
      </c>
      <c r="AE184">
        <f ca="1">IF(B184&gt;0,AE183+AD184*$D184,0)</f>
        <v>-1.827031328206102E-2</v>
      </c>
      <c r="AF184">
        <f ca="1">IF(B184&gt;0,AF183+AE184*$D184,0)</f>
        <v>-3.6922786385053294E-2</v>
      </c>
      <c r="AG184">
        <f ca="1">IF(AND(B184&gt;Analysis!$B$34,B184&lt;Analysis!$B$35),FilterInput(AD184,Analysis!$B$29,Analysis!$B$30),0)</f>
        <v>0</v>
      </c>
      <c r="AH184">
        <f ca="1">MEDIAN2(AG184,Analysis!$B$5,2)</f>
        <v>0</v>
      </c>
      <c r="AI184">
        <f ca="1">AVERAGE2(AH184,Analysis!$B$6,2)</f>
        <v>0</v>
      </c>
      <c r="AJ184">
        <f ca="1">INTEGRAL2(AI184,$B184,AJ183,AI183,$B183,Analysis!$B$22)</f>
        <v>0</v>
      </c>
      <c r="AK184">
        <f ca="1">IF(AND(B184&lt;Analysis!$B$35,B184&gt;0),INTEGRAL2(AJ184,$B184,AK183,AJ183,$B183,Analysis!$B$23),0)</f>
        <v>0</v>
      </c>
      <c r="AM184">
        <f>Analysis!$B$31*'Flight Input'!U184+IF('Flight Input'!U184 &gt; 0,Analysis!$B$32,0)</f>
        <v>0</v>
      </c>
      <c r="AN184">
        <f ca="1">_xlfn.COVARIANCE.P($AK$102:$AK$1171,AM184:AM1253)</f>
        <v>0.12242580204792519</v>
      </c>
      <c r="AO184">
        <f t="shared" ca="1" si="269"/>
        <v>0</v>
      </c>
    </row>
    <row r="185" spans="1:41" x14ac:dyDescent="0.3">
      <c r="A185">
        <v>183</v>
      </c>
      <c r="B185">
        <f>'Flight Input'!M185</f>
        <v>3.7116790000000037</v>
      </c>
      <c r="C185">
        <f ca="1">INDIRECT(CONCATENATE("'Flight Input'!",Analysis!$B$2,A185+2))</f>
        <v>9.8501523300000002</v>
      </c>
      <c r="D185">
        <f t="shared" si="266"/>
        <v>1.9247000003815629E-2</v>
      </c>
      <c r="F185">
        <f t="shared" ca="1" si="270"/>
        <v>36.048106407938121</v>
      </c>
      <c r="G185">
        <f t="shared" ca="1" si="271"/>
        <v>66.32529391706295</v>
      </c>
      <c r="I185">
        <f>SUM(D$2:D185)/COUNT(D$2:D185)</f>
        <v>1.9994967213139713E-2</v>
      </c>
      <c r="J185">
        <f>D185/I185</f>
        <v>0.96259222626618979</v>
      </c>
      <c r="L185">
        <f ca="1">VARA(C$2:C185)</f>
        <v>4.3092349057353432E-4</v>
      </c>
      <c r="M185">
        <f ca="1">(L185-L184)/D185</f>
        <v>-1.2206040939284919E-4</v>
      </c>
      <c r="N185">
        <f t="shared" ca="1" si="272"/>
        <v>-3.1091079123065371E-2</v>
      </c>
      <c r="O185" t="b">
        <f ca="1">IF(OR(O184,M185*MIN((B185-B$2)*Analysis!$B$19,1)&gt;Analysis!$B$18),TRUE,FALSE)</f>
        <v>0</v>
      </c>
      <c r="P185">
        <f ca="1">IF(O185,P184,SUM(C$2:C185)/COUNT(C$2:C185))</f>
        <v>9.8519780563043415</v>
      </c>
      <c r="Q185">
        <f ca="1">IF(O185,C185-P185,0)</f>
        <v>0</v>
      </c>
      <c r="R185">
        <f ca="1">R184+Q185*$D185</f>
        <v>0</v>
      </c>
      <c r="S185">
        <f t="shared" ca="1" si="273"/>
        <v>0</v>
      </c>
      <c r="U185">
        <f ca="1">MEDIAN2(Q185,Analysis!$B$5,2)</f>
        <v>0</v>
      </c>
      <c r="V185">
        <f t="shared" ref="V185:W185" ca="1" si="380">V184+U185*$D185</f>
        <v>0</v>
      </c>
      <c r="W185">
        <f t="shared" ca="1" si="380"/>
        <v>0</v>
      </c>
      <c r="Y185">
        <f ca="1">AVERAGE2(U185,Analysis!$B$5,2)</f>
        <v>0</v>
      </c>
      <c r="Z185">
        <f t="shared" ref="Z185:AA185" ca="1" si="381">Z184+Y185*$D185</f>
        <v>0</v>
      </c>
      <c r="AA185">
        <f t="shared" ca="1" si="381"/>
        <v>0</v>
      </c>
      <c r="AD185">
        <f ca="1">IF(B185&gt;0,C185-Analysis!$B$14,0)</f>
        <v>-6.5638149428597359E-3</v>
      </c>
      <c r="AE185">
        <f ca="1">IF(B185&gt;0,AE184+AD185*$D185,0)</f>
        <v>-1.8396647028291288E-2</v>
      </c>
      <c r="AF185">
        <f ca="1">IF(B185&gt;0,AF184+AE185*$D185,0)</f>
        <v>-3.7276866650477011E-2</v>
      </c>
      <c r="AG185">
        <f ca="1">IF(AND(B185&gt;Analysis!$B$34,B185&lt;Analysis!$B$35),FilterInput(AD185,Analysis!$B$29,Analysis!$B$30),0)</f>
        <v>0</v>
      </c>
      <c r="AH185">
        <f ca="1">MEDIAN2(AG185,Analysis!$B$5,2)</f>
        <v>0</v>
      </c>
      <c r="AI185">
        <f ca="1">AVERAGE2(AH185,Analysis!$B$6,2)</f>
        <v>0</v>
      </c>
      <c r="AJ185">
        <f ca="1">INTEGRAL2(AI185,$B185,AJ184,AI184,$B184,Analysis!$B$22)</f>
        <v>0</v>
      </c>
      <c r="AK185">
        <f ca="1">IF(AND(B185&lt;Analysis!$B$35,B185&gt;0),INTEGRAL2(AJ185,$B185,AK184,AJ184,$B184,Analysis!$B$23),0)</f>
        <v>0</v>
      </c>
      <c r="AM185">
        <f>Analysis!$B$31*'Flight Input'!U185+IF('Flight Input'!U185 &gt; 0,Analysis!$B$32,0)</f>
        <v>0</v>
      </c>
      <c r="AN185">
        <f ca="1">_xlfn.COVARIANCE.P($AK$102:$AK$1171,AM185:AM1254)</f>
        <v>0.12141985481405179</v>
      </c>
      <c r="AO185">
        <f t="shared" ca="1" si="269"/>
        <v>0</v>
      </c>
    </row>
    <row r="186" spans="1:41" x14ac:dyDescent="0.3">
      <c r="A186">
        <v>184</v>
      </c>
      <c r="B186">
        <f>'Flight Input'!M186</f>
        <v>3.7264719999948284</v>
      </c>
      <c r="C186">
        <f ca="1">INDIRECT(CONCATENATE("'Flight Input'!",Analysis!$B$2,A186+2))</f>
        <v>9.8523792000000014</v>
      </c>
      <c r="D186">
        <f t="shared" si="266"/>
        <v>1.479299999482464E-2</v>
      </c>
      <c r="F186">
        <f t="shared" ca="1" si="270"/>
        <v>36.193852653392732</v>
      </c>
      <c r="G186">
        <f t="shared" ca="1" si="271"/>
        <v>66.860709579177268</v>
      </c>
      <c r="I186">
        <f>SUM(D$2:D186)/COUNT(D$2:D186)</f>
        <v>1.9966695652170609E-2</v>
      </c>
      <c r="J186">
        <f>D186/I186</f>
        <v>0.74088373221717696</v>
      </c>
      <c r="L186">
        <f ca="1">VARA(C$2:C186)</f>
        <v>4.2858238489893228E-4</v>
      </c>
      <c r="M186">
        <f ca="1">(L186-L185)/D186</f>
        <v>-1.5825766750632604E-4</v>
      </c>
      <c r="N186">
        <f t="shared" ca="1" si="272"/>
        <v>0.15053538841210626</v>
      </c>
      <c r="O186" t="b">
        <f ca="1">IF(OR(O185,M186*MIN((B186-B$2)*Analysis!$B$19,1)&gt;Analysis!$B$18),TRUE,FALSE)</f>
        <v>0</v>
      </c>
      <c r="P186">
        <f ca="1">IF(O186,P185,SUM(C$2:C186)/COUNT(C$2:C186))</f>
        <v>9.8519802246486421</v>
      </c>
      <c r="Q186">
        <f ca="1">IF(O186,C186-P186,0)</f>
        <v>0</v>
      </c>
      <c r="R186">
        <f ca="1">R185+Q186*$D186</f>
        <v>0</v>
      </c>
      <c r="S186">
        <f t="shared" ca="1" si="273"/>
        <v>0</v>
      </c>
      <c r="U186">
        <f ca="1">MEDIAN2(Q186,Analysis!$B$5,2)</f>
        <v>0</v>
      </c>
      <c r="V186">
        <f t="shared" ref="V186:W186" ca="1" si="382">V185+U186*$D186</f>
        <v>0</v>
      </c>
      <c r="W186">
        <f t="shared" ca="1" si="382"/>
        <v>0</v>
      </c>
      <c r="Y186">
        <f ca="1">AVERAGE2(U186,Analysis!$B$5,2)</f>
        <v>0</v>
      </c>
      <c r="Z186">
        <f t="shared" ref="Z186:AA186" ca="1" si="383">Z185+Y186*$D186</f>
        <v>0</v>
      </c>
      <c r="AA186">
        <f t="shared" ca="1" si="383"/>
        <v>0</v>
      </c>
      <c r="AD186">
        <f ca="1">IF(B186&gt;0,C186-Analysis!$B$14,0)</f>
        <v>-4.3369449428585227E-3</v>
      </c>
      <c r="AE186">
        <f ca="1">IF(B186&gt;0,AE185+AD186*$D186,0)</f>
        <v>-1.846080345480855E-2</v>
      </c>
      <c r="AF186">
        <f ca="1">IF(B186&gt;0,AF185+AE186*$D186,0)</f>
        <v>-3.7549957315888456E-2</v>
      </c>
      <c r="AG186">
        <f ca="1">IF(AND(B186&gt;Analysis!$B$34,B186&lt;Analysis!$B$35),FilterInput(AD186,Analysis!$B$29,Analysis!$B$30),0)</f>
        <v>0</v>
      </c>
      <c r="AH186">
        <f ca="1">MEDIAN2(AG186,Analysis!$B$5,2)</f>
        <v>0</v>
      </c>
      <c r="AI186">
        <f ca="1">AVERAGE2(AH186,Analysis!$B$6,2)</f>
        <v>0</v>
      </c>
      <c r="AJ186">
        <f ca="1">INTEGRAL2(AI186,$B186,AJ185,AI185,$B185,Analysis!$B$22)</f>
        <v>0</v>
      </c>
      <c r="AK186">
        <f ca="1">IF(AND(B186&lt;Analysis!$B$35,B186&gt;0),INTEGRAL2(AJ186,$B186,AK185,AJ185,$B185,Analysis!$B$23),0)</f>
        <v>0</v>
      </c>
      <c r="AM186">
        <f>Analysis!$B$31*'Flight Input'!U186+IF('Flight Input'!U186 &gt; 0,Analysis!$B$32,0)</f>
        <v>0</v>
      </c>
      <c r="AN186">
        <f ca="1">_xlfn.COVARIANCE.P($AK$102:$AK$1171,AM186:AM1255)</f>
        <v>0.12040891432177694</v>
      </c>
      <c r="AO186">
        <f t="shared" ca="1" si="269"/>
        <v>0</v>
      </c>
    </row>
    <row r="187" spans="1:41" x14ac:dyDescent="0.3">
      <c r="A187">
        <v>185</v>
      </c>
      <c r="B187">
        <f>'Flight Input'!M187</f>
        <v>3.7474039999942761</v>
      </c>
      <c r="C187">
        <f ca="1">INDIRECT(CONCATENATE("'Flight Input'!",Analysis!$B$2,A187+2))</f>
        <v>9.8540567100000001</v>
      </c>
      <c r="D187">
        <f t="shared" si="266"/>
        <v>2.0931999999447726E-2</v>
      </c>
      <c r="F187">
        <f t="shared" ca="1" si="270"/>
        <v>36.400117768441007</v>
      </c>
      <c r="G187">
        <f t="shared" ca="1" si="271"/>
        <v>67.622636844286177</v>
      </c>
      <c r="I187">
        <f>SUM(D$2:D187)/COUNT(D$2:D187)</f>
        <v>1.9971913513507241E-2</v>
      </c>
      <c r="J187">
        <f>D187/I187</f>
        <v>1.0480718327410725</v>
      </c>
      <c r="L187">
        <f ca="1">VARA(C$2:C187)</f>
        <v>4.2628890503320938E-4</v>
      </c>
      <c r="M187">
        <f ca="1">(L187-L186)/D187</f>
        <v>-1.0956811894627399E-4</v>
      </c>
      <c r="N187">
        <f t="shared" ca="1" si="272"/>
        <v>8.0140932545521931E-2</v>
      </c>
      <c r="O187" t="b">
        <f ca="1">IF(OR(O186,M187*MIN((B187-B$2)*Analysis!$B$19,1)&gt;Analysis!$B$18),TRUE,FALSE)</f>
        <v>0</v>
      </c>
      <c r="P187">
        <f ca="1">IF(O187,P186,SUM(C$2:C187)/COUNT(C$2:C187))</f>
        <v>9.8519913885483792</v>
      </c>
      <c r="Q187">
        <f ca="1">IF(O187,C187-P187,0)</f>
        <v>0</v>
      </c>
      <c r="R187">
        <f ca="1">R186+Q187*$D187</f>
        <v>0</v>
      </c>
      <c r="S187">
        <f t="shared" ca="1" si="273"/>
        <v>0</v>
      </c>
      <c r="U187">
        <f ca="1">MEDIAN2(Q187,Analysis!$B$5,2)</f>
        <v>0</v>
      </c>
      <c r="V187">
        <f t="shared" ref="V187:W187" ca="1" si="384">V186+U187*$D187</f>
        <v>0</v>
      </c>
      <c r="W187">
        <f t="shared" ca="1" si="384"/>
        <v>0</v>
      </c>
      <c r="Y187">
        <f ca="1">AVERAGE2(U187,Analysis!$B$5,2)</f>
        <v>0</v>
      </c>
      <c r="Z187">
        <f t="shared" ref="Z187:AA187" ca="1" si="385">Z186+Y187*$D187</f>
        <v>0</v>
      </c>
      <c r="AA187">
        <f t="shared" ca="1" si="385"/>
        <v>0</v>
      </c>
      <c r="AD187">
        <f ca="1">IF(B187&gt;0,C187-Analysis!$B$14,0)</f>
        <v>-2.6594349428599173E-3</v>
      </c>
      <c r="AE187">
        <f ca="1">IF(B187&gt;0,AE186+AD187*$D187,0)</f>
        <v>-1.8516470747031024E-2</v>
      </c>
      <c r="AF187">
        <f ca="1">IF(B187&gt;0,AF186+AE187*$D187,0)</f>
        <v>-3.7937544081555086E-2</v>
      </c>
      <c r="AG187">
        <f ca="1">IF(AND(B187&gt;Analysis!$B$34,B187&lt;Analysis!$B$35),FilterInput(AD187,Analysis!$B$29,Analysis!$B$30),0)</f>
        <v>0</v>
      </c>
      <c r="AH187">
        <f ca="1">MEDIAN2(AG187,Analysis!$B$5,2)</f>
        <v>0</v>
      </c>
      <c r="AI187">
        <f ca="1">AVERAGE2(AH187,Analysis!$B$6,2)</f>
        <v>0</v>
      </c>
      <c r="AJ187">
        <f ca="1">INTEGRAL2(AI187,$B187,AJ186,AI186,$B186,Analysis!$B$22)</f>
        <v>0</v>
      </c>
      <c r="AK187">
        <f ca="1">IF(AND(B187&lt;Analysis!$B$35,B187&gt;0),INTEGRAL2(AJ187,$B187,AK186,AJ186,$B186,Analysis!$B$23),0)</f>
        <v>0</v>
      </c>
      <c r="AM187">
        <f>Analysis!$B$31*'Flight Input'!U187+IF('Flight Input'!U187 &gt; 0,Analysis!$B$32,0)</f>
        <v>0</v>
      </c>
      <c r="AN187">
        <f ca="1">_xlfn.COVARIANCE.P($AK$102:$AK$1171,AM187:AM1256)</f>
        <v>0.11939237357225785</v>
      </c>
      <c r="AO187">
        <f t="shared" ca="1" si="269"/>
        <v>0</v>
      </c>
    </row>
    <row r="188" spans="1:41" x14ac:dyDescent="0.3">
      <c r="A188">
        <v>186</v>
      </c>
      <c r="B188">
        <f>'Flight Input'!M188</f>
        <v>3.7724869999947259</v>
      </c>
      <c r="C188">
        <f ca="1">INDIRECT(CONCATENATE("'Flight Input'!",Analysis!$B$2,A188+2))</f>
        <v>9.8536839300000008</v>
      </c>
      <c r="D188">
        <f t="shared" si="266"/>
        <v>2.5083000000449829E-2</v>
      </c>
      <c r="F188">
        <f t="shared" ca="1" si="270"/>
        <v>36.647277722461631</v>
      </c>
      <c r="G188">
        <f t="shared" ca="1" si="271"/>
        <v>68.541860511415166</v>
      </c>
      <c r="I188">
        <f>SUM(D$2:D188)/COUNT(D$2:D188)</f>
        <v>1.9999392473114459E-2</v>
      </c>
      <c r="J188">
        <f>D188/I188</f>
        <v>1.2541880976719346</v>
      </c>
      <c r="L188">
        <f ca="1">VARA(C$2:C188)</f>
        <v>4.2401234843266757E-4</v>
      </c>
      <c r="M188">
        <f ca="1">(L188-L187)/D188</f>
        <v>-9.0760937706852588E-5</v>
      </c>
      <c r="N188">
        <f t="shared" ca="1" si="272"/>
        <v>-1.4861858629055936E-2</v>
      </c>
      <c r="O188" t="b">
        <f ca="1">IF(OR(O187,M188*MIN((B188-B$2)*Analysis!$B$19,1)&gt;Analysis!$B$18),TRUE,FALSE)</f>
        <v>0</v>
      </c>
      <c r="P188">
        <f ca="1">IF(O188,P187,SUM(C$2:C188)/COUNT(C$2:C188))</f>
        <v>9.8520004395721852</v>
      </c>
      <c r="Q188">
        <f ca="1">IF(O188,C188-P188,0)</f>
        <v>0</v>
      </c>
      <c r="R188">
        <f ca="1">R187+Q188*$D188</f>
        <v>0</v>
      </c>
      <c r="S188">
        <f t="shared" ca="1" si="273"/>
        <v>0</v>
      </c>
      <c r="U188">
        <f ca="1">MEDIAN2(Q188,Analysis!$B$5,2)</f>
        <v>0</v>
      </c>
      <c r="V188">
        <f t="shared" ref="V188:W188" ca="1" si="386">V187+U188*$D188</f>
        <v>0</v>
      </c>
      <c r="W188">
        <f t="shared" ca="1" si="386"/>
        <v>0</v>
      </c>
      <c r="Y188">
        <f ca="1">AVERAGE2(U188,Analysis!$B$5,2)</f>
        <v>0</v>
      </c>
      <c r="Z188">
        <f t="shared" ref="Z188:AA188" ca="1" si="387">Z187+Y188*$D188</f>
        <v>0</v>
      </c>
      <c r="AA188">
        <f t="shared" ca="1" si="387"/>
        <v>0</v>
      </c>
      <c r="AD188">
        <f ca="1">IF(B188&gt;0,C188-Analysis!$B$14,0)</f>
        <v>-3.0322149428592127E-3</v>
      </c>
      <c r="AE188">
        <f ca="1">IF(B188&gt;0,AE187+AD188*$D188,0)</f>
        <v>-1.8592527794444126E-2</v>
      </c>
      <c r="AF188">
        <f ca="1">IF(B188&gt;0,AF187+AE188*$D188,0)</f>
        <v>-3.8403900456231488E-2</v>
      </c>
      <c r="AG188">
        <f ca="1">IF(AND(B188&gt;Analysis!$B$34,B188&lt;Analysis!$B$35),FilterInput(AD188,Analysis!$B$29,Analysis!$B$30),0)</f>
        <v>0</v>
      </c>
      <c r="AH188">
        <f ca="1">MEDIAN2(AG188,Analysis!$B$5,2)</f>
        <v>0</v>
      </c>
      <c r="AI188">
        <f ca="1">AVERAGE2(AH188,Analysis!$B$6,2)</f>
        <v>0</v>
      </c>
      <c r="AJ188">
        <f ca="1">INTEGRAL2(AI188,$B188,AJ187,AI187,$B187,Analysis!$B$22)</f>
        <v>0</v>
      </c>
      <c r="AK188">
        <f ca="1">IF(AND(B188&lt;Analysis!$B$35,B188&gt;0),INTEGRAL2(AJ188,$B188,AK187,AJ187,$B187,Analysis!$B$23),0)</f>
        <v>0</v>
      </c>
      <c r="AM188">
        <f>Analysis!$B$31*'Flight Input'!U188+IF('Flight Input'!U188 &gt; 0,Analysis!$B$32,0)</f>
        <v>0</v>
      </c>
      <c r="AN188">
        <f ca="1">_xlfn.COVARIANCE.P($AK$102:$AK$1171,AM188:AM1257)</f>
        <v>0.11836700429221902</v>
      </c>
      <c r="AO188">
        <f t="shared" ca="1" si="269"/>
        <v>0</v>
      </c>
    </row>
    <row r="189" spans="1:41" x14ac:dyDescent="0.3">
      <c r="A189">
        <v>187</v>
      </c>
      <c r="B189">
        <f>'Flight Input'!M189</f>
        <v>3.7934470000036526</v>
      </c>
      <c r="C189">
        <f ca="1">INDIRECT(CONCATENATE("'Flight Input'!",Analysis!$B$2,A189+2))</f>
        <v>9.8536152599999998</v>
      </c>
      <c r="D189">
        <f t="shared" si="266"/>
        <v>2.0960000008926727E-2</v>
      </c>
      <c r="F189">
        <f t="shared" ca="1" si="270"/>
        <v>36.853809498399194</v>
      </c>
      <c r="G189">
        <f t="shared" ca="1" si="271"/>
        <v>69.314316358830595</v>
      </c>
      <c r="I189">
        <f>SUM(D$2:D189)/COUNT(D$2:D189)</f>
        <v>2.0004529411808643E-2</v>
      </c>
      <c r="J189">
        <f>D189/I189</f>
        <v>1.0477627130060891</v>
      </c>
      <c r="L189">
        <f ca="1">VARA(C$2:C189)</f>
        <v>4.2175877317132644E-4</v>
      </c>
      <c r="M189">
        <f ca="1">(L189-L188)/D189</f>
        <v>-1.0751790364414838E-4</v>
      </c>
      <c r="N189">
        <f t="shared" ca="1" si="272"/>
        <v>-3.276240456667271E-3</v>
      </c>
      <c r="O189" t="b">
        <f ca="1">IF(OR(O188,M189*MIN((B189-B$2)*Analysis!$B$19,1)&gt;Analysis!$B$18),TRUE,FALSE)</f>
        <v>0</v>
      </c>
      <c r="P189">
        <f ca="1">IF(O189,P188,SUM(C$2:C189)/COUNT(C$2:C189))</f>
        <v>9.8520090290425451</v>
      </c>
      <c r="Q189">
        <f ca="1">IF(O189,C189-P189,0)</f>
        <v>0</v>
      </c>
      <c r="R189">
        <f ca="1">R188+Q189*$D189</f>
        <v>0</v>
      </c>
      <c r="S189">
        <f t="shared" ca="1" si="273"/>
        <v>0</v>
      </c>
      <c r="U189">
        <f ca="1">MEDIAN2(Q189,Analysis!$B$5,2)</f>
        <v>0</v>
      </c>
      <c r="V189">
        <f t="shared" ref="V189:W189" ca="1" si="388">V188+U189*$D189</f>
        <v>0</v>
      </c>
      <c r="W189">
        <f t="shared" ca="1" si="388"/>
        <v>0</v>
      </c>
      <c r="Y189">
        <f ca="1">AVERAGE2(U189,Analysis!$B$5,2)</f>
        <v>0</v>
      </c>
      <c r="Z189">
        <f t="shared" ref="Z189:AA189" ca="1" si="389">Z188+Y189*$D189</f>
        <v>0</v>
      </c>
      <c r="AA189">
        <f t="shared" ca="1" si="389"/>
        <v>0</v>
      </c>
      <c r="AD189">
        <f ca="1">IF(B189&gt;0,C189-Analysis!$B$14,0)</f>
        <v>-3.1008849428602048E-3</v>
      </c>
      <c r="AE189">
        <f ca="1">IF(B189&gt;0,AE188+AD189*$D189,0)</f>
        <v>-1.8657522342874155E-2</v>
      </c>
      <c r="AF189">
        <f ca="1">IF(B189&gt;0,AF188+AE189*$D189,0)</f>
        <v>-3.8794962124704679E-2</v>
      </c>
      <c r="AG189">
        <f ca="1">IF(AND(B189&gt;Analysis!$B$34,B189&lt;Analysis!$B$35),FilterInput(AD189,Analysis!$B$29,Analysis!$B$30),0)</f>
        <v>0</v>
      </c>
      <c r="AH189">
        <f ca="1">MEDIAN2(AG189,Analysis!$B$5,2)</f>
        <v>0</v>
      </c>
      <c r="AI189">
        <f ca="1">AVERAGE2(AH189,Analysis!$B$6,2)</f>
        <v>0</v>
      </c>
      <c r="AJ189">
        <f ca="1">INTEGRAL2(AI189,$B189,AJ188,AI188,$B188,Analysis!$B$22)</f>
        <v>0</v>
      </c>
      <c r="AK189">
        <f ca="1">IF(AND(B189&lt;Analysis!$B$35,B189&gt;0),INTEGRAL2(AJ189,$B189,AK188,AJ188,$B188,Analysis!$B$23),0)</f>
        <v>0</v>
      </c>
      <c r="AM189">
        <f>Analysis!$B$31*'Flight Input'!U189+IF('Flight Input'!U189 &gt; 0,Analysis!$B$32,0)</f>
        <v>0</v>
      </c>
      <c r="AN189">
        <f ca="1">_xlfn.COVARIANCE.P($AK$102:$AK$1171,AM189:AM1258)</f>
        <v>0.11733875579833185</v>
      </c>
      <c r="AO189">
        <f t="shared" ca="1" si="269"/>
        <v>0</v>
      </c>
    </row>
    <row r="190" spans="1:41" x14ac:dyDescent="0.3">
      <c r="A190">
        <v>188</v>
      </c>
      <c r="B190">
        <f>'Flight Input'!M190</f>
        <v>3.8076810000056867</v>
      </c>
      <c r="C190">
        <f ca="1">INDIRECT(CONCATENATE("'Flight Input'!",Analysis!$B$2,A190+2))</f>
        <v>9.8376936300000004</v>
      </c>
      <c r="D190">
        <f t="shared" si="266"/>
        <v>1.4234000002034009E-2</v>
      </c>
      <c r="F190">
        <f t="shared" ca="1" si="270"/>
        <v>36.993839229548627</v>
      </c>
      <c r="G190">
        <f t="shared" ca="1" si="271"/>
        <v>69.84088666649923</v>
      </c>
      <c r="I190">
        <f>SUM(D$2:D190)/COUNT(D$2:D190)</f>
        <v>1.99738351064375E-2</v>
      </c>
      <c r="J190">
        <f>D190/I190</f>
        <v>0.712632297512381</v>
      </c>
      <c r="L190">
        <f ca="1">VARA(C$2:C190)</f>
        <v>4.2059966459379484E-4</v>
      </c>
      <c r="M190">
        <f ca="1">(L190-L189)/D190</f>
        <v>-8.1432385651676869E-5</v>
      </c>
      <c r="N190">
        <f t="shared" ca="1" si="272"/>
        <v>-1.1185632989830117</v>
      </c>
      <c r="O190" t="b">
        <f ca="1">IF(OR(O189,M190*MIN((B190-B$2)*Analysis!$B$19,1)&gt;Analysis!$B$18),TRUE,FALSE)</f>
        <v>0</v>
      </c>
      <c r="P190">
        <f ca="1">IF(O190,P189,SUM(C$2:C190)/COUNT(C$2:C190))</f>
        <v>9.8519332861904694</v>
      </c>
      <c r="Q190">
        <f ca="1">IF(O190,C190-P190,0)</f>
        <v>0</v>
      </c>
      <c r="R190">
        <f ca="1">R189+Q190*$D190</f>
        <v>0</v>
      </c>
      <c r="S190">
        <f t="shared" ca="1" si="273"/>
        <v>0</v>
      </c>
      <c r="U190">
        <f ca="1">MEDIAN2(Q190,Analysis!$B$5,2)</f>
        <v>0</v>
      </c>
      <c r="V190">
        <f t="shared" ref="V190:W190" ca="1" si="390">V189+U190*$D190</f>
        <v>0</v>
      </c>
      <c r="W190">
        <f t="shared" ca="1" si="390"/>
        <v>0</v>
      </c>
      <c r="Y190">
        <f ca="1">AVERAGE2(U190,Analysis!$B$5,2)</f>
        <v>0</v>
      </c>
      <c r="Z190">
        <f t="shared" ref="Z190:AA190" ca="1" si="391">Z189+Y190*$D190</f>
        <v>0</v>
      </c>
      <c r="AA190">
        <f t="shared" ca="1" si="391"/>
        <v>0</v>
      </c>
      <c r="AD190">
        <f ca="1">IF(B190&gt;0,C190-Analysis!$B$14,0)</f>
        <v>-1.9022514942859559E-2</v>
      </c>
      <c r="AE190">
        <f ca="1">IF(B190&gt;0,AE189+AD190*$D190,0)</f>
        <v>-1.8928288820609509E-2</v>
      </c>
      <c r="AF190">
        <f ca="1">IF(B190&gt;0,AF189+AE190*$D190,0)</f>
        <v>-3.9064387387815737E-2</v>
      </c>
      <c r="AG190">
        <f ca="1">IF(AND(B190&gt;Analysis!$B$34,B190&lt;Analysis!$B$35),FilterInput(AD190,Analysis!$B$29,Analysis!$B$30),0)</f>
        <v>0</v>
      </c>
      <c r="AH190">
        <f ca="1">MEDIAN2(AG190,Analysis!$B$5,2)</f>
        <v>0</v>
      </c>
      <c r="AI190">
        <f ca="1">AVERAGE2(AH190,Analysis!$B$6,2)</f>
        <v>0</v>
      </c>
      <c r="AJ190">
        <f ca="1">INTEGRAL2(AI190,$B190,AJ189,AI189,$B189,Analysis!$B$22)</f>
        <v>0</v>
      </c>
      <c r="AK190">
        <f ca="1">IF(AND(B190&lt;Analysis!$B$35,B190&gt;0),INTEGRAL2(AJ190,$B190,AK189,AJ189,$B189,Analysis!$B$23),0)</f>
        <v>0</v>
      </c>
      <c r="AM190">
        <f>Analysis!$B$31*'Flight Input'!U190+IF('Flight Input'!U190 &gt; 0,Analysis!$B$32,0)</f>
        <v>0</v>
      </c>
      <c r="AN190">
        <f ca="1">_xlfn.COVARIANCE.P($AK$102:$AK$1171,AM190:AM1259)</f>
        <v>0.11630618156138459</v>
      </c>
      <c r="AO190">
        <f t="shared" ca="1" si="269"/>
        <v>0</v>
      </c>
    </row>
    <row r="191" spans="1:41" x14ac:dyDescent="0.3">
      <c r="A191">
        <v>189</v>
      </c>
      <c r="B191">
        <f>'Flight Input'!M191</f>
        <v>3.832116000005044</v>
      </c>
      <c r="C191">
        <f ca="1">INDIRECT(CONCATENATE("'Flight Input'!",Analysis!$B$2,A191+2))</f>
        <v>9.7660806300000012</v>
      </c>
      <c r="D191">
        <f t="shared" si="266"/>
        <v>2.4434999999357387E-2</v>
      </c>
      <c r="F191">
        <f t="shared" ca="1" si="270"/>
        <v>37.2324734097364</v>
      </c>
      <c r="G191">
        <f t="shared" ca="1" si="271"/>
        <v>70.750662154242207</v>
      </c>
      <c r="I191">
        <f>SUM(D$2:D191)/COUNT(D$2:D191)</f>
        <v>1.9997439153489987E-2</v>
      </c>
      <c r="J191">
        <f>D191/I191</f>
        <v>1.221906455712003</v>
      </c>
      <c r="L191">
        <f ca="1">VARA(C$2:C191)</f>
        <v>4.5716731467440239E-4</v>
      </c>
      <c r="M191">
        <f ca="1">(L191-L190)/D191</f>
        <v>1.4965275253353485E-3</v>
      </c>
      <c r="N191">
        <f t="shared" ca="1" si="272"/>
        <v>-2.9307550645337672</v>
      </c>
      <c r="O191" t="b">
        <f ca="1">IF(OR(O190,M191*MIN((B191-B$2)*Analysis!$B$19,1)&gt;Analysis!$B$18),TRUE,FALSE)</f>
        <v>0</v>
      </c>
      <c r="P191">
        <f ca="1">IF(O191,P190,SUM(C$2:C191)/COUNT(C$2:C191))</f>
        <v>9.851481430105256</v>
      </c>
      <c r="Q191">
        <f ca="1">IF(O191,C191-P191,0)</f>
        <v>0</v>
      </c>
      <c r="R191">
        <f ca="1">R190+Q191*$D191</f>
        <v>0</v>
      </c>
      <c r="S191">
        <f t="shared" ca="1" si="273"/>
        <v>0</v>
      </c>
      <c r="U191">
        <f ca="1">MEDIAN2(Q191,Analysis!$B$5,2)</f>
        <v>0</v>
      </c>
      <c r="V191">
        <f t="shared" ref="V191:W191" ca="1" si="392">V190+U191*$D191</f>
        <v>0</v>
      </c>
      <c r="W191">
        <f t="shared" ca="1" si="392"/>
        <v>0</v>
      </c>
      <c r="Y191">
        <f ca="1">AVERAGE2(U191,Analysis!$B$5,2)</f>
        <v>0</v>
      </c>
      <c r="Z191">
        <f t="shared" ref="Z191:AA191" ca="1" si="393">Z190+Y191*$D191</f>
        <v>0</v>
      </c>
      <c r="AA191">
        <f t="shared" ca="1" si="393"/>
        <v>0</v>
      </c>
      <c r="AD191">
        <f ca="1">IF(B191&gt;0,C191-Analysis!$B$14,0)</f>
        <v>-9.0635514942858819E-2</v>
      </c>
      <c r="AE191">
        <f ca="1">IF(B191&gt;0,AE190+AD191*$D191,0)</f>
        <v>-2.1142967628180021E-2</v>
      </c>
      <c r="AF191">
        <f ca="1">IF(B191&gt;0,AF190+AE191*$D191,0)</f>
        <v>-3.958101580179673E-2</v>
      </c>
      <c r="AG191">
        <f ca="1">IF(AND(B191&gt;Analysis!$B$34,B191&lt;Analysis!$B$35),FilterInput(AD191,Analysis!$B$29,Analysis!$B$30),0)</f>
        <v>0</v>
      </c>
      <c r="AH191">
        <f ca="1">MEDIAN2(AG191,Analysis!$B$5,2)</f>
        <v>0</v>
      </c>
      <c r="AI191">
        <f ca="1">AVERAGE2(AH191,Analysis!$B$6,2)</f>
        <v>0</v>
      </c>
      <c r="AJ191">
        <f ca="1">INTEGRAL2(AI191,$B191,AJ190,AI190,$B190,Analysis!$B$22)</f>
        <v>0</v>
      </c>
      <c r="AK191">
        <f ca="1">IF(AND(B191&lt;Analysis!$B$35,B191&gt;0),INTEGRAL2(AJ191,$B191,AK190,AJ190,$B190,Analysis!$B$23),0)</f>
        <v>0</v>
      </c>
      <c r="AM191">
        <f>Analysis!$B$31*'Flight Input'!U191+IF('Flight Input'!U191 &gt; 0,Analysis!$B$32,0)</f>
        <v>0</v>
      </c>
      <c r="AN191">
        <f ca="1">_xlfn.COVARIANCE.P($AK$102:$AK$1171,AM191:AM1260)</f>
        <v>0.11527034318262525</v>
      </c>
      <c r="AO191">
        <f t="shared" ca="1" si="269"/>
        <v>0</v>
      </c>
    </row>
    <row r="192" spans="1:41" x14ac:dyDescent="0.3">
      <c r="A192">
        <v>190</v>
      </c>
      <c r="B192">
        <f>'Flight Input'!M192</f>
        <v>3.842545000006794</v>
      </c>
      <c r="C192">
        <f ca="1">INDIRECT(CONCATENATE("'Flight Input'!",Analysis!$B$2,A192+2))</f>
        <v>9.8072924399999994</v>
      </c>
      <c r="D192">
        <f t="shared" si="266"/>
        <v>1.0429000001749955E-2</v>
      </c>
      <c r="F192">
        <f t="shared" ca="1" si="270"/>
        <v>37.334753662610325</v>
      </c>
      <c r="G192">
        <f t="shared" ca="1" si="271"/>
        <v>71.140026300254902</v>
      </c>
      <c r="I192">
        <f>SUM(D$2:D192)/COUNT(D$2:D192)</f>
        <v>1.9947078947428198E-2</v>
      </c>
      <c r="J192">
        <f>D192/I192</f>
        <v>0.52283344489868677</v>
      </c>
      <c r="L192">
        <f ca="1">VARA(C$2:C192)</f>
        <v>4.649845575439691E-4</v>
      </c>
      <c r="M192">
        <f ca="1">(L192-L191)/D192</f>
        <v>7.4956782704525859E-4</v>
      </c>
      <c r="N192">
        <f t="shared" ca="1" si="272"/>
        <v>3.9516549998161929</v>
      </c>
      <c r="O192" t="b">
        <f ca="1">IF(OR(O191,M192*MIN((B192-B$2)*Analysis!$B$19,1)&gt;Analysis!$B$18),TRUE,FALSE)</f>
        <v>0</v>
      </c>
      <c r="P192">
        <f ca="1">IF(O192,P191,SUM(C$2:C192)/COUNT(C$2:C192))</f>
        <v>9.8512500741361197</v>
      </c>
      <c r="Q192">
        <f ca="1">IF(O192,C192-P192,0)</f>
        <v>0</v>
      </c>
      <c r="R192">
        <f ca="1">R191+Q192*$D192</f>
        <v>0</v>
      </c>
      <c r="S192">
        <f t="shared" ca="1" si="273"/>
        <v>0</v>
      </c>
      <c r="U192">
        <f ca="1">MEDIAN2(Q192,Analysis!$B$5,2)</f>
        <v>0</v>
      </c>
      <c r="V192">
        <f t="shared" ref="V192:W192" ca="1" si="394">V191+U192*$D192</f>
        <v>0</v>
      </c>
      <c r="W192">
        <f t="shared" ca="1" si="394"/>
        <v>0</v>
      </c>
      <c r="Y192">
        <f ca="1">AVERAGE2(U192,Analysis!$B$5,2)</f>
        <v>0</v>
      </c>
      <c r="Z192">
        <f t="shared" ref="Z192:AA192" ca="1" si="395">Z191+Y192*$D192</f>
        <v>0</v>
      </c>
      <c r="AA192">
        <f t="shared" ca="1" si="395"/>
        <v>0</v>
      </c>
      <c r="AD192">
        <f ca="1">IF(B192&gt;0,C192-Analysis!$B$14,0)</f>
        <v>-4.9423704942860525E-2</v>
      </c>
      <c r="AE192">
        <f ca="1">IF(B192&gt;0,AE191+AD192*$D192,0)</f>
        <v>-2.1658407447115603E-2</v>
      </c>
      <c r="AF192">
        <f ca="1">IF(B192&gt;0,AF191+AE192*$D192,0)</f>
        <v>-3.98068913331006E-2</v>
      </c>
      <c r="AG192">
        <f ca="1">IF(AND(B192&gt;Analysis!$B$34,B192&lt;Analysis!$B$35),FilterInput(AD192,Analysis!$B$29,Analysis!$B$30),0)</f>
        <v>0</v>
      </c>
      <c r="AH192">
        <f ca="1">MEDIAN2(AG192,Analysis!$B$5,2)</f>
        <v>0</v>
      </c>
      <c r="AI192">
        <f ca="1">AVERAGE2(AH192,Analysis!$B$6,2)</f>
        <v>0</v>
      </c>
      <c r="AJ192">
        <f ca="1">INTEGRAL2(AI192,$B192,AJ191,AI191,$B191,Analysis!$B$22)</f>
        <v>0</v>
      </c>
      <c r="AK192">
        <f ca="1">IF(AND(B192&lt;Analysis!$B$35,B192&gt;0),INTEGRAL2(AJ192,$B192,AK191,AJ191,$B191,Analysis!$B$23),0)</f>
        <v>0</v>
      </c>
      <c r="AM192">
        <f>Analysis!$B$31*'Flight Input'!U192+IF('Flight Input'!U192 &gt; 0,Analysis!$B$32,0)</f>
        <v>0</v>
      </c>
      <c r="AN192">
        <f ca="1">_xlfn.COVARIANCE.P($AK$102:$AK$1171,AM192:AM1261)</f>
        <v>0.11423200021346788</v>
      </c>
      <c r="AO192">
        <f t="shared" ca="1" si="269"/>
        <v>0</v>
      </c>
    </row>
    <row r="193" spans="1:41" x14ac:dyDescent="0.3">
      <c r="A193">
        <v>191</v>
      </c>
      <c r="B193">
        <f>'Flight Input'!M193</f>
        <v>3.871406999998726</v>
      </c>
      <c r="C193">
        <f ca="1">INDIRECT(CONCATENATE("'Flight Input'!",Analysis!$B$2,A193+2))</f>
        <v>9.84504132</v>
      </c>
      <c r="D193">
        <f t="shared" si="266"/>
        <v>2.8861999991931953E-2</v>
      </c>
      <c r="F193">
        <f t="shared" ca="1" si="270"/>
        <v>37.618901245108738</v>
      </c>
      <c r="G193">
        <f t="shared" ca="1" si="271"/>
        <v>72.225783027687726</v>
      </c>
      <c r="I193">
        <f>SUM(D$2:D193)/COUNT(D$2:D193)</f>
        <v>1.9993753926718792E-2</v>
      </c>
      <c r="J193">
        <f>D193/I193</f>
        <v>1.443550825808755</v>
      </c>
      <c r="L193">
        <f ca="1">VARA(C$2:C193)</f>
        <v>4.6275085752446756E-4</v>
      </c>
      <c r="M193">
        <f ca="1">(L193-L192)/D193</f>
        <v>-7.7392419795092128E-5</v>
      </c>
      <c r="N193">
        <f t="shared" ca="1" si="272"/>
        <v>1.3079093621562197</v>
      </c>
      <c r="O193" t="b">
        <f ca="1">IF(OR(O192,M193*MIN((B193-B$2)*Analysis!$B$19,1)&gt;Analysis!$B$18),TRUE,FALSE)</f>
        <v>0</v>
      </c>
      <c r="P193">
        <f ca="1">IF(O193,P192,SUM(C$2:C193)/COUNT(C$2:C193))</f>
        <v>9.8512177368749949</v>
      </c>
      <c r="Q193">
        <f ca="1">IF(O193,C193-P193,0)</f>
        <v>0</v>
      </c>
      <c r="R193">
        <f ca="1">R192+Q193*$D193</f>
        <v>0</v>
      </c>
      <c r="S193">
        <f t="shared" ca="1" si="273"/>
        <v>0</v>
      </c>
      <c r="U193">
        <f ca="1">MEDIAN2(Q193,Analysis!$B$5,2)</f>
        <v>0</v>
      </c>
      <c r="V193">
        <f t="shared" ref="V193:W193" ca="1" si="396">V192+U193*$D193</f>
        <v>0</v>
      </c>
      <c r="W193">
        <f t="shared" ca="1" si="396"/>
        <v>0</v>
      </c>
      <c r="Y193">
        <f ca="1">AVERAGE2(U193,Analysis!$B$5,2)</f>
        <v>0</v>
      </c>
      <c r="Z193">
        <f t="shared" ref="Z193:AA193" ca="1" si="397">Z192+Y193*$D193</f>
        <v>0</v>
      </c>
      <c r="AA193">
        <f t="shared" ca="1" si="397"/>
        <v>0</v>
      </c>
      <c r="AD193">
        <f ca="1">IF(B193&gt;0,C193-Analysis!$B$14,0)</f>
        <v>-1.1674824942859985E-2</v>
      </c>
      <c r="AE193">
        <f ca="1">IF(B193&gt;0,AE192+AD193*$D193,0)</f>
        <v>-2.1995366244522235E-2</v>
      </c>
      <c r="AF193">
        <f ca="1">IF(B193&gt;0,AF192+AE193*$D193,0)</f>
        <v>-4.0441721593472542E-2</v>
      </c>
      <c r="AG193">
        <f ca="1">IF(AND(B193&gt;Analysis!$B$34,B193&lt;Analysis!$B$35),FilterInput(AD193,Analysis!$B$29,Analysis!$B$30),0)</f>
        <v>0</v>
      </c>
      <c r="AH193">
        <f ca="1">MEDIAN2(AG193,Analysis!$B$5,2)</f>
        <v>0</v>
      </c>
      <c r="AI193">
        <f ca="1">AVERAGE2(AH193,Analysis!$B$6,2)</f>
        <v>0</v>
      </c>
      <c r="AJ193">
        <f ca="1">INTEGRAL2(AI193,$B193,AJ192,AI192,$B192,Analysis!$B$22)</f>
        <v>0</v>
      </c>
      <c r="AK193">
        <f ca="1">IF(AND(B193&lt;Analysis!$B$35,B193&gt;0),INTEGRAL2(AJ193,$B193,AK192,AJ192,$B192,Analysis!$B$23),0)</f>
        <v>0</v>
      </c>
      <c r="AM193">
        <f>Analysis!$B$31*'Flight Input'!U193+IF('Flight Input'!U193 &gt; 0,Analysis!$B$32,0)</f>
        <v>0</v>
      </c>
      <c r="AN193">
        <f ca="1">_xlfn.COVARIANCE.P($AK$102:$AK$1171,AM193:AM1262)</f>
        <v>0.11319318747333139</v>
      </c>
      <c r="AO193">
        <f t="shared" ca="1" si="269"/>
        <v>0</v>
      </c>
    </row>
    <row r="194" spans="1:41" x14ac:dyDescent="0.3">
      <c r="A194">
        <v>192</v>
      </c>
      <c r="B194">
        <f>'Flight Input'!M194</f>
        <v>3.8925960000051418</v>
      </c>
      <c r="C194">
        <f ca="1">INDIRECT(CONCATENATE("'Flight Input'!",Analysis!$B$2,A194+2))</f>
        <v>9.7984928700000005</v>
      </c>
      <c r="D194">
        <f t="shared" si="266"/>
        <v>2.1189000006415881E-2</v>
      </c>
      <c r="F194">
        <f t="shared" ca="1" si="270"/>
        <v>37.826521510594034</v>
      </c>
      <c r="G194">
        <f t="shared" ca="1" si="271"/>
        <v>73.02728919221839</v>
      </c>
      <c r="I194">
        <f>SUM(D$2:D194)/COUNT(D$2:D194)</f>
        <v>1.9999979166717214E-2</v>
      </c>
      <c r="J194">
        <f>D194/I194</f>
        <v>1.0594511039130163</v>
      </c>
      <c r="L194">
        <f ca="1">VARA(C$2:C194)</f>
        <v>4.7474438378739887E-4</v>
      </c>
      <c r="M194">
        <f ca="1">(L194-L193)/D194</f>
        <v>5.6602606349047868E-4</v>
      </c>
      <c r="N194">
        <f t="shared" ca="1" si="272"/>
        <v>-2.1968214633019478</v>
      </c>
      <c r="O194" t="b">
        <f ca="1">IF(OR(O193,M194*MIN((B194-B$2)*Analysis!$B$19,1)&gt;Analysis!$B$18),TRUE,FALSE)</f>
        <v>0</v>
      </c>
      <c r="P194">
        <f ca="1">IF(O194,P193,SUM(C$2:C194)/COUNT(C$2:C194))</f>
        <v>9.8509445510362639</v>
      </c>
      <c r="Q194">
        <f ca="1">IF(O194,C194-P194,0)</f>
        <v>0</v>
      </c>
      <c r="R194">
        <f ca="1">R193+Q194*$D194</f>
        <v>0</v>
      </c>
      <c r="S194">
        <f t="shared" ca="1" si="273"/>
        <v>0</v>
      </c>
      <c r="U194">
        <f ca="1">MEDIAN2(Q194,Analysis!$B$5,2)</f>
        <v>0</v>
      </c>
      <c r="V194">
        <f t="shared" ref="V194:W194" ca="1" si="398">V193+U194*$D194</f>
        <v>0</v>
      </c>
      <c r="W194">
        <f t="shared" ca="1" si="398"/>
        <v>0</v>
      </c>
      <c r="Y194">
        <f ca="1">AVERAGE2(U194,Analysis!$B$5,2)</f>
        <v>0</v>
      </c>
      <c r="Z194">
        <f t="shared" ref="Z194:AA194" ca="1" si="399">Z193+Y194*$D194</f>
        <v>0</v>
      </c>
      <c r="AA194">
        <f t="shared" ca="1" si="399"/>
        <v>0</v>
      </c>
      <c r="AD194">
        <f ca="1">IF(B194&gt;0,C194-Analysis!$B$14,0)</f>
        <v>-5.8223274942859504E-2</v>
      </c>
      <c r="AE194">
        <f ca="1">IF(B194&gt;0,AE193+AD194*$D194,0)</f>
        <v>-2.3229059217660039E-2</v>
      </c>
      <c r="AF194">
        <f ca="1">IF(B194&gt;0,AF193+AE194*$D194,0)</f>
        <v>-4.0933922129384577E-2</v>
      </c>
      <c r="AG194">
        <f ca="1">IF(AND(B194&gt;Analysis!$B$34,B194&lt;Analysis!$B$35),FilterInput(AD194,Analysis!$B$29,Analysis!$B$30),0)</f>
        <v>0</v>
      </c>
      <c r="AH194">
        <f ca="1">MEDIAN2(AG194,Analysis!$B$5,2)</f>
        <v>0</v>
      </c>
      <c r="AI194">
        <f ca="1">AVERAGE2(AH194,Analysis!$B$6,2)</f>
        <v>0</v>
      </c>
      <c r="AJ194">
        <f ca="1">INTEGRAL2(AI194,$B194,AJ193,AI193,$B193,Analysis!$B$22)</f>
        <v>0</v>
      </c>
      <c r="AK194">
        <f ca="1">IF(AND(B194&lt;Analysis!$B$35,B194&gt;0),INTEGRAL2(AJ194,$B194,AK193,AJ193,$B193,Analysis!$B$23),0)</f>
        <v>0</v>
      </c>
      <c r="AM194">
        <f>Analysis!$B$31*'Flight Input'!U194+IF('Flight Input'!U194 &gt; 0,Analysis!$B$32,0)</f>
        <v>0</v>
      </c>
      <c r="AN194">
        <f ca="1">_xlfn.COVARIANCE.P($AK$102:$AK$1171,AM194:AM1263)</f>
        <v>0.11215205403742561</v>
      </c>
      <c r="AO194">
        <f t="shared" ca="1" si="269"/>
        <v>0</v>
      </c>
    </row>
    <row r="195" spans="1:41" x14ac:dyDescent="0.3">
      <c r="A195">
        <v>193</v>
      </c>
      <c r="B195">
        <f>'Flight Input'!M195</f>
        <v>3.9126749999995809</v>
      </c>
      <c r="C195">
        <f ca="1">INDIRECT(CONCATENATE("'Flight Input'!",Analysis!$B$2,A195+2))</f>
        <v>9.86028606</v>
      </c>
      <c r="D195">
        <f t="shared" ref="D195:D258" si="400">B195-B194</f>
        <v>2.0078999994439073E-2</v>
      </c>
      <c r="F195">
        <f t="shared" ca="1" si="270"/>
        <v>38.024506194337945</v>
      </c>
      <c r="G195">
        <f t="shared" ca="1" si="271"/>
        <v>73.790783251883056</v>
      </c>
      <c r="I195">
        <f>SUM(D$2:D195)/COUNT(D$2:D195)</f>
        <v>2.0000388601057743E-2</v>
      </c>
      <c r="J195">
        <f>D195/I195</f>
        <v>1.0039304932993738</v>
      </c>
      <c r="L195">
        <f ca="1">VARA(C$2:C195)</f>
        <v>4.7273438167643014E-4</v>
      </c>
      <c r="M195">
        <f ca="1">(L195-L194)/D195</f>
        <v>-1.0010469204270128E-4</v>
      </c>
      <c r="N195">
        <f t="shared" ca="1" si="272"/>
        <v>3.077503362573498</v>
      </c>
      <c r="O195" t="b">
        <f ca="1">IF(OR(O194,M195*MIN((B195-B$2)*Analysis!$B$19,1)&gt;Analysis!$B$18),TRUE,FALSE)</f>
        <v>0</v>
      </c>
      <c r="P195">
        <f ca="1">IF(O195,P194,SUM(C$2:C195)/COUNT(C$2:C195))</f>
        <v>9.8509927031443247</v>
      </c>
      <c r="Q195">
        <f ca="1">IF(O195,C195-P195,0)</f>
        <v>0</v>
      </c>
      <c r="R195">
        <f ca="1">R194+Q195*$D195</f>
        <v>0</v>
      </c>
      <c r="S195">
        <f t="shared" ca="1" si="273"/>
        <v>0</v>
      </c>
      <c r="U195">
        <f ca="1">MEDIAN2(Q195,Analysis!$B$5,2)</f>
        <v>0</v>
      </c>
      <c r="V195">
        <f t="shared" ref="V195:W195" ca="1" si="401">V194+U195*$D195</f>
        <v>0</v>
      </c>
      <c r="W195">
        <f t="shared" ca="1" si="401"/>
        <v>0</v>
      </c>
      <c r="Y195">
        <f ca="1">AVERAGE2(U195,Analysis!$B$5,2)</f>
        <v>0</v>
      </c>
      <c r="Z195">
        <f t="shared" ref="Z195:AA195" ca="1" si="402">Z194+Y195*$D195</f>
        <v>0</v>
      </c>
      <c r="AA195">
        <f t="shared" ca="1" si="402"/>
        <v>0</v>
      </c>
      <c r="AD195">
        <f ca="1">IF(B195&gt;0,C195-Analysis!$B$14,0)</f>
        <v>3.569915057139994E-3</v>
      </c>
      <c r="AE195">
        <f ca="1">IF(B195&gt;0,AE194+AD195*$D195,0)</f>
        <v>-2.3157378893247576E-2</v>
      </c>
      <c r="AF195">
        <f ca="1">IF(B195&gt;0,AF194+AE195*$D195,0)</f>
        <v>-4.1398899140053319E-2</v>
      </c>
      <c r="AG195">
        <f ca="1">IF(AND(B195&gt;Analysis!$B$34,B195&lt;Analysis!$B$35),FilterInput(AD195,Analysis!$B$29,Analysis!$B$30),0)</f>
        <v>0</v>
      </c>
      <c r="AH195">
        <f ca="1">MEDIAN2(AG195,Analysis!$B$5,2)</f>
        <v>0</v>
      </c>
      <c r="AI195">
        <f ca="1">AVERAGE2(AH195,Analysis!$B$6,2)</f>
        <v>0</v>
      </c>
      <c r="AJ195">
        <f ca="1">INTEGRAL2(AI195,$B195,AJ194,AI194,$B194,Analysis!$B$22)</f>
        <v>0</v>
      </c>
      <c r="AK195">
        <f ca="1">IF(AND(B195&lt;Analysis!$B$35,B195&gt;0),INTEGRAL2(AJ195,$B195,AK194,AJ194,$B194,Analysis!$B$23),0)</f>
        <v>0</v>
      </c>
      <c r="AM195">
        <f>Analysis!$B$31*'Flight Input'!U195+IF('Flight Input'!U195 &gt; 0,Analysis!$B$32,0)</f>
        <v>0</v>
      </c>
      <c r="AN195">
        <f ca="1">_xlfn.COVARIANCE.P($AK$102:$AK$1171,AM195:AM1264)</f>
        <v>0.11111175350796894</v>
      </c>
      <c r="AO195">
        <f t="shared" ref="AO195:AO258" ca="1" si="403">AM195-AK195</f>
        <v>0</v>
      </c>
    </row>
    <row r="196" spans="1:41" x14ac:dyDescent="0.3">
      <c r="A196">
        <v>194</v>
      </c>
      <c r="B196">
        <f>'Flight Input'!M196</f>
        <v>3.9245519999967655</v>
      </c>
      <c r="C196">
        <f ca="1">INDIRECT(CONCATENATE("'Flight Input'!",Analysis!$B$2,A196+2))</f>
        <v>9.8475232500000001</v>
      </c>
      <c r="D196">
        <f t="shared" si="400"/>
        <v>1.1876999997184612E-2</v>
      </c>
      <c r="F196">
        <f t="shared" ref="F196:F259" ca="1" si="404">F195+C196*$D196</f>
        <v>38.141465227950469</v>
      </c>
      <c r="G196">
        <f t="shared" ref="G196:G259" ca="1" si="405">G195+F196*$D196</f>
        <v>74.243789434288047</v>
      </c>
      <c r="I196">
        <f>SUM(D$2:D196)/COUNT(D$2:D196)</f>
        <v>1.9958515463924378E-2</v>
      </c>
      <c r="J196">
        <f>D196/I196</f>
        <v>0.59508433974724473</v>
      </c>
      <c r="L196">
        <f ca="1">VARA(C$2:C196)</f>
        <v>4.7035933525735785E-4</v>
      </c>
      <c r="M196">
        <f ca="1">(L196-L195)/D196</f>
        <v>-1.9997022982531714E-4</v>
      </c>
      <c r="N196">
        <f t="shared" ref="N196:N259" ca="1" si="406">(C196-C195)/D196</f>
        <v>-1.0745819653974293</v>
      </c>
      <c r="O196" t="b">
        <f ca="1">IF(OR(O195,M196*MIN((B196-B$2)*Analysis!$B$19,1)&gt;Analysis!$B$18),TRUE,FALSE)</f>
        <v>0</v>
      </c>
      <c r="P196">
        <f ca="1">IF(O196,P195,SUM(C$2:C196)/COUNT(C$2:C196))</f>
        <v>9.8509749110769178</v>
      </c>
      <c r="Q196">
        <f ca="1">IF(O196,C196-P196,0)</f>
        <v>0</v>
      </c>
      <c r="R196">
        <f ca="1">R195+Q196*$D196</f>
        <v>0</v>
      </c>
      <c r="S196">
        <f t="shared" ref="S196:S259" ca="1" si="407">S195+R196*$D196</f>
        <v>0</v>
      </c>
      <c r="U196">
        <f ca="1">MEDIAN2(Q196,Analysis!$B$5,2)</f>
        <v>0</v>
      </c>
      <c r="V196">
        <f t="shared" ref="V196:W196" ca="1" si="408">V195+U196*$D196</f>
        <v>0</v>
      </c>
      <c r="W196">
        <f t="shared" ca="1" si="408"/>
        <v>0</v>
      </c>
      <c r="Y196">
        <f ca="1">AVERAGE2(U196,Analysis!$B$5,2)</f>
        <v>0</v>
      </c>
      <c r="Z196">
        <f t="shared" ref="Z196:AA196" ca="1" si="409">Z195+Y196*$D196</f>
        <v>0</v>
      </c>
      <c r="AA196">
        <f t="shared" ca="1" si="409"/>
        <v>0</v>
      </c>
      <c r="AD196">
        <f ca="1">IF(B196&gt;0,C196-Analysis!$B$14,0)</f>
        <v>-9.1928949428599083E-3</v>
      </c>
      <c r="AE196">
        <f ca="1">IF(B196&gt;0,AE195+AD196*$D196,0)</f>
        <v>-2.3266562906458042E-2</v>
      </c>
      <c r="AF196">
        <f ca="1">IF(B196&gt;0,AF195+AE196*$D196,0)</f>
        <v>-4.1675236107627814E-2</v>
      </c>
      <c r="AG196">
        <f ca="1">IF(AND(B196&gt;Analysis!$B$34,B196&lt;Analysis!$B$35),FilterInput(AD196,Analysis!$B$29,Analysis!$B$30),0)</f>
        <v>0</v>
      </c>
      <c r="AH196">
        <f ca="1">MEDIAN2(AG196,Analysis!$B$5,2)</f>
        <v>0</v>
      </c>
      <c r="AI196">
        <f ca="1">AVERAGE2(AH196,Analysis!$B$6,2)</f>
        <v>0</v>
      </c>
      <c r="AJ196">
        <f ca="1">INTEGRAL2(AI196,$B196,AJ195,AI195,$B195,Analysis!$B$22)</f>
        <v>0</v>
      </c>
      <c r="AK196">
        <f ca="1">IF(AND(B196&lt;Analysis!$B$35,B196&gt;0),INTEGRAL2(AJ196,$B196,AK195,AJ195,$B195,Analysis!$B$23),0)</f>
        <v>0</v>
      </c>
      <c r="AM196">
        <f>Analysis!$B$31*'Flight Input'!U196+IF('Flight Input'!U196 &gt; 0,Analysis!$B$32,0)</f>
        <v>0</v>
      </c>
      <c r="AN196">
        <f ca="1">_xlfn.COVARIANCE.P($AK$102:$AK$1171,AM196:AM1265)</f>
        <v>0.11006994949167585</v>
      </c>
      <c r="AO196">
        <f t="shared" ca="1" si="403"/>
        <v>0</v>
      </c>
    </row>
    <row r="197" spans="1:41" x14ac:dyDescent="0.3">
      <c r="A197">
        <v>195</v>
      </c>
      <c r="B197">
        <f>'Flight Input'!M197</f>
        <v>3.9481229999946663</v>
      </c>
      <c r="C197">
        <f ca="1">INDIRECT(CONCATENATE("'Flight Input'!",Analysis!$B$2,A197+2))</f>
        <v>9.8526931199999996</v>
      </c>
      <c r="D197">
        <f t="shared" si="400"/>
        <v>2.3570999997900799E-2</v>
      </c>
      <c r="F197">
        <f t="shared" ca="1" si="404"/>
        <v>38.373703057461306</v>
      </c>
      <c r="G197">
        <f t="shared" ca="1" si="405"/>
        <v>75.148295988974908</v>
      </c>
      <c r="I197">
        <f>SUM(D$2:D197)/COUNT(D$2:D197)</f>
        <v>1.9977041025637077E-2</v>
      </c>
      <c r="J197">
        <f>D197/I197</f>
        <v>1.1799044697185883</v>
      </c>
      <c r="L197">
        <f ca="1">VARA(C$2:C197)</f>
        <v>4.6796229856088266E-4</v>
      </c>
      <c r="M197">
        <f ca="1">(L197-L196)/D197</f>
        <v>-1.0169431490766896E-4</v>
      </c>
      <c r="N197">
        <f t="shared" ca="1" si="406"/>
        <v>0.21933180605235239</v>
      </c>
      <c r="O197" t="b">
        <f ca="1">IF(OR(O196,M197*MIN((B197-B$2)*Analysis!$B$19,1)&gt;Analysis!$B$18),TRUE,FALSE)</f>
        <v>0</v>
      </c>
      <c r="P197">
        <f ca="1">IF(O197,P196,SUM(C$2:C197)/COUNT(C$2:C197))</f>
        <v>9.8509836774489727</v>
      </c>
      <c r="Q197">
        <f ca="1">IF(O197,C197-P197,0)</f>
        <v>0</v>
      </c>
      <c r="R197">
        <f ca="1">R196+Q197*$D197</f>
        <v>0</v>
      </c>
      <c r="S197">
        <f t="shared" ca="1" si="407"/>
        <v>0</v>
      </c>
      <c r="U197">
        <f ca="1">MEDIAN2(Q197,Analysis!$B$5,2)</f>
        <v>0</v>
      </c>
      <c r="V197">
        <f t="shared" ref="V197:W197" ca="1" si="410">V196+U197*$D197</f>
        <v>0</v>
      </c>
      <c r="W197">
        <f t="shared" ca="1" si="410"/>
        <v>0</v>
      </c>
      <c r="Y197">
        <f ca="1">AVERAGE2(U197,Analysis!$B$5,2)</f>
        <v>0</v>
      </c>
      <c r="Z197">
        <f t="shared" ref="Z197:AA197" ca="1" si="411">Z196+Y197*$D197</f>
        <v>0</v>
      </c>
      <c r="AA197">
        <f t="shared" ca="1" si="411"/>
        <v>0</v>
      </c>
      <c r="AD197">
        <f ca="1">IF(B197&gt;0,C197-Analysis!$B$14,0)</f>
        <v>-4.0230249428603315E-3</v>
      </c>
      <c r="AE197">
        <f ca="1">IF(B197&gt;0,AE196+AD197*$D197,0)</f>
        <v>-2.3361389627377757E-2</v>
      </c>
      <c r="AF197">
        <f ca="1">IF(B197&gt;0,AF196+AE197*$D197,0)</f>
        <v>-4.2225887422485696E-2</v>
      </c>
      <c r="AG197">
        <f ca="1">IF(AND(B197&gt;Analysis!$B$34,B197&lt;Analysis!$B$35),FilterInput(AD197,Analysis!$B$29,Analysis!$B$30),0)</f>
        <v>0</v>
      </c>
      <c r="AH197">
        <f ca="1">MEDIAN2(AG197,Analysis!$B$5,2)</f>
        <v>0</v>
      </c>
      <c r="AI197">
        <f ca="1">AVERAGE2(AH197,Analysis!$B$6,2)</f>
        <v>0</v>
      </c>
      <c r="AJ197">
        <f ca="1">INTEGRAL2(AI197,$B197,AJ196,AI196,$B196,Analysis!$B$22)</f>
        <v>0</v>
      </c>
      <c r="AK197">
        <f ca="1">IF(AND(B197&lt;Analysis!$B$35,B197&gt;0),INTEGRAL2(AJ197,$B197,AK196,AJ196,$B196,Analysis!$B$23),0)</f>
        <v>0</v>
      </c>
      <c r="AM197">
        <f>Analysis!$B$31*'Flight Input'!U197+IF('Flight Input'!U197 &gt; 0,Analysis!$B$32,0)</f>
        <v>0</v>
      </c>
      <c r="AN197">
        <f ca="1">_xlfn.COVARIANCE.P($AK$102:$AK$1171,AM197:AM1266)</f>
        <v>0.10902594999511776</v>
      </c>
      <c r="AO197">
        <f t="shared" ca="1" si="403"/>
        <v>0</v>
      </c>
    </row>
    <row r="198" spans="1:41" x14ac:dyDescent="0.3">
      <c r="A198">
        <v>196</v>
      </c>
      <c r="B198">
        <f>'Flight Input'!M198</f>
        <v>3.9634170000063023</v>
      </c>
      <c r="C198">
        <f ca="1">INDIRECT(CONCATENATE("'Flight Input'!",Analysis!$B$2,A198+2))</f>
        <v>9.8537231700000003</v>
      </c>
      <c r="D198">
        <f t="shared" si="400"/>
        <v>1.5294000011635944E-2</v>
      </c>
      <c r="F198">
        <f t="shared" ca="1" si="404"/>
        <v>38.524405899737943</v>
      </c>
      <c r="G198">
        <f t="shared" ca="1" si="405"/>
        <v>75.737488253253773</v>
      </c>
      <c r="I198">
        <f>SUM(D$2:D198)/COUNT(D$2:D198)</f>
        <v>1.9953147959239109E-2</v>
      </c>
      <c r="J198">
        <f>D198/I198</f>
        <v>0.76649559472415019</v>
      </c>
      <c r="L198">
        <f ca="1">VARA(C$2:C198)</f>
        <v>4.6561283134326036E-4</v>
      </c>
      <c r="M198">
        <f ca="1">(L198-L197)/D198</f>
        <v>-1.5362019195990469E-4</v>
      </c>
      <c r="N198">
        <f t="shared" ca="1" si="406"/>
        <v>6.7349941102196317E-2</v>
      </c>
      <c r="O198" t="b">
        <f ca="1">IF(OR(O197,M198*MIN((B198-B$2)*Analysis!$B$19,1)&gt;Analysis!$B$18),TRUE,FALSE)</f>
        <v>0</v>
      </c>
      <c r="P198">
        <f ca="1">IF(O198,P197,SUM(C$2:C198)/COUNT(C$2:C198))</f>
        <v>9.8509975835025312</v>
      </c>
      <c r="Q198">
        <f ca="1">IF(O198,C198-P198,0)</f>
        <v>0</v>
      </c>
      <c r="R198">
        <f ca="1">R197+Q198*$D198</f>
        <v>0</v>
      </c>
      <c r="S198">
        <f t="shared" ca="1" si="407"/>
        <v>0</v>
      </c>
      <c r="U198">
        <f ca="1">MEDIAN2(Q198,Analysis!$B$5,2)</f>
        <v>0</v>
      </c>
      <c r="V198">
        <f t="shared" ref="V198:W198" ca="1" si="412">V197+U198*$D198</f>
        <v>0</v>
      </c>
      <c r="W198">
        <f t="shared" ca="1" si="412"/>
        <v>0</v>
      </c>
      <c r="Y198">
        <f ca="1">AVERAGE2(U198,Analysis!$B$5,2)</f>
        <v>0</v>
      </c>
      <c r="Z198">
        <f t="shared" ref="Z198:AA198" ca="1" si="413">Z197+Y198*$D198</f>
        <v>0</v>
      </c>
      <c r="AA198">
        <f t="shared" ca="1" si="413"/>
        <v>0</v>
      </c>
      <c r="AD198">
        <f ca="1">IF(B198&gt;0,C198-Analysis!$B$14,0)</f>
        <v>-2.9929749428596608E-3</v>
      </c>
      <c r="AE198">
        <f ca="1">IF(B198&gt;0,AE197+AD198*$D198,0)</f>
        <v>-2.340716418618868E-2</v>
      </c>
      <c r="AF198">
        <f ca="1">IF(B198&gt;0,AF197+AE198*$D198,0)</f>
        <v>-4.2583876591821633E-2</v>
      </c>
      <c r="AG198">
        <f ca="1">IF(AND(B198&gt;Analysis!$B$34,B198&lt;Analysis!$B$35),FilterInput(AD198,Analysis!$B$29,Analysis!$B$30),0)</f>
        <v>0</v>
      </c>
      <c r="AH198">
        <f ca="1">MEDIAN2(AG198,Analysis!$B$5,2)</f>
        <v>0</v>
      </c>
      <c r="AI198">
        <f ca="1">AVERAGE2(AH198,Analysis!$B$6,2)</f>
        <v>0</v>
      </c>
      <c r="AJ198">
        <f ca="1">INTEGRAL2(AI198,$B198,AJ197,AI197,$B197,Analysis!$B$22)</f>
        <v>0</v>
      </c>
      <c r="AK198">
        <f ca="1">IF(AND(B198&lt;Analysis!$B$35,B198&gt;0),INTEGRAL2(AJ198,$B198,AK197,AJ197,$B197,Analysis!$B$23),0)</f>
        <v>0</v>
      </c>
      <c r="AM198">
        <f>Analysis!$B$31*'Flight Input'!U198+IF('Flight Input'!U198 &gt; 0,Analysis!$B$32,0)</f>
        <v>0</v>
      </c>
      <c r="AN198">
        <f ca="1">_xlfn.COVARIANCE.P($AK$102:$AK$1171,AM198:AM1267)</f>
        <v>0.10798147491442869</v>
      </c>
      <c r="AO198">
        <f t="shared" ca="1" si="403"/>
        <v>0</v>
      </c>
    </row>
    <row r="199" spans="1:41" x14ac:dyDescent="0.3">
      <c r="A199">
        <v>197</v>
      </c>
      <c r="B199">
        <f>'Flight Input'!M199</f>
        <v>3.9902120000042487</v>
      </c>
      <c r="C199">
        <f ca="1">INDIRECT(CONCATENATE("'Flight Input'!",Analysis!$B$2,A199+2))</f>
        <v>9.8535171600000009</v>
      </c>
      <c r="D199">
        <f t="shared" si="400"/>
        <v>2.6794999997946434E-2</v>
      </c>
      <c r="F199">
        <f t="shared" ca="1" si="404"/>
        <v>38.78843089201991</v>
      </c>
      <c r="G199">
        <f t="shared" ca="1" si="405"/>
        <v>76.776824258925785</v>
      </c>
      <c r="I199">
        <f>SUM(D$2:D199)/COUNT(D$2:D199)</f>
        <v>1.9987878172633564E-2</v>
      </c>
      <c r="J199">
        <f>D199/I199</f>
        <v>1.340562503259243</v>
      </c>
      <c r="L199">
        <f ca="1">VARA(C$2:C199)</f>
        <v>4.6328137638100195E-4</v>
      </c>
      <c r="M199">
        <f ca="1">(L199-L198)/D199</f>
        <v>-8.7010821512860229E-5</v>
      </c>
      <c r="N199">
        <f t="shared" ca="1" si="406"/>
        <v>-7.6883746973395103E-3</v>
      </c>
      <c r="O199" t="b">
        <f ca="1">IF(OR(O198,M199*MIN((B199-B$2)*Analysis!$B$19,1)&gt;Analysis!$B$18),TRUE,FALSE)</f>
        <v>0</v>
      </c>
      <c r="P199">
        <f ca="1">IF(O199,P198,SUM(C$2:C199)/COUNT(C$2:C199))</f>
        <v>9.8510103086363561</v>
      </c>
      <c r="Q199">
        <f ca="1">IF(O199,C199-P199,0)</f>
        <v>0</v>
      </c>
      <c r="R199">
        <f ca="1">R198+Q199*$D199</f>
        <v>0</v>
      </c>
      <c r="S199">
        <f t="shared" ca="1" si="407"/>
        <v>0</v>
      </c>
      <c r="U199">
        <f ca="1">MEDIAN2(Q199,Analysis!$B$5,2)</f>
        <v>0</v>
      </c>
      <c r="V199">
        <f t="shared" ref="V199:W199" ca="1" si="414">V198+U199*$D199</f>
        <v>0</v>
      </c>
      <c r="W199">
        <f t="shared" ca="1" si="414"/>
        <v>0</v>
      </c>
      <c r="Y199">
        <f ca="1">AVERAGE2(U199,Analysis!$B$5,2)</f>
        <v>0</v>
      </c>
      <c r="Z199">
        <f t="shared" ref="Z199:AA199" ca="1" si="415">Z198+Y199*$D199</f>
        <v>0</v>
      </c>
      <c r="AA199">
        <f t="shared" ca="1" si="415"/>
        <v>0</v>
      </c>
      <c r="AD199">
        <f ca="1">IF(B199&gt;0,C199-Analysis!$B$14,0)</f>
        <v>-3.1989849428590844E-3</v>
      </c>
      <c r="AE199">
        <f ca="1">IF(B199&gt;0,AE198+AD199*$D199,0)</f>
        <v>-2.349288098772602E-2</v>
      </c>
      <c r="AF199">
        <f ca="1">IF(B199&gt;0,AF198+AE199*$D199,0)</f>
        <v>-4.3213368337839508E-2</v>
      </c>
      <c r="AG199">
        <f ca="1">IF(AND(B199&gt;Analysis!$B$34,B199&lt;Analysis!$B$35),FilterInput(AD199,Analysis!$B$29,Analysis!$B$30),0)</f>
        <v>0</v>
      </c>
      <c r="AH199">
        <f ca="1">MEDIAN2(AG199,Analysis!$B$5,2)</f>
        <v>0</v>
      </c>
      <c r="AI199">
        <f ca="1">AVERAGE2(AH199,Analysis!$B$6,2)</f>
        <v>0</v>
      </c>
      <c r="AJ199">
        <f ca="1">INTEGRAL2(AI199,$B199,AJ198,AI198,$B198,Analysis!$B$22)</f>
        <v>0</v>
      </c>
      <c r="AK199">
        <f ca="1">IF(AND(B199&lt;Analysis!$B$35,B199&gt;0),INTEGRAL2(AJ199,$B199,AK198,AJ198,$B198,Analysis!$B$23),0)</f>
        <v>0</v>
      </c>
      <c r="AM199">
        <f>Analysis!$B$31*'Flight Input'!U199+IF('Flight Input'!U199 &gt; 0,Analysis!$B$32,0)</f>
        <v>0</v>
      </c>
      <c r="AN199">
        <f ca="1">_xlfn.COVARIANCE.P($AK$102:$AK$1171,AM199:AM1268)</f>
        <v>0.10693588265393024</v>
      </c>
      <c r="AO199">
        <f t="shared" ca="1" si="403"/>
        <v>0</v>
      </c>
    </row>
    <row r="200" spans="1:41" x14ac:dyDescent="0.3">
      <c r="A200">
        <v>198</v>
      </c>
      <c r="B200">
        <f>'Flight Input'!M200</f>
        <v>4.0082729999994626</v>
      </c>
      <c r="C200">
        <f ca="1">INDIRECT(CONCATENATE("'Flight Input'!",Analysis!$B$2,A200+2))</f>
        <v>9.8536545000000011</v>
      </c>
      <c r="D200">
        <f t="shared" si="400"/>
        <v>1.8060999995213933E-2</v>
      </c>
      <c r="F200">
        <f t="shared" ca="1" si="404"/>
        <v>38.966397745897247</v>
      </c>
      <c r="G200">
        <f t="shared" ca="1" si="405"/>
        <v>77.480596368427939</v>
      </c>
      <c r="I200">
        <f>SUM(D$2:D200)/COUNT(D$2:D200)</f>
        <v>1.9978146464666797E-2</v>
      </c>
      <c r="J200">
        <f>D200/I200</f>
        <v>0.90403782088375839</v>
      </c>
      <c r="L200">
        <f ca="1">VARA(C$2:C200)</f>
        <v>4.6097670586168224E-4</v>
      </c>
      <c r="M200">
        <f ca="1">(L200-L199)/D200</f>
        <v>-1.2760481257573979E-4</v>
      </c>
      <c r="N200">
        <f t="shared" ca="1" si="406"/>
        <v>7.6042301111013903E-3</v>
      </c>
      <c r="O200" t="b">
        <f ca="1">IF(OR(O199,M200*MIN((B200-B$2)*Analysis!$B$19,1)&gt;Analysis!$B$18),TRUE,FALSE)</f>
        <v>0</v>
      </c>
      <c r="P200">
        <f ca="1">IF(O200,P199,SUM(C$2:C200)/COUNT(C$2:C200))</f>
        <v>9.851023596030144</v>
      </c>
      <c r="Q200">
        <f ca="1">IF(O200,C200-P200,0)</f>
        <v>0</v>
      </c>
      <c r="R200">
        <f ca="1">R199+Q200*$D200</f>
        <v>0</v>
      </c>
      <c r="S200">
        <f t="shared" ca="1" si="407"/>
        <v>0</v>
      </c>
      <c r="U200">
        <f ca="1">MEDIAN2(Q200,Analysis!$B$5,2)</f>
        <v>0</v>
      </c>
      <c r="V200">
        <f t="shared" ref="V200:W200" ca="1" si="416">V199+U200*$D200</f>
        <v>0</v>
      </c>
      <c r="W200">
        <f t="shared" ca="1" si="416"/>
        <v>0</v>
      </c>
      <c r="Y200">
        <f ca="1">AVERAGE2(U200,Analysis!$B$5,2)</f>
        <v>0</v>
      </c>
      <c r="Z200">
        <f t="shared" ref="Z200:AA200" ca="1" si="417">Z199+Y200*$D200</f>
        <v>0</v>
      </c>
      <c r="AA200">
        <f t="shared" ca="1" si="417"/>
        <v>0</v>
      </c>
      <c r="AD200">
        <f ca="1">IF(B200&gt;0,C200-Analysis!$B$14,0)</f>
        <v>-3.0616449428588766E-3</v>
      </c>
      <c r="AE200">
        <f ca="1">IF(B200&gt;0,AE199+AD200*$D200,0)</f>
        <v>-2.3548177357024341E-2</v>
      </c>
      <c r="AF200">
        <f ca="1">IF(B200&gt;0,AF199+AE200*$D200,0)</f>
        <v>-4.3638671968972025E-2</v>
      </c>
      <c r="AG200">
        <f ca="1">IF(AND(B200&gt;Analysis!$B$34,B200&lt;Analysis!$B$35),FilterInput(AD200,Analysis!$B$29,Analysis!$B$30),0)</f>
        <v>0</v>
      </c>
      <c r="AH200">
        <f ca="1">MEDIAN2(AG200,Analysis!$B$5,2)</f>
        <v>0</v>
      </c>
      <c r="AI200">
        <f ca="1">AVERAGE2(AH200,Analysis!$B$6,2)</f>
        <v>0</v>
      </c>
      <c r="AJ200">
        <f ca="1">INTEGRAL2(AI200,$B200,AJ199,AI199,$B199,Analysis!$B$22)</f>
        <v>0</v>
      </c>
      <c r="AK200">
        <f ca="1">IF(AND(B200&lt;Analysis!$B$35,B200&gt;0),INTEGRAL2(AJ200,$B200,AK199,AJ199,$B199,Analysis!$B$23),0)</f>
        <v>0</v>
      </c>
      <c r="AM200">
        <f>Analysis!$B$31*'Flight Input'!U200+IF('Flight Input'!U200 &gt; 0,Analysis!$B$32,0)</f>
        <v>0</v>
      </c>
      <c r="AN200">
        <f ca="1">_xlfn.COVARIANCE.P($AK$102:$AK$1171,AM200:AM1269)</f>
        <v>0.10588868047029321</v>
      </c>
      <c r="AO200">
        <f t="shared" ca="1" si="403"/>
        <v>0</v>
      </c>
    </row>
    <row r="201" spans="1:41" x14ac:dyDescent="0.3">
      <c r="A201">
        <v>199</v>
      </c>
      <c r="B201">
        <f>'Flight Input'!M201</f>
        <v>4.0329040000069654</v>
      </c>
      <c r="C201">
        <f ca="1">INDIRECT(CONCATENATE("'Flight Input'!",Analysis!$B$2,A201+2))</f>
        <v>9.8536446899999994</v>
      </c>
      <c r="D201">
        <f t="shared" si="400"/>
        <v>2.4631000007502735E-2</v>
      </c>
      <c r="F201">
        <f t="shared" ca="1" si="404"/>
        <v>39.209102868330568</v>
      </c>
      <c r="G201">
        <f t="shared" ca="1" si="405"/>
        <v>78.446355781471965</v>
      </c>
      <c r="I201">
        <f>SUM(D$2:D201)/COUNT(D$2:D201)</f>
        <v>2.0001527638248889E-2</v>
      </c>
      <c r="J201">
        <f>D201/I201</f>
        <v>1.231455939415393</v>
      </c>
      <c r="L201">
        <f ca="1">VARA(C$2:C201)</f>
        <v>4.5869459067107563E-4</v>
      </c>
      <c r="M201">
        <f ca="1">(L201-L200)/D201</f>
        <v>-9.2652153380352561E-5</v>
      </c>
      <c r="N201">
        <f t="shared" ca="1" si="406"/>
        <v>-3.9827859196444086E-4</v>
      </c>
      <c r="O201" t="b">
        <f ca="1">IF(OR(O200,M201*MIN((B201-B$2)*Analysis!$B$19,1)&gt;Analysis!$B$18),TRUE,FALSE)</f>
        <v>0</v>
      </c>
      <c r="P201">
        <f ca="1">IF(O201,P200,SUM(C$2:C201)/COUNT(C$2:C201))</f>
        <v>9.8510367014999929</v>
      </c>
      <c r="Q201">
        <f ca="1">IF(O201,C201-P201,0)</f>
        <v>0</v>
      </c>
      <c r="R201">
        <f ca="1">R200+Q201*$D201</f>
        <v>0</v>
      </c>
      <c r="S201">
        <f t="shared" ca="1" si="407"/>
        <v>0</v>
      </c>
      <c r="U201">
        <f ca="1">MEDIAN2(Q201,Analysis!$B$5,2)</f>
        <v>0</v>
      </c>
      <c r="V201">
        <f t="shared" ref="V201:W201" ca="1" si="418">V200+U201*$D201</f>
        <v>0</v>
      </c>
      <c r="W201">
        <f t="shared" ca="1" si="418"/>
        <v>0</v>
      </c>
      <c r="Y201">
        <f ca="1">AVERAGE2(U201,Analysis!$B$5,2)</f>
        <v>0</v>
      </c>
      <c r="Z201">
        <f t="shared" ref="Z201:AA201" ca="1" si="419">Z200+Y201*$D201</f>
        <v>0</v>
      </c>
      <c r="AA201">
        <f t="shared" ca="1" si="419"/>
        <v>0</v>
      </c>
      <c r="AD201">
        <f ca="1">IF(B201&gt;0,C201-Analysis!$B$14,0)</f>
        <v>-3.0714549428605409E-3</v>
      </c>
      <c r="AE201">
        <f ca="1">IF(B201&gt;0,AE200+AD201*$D201,0)</f>
        <v>-2.3623830363744984E-2</v>
      </c>
      <c r="AF201">
        <f ca="1">IF(B201&gt;0,AF200+AE201*$D201,0)</f>
        <v>-4.4220550534838671E-2</v>
      </c>
      <c r="AG201">
        <f ca="1">IF(AND(B201&gt;Analysis!$B$34,B201&lt;Analysis!$B$35),FilterInput(AD201,Analysis!$B$29,Analysis!$B$30),0)</f>
        <v>0</v>
      </c>
      <c r="AH201">
        <f ca="1">MEDIAN2(AG201,Analysis!$B$5,2)</f>
        <v>0</v>
      </c>
      <c r="AI201">
        <f ca="1">AVERAGE2(AH201,Analysis!$B$6,2)</f>
        <v>0</v>
      </c>
      <c r="AJ201">
        <f ca="1">INTEGRAL2(AI201,$B201,AJ200,AI200,$B200,Analysis!$B$22)</f>
        <v>0</v>
      </c>
      <c r="AK201">
        <f ca="1">IF(AND(B201&lt;Analysis!$B$35,B201&gt;0),INTEGRAL2(AJ201,$B201,AK200,AJ200,$B200,Analysis!$B$23),0)</f>
        <v>0</v>
      </c>
      <c r="AM201">
        <f>Analysis!$B$31*'Flight Input'!U201+IF('Flight Input'!U201 &gt; 0,Analysis!$B$32,0)</f>
        <v>0</v>
      </c>
      <c r="AN201">
        <f ca="1">_xlfn.COVARIANCE.P($AK$102:$AK$1171,AM201:AM1270)</f>
        <v>0.10484247094020992</v>
      </c>
      <c r="AO201">
        <f t="shared" ca="1" si="403"/>
        <v>0</v>
      </c>
    </row>
    <row r="202" spans="1:41" x14ac:dyDescent="0.3">
      <c r="A202">
        <v>200</v>
      </c>
      <c r="B202">
        <f>'Flight Input'!M202</f>
        <v>4.0485679999983404</v>
      </c>
      <c r="C202">
        <f ca="1">INDIRECT(CONCATENATE("'Flight Input'!",Analysis!$B$2,A202+2))</f>
        <v>9.8535465900000005</v>
      </c>
      <c r="D202">
        <f t="shared" si="400"/>
        <v>1.5663999991375022E-2</v>
      </c>
      <c r="F202">
        <f t="shared" ca="1" si="404"/>
        <v>39.363448822031344</v>
      </c>
      <c r="G202">
        <f t="shared" ca="1" si="405"/>
        <v>79.06294484348075</v>
      </c>
      <c r="I202">
        <f>SUM(D$2:D202)/COUNT(D$2:D202)</f>
        <v>1.9979840000014518E-2</v>
      </c>
      <c r="J202">
        <f>D202/I202</f>
        <v>0.78399026175202802</v>
      </c>
      <c r="L202">
        <f ca="1">VARA(C$2:C202)</f>
        <v>4.5643245871414945E-4</v>
      </c>
      <c r="M202">
        <f ca="1">(L202-L201)/D202</f>
        <v>-1.4441598302935166E-4</v>
      </c>
      <c r="N202">
        <f t="shared" ca="1" si="406"/>
        <v>-6.2627681341225665E-3</v>
      </c>
      <c r="O202" t="b">
        <f ca="1">IF(OR(O201,M202*MIN((B202-B$2)*Analysis!$B$19,1)&gt;Analysis!$B$18),TRUE,FALSE)</f>
        <v>0</v>
      </c>
      <c r="P202">
        <f ca="1">IF(O202,P201,SUM(C$2:C202)/COUNT(C$2:C202))</f>
        <v>9.8510491885074547</v>
      </c>
      <c r="Q202">
        <f ca="1">IF(O202,C202-P202,0)</f>
        <v>0</v>
      </c>
      <c r="R202">
        <f ca="1">R201+Q202*$D202</f>
        <v>0</v>
      </c>
      <c r="S202">
        <f t="shared" ca="1" si="407"/>
        <v>0</v>
      </c>
      <c r="U202">
        <f ca="1">MEDIAN2(Q202,Analysis!$B$5,2)</f>
        <v>0</v>
      </c>
      <c r="V202">
        <f t="shared" ref="V202:W202" ca="1" si="420">V201+U202*$D202</f>
        <v>0</v>
      </c>
      <c r="W202">
        <f t="shared" ca="1" si="420"/>
        <v>0</v>
      </c>
      <c r="Y202">
        <f ca="1">AVERAGE2(U202,Analysis!$B$5,2)</f>
        <v>0</v>
      </c>
      <c r="Z202">
        <f t="shared" ref="Z202:AA202" ca="1" si="421">Z201+Y202*$D202</f>
        <v>0</v>
      </c>
      <c r="AA202">
        <f t="shared" ca="1" si="421"/>
        <v>0</v>
      </c>
      <c r="AD202">
        <f ca="1">IF(B202&gt;0,C202-Analysis!$B$14,0)</f>
        <v>-3.1695549428594205E-3</v>
      </c>
      <c r="AE202">
        <f ca="1">IF(B202&gt;0,AE201+AD202*$D202,0)</f>
        <v>-2.3673478272342598E-2</v>
      </c>
      <c r="AF202">
        <f ca="1">IF(B202&gt;0,AF201+AE202*$D202,0)</f>
        <v>-4.4591371898292459E-2</v>
      </c>
      <c r="AG202">
        <f ca="1">IF(AND(B202&gt;Analysis!$B$34,B202&lt;Analysis!$B$35),FilterInput(AD202,Analysis!$B$29,Analysis!$B$30),0)</f>
        <v>0</v>
      </c>
      <c r="AH202">
        <f ca="1">MEDIAN2(AG202,Analysis!$B$5,2)</f>
        <v>0</v>
      </c>
      <c r="AI202">
        <f ca="1">AVERAGE2(AH202,Analysis!$B$6,2)</f>
        <v>0</v>
      </c>
      <c r="AJ202">
        <f ca="1">INTEGRAL2(AI202,$B202,AJ201,AI201,$B201,Analysis!$B$22)</f>
        <v>0</v>
      </c>
      <c r="AK202">
        <f ca="1">IF(AND(B202&lt;Analysis!$B$35,B202&gt;0),INTEGRAL2(AJ202,$B202,AK201,AJ201,$B201,Analysis!$B$23),0)</f>
        <v>0</v>
      </c>
      <c r="AM202">
        <f>Analysis!$B$31*'Flight Input'!U202+IF('Flight Input'!U202 &gt; 0,Analysis!$B$32,0)</f>
        <v>0</v>
      </c>
      <c r="AN202">
        <f ca="1">_xlfn.COVARIANCE.P($AK$102:$AK$1171,AM202:AM1271)</f>
        <v>0.10379395482277126</v>
      </c>
      <c r="AO202">
        <f t="shared" ca="1" si="403"/>
        <v>0</v>
      </c>
    </row>
    <row r="203" spans="1:41" x14ac:dyDescent="0.3">
      <c r="A203">
        <v>201</v>
      </c>
      <c r="B203">
        <f>'Flight Input'!M203</f>
        <v>4.0655729999998584</v>
      </c>
      <c r="C203">
        <f ca="1">INDIRECT(CONCATENATE("'Flight Input'!",Analysis!$B$2,A203+2))</f>
        <v>9.853507350000001</v>
      </c>
      <c r="D203">
        <f t="shared" si="400"/>
        <v>1.7005000001518056E-2</v>
      </c>
      <c r="F203">
        <f t="shared" ca="1" si="404"/>
        <v>39.531007714533054</v>
      </c>
      <c r="G203">
        <f t="shared" ca="1" si="405"/>
        <v>79.7351696297264</v>
      </c>
      <c r="I203">
        <f>SUM(D$2:D203)/COUNT(D$2:D203)</f>
        <v>1.9965039801017024E-2</v>
      </c>
      <c r="J203">
        <f>D203/I203</f>
        <v>0.85173884805638189</v>
      </c>
      <c r="L203">
        <f ca="1">VARA(C$2:C203)</f>
        <v>4.5419156411492654E-4</v>
      </c>
      <c r="M203">
        <f ca="1">(L203-L202)/D203</f>
        <v>-1.3177857095106527E-4</v>
      </c>
      <c r="N203">
        <f t="shared" ca="1" si="406"/>
        <v>-2.3075566007673539E-3</v>
      </c>
      <c r="O203" t="b">
        <f ca="1">IF(OR(O202,M203*MIN((B203-B$2)*Analysis!$B$19,1)&gt;Analysis!$B$18),TRUE,FALSE)</f>
        <v>0</v>
      </c>
      <c r="P203">
        <f ca="1">IF(O203,P202,SUM(C$2:C203)/COUNT(C$2:C203))</f>
        <v>9.8510613576237542</v>
      </c>
      <c r="Q203">
        <f ca="1">IF(O203,C203-P203,0)</f>
        <v>0</v>
      </c>
      <c r="R203">
        <f ca="1">R202+Q203*$D203</f>
        <v>0</v>
      </c>
      <c r="S203">
        <f t="shared" ca="1" si="407"/>
        <v>0</v>
      </c>
      <c r="U203">
        <f ca="1">MEDIAN2(Q203,Analysis!$B$5,2)</f>
        <v>0</v>
      </c>
      <c r="V203">
        <f t="shared" ref="V203:W203" ca="1" si="422">V202+U203*$D203</f>
        <v>0</v>
      </c>
      <c r="W203">
        <f t="shared" ca="1" si="422"/>
        <v>0</v>
      </c>
      <c r="Y203">
        <f ca="1">AVERAGE2(U203,Analysis!$B$5,2)</f>
        <v>0</v>
      </c>
      <c r="Z203">
        <f t="shared" ref="Z203:AA203" ca="1" si="423">Z202+Y203*$D203</f>
        <v>0</v>
      </c>
      <c r="AA203">
        <f t="shared" ca="1" si="423"/>
        <v>0</v>
      </c>
      <c r="AD203">
        <f ca="1">IF(B203&gt;0,C203-Analysis!$B$14,0)</f>
        <v>-3.2087949428589724E-3</v>
      </c>
      <c r="AE203">
        <f ca="1">IF(B203&gt;0,AE202+AD203*$D203,0)</f>
        <v>-2.3728043830350785E-2</v>
      </c>
      <c r="AF203">
        <f ca="1">IF(B203&gt;0,AF202+AE203*$D203,0)</f>
        <v>-4.4994867283663594E-2</v>
      </c>
      <c r="AG203">
        <f ca="1">IF(AND(B203&gt;Analysis!$B$34,B203&lt;Analysis!$B$35),FilterInput(AD203,Analysis!$B$29,Analysis!$B$30),0)</f>
        <v>0</v>
      </c>
      <c r="AH203">
        <f ca="1">MEDIAN2(AG203,Analysis!$B$5,2)</f>
        <v>0</v>
      </c>
      <c r="AI203">
        <f ca="1">AVERAGE2(AH203,Analysis!$B$6,2)</f>
        <v>0</v>
      </c>
      <c r="AJ203">
        <f ca="1">INTEGRAL2(AI203,$B203,AJ202,AI202,$B202,Analysis!$B$22)</f>
        <v>0</v>
      </c>
      <c r="AK203">
        <f ca="1">IF(AND(B203&lt;Analysis!$B$35,B203&gt;0),INTEGRAL2(AJ203,$B203,AK202,AJ202,$B202,Analysis!$B$23),0)</f>
        <v>0</v>
      </c>
      <c r="AM203">
        <f>Analysis!$B$31*'Flight Input'!U203+IF('Flight Input'!U203 &gt; 0,Analysis!$B$32,0)</f>
        <v>0</v>
      </c>
      <c r="AN203">
        <f ca="1">_xlfn.COVARIANCE.P($AK$102:$AK$1171,AM203:AM1272)</f>
        <v>0.10274606968109146</v>
      </c>
      <c r="AO203">
        <f t="shared" ca="1" si="403"/>
        <v>0</v>
      </c>
    </row>
    <row r="204" spans="1:41" x14ac:dyDescent="0.3">
      <c r="A204">
        <v>202</v>
      </c>
      <c r="B204">
        <f>'Flight Input'!M204</f>
        <v>4.0885209999978542</v>
      </c>
      <c r="C204">
        <f ca="1">INDIRECT(CONCATENATE("'Flight Input'!",Analysis!$B$2,A204+2))</f>
        <v>9.8535171600000009</v>
      </c>
      <c r="D204">
        <f t="shared" si="400"/>
        <v>2.2947999997995794E-2</v>
      </c>
      <c r="F204">
        <f t="shared" ca="1" si="404"/>
        <v>39.757126226300983</v>
      </c>
      <c r="G204">
        <f t="shared" ca="1" si="405"/>
        <v>80.647516162287872</v>
      </c>
      <c r="I204">
        <f>SUM(D$2:D204)/COUNT(D$2:D204)</f>
        <v>1.9979806930705037E-2</v>
      </c>
      <c r="J204">
        <f>D204/I204</f>
        <v>1.1485596471269814</v>
      </c>
      <c r="L204">
        <f ca="1">VARA(C$2:C204)</f>
        <v>4.5197280021397313E-4</v>
      </c>
      <c r="M204">
        <f ca="1">(L204-L203)/D204</f>
        <v>-9.6686591474080084E-5</v>
      </c>
      <c r="N204">
        <f t="shared" ca="1" si="406"/>
        <v>4.2748823430123489E-4</v>
      </c>
      <c r="O204" t="b">
        <f ca="1">IF(OR(O203,M204*MIN((B204-B$2)*Analysis!$B$19,1)&gt;Analysis!$B$18),TRUE,FALSE)</f>
        <v>0</v>
      </c>
      <c r="P204">
        <f ca="1">IF(O204,P203,SUM(C$2:C204)/COUNT(C$2:C204))</f>
        <v>9.851073455172406</v>
      </c>
      <c r="Q204">
        <f ca="1">IF(O204,C204-P204,0)</f>
        <v>0</v>
      </c>
      <c r="R204">
        <f ca="1">R203+Q204*$D204</f>
        <v>0</v>
      </c>
      <c r="S204">
        <f t="shared" ca="1" si="407"/>
        <v>0</v>
      </c>
      <c r="U204">
        <f ca="1">MEDIAN2(Q204,Analysis!$B$5,2)</f>
        <v>0</v>
      </c>
      <c r="V204">
        <f t="shared" ref="V204:W204" ca="1" si="424">V203+U204*$D204</f>
        <v>0</v>
      </c>
      <c r="W204">
        <f t="shared" ca="1" si="424"/>
        <v>0</v>
      </c>
      <c r="Y204">
        <f ca="1">AVERAGE2(U204,Analysis!$B$5,2)</f>
        <v>0</v>
      </c>
      <c r="Z204">
        <f t="shared" ref="Z204:AA204" ca="1" si="425">Z203+Y204*$D204</f>
        <v>0</v>
      </c>
      <c r="AA204">
        <f t="shared" ca="1" si="425"/>
        <v>0</v>
      </c>
      <c r="AD204">
        <f ca="1">IF(B204&gt;0,C204-Analysis!$B$14,0)</f>
        <v>-3.1989849428590844E-3</v>
      </c>
      <c r="AE204">
        <f ca="1">IF(B204&gt;0,AE203+AD204*$D204,0)</f>
        <v>-2.3801454136813106E-2</v>
      </c>
      <c r="AF204">
        <f ca="1">IF(B204&gt;0,AF203+AE204*$D204,0)</f>
        <v>-4.5541063053147479E-2</v>
      </c>
      <c r="AG204">
        <f ca="1">IF(AND(B204&gt;Analysis!$B$34,B204&lt;Analysis!$B$35),FilterInput(AD204,Analysis!$B$29,Analysis!$B$30),0)</f>
        <v>0</v>
      </c>
      <c r="AH204">
        <f ca="1">MEDIAN2(AG204,Analysis!$B$5,2)</f>
        <v>0</v>
      </c>
      <c r="AI204">
        <f ca="1">AVERAGE2(AH204,Analysis!$B$6,2)</f>
        <v>0</v>
      </c>
      <c r="AJ204">
        <f ca="1">INTEGRAL2(AI204,$B204,AJ203,AI203,$B203,Analysis!$B$22)</f>
        <v>0</v>
      </c>
      <c r="AK204">
        <f ca="1">IF(AND(B204&lt;Analysis!$B$35,B204&gt;0),INTEGRAL2(AJ204,$B204,AK203,AJ203,$B203,Analysis!$B$23),0)</f>
        <v>0</v>
      </c>
      <c r="AM204">
        <f>Analysis!$B$31*'Flight Input'!U204+IF('Flight Input'!U204 &gt; 0,Analysis!$B$32,0)</f>
        <v>0</v>
      </c>
      <c r="AN204">
        <f ca="1">_xlfn.COVARIANCE.P($AK$102:$AK$1171,AM204:AM1273)</f>
        <v>0.10169662535997316</v>
      </c>
      <c r="AO204">
        <f t="shared" ca="1" si="403"/>
        <v>0</v>
      </c>
    </row>
    <row r="205" spans="1:41" x14ac:dyDescent="0.3">
      <c r="A205">
        <v>203</v>
      </c>
      <c r="B205">
        <f>'Flight Input'!M205</f>
        <v>4.1096580000012182</v>
      </c>
      <c r="C205">
        <f ca="1">INDIRECT(CONCATENATE("'Flight Input'!",Analysis!$B$2,A205+2))</f>
        <v>9.8535465900000005</v>
      </c>
      <c r="D205">
        <f t="shared" si="400"/>
        <v>2.1137000003363937E-2</v>
      </c>
      <c r="F205">
        <f t="shared" ca="1" si="404"/>
        <v>39.965400640606958</v>
      </c>
      <c r="G205">
        <f t="shared" ca="1" si="405"/>
        <v>81.492264835762825</v>
      </c>
      <c r="I205">
        <f>SUM(D$2:D205)/COUNT(D$2:D205)</f>
        <v>1.9985507389191044E-2</v>
      </c>
      <c r="J205">
        <f>D205/I205</f>
        <v>1.0576163812981634</v>
      </c>
      <c r="L205">
        <f ca="1">VARA(C$2:C205)</f>
        <v>4.497763155505683E-4</v>
      </c>
      <c r="M205">
        <f ca="1">(L205-L204)/D205</f>
        <v>-1.0391657581753622E-4</v>
      </c>
      <c r="N205">
        <f t="shared" ca="1" si="406"/>
        <v>1.3923451764668651E-3</v>
      </c>
      <c r="O205" t="b">
        <f ca="1">IF(OR(O204,M205*MIN((B205-B$2)*Analysis!$B$19,1)&gt;Analysis!$B$18),TRUE,FALSE)</f>
        <v>0</v>
      </c>
      <c r="P205">
        <f ca="1">IF(O205,P204,SUM(C$2:C205)/COUNT(C$2:C205))</f>
        <v>9.8510855783823441</v>
      </c>
      <c r="Q205">
        <f ca="1">IF(O205,C205-P205,0)</f>
        <v>0</v>
      </c>
      <c r="R205">
        <f ca="1">R204+Q205*$D205</f>
        <v>0</v>
      </c>
      <c r="S205">
        <f t="shared" ca="1" si="407"/>
        <v>0</v>
      </c>
      <c r="U205">
        <f ca="1">MEDIAN2(Q205,Analysis!$B$5,2)</f>
        <v>0</v>
      </c>
      <c r="V205">
        <f t="shared" ref="V205:W205" ca="1" si="426">V204+U205*$D205</f>
        <v>0</v>
      </c>
      <c r="W205">
        <f t="shared" ca="1" si="426"/>
        <v>0</v>
      </c>
      <c r="Y205">
        <f ca="1">AVERAGE2(U205,Analysis!$B$5,2)</f>
        <v>0</v>
      </c>
      <c r="Z205">
        <f t="shared" ref="Z205:AA205" ca="1" si="427">Z204+Y205*$D205</f>
        <v>0</v>
      </c>
      <c r="AA205">
        <f t="shared" ca="1" si="427"/>
        <v>0</v>
      </c>
      <c r="AD205">
        <f ca="1">IF(B205&gt;0,C205-Analysis!$B$14,0)</f>
        <v>-3.1695549428594205E-3</v>
      </c>
      <c r="AE205">
        <f ca="1">IF(B205&gt;0,AE204+AD205*$D205,0)</f>
        <v>-2.3868449019650989E-2</v>
      </c>
      <c r="AF205">
        <f ca="1">IF(B205&gt;0,AF204+AE205*$D205,0)</f>
        <v>-4.6045570460156136E-2</v>
      </c>
      <c r="AG205">
        <f ca="1">IF(AND(B205&gt;Analysis!$B$34,B205&lt;Analysis!$B$35),FilterInput(AD205,Analysis!$B$29,Analysis!$B$30),0)</f>
        <v>0</v>
      </c>
      <c r="AH205">
        <f ca="1">MEDIAN2(AG205,Analysis!$B$5,2)</f>
        <v>0</v>
      </c>
      <c r="AI205">
        <f ca="1">AVERAGE2(AH205,Analysis!$B$6,2)</f>
        <v>0</v>
      </c>
      <c r="AJ205">
        <f ca="1">INTEGRAL2(AI205,$B205,AJ204,AI204,$B204,Analysis!$B$22)</f>
        <v>0</v>
      </c>
      <c r="AK205">
        <f ca="1">IF(AND(B205&lt;Analysis!$B$35,B205&gt;0),INTEGRAL2(AJ205,$B205,AK204,AJ204,$B204,Analysis!$B$23),0)</f>
        <v>0</v>
      </c>
      <c r="AM205">
        <f>Analysis!$B$31*'Flight Input'!U205+IF('Flight Input'!U205 &gt; 0,Analysis!$B$32,0)</f>
        <v>0</v>
      </c>
      <c r="AN205">
        <f ca="1">_xlfn.COVARIANCE.P($AK$102:$AK$1171,AM205:AM1274)</f>
        <v>0.10064792344033241</v>
      </c>
      <c r="AO205">
        <f t="shared" ca="1" si="403"/>
        <v>0</v>
      </c>
    </row>
    <row r="206" spans="1:41" x14ac:dyDescent="0.3">
      <c r="A206">
        <v>204</v>
      </c>
      <c r="B206">
        <f>'Flight Input'!M206</f>
        <v>4.1296569999976782</v>
      </c>
      <c r="C206">
        <f ca="1">INDIRECT(CONCATENATE("'Flight Input'!",Analysis!$B$2,A206+2))</f>
        <v>9.8535269700000008</v>
      </c>
      <c r="D206">
        <f t="shared" si="400"/>
        <v>1.9998999996460043E-2</v>
      </c>
      <c r="F206">
        <f t="shared" ca="1" si="404"/>
        <v>40.162461326445104</v>
      </c>
      <c r="G206">
        <f t="shared" ca="1" si="405"/>
        <v>82.295473899688233</v>
      </c>
      <c r="I206">
        <f>SUM(D$2:D206)/COUNT(D$2:D206)</f>
        <v>1.9985573529422752E-2</v>
      </c>
      <c r="J206">
        <f>D206/I206</f>
        <v>1.0006718079427406</v>
      </c>
      <c r="L206">
        <f ca="1">VARA(C$2:C206)</f>
        <v>4.4760060477798088E-4</v>
      </c>
      <c r="M206">
        <f ca="1">(L206-L205)/D206</f>
        <v>-1.087909781975366E-4</v>
      </c>
      <c r="N206">
        <f t="shared" ca="1" si="406"/>
        <v>-9.8104905261507062E-4</v>
      </c>
      <c r="O206" t="b">
        <f ca="1">IF(OR(O205,M206*MIN((B206-B$2)*Analysis!$B$19,1)&gt;Analysis!$B$18),TRUE,FALSE)</f>
        <v>0</v>
      </c>
      <c r="P206">
        <f ca="1">IF(O206,P205,SUM(C$2:C206)/COUNT(C$2:C206))</f>
        <v>9.8510974876097492</v>
      </c>
      <c r="Q206">
        <f ca="1">IF(O206,C206-P206,0)</f>
        <v>0</v>
      </c>
      <c r="R206">
        <f ca="1">R205+Q206*$D206</f>
        <v>0</v>
      </c>
      <c r="S206">
        <f t="shared" ca="1" si="407"/>
        <v>0</v>
      </c>
      <c r="U206">
        <f ca="1">MEDIAN2(Q206,Analysis!$B$5,2)</f>
        <v>0</v>
      </c>
      <c r="V206">
        <f t="shared" ref="V206:W206" ca="1" si="428">V205+U206*$D206</f>
        <v>0</v>
      </c>
      <c r="W206">
        <f t="shared" ca="1" si="428"/>
        <v>0</v>
      </c>
      <c r="Y206">
        <f ca="1">AVERAGE2(U206,Analysis!$B$5,2)</f>
        <v>0</v>
      </c>
      <c r="Z206">
        <f t="shared" ref="Z206:AA206" ca="1" si="429">Z205+Y206*$D206</f>
        <v>0</v>
      </c>
      <c r="AA206">
        <f t="shared" ca="1" si="429"/>
        <v>0</v>
      </c>
      <c r="AD206">
        <f ca="1">IF(B206&gt;0,C206-Analysis!$B$14,0)</f>
        <v>-3.1891749428591964E-3</v>
      </c>
      <c r="AE206">
        <f ca="1">IF(B206&gt;0,AE205+AD206*$D206,0)</f>
        <v>-2.3932229329321941E-2</v>
      </c>
      <c r="AF206">
        <f ca="1">IF(B206&gt;0,AF205+AE206*$D206,0)</f>
        <v>-4.6524191114428529E-2</v>
      </c>
      <c r="AG206">
        <f ca="1">IF(AND(B206&gt;Analysis!$B$34,B206&lt;Analysis!$B$35),FilterInput(AD206,Analysis!$B$29,Analysis!$B$30),0)</f>
        <v>0</v>
      </c>
      <c r="AH206">
        <f ca="1">MEDIAN2(AG206,Analysis!$B$5,2)</f>
        <v>0</v>
      </c>
      <c r="AI206">
        <f ca="1">AVERAGE2(AH206,Analysis!$B$6,2)</f>
        <v>0</v>
      </c>
      <c r="AJ206">
        <f ca="1">INTEGRAL2(AI206,$B206,AJ205,AI205,$B205,Analysis!$B$22)</f>
        <v>0</v>
      </c>
      <c r="AK206">
        <f ca="1">IF(AND(B206&lt;Analysis!$B$35,B206&gt;0),INTEGRAL2(AJ206,$B206,AK205,AJ205,$B205,Analysis!$B$23),0)</f>
        <v>0</v>
      </c>
      <c r="AM206">
        <f>Analysis!$B$31*'Flight Input'!U206+IF('Flight Input'!U206 &gt; 0,Analysis!$B$32,0)</f>
        <v>0</v>
      </c>
      <c r="AN206">
        <f ca="1">_xlfn.COVARIANCE.P($AK$102:$AK$1171,AM206:AM1275)</f>
        <v>9.9599729325463529E-2</v>
      </c>
      <c r="AO206">
        <f t="shared" ca="1" si="403"/>
        <v>0</v>
      </c>
    </row>
    <row r="207" spans="1:41" x14ac:dyDescent="0.3">
      <c r="A207">
        <v>205</v>
      </c>
      <c r="B207">
        <f>'Flight Input'!M207</f>
        <v>4.1485169999941718</v>
      </c>
      <c r="C207">
        <f ca="1">INDIRECT(CONCATENATE("'Flight Input'!",Analysis!$B$2,A207+2))</f>
        <v>9.8535269700000008</v>
      </c>
      <c r="D207">
        <f t="shared" si="400"/>
        <v>1.8859999996493571E-2</v>
      </c>
      <c r="F207">
        <f t="shared" ca="1" si="404"/>
        <v>40.348298845064754</v>
      </c>
      <c r="G207">
        <f t="shared" ca="1" si="405"/>
        <v>83.056442815764669</v>
      </c>
      <c r="I207">
        <f>SUM(D$2:D207)/COUNT(D$2:D207)</f>
        <v>1.9980082926823097E-2</v>
      </c>
      <c r="J207">
        <f>D207/I207</f>
        <v>0.94394002595325444</v>
      </c>
      <c r="L207">
        <f ca="1">VARA(C$2:C207)</f>
        <v>4.4544583954653509E-4</v>
      </c>
      <c r="M207">
        <f ca="1">(L207-L206)/D207</f>
        <v>-1.1425054251571584E-4</v>
      </c>
      <c r="N207">
        <f t="shared" ca="1" si="406"/>
        <v>0</v>
      </c>
      <c r="O207" t="b">
        <f ca="1">IF(OR(O206,M207*MIN((B207-B$2)*Analysis!$B$19,1)&gt;Analysis!$B$18),TRUE,FALSE)</f>
        <v>0</v>
      </c>
      <c r="P207">
        <f ca="1">IF(O207,P206,SUM(C$2:C207)/COUNT(C$2:C207))</f>
        <v>9.851109281213585</v>
      </c>
      <c r="Q207">
        <f ca="1">IF(O207,C207-P207,0)</f>
        <v>0</v>
      </c>
      <c r="R207">
        <f ca="1">R206+Q207*$D207</f>
        <v>0</v>
      </c>
      <c r="S207">
        <f t="shared" ca="1" si="407"/>
        <v>0</v>
      </c>
      <c r="U207">
        <f ca="1">MEDIAN2(Q207,Analysis!$B$5,2)</f>
        <v>0</v>
      </c>
      <c r="V207">
        <f t="shared" ref="V207:W207" ca="1" si="430">V206+U207*$D207</f>
        <v>0</v>
      </c>
      <c r="W207">
        <f t="shared" ca="1" si="430"/>
        <v>0</v>
      </c>
      <c r="Y207">
        <f ca="1">AVERAGE2(U207,Analysis!$B$5,2)</f>
        <v>0</v>
      </c>
      <c r="Z207">
        <f t="shared" ref="Z207:AA207" ca="1" si="431">Z206+Y207*$D207</f>
        <v>0</v>
      </c>
      <c r="AA207">
        <f t="shared" ca="1" si="431"/>
        <v>0</v>
      </c>
      <c r="AD207">
        <f ca="1">IF(B207&gt;0,C207-Analysis!$B$14,0)</f>
        <v>-3.1891749428591964E-3</v>
      </c>
      <c r="AE207">
        <f ca="1">IF(B207&gt;0,AE206+AD207*$D207,0)</f>
        <v>-2.3992377168733082E-2</v>
      </c>
      <c r="AF207">
        <f ca="1">IF(B207&gt;0,AF206+AE207*$D207,0)</f>
        <v>-4.697668734774671E-2</v>
      </c>
      <c r="AG207">
        <f ca="1">IF(AND(B207&gt;Analysis!$B$34,B207&lt;Analysis!$B$35),FilterInput(AD207,Analysis!$B$29,Analysis!$B$30),0)</f>
        <v>0</v>
      </c>
      <c r="AH207">
        <f ca="1">MEDIAN2(AG207,Analysis!$B$5,2)</f>
        <v>0</v>
      </c>
      <c r="AI207">
        <f ca="1">AVERAGE2(AH207,Analysis!$B$6,2)</f>
        <v>0</v>
      </c>
      <c r="AJ207">
        <f ca="1">INTEGRAL2(AI207,$B207,AJ206,AI206,$B206,Analysis!$B$22)</f>
        <v>0</v>
      </c>
      <c r="AK207">
        <f ca="1">IF(AND(B207&lt;Analysis!$B$35,B207&gt;0),INTEGRAL2(AJ207,$B207,AK206,AJ206,$B206,Analysis!$B$23),0)</f>
        <v>0</v>
      </c>
      <c r="AM207">
        <f>Analysis!$B$31*'Flight Input'!U207+IF('Flight Input'!U207 &gt; 0,Analysis!$B$32,0)</f>
        <v>0</v>
      </c>
      <c r="AN207">
        <f ca="1">_xlfn.COVARIANCE.P($AK$102:$AK$1171,AM207:AM1276)</f>
        <v>9.8554904216294634E-2</v>
      </c>
      <c r="AO207">
        <f t="shared" ca="1" si="403"/>
        <v>0</v>
      </c>
    </row>
    <row r="208" spans="1:41" x14ac:dyDescent="0.3">
      <c r="A208">
        <v>206</v>
      </c>
      <c r="B208">
        <f>'Flight Input'!M208</f>
        <v>4.1641729999973904</v>
      </c>
      <c r="C208">
        <f ca="1">INDIRECT(CONCATENATE("'Flight Input'!",Analysis!$B$2,A208+2))</f>
        <v>9.8535171600000009</v>
      </c>
      <c r="D208">
        <f t="shared" si="400"/>
        <v>1.5656000003218651E-2</v>
      </c>
      <c r="F208">
        <f t="shared" ca="1" si="404"/>
        <v>40.502565509753431</v>
      </c>
      <c r="G208">
        <f t="shared" ca="1" si="405"/>
        <v>83.690550981515727</v>
      </c>
      <c r="I208">
        <f>SUM(D$2:D208)/COUNT(D$2:D208)</f>
        <v>1.9959092233019195E-2</v>
      </c>
      <c r="J208">
        <f>D208/I208</f>
        <v>0.7844044118057758</v>
      </c>
      <c r="L208">
        <f ca="1">VARA(C$2:C208)</f>
        <v>4.4331149018546822E-4</v>
      </c>
      <c r="M208">
        <f ca="1">(L208-L207)/D208</f>
        <v>-1.3632788455723526E-4</v>
      </c>
      <c r="N208">
        <f t="shared" ca="1" si="406"/>
        <v>-6.2659683174956364E-4</v>
      </c>
      <c r="O208" t="b">
        <f ca="1">IF(OR(O207,M208*MIN((B208-B$2)*Analysis!$B$19,1)&gt;Analysis!$B$18),TRUE,FALSE)</f>
        <v>0</v>
      </c>
      <c r="P208">
        <f ca="1">IF(O208,P207,SUM(C$2:C208)/COUNT(C$2:C208))</f>
        <v>9.8511209134782529</v>
      </c>
      <c r="Q208">
        <f ca="1">IF(O208,C208-P208,0)</f>
        <v>0</v>
      </c>
      <c r="R208">
        <f ca="1">R207+Q208*$D208</f>
        <v>0</v>
      </c>
      <c r="S208">
        <f t="shared" ca="1" si="407"/>
        <v>0</v>
      </c>
      <c r="U208">
        <f ca="1">MEDIAN2(Q208,Analysis!$B$5,2)</f>
        <v>0</v>
      </c>
      <c r="V208">
        <f t="shared" ref="V208:W208" ca="1" si="432">V207+U208*$D208</f>
        <v>0</v>
      </c>
      <c r="W208">
        <f t="shared" ca="1" si="432"/>
        <v>0</v>
      </c>
      <c r="Y208">
        <f ca="1">AVERAGE2(U208,Analysis!$B$5,2)</f>
        <v>0</v>
      </c>
      <c r="Z208">
        <f t="shared" ref="Z208:AA208" ca="1" si="433">Z207+Y208*$D208</f>
        <v>0</v>
      </c>
      <c r="AA208">
        <f t="shared" ca="1" si="433"/>
        <v>0</v>
      </c>
      <c r="AD208">
        <f ca="1">IF(B208&gt;0,C208-Analysis!$B$14,0)</f>
        <v>-3.1989849428590844E-3</v>
      </c>
      <c r="AE208">
        <f ca="1">IF(B208&gt;0,AE207+AD208*$D208,0)</f>
        <v>-2.4042460477008781E-2</v>
      </c>
      <c r="AF208">
        <f ca="1">IF(B208&gt;0,AF207+AE208*$D208,0)</f>
        <v>-4.7353096109052147E-2</v>
      </c>
      <c r="AG208">
        <f ca="1">IF(AND(B208&gt;Analysis!$B$34,B208&lt;Analysis!$B$35),FilterInput(AD208,Analysis!$B$29,Analysis!$B$30),0)</f>
        <v>0</v>
      </c>
      <c r="AH208">
        <f ca="1">MEDIAN2(AG208,Analysis!$B$5,2)</f>
        <v>0</v>
      </c>
      <c r="AI208">
        <f ca="1">AVERAGE2(AH208,Analysis!$B$6,2)</f>
        <v>0</v>
      </c>
      <c r="AJ208">
        <f ca="1">INTEGRAL2(AI208,$B208,AJ207,AI207,$B207,Analysis!$B$22)</f>
        <v>0</v>
      </c>
      <c r="AK208">
        <f ca="1">IF(AND(B208&lt;Analysis!$B$35,B208&gt;0),INTEGRAL2(AJ208,$B208,AK207,AJ207,$B207,Analysis!$B$23),0)</f>
        <v>0</v>
      </c>
      <c r="AM208">
        <f>Analysis!$B$31*'Flight Input'!U208+IF('Flight Input'!U208 &gt; 0,Analysis!$B$32,0)</f>
        <v>0</v>
      </c>
      <c r="AN208">
        <f ca="1">_xlfn.COVARIANCE.P($AK$102:$AK$1171,AM208:AM1277)</f>
        <v>9.7509618736365253E-2</v>
      </c>
      <c r="AO208">
        <f t="shared" ca="1" si="403"/>
        <v>0</v>
      </c>
    </row>
    <row r="209" spans="1:41" x14ac:dyDescent="0.3">
      <c r="A209">
        <v>207</v>
      </c>
      <c r="B209">
        <f>'Flight Input'!M209</f>
        <v>4.1927120000036666</v>
      </c>
      <c r="C209">
        <f ca="1">INDIRECT(CONCATENATE("'Flight Input'!",Analysis!$B$2,A209+2))</f>
        <v>9.8515061100000008</v>
      </c>
      <c r="D209">
        <f t="shared" si="400"/>
        <v>2.8539000006276183E-2</v>
      </c>
      <c r="F209">
        <f t="shared" ca="1" si="404"/>
        <v>40.783717642688551</v>
      </c>
      <c r="G209">
        <f t="shared" ca="1" si="405"/>
        <v>84.854477499576376</v>
      </c>
      <c r="I209">
        <f>SUM(D$2:D209)/COUNT(D$2:D209)</f>
        <v>2.000054106284169E-2</v>
      </c>
      <c r="J209">
        <f>D209/I209</f>
        <v>1.4269113978770203</v>
      </c>
      <c r="L209">
        <f ca="1">VARA(C$2:C209)</f>
        <v>4.4117060213149251E-4</v>
      </c>
      <c r="M209">
        <f ca="1">(L209-L208)/D209</f>
        <v>-7.5016225288373611E-5</v>
      </c>
      <c r="N209">
        <f t="shared" ca="1" si="406"/>
        <v>-7.0466729722760538E-2</v>
      </c>
      <c r="O209" t="b">
        <f ca="1">IF(OR(O208,M209*MIN((B209-B$2)*Analysis!$B$19,1)&gt;Analysis!$B$18),TRUE,FALSE)</f>
        <v>0</v>
      </c>
      <c r="P209">
        <f ca="1">IF(O209,P208,SUM(C$2:C209)/COUNT(C$2:C209))</f>
        <v>9.8511227653846074</v>
      </c>
      <c r="Q209">
        <f ca="1">IF(O209,C209-P209,0)</f>
        <v>0</v>
      </c>
      <c r="R209">
        <f ca="1">R208+Q209*$D209</f>
        <v>0</v>
      </c>
      <c r="S209">
        <f t="shared" ca="1" si="407"/>
        <v>0</v>
      </c>
      <c r="U209">
        <f ca="1">MEDIAN2(Q209,Analysis!$B$5,2)</f>
        <v>0</v>
      </c>
      <c r="V209">
        <f t="shared" ref="V209:W209" ca="1" si="434">V208+U209*$D209</f>
        <v>0</v>
      </c>
      <c r="W209">
        <f t="shared" ca="1" si="434"/>
        <v>0</v>
      </c>
      <c r="Y209">
        <f ca="1">AVERAGE2(U209,Analysis!$B$5,2)</f>
        <v>0</v>
      </c>
      <c r="Z209">
        <f t="shared" ref="Z209:AA209" ca="1" si="435">Z208+Y209*$D209</f>
        <v>0</v>
      </c>
      <c r="AA209">
        <f t="shared" ca="1" si="435"/>
        <v>0</v>
      </c>
      <c r="AD209">
        <f ca="1">IF(B209&gt;0,C209-Analysis!$B$14,0)</f>
        <v>-5.2100349428592097E-3</v>
      </c>
      <c r="AE209">
        <f ca="1">IF(B209&gt;0,AE208+AD209*$D209,0)</f>
        <v>-2.4191149664275741E-2</v>
      </c>
      <c r="AF209">
        <f ca="1">IF(B209&gt;0,AF208+AE209*$D209,0)</f>
        <v>-4.8043487329472737E-2</v>
      </c>
      <c r="AG209">
        <f ca="1">IF(AND(B209&gt;Analysis!$B$34,B209&lt;Analysis!$B$35),FilterInput(AD209,Analysis!$B$29,Analysis!$B$30),0)</f>
        <v>0</v>
      </c>
      <c r="AH209">
        <f ca="1">MEDIAN2(AG209,Analysis!$B$5,2)</f>
        <v>0</v>
      </c>
      <c r="AI209">
        <f ca="1">AVERAGE2(AH209,Analysis!$B$6,2)</f>
        <v>0</v>
      </c>
      <c r="AJ209">
        <f ca="1">INTEGRAL2(AI209,$B209,AJ208,AI208,$B208,Analysis!$B$22)</f>
        <v>0</v>
      </c>
      <c r="AK209">
        <f ca="1">IF(AND(B209&lt;Analysis!$B$35,B209&gt;0),INTEGRAL2(AJ209,$B209,AK208,AJ208,$B208,Analysis!$B$23),0)</f>
        <v>0</v>
      </c>
      <c r="AM209">
        <f>Analysis!$B$31*'Flight Input'!U209+IF('Flight Input'!U209 &gt; 0,Analysis!$B$32,0)</f>
        <v>0</v>
      </c>
      <c r="AN209">
        <f ca="1">_xlfn.COVARIANCE.P($AK$102:$AK$1171,AM209:AM1278)</f>
        <v>9.6465686494141611E-2</v>
      </c>
      <c r="AO209">
        <f t="shared" ca="1" si="403"/>
        <v>0</v>
      </c>
    </row>
    <row r="210" spans="1:41" x14ac:dyDescent="0.3">
      <c r="A210">
        <v>208</v>
      </c>
      <c r="B210">
        <f>'Flight Input'!M210</f>
        <v>4.210573000003933</v>
      </c>
      <c r="C210">
        <f ca="1">INDIRECT(CONCATENATE("'Flight Input'!",Analysis!$B$2,A210+2))</f>
        <v>9.8542725300000011</v>
      </c>
      <c r="D210">
        <f t="shared" si="400"/>
        <v>1.7861000000266358E-2</v>
      </c>
      <c r="F210">
        <f t="shared" ca="1" si="404"/>
        <v>40.959724804349506</v>
      </c>
      <c r="G210">
        <f t="shared" ca="1" si="405"/>
        <v>85.586059144317773</v>
      </c>
      <c r="I210">
        <f>SUM(D$2:D210)/COUNT(D$2:D210)</f>
        <v>1.9990254807733157E-2</v>
      </c>
      <c r="J210">
        <f>D210/I210</f>
        <v>0.89348535934403872</v>
      </c>
      <c r="L210">
        <f ca="1">VARA(C$2:C210)</f>
        <v>4.3909705860273931E-4</v>
      </c>
      <c r="M210">
        <f ca="1">(L210-L209)/D210</f>
        <v>-1.1609336144237634E-4</v>
      </c>
      <c r="N210">
        <f t="shared" ca="1" si="406"/>
        <v>0.15488606460775572</v>
      </c>
      <c r="O210" t="b">
        <f ca="1">IF(OR(O209,M210*MIN((B210-B$2)*Analysis!$B$19,1)&gt;Analysis!$B$18),TRUE,FALSE)</f>
        <v>0</v>
      </c>
      <c r="P210">
        <f ca="1">IF(O210,P209,SUM(C$2:C210)/COUNT(C$2:C210))</f>
        <v>9.8511378360287001</v>
      </c>
      <c r="Q210">
        <f ca="1">IF(O210,C210-P210,0)</f>
        <v>0</v>
      </c>
      <c r="R210">
        <f ca="1">R209+Q210*$D210</f>
        <v>0</v>
      </c>
      <c r="S210">
        <f t="shared" ca="1" si="407"/>
        <v>0</v>
      </c>
      <c r="U210">
        <f ca="1">MEDIAN2(Q210,Analysis!$B$5,2)</f>
        <v>0</v>
      </c>
      <c r="V210">
        <f t="shared" ref="V210:W210" ca="1" si="436">V209+U210*$D210</f>
        <v>0</v>
      </c>
      <c r="W210">
        <f t="shared" ca="1" si="436"/>
        <v>0</v>
      </c>
      <c r="Y210">
        <f ca="1">AVERAGE2(U210,Analysis!$B$5,2)</f>
        <v>0</v>
      </c>
      <c r="Z210">
        <f t="shared" ref="Z210:AA210" ca="1" si="437">Z209+Y210*$D210</f>
        <v>0</v>
      </c>
      <c r="AA210">
        <f t="shared" ca="1" si="437"/>
        <v>0</v>
      </c>
      <c r="AD210">
        <f ca="1">IF(B210&gt;0,C210-Analysis!$B$14,0)</f>
        <v>-2.4436149428588294E-3</v>
      </c>
      <c r="AE210">
        <f ca="1">IF(B210&gt;0,AE209+AD210*$D210,0)</f>
        <v>-2.4234795070770792E-2</v>
      </c>
      <c r="AF210">
        <f ca="1">IF(B210&gt;0,AF209+AE210*$D210,0)</f>
        <v>-4.8476345004238232E-2</v>
      </c>
      <c r="AG210">
        <f ca="1">IF(AND(B210&gt;Analysis!$B$34,B210&lt;Analysis!$B$35),FilterInput(AD210,Analysis!$B$29,Analysis!$B$30),0)</f>
        <v>0</v>
      </c>
      <c r="AH210">
        <f ca="1">MEDIAN2(AG210,Analysis!$B$5,2)</f>
        <v>0</v>
      </c>
      <c r="AI210">
        <f ca="1">AVERAGE2(AH210,Analysis!$B$6,2)</f>
        <v>0</v>
      </c>
      <c r="AJ210">
        <f ca="1">INTEGRAL2(AI210,$B210,AJ209,AI209,$B209,Analysis!$B$22)</f>
        <v>0</v>
      </c>
      <c r="AK210">
        <f ca="1">IF(AND(B210&lt;Analysis!$B$35,B210&gt;0),INTEGRAL2(AJ210,$B210,AK209,AJ209,$B209,Analysis!$B$23),0)</f>
        <v>0</v>
      </c>
      <c r="AM210">
        <f>Analysis!$B$31*'Flight Input'!U210+IF('Flight Input'!U210 &gt; 0,Analysis!$B$32,0)</f>
        <v>0</v>
      </c>
      <c r="AN210">
        <f ca="1">_xlfn.COVARIANCE.P($AK$102:$AK$1171,AM210:AM1279)</f>
        <v>9.5427492343475723E-2</v>
      </c>
      <c r="AO210">
        <f t="shared" ca="1" si="403"/>
        <v>0</v>
      </c>
    </row>
    <row r="211" spans="1:41" x14ac:dyDescent="0.3">
      <c r="A211">
        <v>209</v>
      </c>
      <c r="B211">
        <f>'Flight Input'!M211</f>
        <v>4.2300249999971129</v>
      </c>
      <c r="C211">
        <f ca="1">INDIRECT(CONCATENATE("'Flight Input'!",Analysis!$B$2,A211+2))</f>
        <v>9.8533602000000009</v>
      </c>
      <c r="D211">
        <f t="shared" si="400"/>
        <v>1.9451999993179925E-2</v>
      </c>
      <c r="F211">
        <f t="shared" ca="1" si="404"/>
        <v>41.151392366892708</v>
      </c>
      <c r="G211">
        <f t="shared" ca="1" si="405"/>
        <v>86.386536028357909</v>
      </c>
      <c r="I211">
        <f>SUM(D$2:D211)/COUNT(D$2:D211)</f>
        <v>1.9987679425845343E-2</v>
      </c>
      <c r="J211">
        <f>D211/I211</f>
        <v>0.97319951850074449</v>
      </c>
      <c r="L211">
        <f ca="1">VARA(C$2:C211)</f>
        <v>4.370196343177585E-4</v>
      </c>
      <c r="M211">
        <f ca="1">(L211-L210)/D211</f>
        <v>-1.0679746482156969E-4</v>
      </c>
      <c r="N211">
        <f t="shared" ca="1" si="406"/>
        <v>-4.6901603964636607E-2</v>
      </c>
      <c r="O211" t="b">
        <f ca="1">IF(OR(O210,M211*MIN((B211-B$2)*Analysis!$B$19,1)&gt;Analysis!$B$18),TRUE,FALSE)</f>
        <v>0</v>
      </c>
      <c r="P211">
        <f ca="1">IF(O211,P210,SUM(C$2:C211)/COUNT(C$2:C211))</f>
        <v>9.8511484187142777</v>
      </c>
      <c r="Q211">
        <f ca="1">IF(O211,C211-P211,0)</f>
        <v>0</v>
      </c>
      <c r="R211">
        <f ca="1">R210+Q211*$D211</f>
        <v>0</v>
      </c>
      <c r="S211">
        <f t="shared" ca="1" si="407"/>
        <v>0</v>
      </c>
      <c r="U211">
        <f ca="1">MEDIAN2(Q211,Analysis!$B$5,2)</f>
        <v>0</v>
      </c>
      <c r="V211">
        <f t="shared" ref="V211:W211" ca="1" si="438">V210+U211*$D211</f>
        <v>0</v>
      </c>
      <c r="W211">
        <f t="shared" ca="1" si="438"/>
        <v>0</v>
      </c>
      <c r="Y211">
        <f ca="1">AVERAGE2(U211,Analysis!$B$5,2)</f>
        <v>0</v>
      </c>
      <c r="Z211">
        <f t="shared" ref="Z211:AA211" ca="1" si="439">Z210+Y211*$D211</f>
        <v>0</v>
      </c>
      <c r="AA211">
        <f t="shared" ca="1" si="439"/>
        <v>0</v>
      </c>
      <c r="AD211">
        <f ca="1">IF(B211&gt;0,C211-Analysis!$B$14,0)</f>
        <v>-3.3559449428590682E-3</v>
      </c>
      <c r="AE211">
        <f ca="1">IF(B211&gt;0,AE210+AD211*$D211,0)</f>
        <v>-2.4300074911776399E-2</v>
      </c>
      <c r="AF211">
        <f ca="1">IF(B211&gt;0,AF210+AE211*$D211,0)</f>
        <v>-4.8949030061256379E-2</v>
      </c>
      <c r="AG211">
        <f ca="1">IF(AND(B211&gt;Analysis!$B$34,B211&lt;Analysis!$B$35),FilterInput(AD211,Analysis!$B$29,Analysis!$B$30),0)</f>
        <v>0</v>
      </c>
      <c r="AH211">
        <f ca="1">MEDIAN2(AG211,Analysis!$B$5,2)</f>
        <v>0</v>
      </c>
      <c r="AI211">
        <f ca="1">AVERAGE2(AH211,Analysis!$B$6,2)</f>
        <v>0</v>
      </c>
      <c r="AJ211">
        <f ca="1">INTEGRAL2(AI211,$B211,AJ210,AI210,$B210,Analysis!$B$22)</f>
        <v>0</v>
      </c>
      <c r="AK211">
        <f ca="1">IF(AND(B211&lt;Analysis!$B$35,B211&gt;0),INTEGRAL2(AJ211,$B211,AK210,AJ210,$B210,Analysis!$B$23),0)</f>
        <v>0</v>
      </c>
      <c r="AM211">
        <f>Analysis!$B$31*'Flight Input'!U211+IF('Flight Input'!U211 &gt; 0,Analysis!$B$32,0)</f>
        <v>0</v>
      </c>
      <c r="AN211">
        <f ca="1">_xlfn.COVARIANCE.P($AK$102:$AK$1171,AM211:AM1280)</f>
        <v>9.439295162352461E-2</v>
      </c>
      <c r="AO211">
        <f t="shared" ca="1" si="403"/>
        <v>0</v>
      </c>
    </row>
    <row r="212" spans="1:41" x14ac:dyDescent="0.3">
      <c r="A212">
        <v>210</v>
      </c>
      <c r="B212">
        <f>'Flight Input'!M212</f>
        <v>4.2491770000051474</v>
      </c>
      <c r="C212">
        <f ca="1">INDIRECT(CONCATENATE("'Flight Input'!",Analysis!$B$2,A212+2))</f>
        <v>9.7844351400000011</v>
      </c>
      <c r="D212">
        <f t="shared" si="400"/>
        <v>1.915200000803452E-2</v>
      </c>
      <c r="F212">
        <f t="shared" ca="1" si="404"/>
        <v>41.338783868772602</v>
      </c>
      <c r="G212">
        <f t="shared" ca="1" si="405"/>
        <v>87.178256417344784</v>
      </c>
      <c r="I212">
        <f>SUM(D$2:D212)/COUNT(D$2:D212)</f>
        <v>1.9983700000046241E-2</v>
      </c>
      <c r="J212">
        <f>D212/I212</f>
        <v>0.95838108098050934</v>
      </c>
      <c r="L212">
        <f ca="1">VARA(C$2:C212)</f>
        <v>4.5603177117375102E-4</v>
      </c>
      <c r="M212">
        <f ca="1">(L212-L211)/D212</f>
        <v>9.9269720384381147E-4</v>
      </c>
      <c r="N212">
        <f t="shared" ca="1" si="406"/>
        <v>-3.5988439834526305</v>
      </c>
      <c r="O212" t="b">
        <f ca="1">IF(OR(O211,M212*MIN((B212-B$2)*Analysis!$B$19,1)&gt;Analysis!$B$18),TRUE,FALSE)</f>
        <v>0</v>
      </c>
      <c r="P212">
        <f ca="1">IF(O212,P211,SUM(C$2:C212)/COUNT(C$2:C212))</f>
        <v>9.8508322420379066</v>
      </c>
      <c r="Q212">
        <f ca="1">IF(O212,C212-P212,0)</f>
        <v>0</v>
      </c>
      <c r="R212">
        <f ca="1">R211+Q212*$D212</f>
        <v>0</v>
      </c>
      <c r="S212">
        <f t="shared" ca="1" si="407"/>
        <v>0</v>
      </c>
      <c r="U212">
        <f ca="1">MEDIAN2(Q212,Analysis!$B$5,2)</f>
        <v>0</v>
      </c>
      <c r="V212">
        <f t="shared" ref="V212:W212" ca="1" si="440">V211+U212*$D212</f>
        <v>0</v>
      </c>
      <c r="W212">
        <f t="shared" ca="1" si="440"/>
        <v>0</v>
      </c>
      <c r="Y212">
        <f ca="1">AVERAGE2(U212,Analysis!$B$5,2)</f>
        <v>0</v>
      </c>
      <c r="Z212">
        <f t="shared" ref="Z212:AA212" ca="1" si="441">Z211+Y212*$D212</f>
        <v>0</v>
      </c>
      <c r="AA212">
        <f t="shared" ca="1" si="441"/>
        <v>0</v>
      </c>
      <c r="AD212">
        <f ca="1">IF(B212&gt;0,C212-Analysis!$B$14,0)</f>
        <v>-7.2281004942858829E-2</v>
      </c>
      <c r="AE212">
        <f ca="1">IF(B212&gt;0,AE211+AD212*$D212,0)</f>
        <v>-2.5684400719022775E-2</v>
      </c>
      <c r="AF212">
        <f ca="1">IF(B212&gt;0,AF211+AE212*$D212,0)</f>
        <v>-4.9440937704033468E-2</v>
      </c>
      <c r="AG212">
        <f ca="1">IF(AND(B212&gt;Analysis!$B$34,B212&lt;Analysis!$B$35),FilterInput(AD212,Analysis!$B$29,Analysis!$B$30),0)</f>
        <v>0</v>
      </c>
      <c r="AH212">
        <f ca="1">MEDIAN2(AG212,Analysis!$B$5,2)</f>
        <v>0</v>
      </c>
      <c r="AI212">
        <f ca="1">AVERAGE2(AH212,Analysis!$B$6,2)</f>
        <v>0</v>
      </c>
      <c r="AJ212">
        <f ca="1">INTEGRAL2(AI212,$B212,AJ211,AI211,$B211,Analysis!$B$22)</f>
        <v>0</v>
      </c>
      <c r="AK212">
        <f ca="1">IF(AND(B212&lt;Analysis!$B$35,B212&gt;0),INTEGRAL2(AJ212,$B212,AK211,AJ211,$B211,Analysis!$B$23),0)</f>
        <v>0</v>
      </c>
      <c r="AM212">
        <f>Analysis!$B$31*'Flight Input'!U212+IF('Flight Input'!U212 &gt; 0,Analysis!$B$32,0)</f>
        <v>0</v>
      </c>
      <c r="AN212">
        <f ca="1">_xlfn.COVARIANCE.P($AK$102:$AK$1171,AM212:AM1281)</f>
        <v>9.3361122401776658E-2</v>
      </c>
      <c r="AO212">
        <f t="shared" ca="1" si="403"/>
        <v>0</v>
      </c>
    </row>
    <row r="213" spans="1:41" x14ac:dyDescent="0.3">
      <c r="A213">
        <v>211</v>
      </c>
      <c r="B213">
        <f>'Flight Input'!M213</f>
        <v>4.2693810000055237</v>
      </c>
      <c r="C213">
        <f ca="1">INDIRECT(CONCATENATE("'Flight Input'!",Analysis!$B$2,A213+2))</f>
        <v>9.7810997400000002</v>
      </c>
      <c r="D213">
        <f t="shared" si="400"/>
        <v>2.0204000000376254E-2</v>
      </c>
      <c r="F213">
        <f t="shared" ca="1" si="404"/>
        <v>41.536401207923241</v>
      </c>
      <c r="G213">
        <f t="shared" ca="1" si="405"/>
        <v>88.017457867365295</v>
      </c>
      <c r="I213">
        <f>SUM(D$2:D213)/COUNT(D$2:D213)</f>
        <v>1.9984744075877189E-2</v>
      </c>
      <c r="J213">
        <f>D213/I213</f>
        <v>1.0109711649879831</v>
      </c>
      <c r="L213">
        <f ca="1">VARA(C$2:C213)</f>
        <v>4.7680737863261386E-4</v>
      </c>
      <c r="M213">
        <f ca="1">(L213-L212)/D213</f>
        <v>1.0282917965984922E-3</v>
      </c>
      <c r="N213">
        <f t="shared" ca="1" si="406"/>
        <v>-0.16508612155706162</v>
      </c>
      <c r="O213" t="b">
        <f ca="1">IF(OR(O212,M213*MIN((B213-B$2)*Analysis!$B$19,1)&gt;Analysis!$B$18),TRUE,FALSE)</f>
        <v>0</v>
      </c>
      <c r="P213">
        <f ca="1">IF(O213,P212,SUM(C$2:C213)/COUNT(C$2:C213))</f>
        <v>9.850503315141502</v>
      </c>
      <c r="Q213">
        <f ca="1">IF(O213,C213-P213,0)</f>
        <v>0</v>
      </c>
      <c r="R213">
        <f ca="1">R212+Q213*$D213</f>
        <v>0</v>
      </c>
      <c r="S213">
        <f t="shared" ca="1" si="407"/>
        <v>0</v>
      </c>
      <c r="U213">
        <f ca="1">MEDIAN2(Q213,Analysis!$B$5,2)</f>
        <v>0</v>
      </c>
      <c r="V213">
        <f t="shared" ref="V213:W213" ca="1" si="442">V212+U213*$D213</f>
        <v>0</v>
      </c>
      <c r="W213">
        <f t="shared" ca="1" si="442"/>
        <v>0</v>
      </c>
      <c r="Y213">
        <f ca="1">AVERAGE2(U213,Analysis!$B$5,2)</f>
        <v>0</v>
      </c>
      <c r="Z213">
        <f t="shared" ref="Z213:AA213" ca="1" si="443">Z212+Y213*$D213</f>
        <v>0</v>
      </c>
      <c r="AA213">
        <f t="shared" ca="1" si="443"/>
        <v>0</v>
      </c>
      <c r="AD213">
        <f ca="1">IF(B213&gt;0,C213-Analysis!$B$14,0)</f>
        <v>-7.5616404942859816E-2</v>
      </c>
      <c r="AE213">
        <f ca="1">IF(B213&gt;0,AE212+AD213*$D213,0)</f>
        <v>-2.7212154564516765E-2</v>
      </c>
      <c r="AF213">
        <f ca="1">IF(B213&gt;0,AF212+AE213*$D213,0)</f>
        <v>-4.99907320748652E-2</v>
      </c>
      <c r="AG213">
        <f ca="1">IF(AND(B213&gt;Analysis!$B$34,B213&lt;Analysis!$B$35),FilterInput(AD213,Analysis!$B$29,Analysis!$B$30),0)</f>
        <v>0</v>
      </c>
      <c r="AH213">
        <f ca="1">MEDIAN2(AG213,Analysis!$B$5,2)</f>
        <v>0</v>
      </c>
      <c r="AI213">
        <f ca="1">AVERAGE2(AH213,Analysis!$B$6,2)</f>
        <v>0</v>
      </c>
      <c r="AJ213">
        <f ca="1">INTEGRAL2(AI213,$B213,AJ212,AI212,$B212,Analysis!$B$22)</f>
        <v>0</v>
      </c>
      <c r="AK213">
        <f ca="1">IF(AND(B213&lt;Analysis!$B$35,B213&gt;0),INTEGRAL2(AJ213,$B213,AK212,AJ212,$B212,Analysis!$B$23),0)</f>
        <v>0</v>
      </c>
      <c r="AM213">
        <f>Analysis!$B$31*'Flight Input'!U213+IF('Flight Input'!U213 &gt; 0,Analysis!$B$32,0)</f>
        <v>0</v>
      </c>
      <c r="AN213">
        <f ca="1">_xlfn.COVARIANCE.P($AK$102:$AK$1171,AM213:AM1282)</f>
        <v>9.2332637381270524E-2</v>
      </c>
      <c r="AO213">
        <f t="shared" ca="1" si="403"/>
        <v>0</v>
      </c>
    </row>
    <row r="214" spans="1:41" x14ac:dyDescent="0.3">
      <c r="A214">
        <v>212</v>
      </c>
      <c r="B214">
        <f>'Flight Input'!M214</f>
        <v>4.2926810000062687</v>
      </c>
      <c r="C214">
        <f ca="1">INDIRECT(CONCATENATE("'Flight Input'!",Analysis!$B$2,A214+2))</f>
        <v>9.8430400800000015</v>
      </c>
      <c r="D214">
        <f t="shared" si="400"/>
        <v>2.3300000000745058E-2</v>
      </c>
      <c r="F214">
        <f t="shared" ca="1" si="404"/>
        <v>41.765744041794576</v>
      </c>
      <c r="G214">
        <f t="shared" ca="1" si="405"/>
        <v>88.990599703570226</v>
      </c>
      <c r="I214">
        <f>SUM(D$2:D214)/COUNT(D$2:D214)</f>
        <v>2.0000382075522793E-2</v>
      </c>
      <c r="J214">
        <f>D214/I214</f>
        <v>1.164977744563213</v>
      </c>
      <c r="L214">
        <f ca="1">VARA(C$2:C214)</f>
        <v>4.7481978900226876E-4</v>
      </c>
      <c r="M214">
        <f ca="1">(L214-L213)/D214</f>
        <v>-8.530427597774857E-5</v>
      </c>
      <c r="N214">
        <f t="shared" ca="1" si="406"/>
        <v>2.658383690902177</v>
      </c>
      <c r="O214" t="b">
        <f ca="1">IF(OR(O213,M214*MIN((B214-B$2)*Analysis!$B$19,1)&gt;Analysis!$B$18),TRUE,FALSE)</f>
        <v>0</v>
      </c>
      <c r="P214">
        <f ca="1">IF(O214,P213,SUM(C$2:C214)/COUNT(C$2:C214))</f>
        <v>9.8504682764788658</v>
      </c>
      <c r="Q214">
        <f ca="1">IF(O214,C214-P214,0)</f>
        <v>0</v>
      </c>
      <c r="R214">
        <f ca="1">R213+Q214*$D214</f>
        <v>0</v>
      </c>
      <c r="S214">
        <f t="shared" ca="1" si="407"/>
        <v>0</v>
      </c>
      <c r="U214">
        <f ca="1">MEDIAN2(Q214,Analysis!$B$5,2)</f>
        <v>0</v>
      </c>
      <c r="V214">
        <f t="shared" ref="V214:W214" ca="1" si="444">V213+U214*$D214</f>
        <v>0</v>
      </c>
      <c r="W214">
        <f t="shared" ca="1" si="444"/>
        <v>0</v>
      </c>
      <c r="Y214">
        <f ca="1">AVERAGE2(U214,Analysis!$B$5,2)</f>
        <v>0</v>
      </c>
      <c r="Z214">
        <f t="shared" ref="Z214:AA214" ca="1" si="445">Z213+Y214*$D214</f>
        <v>0</v>
      </c>
      <c r="AA214">
        <f t="shared" ca="1" si="445"/>
        <v>0</v>
      </c>
      <c r="AD214">
        <f ca="1">IF(B214&gt;0,C214-Analysis!$B$14,0)</f>
        <v>-1.3676064942858446E-2</v>
      </c>
      <c r="AE214">
        <f ca="1">IF(B214&gt;0,AE213+AD214*$D214,0)</f>
        <v>-2.7530806877695557E-2</v>
      </c>
      <c r="AF214">
        <f ca="1">IF(B214&gt;0,AF213+AE214*$D214,0)</f>
        <v>-5.0632199875136022E-2</v>
      </c>
      <c r="AG214">
        <f ca="1">IF(AND(B214&gt;Analysis!$B$34,B214&lt;Analysis!$B$35),FilterInput(AD214,Analysis!$B$29,Analysis!$B$30),0)</f>
        <v>0</v>
      </c>
      <c r="AH214">
        <f ca="1">MEDIAN2(AG214,Analysis!$B$5,2)</f>
        <v>0</v>
      </c>
      <c r="AI214">
        <f ca="1">AVERAGE2(AH214,Analysis!$B$6,2)</f>
        <v>0</v>
      </c>
      <c r="AJ214">
        <f ca="1">INTEGRAL2(AI214,$B214,AJ213,AI213,$B213,Analysis!$B$22)</f>
        <v>0</v>
      </c>
      <c r="AK214">
        <f ca="1">IF(AND(B214&lt;Analysis!$B$35,B214&gt;0),INTEGRAL2(AJ214,$B214,AK213,AJ213,$B213,Analysis!$B$23),0)</f>
        <v>0</v>
      </c>
      <c r="AM214">
        <f>Analysis!$B$31*'Flight Input'!U214+IF('Flight Input'!U214 &gt; 0,Analysis!$B$32,0)</f>
        <v>0</v>
      </c>
      <c r="AN214">
        <f ca="1">_xlfn.COVARIANCE.P($AK$102:$AK$1171,AM214:AM1283)</f>
        <v>9.1308424827802132E-2</v>
      </c>
      <c r="AO214">
        <f t="shared" ca="1" si="403"/>
        <v>0</v>
      </c>
    </row>
    <row r="215" spans="1:41" x14ac:dyDescent="0.3">
      <c r="A215">
        <v>213</v>
      </c>
      <c r="B215">
        <f>'Flight Input'!M215</f>
        <v>4.3123619999969378</v>
      </c>
      <c r="C215">
        <f ca="1">INDIRECT(CONCATENATE("'Flight Input'!",Analysis!$B$2,A215+2))</f>
        <v>9.8448255000000007</v>
      </c>
      <c r="D215">
        <f t="shared" si="400"/>
        <v>1.9680999990669079E-2</v>
      </c>
      <c r="F215">
        <f t="shared" ca="1" si="404"/>
        <v>41.959500052368213</v>
      </c>
      <c r="G215">
        <f t="shared" ca="1" si="405"/>
        <v>89.81640462370936</v>
      </c>
      <c r="I215">
        <f>SUM(D$2:D215)/COUNT(D$2:D215)</f>
        <v>1.999888262911503E-2</v>
      </c>
      <c r="J215">
        <f>D215/I215</f>
        <v>0.98410498004607683</v>
      </c>
      <c r="L215">
        <f ca="1">VARA(C$2:C215)</f>
        <v>4.727393774905904E-4</v>
      </c>
      <c r="M215">
        <f ca="1">(L215-L214)/D215</f>
        <v>-1.0570659583683271E-4</v>
      </c>
      <c r="N215">
        <f t="shared" ca="1" si="406"/>
        <v>9.0717951366578495E-2</v>
      </c>
      <c r="O215" t="b">
        <f ca="1">IF(OR(O214,M215*MIN((B215-B$2)*Analysis!$B$19,1)&gt;Analysis!$B$18),TRUE,FALSE)</f>
        <v>0</v>
      </c>
      <c r="P215">
        <f ca="1">IF(O215,P214,SUM(C$2:C215)/COUNT(C$2:C215))</f>
        <v>9.850441908364477</v>
      </c>
      <c r="Q215">
        <f ca="1">IF(O215,C215-P215,0)</f>
        <v>0</v>
      </c>
      <c r="R215">
        <f ca="1">R214+Q215*$D215</f>
        <v>0</v>
      </c>
      <c r="S215">
        <f t="shared" ca="1" si="407"/>
        <v>0</v>
      </c>
      <c r="U215">
        <f ca="1">MEDIAN2(Q215,Analysis!$B$5,2)</f>
        <v>0</v>
      </c>
      <c r="V215">
        <f t="shared" ref="V215:W215" ca="1" si="446">V214+U215*$D215</f>
        <v>0</v>
      </c>
      <c r="W215">
        <f t="shared" ca="1" si="446"/>
        <v>0</v>
      </c>
      <c r="Y215">
        <f ca="1">AVERAGE2(U215,Analysis!$B$5,2)</f>
        <v>0</v>
      </c>
      <c r="Z215">
        <f t="shared" ref="Z215:AA215" ca="1" si="447">Z214+Y215*$D215</f>
        <v>0</v>
      </c>
      <c r="AA215">
        <f t="shared" ca="1" si="447"/>
        <v>0</v>
      </c>
      <c r="AD215">
        <f ca="1">IF(B215&gt;0,C215-Analysis!$B$14,0)</f>
        <v>-1.1890644942859296E-2</v>
      </c>
      <c r="AE215">
        <f ca="1">IF(B215&gt;0,AE214+AD215*$D215,0)</f>
        <v>-2.7764826660705021E-2</v>
      </c>
      <c r="AF215">
        <f ca="1">IF(B215&gt;0,AF214+AE215*$D215,0)</f>
        <v>-5.1178639428386283E-2</v>
      </c>
      <c r="AG215">
        <f ca="1">IF(AND(B215&gt;Analysis!$B$34,B215&lt;Analysis!$B$35),FilterInput(AD215,Analysis!$B$29,Analysis!$B$30),0)</f>
        <v>0</v>
      </c>
      <c r="AH215">
        <f ca="1">MEDIAN2(AG215,Analysis!$B$5,2)</f>
        <v>0</v>
      </c>
      <c r="AI215">
        <f ca="1">AVERAGE2(AH215,Analysis!$B$6,2)</f>
        <v>0</v>
      </c>
      <c r="AJ215">
        <f ca="1">INTEGRAL2(AI215,$B215,AJ214,AI214,$B214,Analysis!$B$22)</f>
        <v>0</v>
      </c>
      <c r="AK215">
        <f ca="1">IF(AND(B215&lt;Analysis!$B$35,B215&gt;0),INTEGRAL2(AJ215,$B215,AK214,AJ214,$B214,Analysis!$B$23),0)</f>
        <v>0</v>
      </c>
      <c r="AM215">
        <f>Analysis!$B$31*'Flight Input'!U215+IF('Flight Input'!U215 &gt; 0,Analysis!$B$32,0)</f>
        <v>0</v>
      </c>
      <c r="AN215">
        <f ca="1">_xlfn.COVARIANCE.P($AK$102:$AK$1171,AM215:AM1284)</f>
        <v>9.0283722139118339E-2</v>
      </c>
      <c r="AO215">
        <f t="shared" ca="1" si="403"/>
        <v>0</v>
      </c>
    </row>
    <row r="216" spans="1:41" x14ac:dyDescent="0.3">
      <c r="A216">
        <v>214</v>
      </c>
      <c r="B216">
        <f>'Flight Input'!M216</f>
        <v>4.3236270000052173</v>
      </c>
      <c r="C216">
        <f ca="1">INDIRECT(CONCATENATE("'Flight Input'!",Analysis!$B$2,A216+2))</f>
        <v>9.850240620000001</v>
      </c>
      <c r="D216">
        <f t="shared" si="400"/>
        <v>1.1265000008279458E-2</v>
      </c>
      <c r="F216">
        <f t="shared" ca="1" si="404"/>
        <v>42.070463013034065</v>
      </c>
      <c r="G216">
        <f t="shared" ca="1" si="405"/>
        <v>90.290328389899514</v>
      </c>
      <c r="I216">
        <f>SUM(D$2:D216)/COUNT(D$2:D216)</f>
        <v>1.9958070093503647E-2</v>
      </c>
      <c r="J216">
        <f>D216/I216</f>
        <v>0.56443333225621928</v>
      </c>
      <c r="L216">
        <f ca="1">VARA(C$2:C216)</f>
        <v>4.7053050343014098E-4</v>
      </c>
      <c r="M216">
        <f ca="1">(L216-L215)/D216</f>
        <v>-1.9608291689533555E-4</v>
      </c>
      <c r="N216">
        <f t="shared" ca="1" si="406"/>
        <v>0.48070306222994835</v>
      </c>
      <c r="O216" t="b">
        <f ca="1">IF(OR(O215,M216*MIN((B216-B$2)*Analysis!$B$19,1)&gt;Analysis!$B$18),TRUE,FALSE)</f>
        <v>0</v>
      </c>
      <c r="P216">
        <f ca="1">IF(O216,P215,SUM(C$2:C216)/COUNT(C$2:C216))</f>
        <v>9.850440972139527</v>
      </c>
      <c r="Q216">
        <f ca="1">IF(O216,C216-P216,0)</f>
        <v>0</v>
      </c>
      <c r="R216">
        <f ca="1">R215+Q216*$D216</f>
        <v>0</v>
      </c>
      <c r="S216">
        <f t="shared" ca="1" si="407"/>
        <v>0</v>
      </c>
      <c r="U216">
        <f ca="1">MEDIAN2(Q216,Analysis!$B$5,2)</f>
        <v>0</v>
      </c>
      <c r="V216">
        <f t="shared" ref="V216:W216" ca="1" si="448">V215+U216*$D216</f>
        <v>0</v>
      </c>
      <c r="W216">
        <f t="shared" ca="1" si="448"/>
        <v>0</v>
      </c>
      <c r="Y216">
        <f ca="1">AVERAGE2(U216,Analysis!$B$5,2)</f>
        <v>0</v>
      </c>
      <c r="Z216">
        <f t="shared" ref="Z216:AA216" ca="1" si="449">Z215+Y216*$D216</f>
        <v>0</v>
      </c>
      <c r="AA216">
        <f t="shared" ca="1" si="449"/>
        <v>0</v>
      </c>
      <c r="AD216">
        <f ca="1">IF(B216&gt;0,C216-Analysis!$B$14,0)</f>
        <v>-6.4755249428589678E-3</v>
      </c>
      <c r="AE216">
        <f ca="1">IF(B216&gt;0,AE215+AD216*$D216,0)</f>
        <v>-2.783777344923994E-2</v>
      </c>
      <c r="AF216">
        <f ca="1">IF(B216&gt;0,AF215+AE216*$D216,0)</f>
        <v>-5.149223194652245E-2</v>
      </c>
      <c r="AG216">
        <f ca="1">IF(AND(B216&gt;Analysis!$B$34,B216&lt;Analysis!$B$35),FilterInput(AD216,Analysis!$B$29,Analysis!$B$30),0)</f>
        <v>0</v>
      </c>
      <c r="AH216">
        <f ca="1">MEDIAN2(AG216,Analysis!$B$5,2)</f>
        <v>0</v>
      </c>
      <c r="AI216">
        <f ca="1">AVERAGE2(AH216,Analysis!$B$6,2)</f>
        <v>0</v>
      </c>
      <c r="AJ216">
        <f ca="1">INTEGRAL2(AI216,$B216,AJ215,AI215,$B215,Analysis!$B$22)</f>
        <v>0</v>
      </c>
      <c r="AK216">
        <f ca="1">IF(AND(B216&lt;Analysis!$B$35,B216&gt;0),INTEGRAL2(AJ216,$B216,AK215,AJ215,$B215,Analysis!$B$23),0)</f>
        <v>0</v>
      </c>
      <c r="AM216">
        <f>Analysis!$B$31*'Flight Input'!U216+IF('Flight Input'!U216 &gt; 0,Analysis!$B$32,0)</f>
        <v>0</v>
      </c>
      <c r="AN216">
        <f ca="1">_xlfn.COVARIANCE.P($AK$102:$AK$1171,AM216:AM1285)</f>
        <v>8.9260745072347478E-2</v>
      </c>
      <c r="AO216">
        <f t="shared" ca="1" si="403"/>
        <v>0</v>
      </c>
    </row>
    <row r="217" spans="1:41" x14ac:dyDescent="0.3">
      <c r="A217">
        <v>215</v>
      </c>
      <c r="B217">
        <f>'Flight Input'!M217</f>
        <v>4.3512570000020787</v>
      </c>
      <c r="C217">
        <f ca="1">INDIRECT(CONCATENATE("'Flight Input'!",Analysis!$B$2,A217+2))</f>
        <v>9.8545570200000014</v>
      </c>
      <c r="D217">
        <f t="shared" si="400"/>
        <v>2.7629999996861443E-2</v>
      </c>
      <c r="F217">
        <f t="shared" ca="1" si="404"/>
        <v>42.342744423465739</v>
      </c>
      <c r="G217">
        <f t="shared" ca="1" si="405"/>
        <v>91.460258418186982</v>
      </c>
      <c r="I217">
        <f>SUM(D$2:D217)/COUNT(D$2:D217)</f>
        <v>1.9993753488402988E-2</v>
      </c>
      <c r="J217">
        <f>D217/I217</f>
        <v>1.3819316124352399</v>
      </c>
      <c r="L217">
        <f ca="1">VARA(C$2:C217)</f>
        <v>4.6842042395139069E-4</v>
      </c>
      <c r="M217">
        <f ca="1">(L217-L216)/D217</f>
        <v>-7.6369145095547448E-5</v>
      </c>
      <c r="N217">
        <f t="shared" ca="1" si="406"/>
        <v>0.15622149838909707</v>
      </c>
      <c r="O217" t="b">
        <f ca="1">IF(OR(O216,M217*MIN((B217-B$2)*Analysis!$B$19,1)&gt;Analysis!$B$18),TRUE,FALSE)</f>
        <v>0</v>
      </c>
      <c r="P217">
        <f ca="1">IF(O217,P216,SUM(C$2:C217)/COUNT(C$2:C217))</f>
        <v>9.8504600279166574</v>
      </c>
      <c r="Q217">
        <f ca="1">IF(O217,C217-P217,0)</f>
        <v>0</v>
      </c>
      <c r="R217">
        <f ca="1">R216+Q217*$D217</f>
        <v>0</v>
      </c>
      <c r="S217">
        <f t="shared" ca="1" si="407"/>
        <v>0</v>
      </c>
      <c r="U217">
        <f ca="1">MEDIAN2(Q217,Analysis!$B$5,2)</f>
        <v>0</v>
      </c>
      <c r="V217">
        <f t="shared" ref="V217:W217" ca="1" si="450">V216+U217*$D217</f>
        <v>0</v>
      </c>
      <c r="W217">
        <f t="shared" ca="1" si="450"/>
        <v>0</v>
      </c>
      <c r="Y217">
        <f ca="1">AVERAGE2(U217,Analysis!$B$5,2)</f>
        <v>0</v>
      </c>
      <c r="Z217">
        <f t="shared" ref="Z217:AA217" ca="1" si="451">Z216+Y217*$D217</f>
        <v>0</v>
      </c>
      <c r="AA217">
        <f t="shared" ca="1" si="451"/>
        <v>0</v>
      </c>
      <c r="AD217">
        <f ca="1">IF(B217&gt;0,C217-Analysis!$B$14,0)</f>
        <v>-2.1591249428585257E-3</v>
      </c>
      <c r="AE217">
        <f ca="1">IF(B217&gt;0,AE216+AD217*$D217,0)</f>
        <v>-2.7897430071404345E-2</v>
      </c>
      <c r="AF217">
        <f ca="1">IF(B217&gt;0,AF216+AE217*$D217,0)</f>
        <v>-5.2263037939307797E-2</v>
      </c>
      <c r="AG217">
        <f ca="1">IF(AND(B217&gt;Analysis!$B$34,B217&lt;Analysis!$B$35),FilterInput(AD217,Analysis!$B$29,Analysis!$B$30),0)</f>
        <v>0</v>
      </c>
      <c r="AH217">
        <f ca="1">MEDIAN2(AG217,Analysis!$B$5,2)</f>
        <v>0</v>
      </c>
      <c r="AI217">
        <f ca="1">AVERAGE2(AH217,Analysis!$B$6,2)</f>
        <v>0</v>
      </c>
      <c r="AJ217">
        <f ca="1">INTEGRAL2(AI217,$B217,AJ216,AI216,$B216,Analysis!$B$22)</f>
        <v>0</v>
      </c>
      <c r="AK217">
        <f ca="1">IF(AND(B217&lt;Analysis!$B$35,B217&gt;0),INTEGRAL2(AJ217,$B217,AK216,AJ216,$B216,Analysis!$B$23),0)</f>
        <v>0</v>
      </c>
      <c r="AM217">
        <f>Analysis!$B$31*'Flight Input'!U217+IF('Flight Input'!U217 &gt; 0,Analysis!$B$32,0)</f>
        <v>0</v>
      </c>
      <c r="AN217">
        <f ca="1">_xlfn.COVARIANCE.P($AK$102:$AK$1171,AM217:AM1286)</f>
        <v>8.8238510859037389E-2</v>
      </c>
      <c r="AO217">
        <f t="shared" ca="1" si="403"/>
        <v>0</v>
      </c>
    </row>
    <row r="218" spans="1:41" x14ac:dyDescent="0.3">
      <c r="A218">
        <v>216</v>
      </c>
      <c r="B218">
        <f>'Flight Input'!M218</f>
        <v>4.370452999995905</v>
      </c>
      <c r="C218">
        <f ca="1">INDIRECT(CONCATENATE("'Flight Input'!",Analysis!$B$2,A218+2))</f>
        <v>9.8529776099999999</v>
      </c>
      <c r="D218">
        <f t="shared" si="400"/>
        <v>1.9195999993826263E-2</v>
      </c>
      <c r="F218">
        <f t="shared" ca="1" si="404"/>
        <v>42.53188218160647</v>
      </c>
      <c r="G218">
        <f t="shared" ca="1" si="405"/>
        <v>92.276700428282524</v>
      </c>
      <c r="I218">
        <f>SUM(D$2:D218)/COUNT(D$2:D218)</f>
        <v>1.9990060185187356E-2</v>
      </c>
      <c r="J218">
        <f>D218/I218</f>
        <v>0.96027724859230335</v>
      </c>
      <c r="L218">
        <f ca="1">VARA(C$2:C218)</f>
        <v>4.6628101926254835E-4</v>
      </c>
      <c r="M218">
        <f ca="1">(L218-L217)/D218</f>
        <v>-1.1145054644355146E-4</v>
      </c>
      <c r="N218">
        <f t="shared" ca="1" si="406"/>
        <v>-8.2278078792949849E-2</v>
      </c>
      <c r="O218" t="b">
        <f ca="1">IF(OR(O217,M218*MIN((B218-B$2)*Analysis!$B$19,1)&gt;Analysis!$B$18),TRUE,FALSE)</f>
        <v>0</v>
      </c>
      <c r="P218">
        <f ca="1">IF(O218,P217,SUM(C$2:C218)/COUNT(C$2:C218))</f>
        <v>9.8504716296774113</v>
      </c>
      <c r="Q218">
        <f ca="1">IF(O218,C218-P218,0)</f>
        <v>0</v>
      </c>
      <c r="R218">
        <f ca="1">R217+Q218*$D218</f>
        <v>0</v>
      </c>
      <c r="S218">
        <f t="shared" ca="1" si="407"/>
        <v>0</v>
      </c>
      <c r="U218">
        <f ca="1">MEDIAN2(Q218,Analysis!$B$5,2)</f>
        <v>0</v>
      </c>
      <c r="V218">
        <f t="shared" ref="V218:W218" ca="1" si="452">V217+U218*$D218</f>
        <v>0</v>
      </c>
      <c r="W218">
        <f t="shared" ca="1" si="452"/>
        <v>0</v>
      </c>
      <c r="Y218">
        <f ca="1">AVERAGE2(U218,Analysis!$B$5,2)</f>
        <v>0</v>
      </c>
      <c r="Z218">
        <f t="shared" ref="Z218:AA218" ca="1" si="453">Z217+Y218*$D218</f>
        <v>0</v>
      </c>
      <c r="AA218">
        <f t="shared" ca="1" si="453"/>
        <v>0</v>
      </c>
      <c r="AD218">
        <f ca="1">IF(B218&gt;0,C218-Analysis!$B$14,0)</f>
        <v>-3.7385349428600279E-3</v>
      </c>
      <c r="AE218">
        <f ca="1">IF(B218&gt;0,AE217+AD218*$D218,0)</f>
        <v>-2.7969194988144406E-2</v>
      </c>
      <c r="AF218">
        <f ca="1">IF(B218&gt;0,AF217+AE218*$D218,0)</f>
        <v>-5.2799934606127544E-2</v>
      </c>
      <c r="AG218">
        <f ca="1">IF(AND(B218&gt;Analysis!$B$34,B218&lt;Analysis!$B$35),FilterInput(AD218,Analysis!$B$29,Analysis!$B$30),0)</f>
        <v>0</v>
      </c>
      <c r="AH218">
        <f ca="1">MEDIAN2(AG218,Analysis!$B$5,2)</f>
        <v>0</v>
      </c>
      <c r="AI218">
        <f ca="1">AVERAGE2(AH218,Analysis!$B$6,2)</f>
        <v>0</v>
      </c>
      <c r="AJ218">
        <f ca="1">INTEGRAL2(AI218,$B218,AJ217,AI217,$B217,Analysis!$B$22)</f>
        <v>0</v>
      </c>
      <c r="AK218">
        <f ca="1">IF(AND(B218&lt;Analysis!$B$35,B218&gt;0),INTEGRAL2(AJ218,$B218,AK217,AJ217,$B217,Analysis!$B$23),0)</f>
        <v>0</v>
      </c>
      <c r="AM218">
        <f>Analysis!$B$31*'Flight Input'!U218+IF('Flight Input'!U218 &gt; 0,Analysis!$B$32,0)</f>
        <v>0</v>
      </c>
      <c r="AN218">
        <f ca="1">_xlfn.COVARIANCE.P($AK$102:$AK$1171,AM218:AM1287)</f>
        <v>8.7222520509190521E-2</v>
      </c>
      <c r="AO218">
        <f t="shared" ca="1" si="403"/>
        <v>0</v>
      </c>
    </row>
    <row r="219" spans="1:41" x14ac:dyDescent="0.3">
      <c r="A219">
        <v>217</v>
      </c>
      <c r="B219">
        <f>'Flight Input'!M219</f>
        <v>4.3855949999997392</v>
      </c>
      <c r="C219">
        <f ca="1">INDIRECT(CONCATENATE("'Flight Input'!",Analysis!$B$2,A219+2))</f>
        <v>9.8528402699999997</v>
      </c>
      <c r="D219">
        <f t="shared" si="400"/>
        <v>1.5142000003834255E-2</v>
      </c>
      <c r="F219">
        <f t="shared" ca="1" si="404"/>
        <v>42.681073889012588</v>
      </c>
      <c r="G219">
        <f t="shared" ca="1" si="405"/>
        <v>92.9229772492736</v>
      </c>
      <c r="I219">
        <f>SUM(D$2:D219)/COUNT(D$2:D219)</f>
        <v>1.9967718894029044E-2</v>
      </c>
      <c r="J219">
        <f>D219/I219</f>
        <v>0.75832397702484555</v>
      </c>
      <c r="L219">
        <f ca="1">VARA(C$2:C219)</f>
        <v>4.6415799484629961E-4</v>
      </c>
      <c r="M219">
        <f ca="1">(L219-L218)/D219</f>
        <v>-1.4020766184857624E-4</v>
      </c>
      <c r="N219">
        <f t="shared" ca="1" si="406"/>
        <v>-9.0701360431535219E-3</v>
      </c>
      <c r="O219" t="b">
        <f ca="1">IF(OR(O218,M219*MIN((B219-B$2)*Analysis!$B$19,1)&gt;Analysis!$B$18),TRUE,FALSE)</f>
        <v>0</v>
      </c>
      <c r="P219">
        <f ca="1">IF(O219,P218,SUM(C$2:C219)/COUNT(C$2:C219))</f>
        <v>9.8504824949999907</v>
      </c>
      <c r="Q219">
        <f ca="1">IF(O219,C219-P219,0)</f>
        <v>0</v>
      </c>
      <c r="R219">
        <f ca="1">R218+Q219*$D219</f>
        <v>0</v>
      </c>
      <c r="S219">
        <f t="shared" ca="1" si="407"/>
        <v>0</v>
      </c>
      <c r="U219">
        <f ca="1">MEDIAN2(Q219,Analysis!$B$5,2)</f>
        <v>0</v>
      </c>
      <c r="V219">
        <f t="shared" ref="V219:W219" ca="1" si="454">V218+U219*$D219</f>
        <v>0</v>
      </c>
      <c r="W219">
        <f t="shared" ca="1" si="454"/>
        <v>0</v>
      </c>
      <c r="Y219">
        <f ca="1">AVERAGE2(U219,Analysis!$B$5,2)</f>
        <v>0</v>
      </c>
      <c r="Z219">
        <f t="shared" ref="Z219:AA219" ca="1" si="455">Z218+Y219*$D219</f>
        <v>0</v>
      </c>
      <c r="AA219">
        <f t="shared" ca="1" si="455"/>
        <v>0</v>
      </c>
      <c r="AD219">
        <f ca="1">IF(B219&gt;0,C219-Analysis!$B$14,0)</f>
        <v>-3.8758749428602357E-3</v>
      </c>
      <c r="AE219">
        <f ca="1">IF(B219&gt;0,AE218+AD219*$D219,0)</f>
        <v>-2.8027883486544055E-2</v>
      </c>
      <c r="AF219">
        <f ca="1">IF(B219&gt;0,AF218+AE219*$D219,0)</f>
        <v>-5.322433281798826E-2</v>
      </c>
      <c r="AG219">
        <f ca="1">IF(AND(B219&gt;Analysis!$B$34,B219&lt;Analysis!$B$35),FilterInput(AD219,Analysis!$B$29,Analysis!$B$30),0)</f>
        <v>0</v>
      </c>
      <c r="AH219">
        <f ca="1">MEDIAN2(AG219,Analysis!$B$5,2)</f>
        <v>0</v>
      </c>
      <c r="AI219">
        <f ca="1">AVERAGE2(AH219,Analysis!$B$6,2)</f>
        <v>0</v>
      </c>
      <c r="AJ219">
        <f ca="1">INTEGRAL2(AI219,$B219,AJ218,AI218,$B218,Analysis!$B$22)</f>
        <v>0</v>
      </c>
      <c r="AK219">
        <f ca="1">IF(AND(B219&lt;Analysis!$B$35,B219&gt;0),INTEGRAL2(AJ219,$B219,AK218,AJ218,$B218,Analysis!$B$23),0)</f>
        <v>0</v>
      </c>
      <c r="AM219">
        <f>Analysis!$B$31*'Flight Input'!U219+IF('Flight Input'!U219 &gt; 0,Analysis!$B$32,0)</f>
        <v>0</v>
      </c>
      <c r="AN219">
        <f ca="1">_xlfn.COVARIANCE.P($AK$102:$AK$1171,AM219:AM1288)</f>
        <v>8.6203642767977998E-2</v>
      </c>
      <c r="AO219">
        <f t="shared" ca="1" si="403"/>
        <v>0</v>
      </c>
    </row>
    <row r="220" spans="1:41" x14ac:dyDescent="0.3">
      <c r="A220">
        <v>218</v>
      </c>
      <c r="B220">
        <f>'Flight Input'!M220</f>
        <v>4.4116510000021663</v>
      </c>
      <c r="C220">
        <f ca="1">INDIRECT(CONCATENATE("'Flight Input'!",Analysis!$B$2,A220+2))</f>
        <v>9.8516140200000013</v>
      </c>
      <c r="D220">
        <f t="shared" si="400"/>
        <v>2.6056000002427027E-2</v>
      </c>
      <c r="F220">
        <f t="shared" ca="1" si="404"/>
        <v>42.937767543941618</v>
      </c>
      <c r="G220">
        <f t="shared" ca="1" si="405"/>
        <v>94.041763720502757</v>
      </c>
      <c r="I220">
        <f>SUM(D$2:D220)/COUNT(D$2:D220)</f>
        <v>1.9995646789021698E-2</v>
      </c>
      <c r="J220">
        <f>D220/I220</f>
        <v>1.3030836300195436</v>
      </c>
      <c r="L220">
        <f ca="1">VARA(C$2:C220)</f>
        <v>4.6203467607399551E-4</v>
      </c>
      <c r="M220">
        <f ca="1">(L220-L219)/D220</f>
        <v>-8.1490588429011579E-5</v>
      </c>
      <c r="N220">
        <f t="shared" ca="1" si="406"/>
        <v>-4.7062097017355274E-2</v>
      </c>
      <c r="O220" t="b">
        <f ca="1">IF(OR(O219,M220*MIN((B220-B$2)*Analysis!$B$19,1)&gt;Analysis!$B$18),TRUE,FALSE)</f>
        <v>0</v>
      </c>
      <c r="P220">
        <f ca="1">IF(O220,P219,SUM(C$2:C220)/COUNT(C$2:C220))</f>
        <v>9.8504876617808126</v>
      </c>
      <c r="Q220">
        <f ca="1">IF(O220,C220-P220,0)</f>
        <v>0</v>
      </c>
      <c r="R220">
        <f ca="1">R219+Q220*$D220</f>
        <v>0</v>
      </c>
      <c r="S220">
        <f t="shared" ca="1" si="407"/>
        <v>0</v>
      </c>
      <c r="U220">
        <f ca="1">MEDIAN2(Q220,Analysis!$B$5,2)</f>
        <v>0</v>
      </c>
      <c r="V220">
        <f t="shared" ref="V220:W220" ca="1" si="456">V219+U220*$D220</f>
        <v>0</v>
      </c>
      <c r="W220">
        <f t="shared" ca="1" si="456"/>
        <v>0</v>
      </c>
      <c r="Y220">
        <f ca="1">AVERAGE2(U220,Analysis!$B$5,2)</f>
        <v>0</v>
      </c>
      <c r="Z220">
        <f t="shared" ref="Z220:AA220" ca="1" si="457">Z219+Y220*$D220</f>
        <v>0</v>
      </c>
      <c r="AA220">
        <f t="shared" ca="1" si="457"/>
        <v>0</v>
      </c>
      <c r="AD220">
        <f ca="1">IF(B220&gt;0,C220-Analysis!$B$14,0)</f>
        <v>-5.1021249428586657E-3</v>
      </c>
      <c r="AE220">
        <f ca="1">IF(B220&gt;0,AE219+AD220*$D220,0)</f>
        <v>-2.8160824454067562E-2</v>
      </c>
      <c r="AF220">
        <f ca="1">IF(B220&gt;0,AF219+AE220*$D220,0)</f>
        <v>-5.3958091260031794E-2</v>
      </c>
      <c r="AG220">
        <f ca="1">IF(AND(B220&gt;Analysis!$B$34,B220&lt;Analysis!$B$35),FilterInput(AD220,Analysis!$B$29,Analysis!$B$30),0)</f>
        <v>0</v>
      </c>
      <c r="AH220">
        <f ca="1">MEDIAN2(AG220,Analysis!$B$5,2)</f>
        <v>0</v>
      </c>
      <c r="AI220">
        <f ca="1">AVERAGE2(AH220,Analysis!$B$6,2)</f>
        <v>0</v>
      </c>
      <c r="AJ220">
        <f ca="1">INTEGRAL2(AI220,$B220,AJ219,AI219,$B219,Analysis!$B$22)</f>
        <v>0</v>
      </c>
      <c r="AK220">
        <f ca="1">IF(AND(B220&lt;Analysis!$B$35,B220&gt;0),INTEGRAL2(AJ220,$B220,AK219,AJ219,$B219,Analysis!$B$23),0)</f>
        <v>0</v>
      </c>
      <c r="AM220">
        <f>Analysis!$B$31*'Flight Input'!U220+IF('Flight Input'!U220 &gt; 0,Analysis!$B$32,0)</f>
        <v>0</v>
      </c>
      <c r="AN220">
        <f ca="1">_xlfn.COVARIANCE.P($AK$102:$AK$1171,AM220:AM1289)</f>
        <v>8.5186624122716048E-2</v>
      </c>
      <c r="AO220">
        <f t="shared" ca="1" si="403"/>
        <v>0</v>
      </c>
    </row>
    <row r="221" spans="1:41" x14ac:dyDescent="0.3">
      <c r="A221">
        <v>219</v>
      </c>
      <c r="B221">
        <f>'Flight Input'!M221</f>
        <v>4.4319560000003548</v>
      </c>
      <c r="C221">
        <f ca="1">INDIRECT(CONCATENATE("'Flight Input'!",Analysis!$B$2,A221+2))</f>
        <v>9.852261480000001</v>
      </c>
      <c r="D221">
        <f t="shared" si="400"/>
        <v>2.0304999998188578E-2</v>
      </c>
      <c r="F221">
        <f t="shared" ca="1" si="404"/>
        <v>43.137817713275169</v>
      </c>
      <c r="G221">
        <f t="shared" ca="1" si="405"/>
        <v>94.917677109092665</v>
      </c>
      <c r="I221">
        <f>SUM(D$2:D221)/COUNT(D$2:D221)</f>
        <v>1.999705936075305E-2</v>
      </c>
      <c r="J221">
        <f>D221/I221</f>
        <v>1.0153992960604949</v>
      </c>
      <c r="L221">
        <f ca="1">VARA(C$2:C221)</f>
        <v>4.599392306540927E-4</v>
      </c>
      <c r="M221">
        <f ca="1">(L221-L220)/D221</f>
        <v>-1.0319849397142314E-4</v>
      </c>
      <c r="N221">
        <f t="shared" ca="1" si="406"/>
        <v>3.1886727409873007E-2</v>
      </c>
      <c r="O221" t="b">
        <f ca="1">IF(OR(O220,M221*MIN((B221-B$2)*Analysis!$B$19,1)&gt;Analysis!$B$18),TRUE,FALSE)</f>
        <v>0</v>
      </c>
      <c r="P221">
        <f ca="1">IF(O221,P220,SUM(C$2:C221)/COUNT(C$2:C221))</f>
        <v>9.8504957245908997</v>
      </c>
      <c r="Q221">
        <f ca="1">IF(O221,C221-P221,0)</f>
        <v>0</v>
      </c>
      <c r="R221">
        <f ca="1">R220+Q221*$D221</f>
        <v>0</v>
      </c>
      <c r="S221">
        <f t="shared" ca="1" si="407"/>
        <v>0</v>
      </c>
      <c r="U221">
        <f ca="1">MEDIAN2(Q221,Analysis!$B$5,2)</f>
        <v>0</v>
      </c>
      <c r="V221">
        <f t="shared" ref="V221:W221" ca="1" si="458">V220+U221*$D221</f>
        <v>0</v>
      </c>
      <c r="W221">
        <f t="shared" ca="1" si="458"/>
        <v>0</v>
      </c>
      <c r="Y221">
        <f ca="1">AVERAGE2(U221,Analysis!$B$5,2)</f>
        <v>0</v>
      </c>
      <c r="Z221">
        <f t="shared" ref="Z221:AA221" ca="1" si="459">Z220+Y221*$D221</f>
        <v>0</v>
      </c>
      <c r="AA221">
        <f t="shared" ca="1" si="459"/>
        <v>0</v>
      </c>
      <c r="AD221">
        <f ca="1">IF(B221&gt;0,C221-Analysis!$B$14,0)</f>
        <v>-4.4546649428589546E-3</v>
      </c>
      <c r="AE221">
        <f ca="1">IF(B221&gt;0,AE220+AD221*$D221,0)</f>
        <v>-2.8251276425724243E-2</v>
      </c>
      <c r="AF221">
        <f ca="1">IF(B221&gt;0,AF220+AE221*$D221,0)</f>
        <v>-5.453173342780495E-2</v>
      </c>
      <c r="AG221">
        <f ca="1">IF(AND(B221&gt;Analysis!$B$34,B221&lt;Analysis!$B$35),FilterInput(AD221,Analysis!$B$29,Analysis!$B$30),0)</f>
        <v>0</v>
      </c>
      <c r="AH221">
        <f ca="1">MEDIAN2(AG221,Analysis!$B$5,2)</f>
        <v>0</v>
      </c>
      <c r="AI221">
        <f ca="1">AVERAGE2(AH221,Analysis!$B$6,2)</f>
        <v>0</v>
      </c>
      <c r="AJ221">
        <f ca="1">INTEGRAL2(AI221,$B221,AJ220,AI220,$B220,Analysis!$B$22)</f>
        <v>0</v>
      </c>
      <c r="AK221">
        <f ca="1">IF(AND(B221&lt;Analysis!$B$35,B221&gt;0),INTEGRAL2(AJ221,$B221,AK220,AJ220,$B220,Analysis!$B$23),0)</f>
        <v>0</v>
      </c>
      <c r="AM221">
        <f>Analysis!$B$31*'Flight Input'!U221+IF('Flight Input'!U221 &gt; 0,Analysis!$B$32,0)</f>
        <v>0</v>
      </c>
      <c r="AN221">
        <f ca="1">_xlfn.COVARIANCE.P($AK$102:$AK$1171,AM221:AM1290)</f>
        <v>8.4171571457968483E-2</v>
      </c>
      <c r="AO221">
        <f t="shared" ca="1" si="403"/>
        <v>0</v>
      </c>
    </row>
    <row r="222" spans="1:41" x14ac:dyDescent="0.3">
      <c r="A222">
        <v>220</v>
      </c>
      <c r="B222">
        <f>'Flight Input'!M222</f>
        <v>4.450609000006807</v>
      </c>
      <c r="C222">
        <f ca="1">INDIRECT(CONCATENATE("'Flight Input'!",Analysis!$B$2,A222+2))</f>
        <v>9.7839250199999999</v>
      </c>
      <c r="D222">
        <f t="shared" si="400"/>
        <v>1.8653000006452203E-2</v>
      </c>
      <c r="F222">
        <f t="shared" ca="1" si="404"/>
        <v>43.320317266736353</v>
      </c>
      <c r="G222">
        <f t="shared" ca="1" si="405"/>
        <v>95.725730987348612</v>
      </c>
      <c r="I222">
        <f>SUM(D$2:D222)/COUNT(D$2:D222)</f>
        <v>1.9990950000051685E-2</v>
      </c>
      <c r="J222">
        <f>D222/I222</f>
        <v>0.93307221549771158</v>
      </c>
      <c r="L222">
        <f ca="1">VARA(C$2:C222)</f>
        <v>4.7790135213015276E-4</v>
      </c>
      <c r="M222">
        <f ca="1">(L222-L221)/D222</f>
        <v>9.6296153272110857E-4</v>
      </c>
      <c r="N222">
        <f t="shared" ca="1" si="406"/>
        <v>-3.6635640366891704</v>
      </c>
      <c r="O222" t="b">
        <f ca="1">IF(OR(O221,M222*MIN((B222-B$2)*Analysis!$B$19,1)&gt;Analysis!$B$18),TRUE,FALSE)</f>
        <v>0</v>
      </c>
      <c r="P222">
        <f ca="1">IF(O222,P221,SUM(C$2:C222)/COUNT(C$2:C222))</f>
        <v>9.8501944996832478</v>
      </c>
      <c r="Q222">
        <f ca="1">IF(O222,C222-P222,0)</f>
        <v>0</v>
      </c>
      <c r="R222">
        <f ca="1">R221+Q222*$D222</f>
        <v>0</v>
      </c>
      <c r="S222">
        <f t="shared" ca="1" si="407"/>
        <v>0</v>
      </c>
      <c r="U222">
        <f ca="1">MEDIAN2(Q222,Analysis!$B$5,2)</f>
        <v>0</v>
      </c>
      <c r="V222">
        <f t="shared" ref="V222:W222" ca="1" si="460">V221+U222*$D222</f>
        <v>0</v>
      </c>
      <c r="W222">
        <f t="shared" ca="1" si="460"/>
        <v>0</v>
      </c>
      <c r="Y222">
        <f ca="1">AVERAGE2(U222,Analysis!$B$5,2)</f>
        <v>0</v>
      </c>
      <c r="Z222">
        <f t="shared" ref="Z222:AA222" ca="1" si="461">Z221+Y222*$D222</f>
        <v>0</v>
      </c>
      <c r="AA222">
        <f t="shared" ca="1" si="461"/>
        <v>0</v>
      </c>
      <c r="AD222">
        <f ca="1">IF(B222&gt;0,C222-Analysis!$B$14,0)</f>
        <v>-7.2791124942860108E-2</v>
      </c>
      <c r="AE222">
        <f ca="1">IF(B222&gt;0,AE221+AD222*$D222,0)</f>
        <v>-2.9609049279753077E-2</v>
      </c>
      <c r="AF222">
        <f ca="1">IF(B222&gt;0,AF221+AE222*$D222,0)</f>
        <v>-5.5084031024211229E-2</v>
      </c>
      <c r="AG222">
        <f ca="1">IF(AND(B222&gt;Analysis!$B$34,B222&lt;Analysis!$B$35),FilterInput(AD222,Analysis!$B$29,Analysis!$B$30),0)</f>
        <v>0</v>
      </c>
      <c r="AH222">
        <f ca="1">MEDIAN2(AG222,Analysis!$B$5,2)</f>
        <v>0</v>
      </c>
      <c r="AI222">
        <f ca="1">AVERAGE2(AH222,Analysis!$B$6,2)</f>
        <v>0</v>
      </c>
      <c r="AJ222">
        <f ca="1">INTEGRAL2(AI222,$B222,AJ221,AI221,$B221,Analysis!$B$22)</f>
        <v>0</v>
      </c>
      <c r="AK222">
        <f ca="1">IF(AND(B222&lt;Analysis!$B$35,B222&gt;0),INTEGRAL2(AJ222,$B222,AK221,AJ221,$B221,Analysis!$B$23),0)</f>
        <v>0</v>
      </c>
      <c r="AM222">
        <f>Analysis!$B$31*'Flight Input'!U222+IF('Flight Input'!U222 &gt; 0,Analysis!$B$32,0)</f>
        <v>0</v>
      </c>
      <c r="AN222">
        <f ca="1">_xlfn.COVARIANCE.P($AK$102:$AK$1171,AM222:AM1291)</f>
        <v>8.3159374793147112E-2</v>
      </c>
      <c r="AO222">
        <f t="shared" ca="1" si="403"/>
        <v>0</v>
      </c>
    </row>
    <row r="223" spans="1:41" x14ac:dyDescent="0.3">
      <c r="A223">
        <v>221</v>
      </c>
      <c r="B223">
        <f>'Flight Input'!M223</f>
        <v>4.4711410000018077</v>
      </c>
      <c r="C223">
        <f ca="1">INDIRECT(CONCATENATE("'Flight Input'!",Analysis!$B$2,A223+2))</f>
        <v>9.7957558799999997</v>
      </c>
      <c r="D223">
        <f t="shared" si="400"/>
        <v>2.053199999500066E-2</v>
      </c>
      <c r="F223">
        <f t="shared" ca="1" si="404"/>
        <v>43.521443726415541</v>
      </c>
      <c r="G223">
        <f t="shared" ca="1" si="405"/>
        <v>96.6193132697218</v>
      </c>
      <c r="I223">
        <f>SUM(D$2:D223)/COUNT(D$2:D223)</f>
        <v>1.9993398190074077E-2</v>
      </c>
      <c r="J223">
        <f>D223/I223</f>
        <v>1.0269389825484483</v>
      </c>
      <c r="L223">
        <f ca="1">VARA(C$2:C223)</f>
        <v>4.8908828686587908E-4</v>
      </c>
      <c r="M223">
        <f ca="1">(L223-L222)/D223</f>
        <v>5.4485363035506663E-4</v>
      </c>
      <c r="N223">
        <f t="shared" ca="1" si="406"/>
        <v>0.5762156634950607</v>
      </c>
      <c r="O223" t="b">
        <f ca="1">IF(OR(O222,M223*MIN((B223-B$2)*Analysis!$B$19,1)&gt;Analysis!$B$18),TRUE,FALSE)</f>
        <v>0</v>
      </c>
      <c r="P223">
        <f ca="1">IF(O223,P222,SUM(C$2:C223)/COUNT(C$2:C223))</f>
        <v>9.8499492806756646</v>
      </c>
      <c r="Q223">
        <f ca="1">IF(O223,C223-P223,0)</f>
        <v>0</v>
      </c>
      <c r="R223">
        <f ca="1">R222+Q223*$D223</f>
        <v>0</v>
      </c>
      <c r="S223">
        <f t="shared" ca="1" si="407"/>
        <v>0</v>
      </c>
      <c r="U223">
        <f ca="1">MEDIAN2(Q223,Analysis!$B$5,2)</f>
        <v>0</v>
      </c>
      <c r="V223">
        <f t="shared" ref="V223:W223" ca="1" si="462">V222+U223*$D223</f>
        <v>0</v>
      </c>
      <c r="W223">
        <f t="shared" ca="1" si="462"/>
        <v>0</v>
      </c>
      <c r="Y223">
        <f ca="1">AVERAGE2(U223,Analysis!$B$5,2)</f>
        <v>0</v>
      </c>
      <c r="Z223">
        <f t="shared" ref="Z223:AA223" ca="1" si="463">Z222+Y223*$D223</f>
        <v>0</v>
      </c>
      <c r="AA223">
        <f t="shared" ca="1" si="463"/>
        <v>0</v>
      </c>
      <c r="AD223">
        <f ca="1">IF(B223&gt;0,C223-Analysis!$B$14,0)</f>
        <v>-6.0960264942860221E-2</v>
      </c>
      <c r="AE223">
        <f ca="1">IF(B223&gt;0,AE222+AD223*$D223,0)</f>
        <v>-3.0860685439255121E-2</v>
      </c>
      <c r="AF223">
        <f ca="1">IF(B223&gt;0,AF222+AE223*$D223,0)</f>
        <v>-5.5717662617495729E-2</v>
      </c>
      <c r="AG223">
        <f ca="1">IF(AND(B223&gt;Analysis!$B$34,B223&lt;Analysis!$B$35),FilterInput(AD223,Analysis!$B$29,Analysis!$B$30),0)</f>
        <v>0</v>
      </c>
      <c r="AH223">
        <f ca="1">MEDIAN2(AG223,Analysis!$B$5,2)</f>
        <v>0</v>
      </c>
      <c r="AI223">
        <f ca="1">AVERAGE2(AH223,Analysis!$B$6,2)</f>
        <v>0</v>
      </c>
      <c r="AJ223">
        <f ca="1">INTEGRAL2(AI223,$B223,AJ222,AI222,$B222,Analysis!$B$22)</f>
        <v>0</v>
      </c>
      <c r="AK223">
        <f ca="1">IF(AND(B223&lt;Analysis!$B$35,B223&gt;0),INTEGRAL2(AJ223,$B223,AK222,AJ222,$B222,Analysis!$B$23),0)</f>
        <v>0</v>
      </c>
      <c r="AM223">
        <f>Analysis!$B$31*'Flight Input'!U223+IF('Flight Input'!U223 &gt; 0,Analysis!$B$32,0)</f>
        <v>0</v>
      </c>
      <c r="AN223">
        <f ca="1">_xlfn.COVARIANCE.P($AK$102:$AK$1171,AM223:AM1292)</f>
        <v>8.2148362049331305E-2</v>
      </c>
      <c r="AO223">
        <f t="shared" ca="1" si="403"/>
        <v>0</v>
      </c>
    </row>
    <row r="224" spans="1:41" x14ac:dyDescent="0.3">
      <c r="A224">
        <v>222</v>
      </c>
      <c r="B224">
        <f>'Flight Input'!M224</f>
        <v>4.4914649999991525</v>
      </c>
      <c r="C224">
        <f ca="1">INDIRECT(CONCATENATE("'Flight Input'!",Analysis!$B$2,A224+2))</f>
        <v>9.8635037400000005</v>
      </c>
      <c r="D224">
        <f t="shared" si="400"/>
        <v>2.0323999997344799E-2</v>
      </c>
      <c r="F224">
        <f t="shared" ca="1" si="404"/>
        <v>43.72190957640111</v>
      </c>
      <c r="G224">
        <f t="shared" ca="1" si="405"/>
        <v>97.507917359836483</v>
      </c>
      <c r="I224">
        <f>SUM(D$2:D224)/COUNT(D$2:D224)</f>
        <v>1.9994887387404126E-2</v>
      </c>
      <c r="J224">
        <f>D224/I224</f>
        <v>1.0164598381358227</v>
      </c>
      <c r="L224">
        <f ca="1">VARA(C$2:C224)</f>
        <v>4.8770905807806554E-4</v>
      </c>
      <c r="M224">
        <f ca="1">(L224-L223)/D224</f>
        <v>-6.7862073804060514E-5</v>
      </c>
      <c r="N224">
        <f t="shared" ca="1" si="406"/>
        <v>3.3333920492448139</v>
      </c>
      <c r="O224" t="b">
        <f ca="1">IF(OR(O223,M224*MIN((B224-B$2)*Analysis!$B$19,1)&gt;Analysis!$B$18),TRUE,FALSE)</f>
        <v>0</v>
      </c>
      <c r="P224">
        <f ca="1">IF(O224,P223,SUM(C$2:C224)/COUNT(C$2:C224))</f>
        <v>9.8500100630044738</v>
      </c>
      <c r="Q224">
        <f ca="1">IF(O224,C224-P224,0)</f>
        <v>0</v>
      </c>
      <c r="R224">
        <f ca="1">R223+Q224*$D224</f>
        <v>0</v>
      </c>
      <c r="S224">
        <f t="shared" ca="1" si="407"/>
        <v>0</v>
      </c>
      <c r="U224">
        <f ca="1">MEDIAN2(Q224,Analysis!$B$5,2)</f>
        <v>0</v>
      </c>
      <c r="V224">
        <f t="shared" ref="V224:W224" ca="1" si="464">V223+U224*$D224</f>
        <v>0</v>
      </c>
      <c r="W224">
        <f t="shared" ca="1" si="464"/>
        <v>0</v>
      </c>
      <c r="Y224">
        <f ca="1">AVERAGE2(U224,Analysis!$B$5,2)</f>
        <v>0</v>
      </c>
      <c r="Z224">
        <f t="shared" ref="Z224:AA224" ca="1" si="465">Z223+Y224*$D224</f>
        <v>0</v>
      </c>
      <c r="AA224">
        <f t="shared" ca="1" si="465"/>
        <v>0</v>
      </c>
      <c r="AD224">
        <f ca="1">IF(B224&gt;0,C224-Analysis!$B$14,0)</f>
        <v>6.7875950571405497E-3</v>
      </c>
      <c r="AE224">
        <f ca="1">IF(B224&gt;0,AE223+AD224*$D224,0)</f>
        <v>-3.0722734357331818E-2</v>
      </c>
      <c r="AF224">
        <f ca="1">IF(B224&gt;0,AF223+AE224*$D224,0)</f>
        <v>-5.6342071470492569E-2</v>
      </c>
      <c r="AG224">
        <f ca="1">IF(AND(B224&gt;Analysis!$B$34,B224&lt;Analysis!$B$35),FilterInput(AD224,Analysis!$B$29,Analysis!$B$30),0)</f>
        <v>0</v>
      </c>
      <c r="AH224">
        <f ca="1">MEDIAN2(AG224,Analysis!$B$5,2)</f>
        <v>0</v>
      </c>
      <c r="AI224">
        <f ca="1">AVERAGE2(AH224,Analysis!$B$6,2)</f>
        <v>0</v>
      </c>
      <c r="AJ224">
        <f ca="1">INTEGRAL2(AI224,$B224,AJ223,AI223,$B223,Analysis!$B$22)</f>
        <v>0</v>
      </c>
      <c r="AK224">
        <f ca="1">IF(AND(B224&lt;Analysis!$B$35,B224&gt;0),INTEGRAL2(AJ224,$B224,AK223,AJ223,$B223,Analysis!$B$23),0)</f>
        <v>0</v>
      </c>
      <c r="AM224">
        <f>Analysis!$B$31*'Flight Input'!U224+IF('Flight Input'!U224 &gt; 0,Analysis!$B$32,0)</f>
        <v>0</v>
      </c>
      <c r="AN224">
        <f ca="1">_xlfn.COVARIANCE.P($AK$102:$AK$1171,AM224:AM1293)</f>
        <v>8.1140033173796644E-2</v>
      </c>
      <c r="AO224">
        <f t="shared" ca="1" si="403"/>
        <v>0</v>
      </c>
    </row>
    <row r="225" spans="1:41" x14ac:dyDescent="0.3">
      <c r="A225">
        <v>223</v>
      </c>
      <c r="B225">
        <f>'Flight Input'!M225</f>
        <v>4.5113770000025397</v>
      </c>
      <c r="C225">
        <f ca="1">INDIRECT(CONCATENATE("'Flight Input'!",Analysis!$B$2,A225+2))</f>
        <v>9.8469248400000016</v>
      </c>
      <c r="D225">
        <f t="shared" si="400"/>
        <v>1.991200000338722E-2</v>
      </c>
      <c r="F225">
        <f t="shared" ca="1" si="404"/>
        <v>43.917981543848541</v>
      </c>
      <c r="G225">
        <f t="shared" ca="1" si="405"/>
        <v>98.382412208486357</v>
      </c>
      <c r="I225">
        <f>SUM(D$2:D225)/COUNT(D$2:D225)</f>
        <v>1.9994515695099118E-2</v>
      </c>
      <c r="J225">
        <f>D225/I225</f>
        <v>0.99587308375105466</v>
      </c>
      <c r="L225">
        <f ca="1">VARA(C$2:C225)</f>
        <v>4.8556451569759456E-4</v>
      </c>
      <c r="M225">
        <f ca="1">(L225-L224)/D225</f>
        <v>-1.0770100342035816E-4</v>
      </c>
      <c r="N225">
        <f t="shared" ca="1" si="406"/>
        <v>-0.83260847715843334</v>
      </c>
      <c r="O225" t="b">
        <f ca="1">IF(OR(O224,M225*MIN((B225-B$2)*Analysis!$B$19,1)&gt;Analysis!$B$18),TRUE,FALSE)</f>
        <v>0</v>
      </c>
      <c r="P225">
        <f ca="1">IF(O225,P224,SUM(C$2:C225)/COUNT(C$2:C225))</f>
        <v>9.8499962896874909</v>
      </c>
      <c r="Q225">
        <f ca="1">IF(O225,C225-P225,0)</f>
        <v>0</v>
      </c>
      <c r="R225">
        <f ca="1">R224+Q225*$D225</f>
        <v>0</v>
      </c>
      <c r="S225">
        <f t="shared" ca="1" si="407"/>
        <v>0</v>
      </c>
      <c r="U225">
        <f ca="1">MEDIAN2(Q225,Analysis!$B$5,2)</f>
        <v>0</v>
      </c>
      <c r="V225">
        <f t="shared" ref="V225:W225" ca="1" si="466">V224+U225*$D225</f>
        <v>0</v>
      </c>
      <c r="W225">
        <f t="shared" ca="1" si="466"/>
        <v>0</v>
      </c>
      <c r="Y225">
        <f ca="1">AVERAGE2(U225,Analysis!$B$5,2)</f>
        <v>0</v>
      </c>
      <c r="Z225">
        <f t="shared" ref="Z225:AA225" ca="1" si="467">Z224+Y225*$D225</f>
        <v>0</v>
      </c>
      <c r="AA225">
        <f t="shared" ca="1" si="467"/>
        <v>0</v>
      </c>
      <c r="AD225">
        <f ca="1">IF(B225&gt;0,C225-Analysis!$B$14,0)</f>
        <v>-9.7913049428584031E-3</v>
      </c>
      <c r="AE225">
        <f ca="1">IF(B225&gt;0,AE224+AD225*$D225,0)</f>
        <v>-3.0917698821387181E-2</v>
      </c>
      <c r="AF225">
        <f ca="1">IF(B225&gt;0,AF224+AE225*$D225,0)</f>
        <v>-5.6957704689528758E-2</v>
      </c>
      <c r="AG225">
        <f ca="1">IF(AND(B225&gt;Analysis!$B$34,B225&lt;Analysis!$B$35),FilterInput(AD225,Analysis!$B$29,Analysis!$B$30),0)</f>
        <v>0</v>
      </c>
      <c r="AH225">
        <f ca="1">MEDIAN2(AG225,Analysis!$B$5,2)</f>
        <v>0</v>
      </c>
      <c r="AI225">
        <f ca="1">AVERAGE2(AH225,Analysis!$B$6,2)</f>
        <v>0</v>
      </c>
      <c r="AJ225">
        <f ca="1">INTEGRAL2(AI225,$B225,AJ224,AI224,$B224,Analysis!$B$22)</f>
        <v>0</v>
      </c>
      <c r="AK225">
        <f ca="1">IF(AND(B225&lt;Analysis!$B$35,B225&gt;0),INTEGRAL2(AJ225,$B225,AK224,AJ224,$B224,Analysis!$B$23),0)</f>
        <v>0</v>
      </c>
      <c r="AM225">
        <f>Analysis!$B$31*'Flight Input'!U225+IF('Flight Input'!U225 &gt; 0,Analysis!$B$32,0)</f>
        <v>0</v>
      </c>
      <c r="AN225">
        <f ca="1">_xlfn.COVARIANCE.P($AK$102:$AK$1171,AM225:AM1294)</f>
        <v>8.0131671949381061E-2</v>
      </c>
      <c r="AO225">
        <f t="shared" ca="1" si="403"/>
        <v>0</v>
      </c>
    </row>
    <row r="226" spans="1:41" x14ac:dyDescent="0.3">
      <c r="A226">
        <v>224</v>
      </c>
      <c r="B226">
        <f>'Flight Input'!M226</f>
        <v>4.5335110000014538</v>
      </c>
      <c r="C226">
        <f ca="1">INDIRECT(CONCATENATE("'Flight Input'!",Analysis!$B$2,A226+2))</f>
        <v>9.8517023100000003</v>
      </c>
      <c r="D226">
        <f t="shared" si="400"/>
        <v>2.2133999998914078E-2</v>
      </c>
      <c r="F226">
        <f t="shared" ca="1" si="404"/>
        <v>44.136039122767386</v>
      </c>
      <c r="G226">
        <f t="shared" ca="1" si="405"/>
        <v>99.359319298381763</v>
      </c>
      <c r="I226">
        <f>SUM(D$2:D226)/COUNT(D$2:D226)</f>
        <v>2.0004066964312579E-2</v>
      </c>
      <c r="J226">
        <f>D226/I226</f>
        <v>1.1064750002287693</v>
      </c>
      <c r="L226">
        <f ca="1">VARA(C$2:C226)</f>
        <v>4.834097525459429E-4</v>
      </c>
      <c r="M226">
        <f ca="1">(L226-L225)/D226</f>
        <v>-9.7350824602754888E-5</v>
      </c>
      <c r="N226">
        <f t="shared" ca="1" si="406"/>
        <v>0.21584304690670994</v>
      </c>
      <c r="O226" t="b">
        <f ca="1">IF(OR(O225,M226*MIN((B226-B$2)*Analysis!$B$19,1)&gt;Analysis!$B$18),TRUE,FALSE)</f>
        <v>0</v>
      </c>
      <c r="P226">
        <f ca="1">IF(O226,P225,SUM(C$2:C226)/COUNT(C$2:C226))</f>
        <v>9.8500038719999896</v>
      </c>
      <c r="Q226">
        <f ca="1">IF(O226,C226-P226,0)</f>
        <v>0</v>
      </c>
      <c r="R226">
        <f ca="1">R225+Q226*$D226</f>
        <v>0</v>
      </c>
      <c r="S226">
        <f t="shared" ca="1" si="407"/>
        <v>0</v>
      </c>
      <c r="U226">
        <f ca="1">MEDIAN2(Q226,Analysis!$B$5,2)</f>
        <v>0</v>
      </c>
      <c r="V226">
        <f t="shared" ref="V226:W226" ca="1" si="468">V225+U226*$D226</f>
        <v>0</v>
      </c>
      <c r="W226">
        <f t="shared" ca="1" si="468"/>
        <v>0</v>
      </c>
      <c r="Y226">
        <f ca="1">AVERAGE2(U226,Analysis!$B$5,2)</f>
        <v>0</v>
      </c>
      <c r="Z226">
        <f t="shared" ref="Z226:AA226" ca="1" si="469">Z225+Y226*$D226</f>
        <v>0</v>
      </c>
      <c r="AA226">
        <f t="shared" ca="1" si="469"/>
        <v>0</v>
      </c>
      <c r="AD226">
        <f ca="1">IF(B226&gt;0,C226-Analysis!$B$14,0)</f>
        <v>-5.013834942859674E-3</v>
      </c>
      <c r="AE226">
        <f ca="1">IF(B226&gt;0,AE225+AD226*$D226,0)</f>
        <v>-3.1028675044006991E-2</v>
      </c>
      <c r="AF226">
        <f ca="1">IF(B226&gt;0,AF225+AE226*$D226,0)</f>
        <v>-5.7644493382919111E-2</v>
      </c>
      <c r="AG226">
        <f ca="1">IF(AND(B226&gt;Analysis!$B$34,B226&lt;Analysis!$B$35),FilterInput(AD226,Analysis!$B$29,Analysis!$B$30),0)</f>
        <v>0</v>
      </c>
      <c r="AH226">
        <f ca="1">MEDIAN2(AG226,Analysis!$B$5,2)</f>
        <v>0</v>
      </c>
      <c r="AI226">
        <f ca="1">AVERAGE2(AH226,Analysis!$B$6,2)</f>
        <v>0</v>
      </c>
      <c r="AJ226">
        <f ca="1">INTEGRAL2(AI226,$B226,AJ225,AI225,$B225,Analysis!$B$22)</f>
        <v>0</v>
      </c>
      <c r="AK226">
        <f ca="1">IF(AND(B226&lt;Analysis!$B$35,B226&gt;0),INTEGRAL2(AJ226,$B226,AK225,AJ225,$B225,Analysis!$B$23),0)</f>
        <v>0</v>
      </c>
      <c r="AM226">
        <f>Analysis!$B$31*'Flight Input'!U226+IF('Flight Input'!U226 &gt; 0,Analysis!$B$32,0)</f>
        <v>0</v>
      </c>
      <c r="AN226">
        <f ca="1">_xlfn.COVARIANCE.P($AK$102:$AK$1171,AM226:AM1295)</f>
        <v>7.9124833974102027E-2</v>
      </c>
      <c r="AO226">
        <f t="shared" ca="1" si="403"/>
        <v>0</v>
      </c>
    </row>
    <row r="227" spans="1:41" x14ac:dyDescent="0.3">
      <c r="A227">
        <v>225</v>
      </c>
      <c r="B227">
        <f>'Flight Input'!M227</f>
        <v>4.5518880000017816</v>
      </c>
      <c r="C227">
        <f ca="1">INDIRECT(CONCATENATE("'Flight Input'!",Analysis!$B$2,A227+2))</f>
        <v>9.8535269700000008</v>
      </c>
      <c r="D227">
        <f t="shared" si="400"/>
        <v>1.8377000000327826E-2</v>
      </c>
      <c r="F227">
        <f t="shared" ca="1" si="404"/>
        <v>44.317117387898307</v>
      </c>
      <c r="G227">
        <f t="shared" ca="1" si="405"/>
        <v>100.1737349646337</v>
      </c>
      <c r="I227">
        <f>SUM(D$2:D227)/COUNT(D$2:D227)</f>
        <v>1.9996835555583757E-2</v>
      </c>
      <c r="J227">
        <f>D227/I227</f>
        <v>0.91899540551036729</v>
      </c>
      <c r="L227">
        <f ca="1">VARA(C$2:C227)</f>
        <v>4.813161860821489E-4</v>
      </c>
      <c r="M227">
        <f ca="1">(L227-L226)/D227</f>
        <v>-1.1392319006130769E-4</v>
      </c>
      <c r="N227">
        <f t="shared" ca="1" si="406"/>
        <v>9.929041736779276E-2</v>
      </c>
      <c r="O227" t="b">
        <f ca="1">IF(OR(O226,M227*MIN((B227-B$2)*Analysis!$B$19,1)&gt;Analysis!$B$18),TRUE,FALSE)</f>
        <v>0</v>
      </c>
      <c r="P227">
        <f ca="1">IF(O227,P226,SUM(C$2:C227)/COUNT(C$2:C227))</f>
        <v>9.8500194609291931</v>
      </c>
      <c r="Q227">
        <f ca="1">IF(O227,C227-P227,0)</f>
        <v>0</v>
      </c>
      <c r="R227">
        <f ca="1">R226+Q227*$D227</f>
        <v>0</v>
      </c>
      <c r="S227">
        <f t="shared" ca="1" si="407"/>
        <v>0</v>
      </c>
      <c r="U227">
        <f ca="1">MEDIAN2(Q227,Analysis!$B$5,2)</f>
        <v>0</v>
      </c>
      <c r="V227">
        <f t="shared" ref="V227:W227" ca="1" si="470">V226+U227*$D227</f>
        <v>0</v>
      </c>
      <c r="W227">
        <f t="shared" ca="1" si="470"/>
        <v>0</v>
      </c>
      <c r="Y227">
        <f ca="1">AVERAGE2(U227,Analysis!$B$5,2)</f>
        <v>0</v>
      </c>
      <c r="Z227">
        <f t="shared" ref="Z227:AA227" ca="1" si="471">Z226+Y227*$D227</f>
        <v>0</v>
      </c>
      <c r="AA227">
        <f t="shared" ca="1" si="471"/>
        <v>0</v>
      </c>
      <c r="AD227">
        <f ca="1">IF(B227&gt;0,C227-Analysis!$B$14,0)</f>
        <v>-3.1891749428591964E-3</v>
      </c>
      <c r="AE227">
        <f ca="1">IF(B227&gt;0,AE226+AD227*$D227,0)</f>
        <v>-3.1087282511932959E-2</v>
      </c>
      <c r="AF227">
        <f ca="1">IF(B227&gt;0,AF226+AE227*$D227,0)</f>
        <v>-5.8215784373651096E-2</v>
      </c>
      <c r="AG227">
        <f ca="1">IF(AND(B227&gt;Analysis!$B$34,B227&lt;Analysis!$B$35),FilterInput(AD227,Analysis!$B$29,Analysis!$B$30),0)</f>
        <v>0</v>
      </c>
      <c r="AH227">
        <f ca="1">MEDIAN2(AG227,Analysis!$B$5,2)</f>
        <v>0</v>
      </c>
      <c r="AI227">
        <f ca="1">AVERAGE2(AH227,Analysis!$B$6,2)</f>
        <v>0</v>
      </c>
      <c r="AJ227">
        <f ca="1">INTEGRAL2(AI227,$B227,AJ226,AI226,$B226,Analysis!$B$22)</f>
        <v>0</v>
      </c>
      <c r="AK227">
        <f ca="1">IF(AND(B227&lt;Analysis!$B$35,B227&gt;0),INTEGRAL2(AJ227,$B227,AK226,AJ226,$B226,Analysis!$B$23),0)</f>
        <v>0</v>
      </c>
      <c r="AM227">
        <f>Analysis!$B$31*'Flight Input'!U227+IF('Flight Input'!U227 &gt; 0,Analysis!$B$32,0)</f>
        <v>0</v>
      </c>
      <c r="AN227">
        <f ca="1">_xlfn.COVARIANCE.P($AK$102:$AK$1171,AM227:AM1296)</f>
        <v>7.8117975751952271E-2</v>
      </c>
      <c r="AO227">
        <f t="shared" ca="1" si="403"/>
        <v>0</v>
      </c>
    </row>
    <row r="228" spans="1:41" x14ac:dyDescent="0.3">
      <c r="A228">
        <v>226</v>
      </c>
      <c r="B228">
        <f>'Flight Input'!M228</f>
        <v>4.5727159999951255</v>
      </c>
      <c r="C228">
        <f ca="1">INDIRECT(CONCATENATE("'Flight Input'!",Analysis!$B$2,A228+2))</f>
        <v>9.8505349200000012</v>
      </c>
      <c r="D228">
        <f t="shared" si="400"/>
        <v>2.0827999993343838E-2</v>
      </c>
      <c r="F228">
        <f t="shared" ca="1" si="404"/>
        <v>44.522284329146501</v>
      </c>
      <c r="G228">
        <f t="shared" ca="1" si="405"/>
        <v>101.10104510234481</v>
      </c>
      <c r="I228">
        <f>SUM(D$2:D228)/COUNT(D$2:D228)</f>
        <v>2.0000513274334906E-2</v>
      </c>
      <c r="J228">
        <f>D228/I228</f>
        <v>1.0413732741584578</v>
      </c>
      <c r="L228">
        <f ca="1">VARA(C$2:C228)</f>
        <v>4.7918763892062415E-4</v>
      </c>
      <c r="M228">
        <f ca="1">(L228-L227)/D228</f>
        <v>-1.0219642607091356E-4</v>
      </c>
      <c r="N228">
        <f t="shared" ca="1" si="406"/>
        <v>-0.14365517577087439</v>
      </c>
      <c r="O228" t="b">
        <f ca="1">IF(OR(O227,M228*MIN((B228-B$2)*Analysis!$B$19,1)&gt;Analysis!$B$18),TRUE,FALSE)</f>
        <v>0</v>
      </c>
      <c r="P228">
        <f ca="1">IF(O228,P227,SUM(C$2:C228)/COUNT(C$2:C228))</f>
        <v>9.8500217316739977</v>
      </c>
      <c r="Q228">
        <f ca="1">IF(O228,C228-P228,0)</f>
        <v>0</v>
      </c>
      <c r="R228">
        <f ca="1">R227+Q228*$D228</f>
        <v>0</v>
      </c>
      <c r="S228">
        <f t="shared" ca="1" si="407"/>
        <v>0</v>
      </c>
      <c r="U228">
        <f ca="1">MEDIAN2(Q228,Analysis!$B$5,2)</f>
        <v>0</v>
      </c>
      <c r="V228">
        <f t="shared" ref="V228:W228" ca="1" si="472">V227+U228*$D228</f>
        <v>0</v>
      </c>
      <c r="W228">
        <f t="shared" ca="1" si="472"/>
        <v>0</v>
      </c>
      <c r="Y228">
        <f ca="1">AVERAGE2(U228,Analysis!$B$5,2)</f>
        <v>0</v>
      </c>
      <c r="Z228">
        <f t="shared" ref="Z228:AA228" ca="1" si="473">Z227+Y228*$D228</f>
        <v>0</v>
      </c>
      <c r="AA228">
        <f t="shared" ca="1" si="473"/>
        <v>0</v>
      </c>
      <c r="AD228">
        <f ca="1">IF(B228&gt;0,C228-Analysis!$B$14,0)</f>
        <v>-6.1812249428587762E-3</v>
      </c>
      <c r="AE228">
        <f ca="1">IF(B228&gt;0,AE227+AD228*$D228,0)</f>
        <v>-3.1216025065001679E-2</v>
      </c>
      <c r="AF228">
        <f ca="1">IF(B228&gt;0,AF227+AE228*$D228,0)</f>
        <v>-5.8865951743497173E-2</v>
      </c>
      <c r="AG228">
        <f ca="1">IF(AND(B228&gt;Analysis!$B$34,B228&lt;Analysis!$B$35),FilterInput(AD228,Analysis!$B$29,Analysis!$B$30),0)</f>
        <v>0</v>
      </c>
      <c r="AH228">
        <f ca="1">MEDIAN2(AG228,Analysis!$B$5,2)</f>
        <v>0</v>
      </c>
      <c r="AI228">
        <f ca="1">AVERAGE2(AH228,Analysis!$B$6,2)</f>
        <v>0</v>
      </c>
      <c r="AJ228">
        <f ca="1">INTEGRAL2(AI228,$B228,AJ227,AI227,$B227,Analysis!$B$22)</f>
        <v>0</v>
      </c>
      <c r="AK228">
        <f ca="1">IF(AND(B228&lt;Analysis!$B$35,B228&gt;0),INTEGRAL2(AJ228,$B228,AK227,AJ227,$B227,Analysis!$B$23),0)</f>
        <v>0</v>
      </c>
      <c r="AM228">
        <f>Analysis!$B$31*'Flight Input'!U228+IF('Flight Input'!U228 &gt; 0,Analysis!$B$32,0)</f>
        <v>0</v>
      </c>
      <c r="AN228">
        <f ca="1">_xlfn.COVARIANCE.P($AK$102:$AK$1171,AM228:AM1297)</f>
        <v>7.7112571697649013E-2</v>
      </c>
      <c r="AO228">
        <f t="shared" ca="1" si="403"/>
        <v>0</v>
      </c>
    </row>
    <row r="229" spans="1:41" x14ac:dyDescent="0.3">
      <c r="A229">
        <v>227</v>
      </c>
      <c r="B229">
        <f>'Flight Input'!M229</f>
        <v>4.5875990000058664</v>
      </c>
      <c r="C229">
        <f ca="1">INDIRECT(CONCATENATE("'Flight Input'!",Analysis!$B$2,A229+2))</f>
        <v>9.8509371300000002</v>
      </c>
      <c r="D229">
        <f t="shared" si="400"/>
        <v>1.4883000010740943E-2</v>
      </c>
      <c r="F229">
        <f t="shared" ca="1" si="404"/>
        <v>44.668895826558099</v>
      </c>
      <c r="G229">
        <f t="shared" ca="1" si="405"/>
        <v>101.76585227941126</v>
      </c>
      <c r="I229">
        <f>SUM(D$2:D229)/COUNT(D$2:D229)</f>
        <v>1.997796916304154E-2</v>
      </c>
      <c r="J229">
        <f>D229/I229</f>
        <v>0.74497061684697707</v>
      </c>
      <c r="L229">
        <f ca="1">VARA(C$2:C229)</f>
        <v>4.7708035539611928E-4</v>
      </c>
      <c r="M229">
        <f ca="1">(L229-L228)/D229</f>
        <v>-1.4158996996466175E-4</v>
      </c>
      <c r="N229">
        <f t="shared" ca="1" si="406"/>
        <v>2.7024793368856243E-2</v>
      </c>
      <c r="O229" t="b">
        <f ca="1">IF(OR(O228,M229*MIN((B229-B$2)*Analysis!$B$19,1)&gt;Analysis!$B$18),TRUE,FALSE)</f>
        <v>0</v>
      </c>
      <c r="P229">
        <f ca="1">IF(O229,P228,SUM(C$2:C229)/COUNT(C$2:C229))</f>
        <v>9.8500257465789378</v>
      </c>
      <c r="Q229">
        <f ca="1">IF(O229,C229-P229,0)</f>
        <v>0</v>
      </c>
      <c r="R229">
        <f ca="1">R228+Q229*$D229</f>
        <v>0</v>
      </c>
      <c r="S229">
        <f t="shared" ca="1" si="407"/>
        <v>0</v>
      </c>
      <c r="U229">
        <f ca="1">MEDIAN2(Q229,Analysis!$B$5,2)</f>
        <v>0</v>
      </c>
      <c r="V229">
        <f t="shared" ref="V229:W229" ca="1" si="474">V228+U229*$D229</f>
        <v>0</v>
      </c>
      <c r="W229">
        <f t="shared" ca="1" si="474"/>
        <v>0</v>
      </c>
      <c r="Y229">
        <f ca="1">AVERAGE2(U229,Analysis!$B$5,2)</f>
        <v>0</v>
      </c>
      <c r="Z229">
        <f t="shared" ref="Z229:AA229" ca="1" si="475">Z228+Y229*$D229</f>
        <v>0</v>
      </c>
      <c r="AA229">
        <f t="shared" ca="1" si="475"/>
        <v>0</v>
      </c>
      <c r="AD229">
        <f ca="1">IF(B229&gt;0,C229-Analysis!$B$14,0)</f>
        <v>-5.779014942859817E-3</v>
      </c>
      <c r="AE229">
        <f ca="1">IF(B229&gt;0,AE228+AD229*$D229,0)</f>
        <v>-3.1302034144458334E-2</v>
      </c>
      <c r="AF229">
        <f ca="1">IF(B229&gt;0,AF228+AE229*$D229,0)</f>
        <v>-5.933181991800536E-2</v>
      </c>
      <c r="AG229">
        <f ca="1">IF(AND(B229&gt;Analysis!$B$34,B229&lt;Analysis!$B$35),FilterInput(AD229,Analysis!$B$29,Analysis!$B$30),0)</f>
        <v>0</v>
      </c>
      <c r="AH229">
        <f ca="1">MEDIAN2(AG229,Analysis!$B$5,2)</f>
        <v>0</v>
      </c>
      <c r="AI229">
        <f ca="1">AVERAGE2(AH229,Analysis!$B$6,2)</f>
        <v>0</v>
      </c>
      <c r="AJ229">
        <f ca="1">INTEGRAL2(AI229,$B229,AJ228,AI228,$B228,Analysis!$B$22)</f>
        <v>0</v>
      </c>
      <c r="AK229">
        <f ca="1">IF(AND(B229&lt;Analysis!$B$35,B229&gt;0),INTEGRAL2(AJ229,$B229,AK228,AJ228,$B228,Analysis!$B$23),0)</f>
        <v>0</v>
      </c>
      <c r="AM229">
        <f>Analysis!$B$31*'Flight Input'!U229+IF('Flight Input'!U229 &gt; 0,Analysis!$B$32,0)</f>
        <v>0</v>
      </c>
      <c r="AN229">
        <f ca="1">_xlfn.COVARIANCE.P($AK$102:$AK$1171,AM229:AM1298)</f>
        <v>7.6107347634929365E-2</v>
      </c>
      <c r="AO229">
        <f t="shared" ca="1" si="403"/>
        <v>0</v>
      </c>
    </row>
    <row r="230" spans="1:41" x14ac:dyDescent="0.3">
      <c r="A230">
        <v>228</v>
      </c>
      <c r="B230">
        <f>'Flight Input'!M230</f>
        <v>4.6115790000039851</v>
      </c>
      <c r="C230">
        <f ca="1">INDIRECT(CONCATENATE("'Flight Input'!",Analysis!$B$2,A230+2))</f>
        <v>9.8508390299999995</v>
      </c>
      <c r="D230">
        <f t="shared" si="400"/>
        <v>2.3979999998118728E-2</v>
      </c>
      <c r="F230">
        <f t="shared" ca="1" si="404"/>
        <v>44.905118946478964</v>
      </c>
      <c r="G230">
        <f t="shared" ca="1" si="405"/>
        <v>102.84267703166336</v>
      </c>
      <c r="I230">
        <f>SUM(D$2:D230)/COUNT(D$2:D230)</f>
        <v>1.9995521929862054E-2</v>
      </c>
      <c r="J230">
        <f>D230/I230</f>
        <v>1.1992685203333506</v>
      </c>
      <c r="L230">
        <f ca="1">VARA(C$2:C230)</f>
        <v>4.7499078603728832E-4</v>
      </c>
      <c r="M230">
        <f ca="1">(L230-L229)/D230</f>
        <v>-8.7138004962255465E-5</v>
      </c>
      <c r="N230">
        <f t="shared" ca="1" si="406"/>
        <v>-4.0909090912573855E-3</v>
      </c>
      <c r="O230" t="b">
        <f ca="1">IF(OR(O229,M230*MIN((B230-B$2)*Analysis!$B$19,1)&gt;Analysis!$B$18),TRUE,FALSE)</f>
        <v>0</v>
      </c>
      <c r="P230">
        <f ca="1">IF(O230,P229,SUM(C$2:C230)/COUNT(C$2:C230))</f>
        <v>9.850029298034924</v>
      </c>
      <c r="Q230">
        <f ca="1">IF(O230,C230-P230,0)</f>
        <v>0</v>
      </c>
      <c r="R230">
        <f ca="1">R229+Q230*$D230</f>
        <v>0</v>
      </c>
      <c r="S230">
        <f t="shared" ca="1" si="407"/>
        <v>0</v>
      </c>
      <c r="U230">
        <f ca="1">MEDIAN2(Q230,Analysis!$B$5,2)</f>
        <v>0</v>
      </c>
      <c r="V230">
        <f t="shared" ref="V230:W230" ca="1" si="476">V229+U230*$D230</f>
        <v>0</v>
      </c>
      <c r="W230">
        <f t="shared" ca="1" si="476"/>
        <v>0</v>
      </c>
      <c r="Y230">
        <f ca="1">AVERAGE2(U230,Analysis!$B$5,2)</f>
        <v>0</v>
      </c>
      <c r="Z230">
        <f t="shared" ref="Z230:AA230" ca="1" si="477">Z229+Y230*$D230</f>
        <v>0</v>
      </c>
      <c r="AA230">
        <f t="shared" ca="1" si="477"/>
        <v>0</v>
      </c>
      <c r="AD230">
        <f ca="1">IF(B230&gt;0,C230-Analysis!$B$14,0)</f>
        <v>-5.877114942860473E-3</v>
      </c>
      <c r="AE230">
        <f ca="1">IF(B230&gt;0,AE229+AD230*$D230,0)</f>
        <v>-3.144296736077707E-2</v>
      </c>
      <c r="AF230">
        <f ca="1">IF(B230&gt;0,AF229+AE230*$D230,0)</f>
        <v>-6.008582227525764E-2</v>
      </c>
      <c r="AG230">
        <f ca="1">IF(AND(B230&gt;Analysis!$B$34,B230&lt;Analysis!$B$35),FilterInput(AD230,Analysis!$B$29,Analysis!$B$30),0)</f>
        <v>0</v>
      </c>
      <c r="AH230">
        <f ca="1">MEDIAN2(AG230,Analysis!$B$5,2)</f>
        <v>0</v>
      </c>
      <c r="AI230">
        <f ca="1">AVERAGE2(AH230,Analysis!$B$6,2)</f>
        <v>0</v>
      </c>
      <c r="AJ230">
        <f ca="1">INTEGRAL2(AI230,$B230,AJ229,AI229,$B229,Analysis!$B$22)</f>
        <v>0</v>
      </c>
      <c r="AK230">
        <f ca="1">IF(AND(B230&lt;Analysis!$B$35,B230&gt;0),INTEGRAL2(AJ230,$B230,AK229,AJ229,$B229,Analysis!$B$23),0)</f>
        <v>0</v>
      </c>
      <c r="AM230">
        <f>Analysis!$B$31*'Flight Input'!U230+IF('Flight Input'!U230 &gt; 0,Analysis!$B$32,0)</f>
        <v>0</v>
      </c>
      <c r="AN230">
        <f ca="1">_xlfn.COVARIANCE.P($AK$102:$AK$1171,AM230:AM1299)</f>
        <v>7.5102335497883033E-2</v>
      </c>
      <c r="AO230">
        <f t="shared" ca="1" si="403"/>
        <v>0</v>
      </c>
    </row>
    <row r="231" spans="1:41" x14ac:dyDescent="0.3">
      <c r="A231">
        <v>229</v>
      </c>
      <c r="B231">
        <f>'Flight Input'!M231</f>
        <v>4.6289269999979297</v>
      </c>
      <c r="C231">
        <f ca="1">INDIRECT(CONCATENATE("'Flight Input'!",Analysis!$B$2,A231+2))</f>
        <v>9.8518985099999998</v>
      </c>
      <c r="D231">
        <f t="shared" si="400"/>
        <v>1.7347999993944541E-2</v>
      </c>
      <c r="F231">
        <f t="shared" ca="1" si="404"/>
        <v>45.076029681770784</v>
      </c>
      <c r="G231">
        <f t="shared" ca="1" si="405"/>
        <v>103.62465599430976</v>
      </c>
      <c r="I231">
        <f>SUM(D$2:D231)/COUNT(D$2:D231)</f>
        <v>1.9983960698700842E-2</v>
      </c>
      <c r="J231">
        <f>D231/I231</f>
        <v>0.8680961825086223</v>
      </c>
      <c r="L231">
        <f ca="1">VARA(C$2:C231)</f>
        <v>4.7293178156668334E-4</v>
      </c>
      <c r="M231">
        <f ca="1">(L231-L230)/D231</f>
        <v>-1.186882909455671E-4</v>
      </c>
      <c r="N231">
        <f t="shared" ca="1" si="406"/>
        <v>6.1072169723896397E-2</v>
      </c>
      <c r="O231" t="b">
        <f ca="1">IF(OR(O230,M231*MIN((B231-B$2)*Analysis!$B$19,1)&gt;Analysis!$B$18),TRUE,FALSE)</f>
        <v>0</v>
      </c>
      <c r="P231">
        <f ca="1">IF(O231,P230,SUM(C$2:C231)/COUNT(C$2:C231))</f>
        <v>9.8500374250434675</v>
      </c>
      <c r="Q231">
        <f ca="1">IF(O231,C231-P231,0)</f>
        <v>0</v>
      </c>
      <c r="R231">
        <f ca="1">R230+Q231*$D231</f>
        <v>0</v>
      </c>
      <c r="S231">
        <f t="shared" ca="1" si="407"/>
        <v>0</v>
      </c>
      <c r="U231">
        <f ca="1">MEDIAN2(Q231,Analysis!$B$5,2)</f>
        <v>0</v>
      </c>
      <c r="V231">
        <f t="shared" ref="V231:W231" ca="1" si="478">V230+U231*$D231</f>
        <v>0</v>
      </c>
      <c r="W231">
        <f t="shared" ca="1" si="478"/>
        <v>0</v>
      </c>
      <c r="Y231">
        <f ca="1">AVERAGE2(U231,Analysis!$B$5,2)</f>
        <v>0</v>
      </c>
      <c r="Z231">
        <f t="shared" ref="Z231:AA231" ca="1" si="479">Z230+Y231*$D231</f>
        <v>0</v>
      </c>
      <c r="AA231">
        <f t="shared" ca="1" si="479"/>
        <v>0</v>
      </c>
      <c r="AD231">
        <f ca="1">IF(B231&gt;0,C231-Analysis!$B$14,0)</f>
        <v>-4.8176349428601384E-3</v>
      </c>
      <c r="AE231">
        <f ca="1">IF(B231&gt;0,AE230+AD231*$D231,0)</f>
        <v>-3.1526543691736637E-2</v>
      </c>
      <c r="AF231">
        <f ca="1">IF(B231&gt;0,AF230+AE231*$D231,0)</f>
        <v>-6.0632744755030978E-2</v>
      </c>
      <c r="AG231">
        <f ca="1">IF(AND(B231&gt;Analysis!$B$34,B231&lt;Analysis!$B$35),FilterInput(AD231,Analysis!$B$29,Analysis!$B$30),0)</f>
        <v>0</v>
      </c>
      <c r="AH231">
        <f ca="1">MEDIAN2(AG231,Analysis!$B$5,2)</f>
        <v>0</v>
      </c>
      <c r="AI231">
        <f ca="1">AVERAGE2(AH231,Analysis!$B$6,2)</f>
        <v>0</v>
      </c>
      <c r="AJ231">
        <f ca="1">INTEGRAL2(AI231,$B231,AJ230,AI230,$B230,Analysis!$B$22)</f>
        <v>0</v>
      </c>
      <c r="AK231">
        <f ca="1">IF(AND(B231&lt;Analysis!$B$35,B231&gt;0),INTEGRAL2(AJ231,$B231,AK230,AJ230,$B230,Analysis!$B$23),0)</f>
        <v>0</v>
      </c>
      <c r="AM231">
        <f>Analysis!$B$31*'Flight Input'!U231+IF('Flight Input'!U231 &gt; 0,Analysis!$B$32,0)</f>
        <v>0</v>
      </c>
      <c r="AN231">
        <f ca="1">_xlfn.COVARIANCE.P($AK$102:$AK$1171,AM231:AM1300)</f>
        <v>7.409734743877798E-2</v>
      </c>
      <c r="AO231">
        <f t="shared" ca="1" si="403"/>
        <v>0</v>
      </c>
    </row>
    <row r="232" spans="1:41" x14ac:dyDescent="0.3">
      <c r="A232">
        <v>230</v>
      </c>
      <c r="B232">
        <f>'Flight Input'!M232</f>
        <v>4.6466459999937797</v>
      </c>
      <c r="C232">
        <f ca="1">INDIRECT(CONCATENATE("'Flight Input'!",Analysis!$B$2,A232+2))</f>
        <v>9.8537526</v>
      </c>
      <c r="D232">
        <f t="shared" si="400"/>
        <v>1.7718999995850027E-2</v>
      </c>
      <c r="F232">
        <f t="shared" ca="1" si="404"/>
        <v>45.250628324049288</v>
      </c>
      <c r="G232">
        <f t="shared" ca="1" si="405"/>
        <v>104.42645187739581</v>
      </c>
      <c r="I232">
        <f>SUM(D$2:D232)/COUNT(D$2:D232)</f>
        <v>1.9974113043471058E-2</v>
      </c>
      <c r="J232">
        <f>D232/I232</f>
        <v>0.88709821343690853</v>
      </c>
      <c r="L232">
        <f ca="1">VARA(C$2:C232)</f>
        <v>4.7093530761972935E-4</v>
      </c>
      <c r="M232">
        <f ca="1">(L232-L231)/D232</f>
        <v>-1.1267418857845156E-4</v>
      </c>
      <c r="N232">
        <f t="shared" ca="1" si="406"/>
        <v>0.10463852364322979</v>
      </c>
      <c r="O232" t="b">
        <f ca="1">IF(OR(O231,M232*MIN((B232-B$2)*Analysis!$B$19,1)&gt;Analysis!$B$18),TRUE,FALSE)</f>
        <v>0</v>
      </c>
      <c r="P232">
        <f ca="1">IF(O232,P231,SUM(C$2:C232)/COUNT(C$2:C232))</f>
        <v>9.8500535080519374</v>
      </c>
      <c r="Q232">
        <f ca="1">IF(O232,C232-P232,0)</f>
        <v>0</v>
      </c>
      <c r="R232">
        <f ca="1">R231+Q232*$D232</f>
        <v>0</v>
      </c>
      <c r="S232">
        <f t="shared" ca="1" si="407"/>
        <v>0</v>
      </c>
      <c r="U232">
        <f ca="1">MEDIAN2(Q232,Analysis!$B$5,2)</f>
        <v>0</v>
      </c>
      <c r="V232">
        <f t="shared" ref="V232:W232" ca="1" si="480">V231+U232*$D232</f>
        <v>0</v>
      </c>
      <c r="W232">
        <f t="shared" ca="1" si="480"/>
        <v>0</v>
      </c>
      <c r="Y232">
        <f ca="1">AVERAGE2(U232,Analysis!$B$5,2)</f>
        <v>0</v>
      </c>
      <c r="Z232">
        <f t="shared" ref="Z232:AA232" ca="1" si="481">Z231+Y232*$D232</f>
        <v>0</v>
      </c>
      <c r="AA232">
        <f t="shared" ca="1" si="481"/>
        <v>0</v>
      </c>
      <c r="AD232">
        <f ca="1">IF(B232&gt;0,C232-Analysis!$B$14,0)</f>
        <v>-2.9635449428599969E-3</v>
      </c>
      <c r="AE232">
        <f ca="1">IF(B232&gt;0,AE231+AD232*$D232,0)</f>
        <v>-3.1579054744566876E-2</v>
      </c>
      <c r="AF232">
        <f ca="1">IF(B232&gt;0,AF231+AE232*$D232,0)</f>
        <v>-6.1192294025918907E-2</v>
      </c>
      <c r="AG232">
        <f ca="1">IF(AND(B232&gt;Analysis!$B$34,B232&lt;Analysis!$B$35),FilterInput(AD232,Analysis!$B$29,Analysis!$B$30),0)</f>
        <v>0</v>
      </c>
      <c r="AH232">
        <f ca="1">MEDIAN2(AG232,Analysis!$B$5,2)</f>
        <v>0</v>
      </c>
      <c r="AI232">
        <f ca="1">AVERAGE2(AH232,Analysis!$B$6,2)</f>
        <v>0</v>
      </c>
      <c r="AJ232">
        <f ca="1">INTEGRAL2(AI232,$B232,AJ231,AI231,$B231,Analysis!$B$22)</f>
        <v>0</v>
      </c>
      <c r="AK232">
        <f ca="1">IF(AND(B232&lt;Analysis!$B$35,B232&gt;0),INTEGRAL2(AJ232,$B232,AK231,AJ231,$B231,Analysis!$B$23),0)</f>
        <v>0</v>
      </c>
      <c r="AM232">
        <f>Analysis!$B$31*'Flight Input'!U232+IF('Flight Input'!U232 &gt; 0,Analysis!$B$32,0)</f>
        <v>0</v>
      </c>
      <c r="AN232">
        <f ca="1">_xlfn.COVARIANCE.P($AK$102:$AK$1171,AM232:AM1301)</f>
        <v>7.3090306059643478E-2</v>
      </c>
      <c r="AO232">
        <f t="shared" ca="1" si="403"/>
        <v>0</v>
      </c>
    </row>
    <row r="233" spans="1:41" x14ac:dyDescent="0.3">
      <c r="A233">
        <v>231</v>
      </c>
      <c r="B233">
        <f>'Flight Input'!M233</f>
        <v>4.6679900000017369</v>
      </c>
      <c r="C233">
        <f ca="1">INDIRECT(CONCATENATE("'Flight Input'!",Analysis!$B$2,A233+2))</f>
        <v>9.8383901399999996</v>
      </c>
      <c r="D233">
        <f t="shared" si="400"/>
        <v>2.134400000795722E-2</v>
      </c>
      <c r="F233">
        <f t="shared" ca="1" si="404"/>
        <v>45.460618923275732</v>
      </c>
      <c r="G233">
        <f t="shared" ca="1" si="405"/>
        <v>105.39676332805594</v>
      </c>
      <c r="I233">
        <f>SUM(D$2:D233)/COUNT(D$2:D233)</f>
        <v>1.9980043290070564E-2</v>
      </c>
      <c r="J233">
        <f>D233/I233</f>
        <v>1.0682659540865209</v>
      </c>
      <c r="L233">
        <f ca="1">VARA(C$2:C233)</f>
        <v>4.6948298074778969E-4</v>
      </c>
      <c r="M233">
        <f ca="1">(L233-L232)/D233</f>
        <v>-6.8043800196693099E-5</v>
      </c>
      <c r="N233">
        <f t="shared" ca="1" si="406"/>
        <v>-0.71975543451429713</v>
      </c>
      <c r="O233" t="b">
        <f ca="1">IF(OR(O232,M233*MIN((B233-B$2)*Analysis!$B$19,1)&gt;Analysis!$B$18),TRUE,FALSE)</f>
        <v>0</v>
      </c>
      <c r="P233">
        <f ca="1">IF(O233,P232,SUM(C$2:C233)/COUNT(C$2:C233))</f>
        <v>9.8500032349137818</v>
      </c>
      <c r="Q233">
        <f ca="1">IF(O233,C233-P233,0)</f>
        <v>0</v>
      </c>
      <c r="R233">
        <f ca="1">R232+Q233*$D233</f>
        <v>0</v>
      </c>
      <c r="S233">
        <f t="shared" ca="1" si="407"/>
        <v>0</v>
      </c>
      <c r="U233">
        <f ca="1">MEDIAN2(Q233,Analysis!$B$5,2)</f>
        <v>0</v>
      </c>
      <c r="V233">
        <f t="shared" ref="V233:W233" ca="1" si="482">V232+U233*$D233</f>
        <v>0</v>
      </c>
      <c r="W233">
        <f t="shared" ca="1" si="482"/>
        <v>0</v>
      </c>
      <c r="Y233">
        <f ca="1">AVERAGE2(U233,Analysis!$B$5,2)</f>
        <v>0</v>
      </c>
      <c r="Z233">
        <f t="shared" ref="Z233:AA233" ca="1" si="483">Z232+Y233*$D233</f>
        <v>0</v>
      </c>
      <c r="AA233">
        <f t="shared" ca="1" si="483"/>
        <v>0</v>
      </c>
      <c r="AD233">
        <f ca="1">IF(B233&gt;0,C233-Analysis!$B$14,0)</f>
        <v>-1.8326004942860408E-2</v>
      </c>
      <c r="AE233">
        <f ca="1">IF(B233&gt;0,AE232+AD233*$D233,0)</f>
        <v>-3.197020499421311E-2</v>
      </c>
      <c r="AF233">
        <f ca="1">IF(B233&gt;0,AF232+AE233*$D233,0)</f>
        <v>-6.1874666081569787E-2</v>
      </c>
      <c r="AG233">
        <f ca="1">IF(AND(B233&gt;Analysis!$B$34,B233&lt;Analysis!$B$35),FilterInput(AD233,Analysis!$B$29,Analysis!$B$30),0)</f>
        <v>0</v>
      </c>
      <c r="AH233">
        <f ca="1">MEDIAN2(AG233,Analysis!$B$5,2)</f>
        <v>0</v>
      </c>
      <c r="AI233">
        <f ca="1">AVERAGE2(AH233,Analysis!$B$6,2)</f>
        <v>0</v>
      </c>
      <c r="AJ233">
        <f ca="1">INTEGRAL2(AI233,$B233,AJ232,AI232,$B232,Analysis!$B$22)</f>
        <v>0</v>
      </c>
      <c r="AK233">
        <f ca="1">IF(AND(B233&lt;Analysis!$B$35,B233&gt;0),INTEGRAL2(AJ233,$B233,AK232,AJ232,$B232,Analysis!$B$23),0)</f>
        <v>0</v>
      </c>
      <c r="AM233">
        <f>Analysis!$B$31*'Flight Input'!U233+IF('Flight Input'!U233 &gt; 0,Analysis!$B$32,0)</f>
        <v>0</v>
      </c>
      <c r="AN233">
        <f ca="1">_xlfn.COVARIANCE.P($AK$102:$AK$1171,AM233:AM1302)</f>
        <v>7.208265922167556E-2</v>
      </c>
      <c r="AO233">
        <f t="shared" ca="1" si="403"/>
        <v>0</v>
      </c>
    </row>
    <row r="234" spans="1:41" x14ac:dyDescent="0.3">
      <c r="A234">
        <v>232</v>
      </c>
      <c r="B234">
        <f>'Flight Input'!M234</f>
        <v>4.6924699999945005</v>
      </c>
      <c r="C234">
        <f ca="1">INDIRECT(CONCATENATE("'Flight Input'!",Analysis!$B$2,A234+2))</f>
        <v>9.8383999500000012</v>
      </c>
      <c r="D234">
        <f t="shared" si="400"/>
        <v>2.4479999992763624E-2</v>
      </c>
      <c r="F234">
        <f t="shared" ca="1" si="404"/>
        <v>45.701462953980538</v>
      </c>
      <c r="G234">
        <f t="shared" ca="1" si="405"/>
        <v>106.51553514083867</v>
      </c>
      <c r="I234">
        <f>SUM(D$2:D234)/COUNT(D$2:D234)</f>
        <v>1.9999439655168379E-2</v>
      </c>
      <c r="J234">
        <f>D234/I234</f>
        <v>1.2240342937026913</v>
      </c>
      <c r="L234">
        <f ca="1">VARA(C$2:C234)</f>
        <v>4.6803718506755441E-4</v>
      </c>
      <c r="M234">
        <f ca="1">(L234-L233)/D234</f>
        <v>-5.9060281072821132E-5</v>
      </c>
      <c r="N234">
        <f t="shared" ca="1" si="406"/>
        <v>4.0073529430409281E-4</v>
      </c>
      <c r="O234" t="b">
        <f ca="1">IF(OR(O233,M234*MIN((B234-B$2)*Analysis!$B$19,1)&gt;Analysis!$B$18),TRUE,FALSE)</f>
        <v>0</v>
      </c>
      <c r="P234">
        <f ca="1">IF(O234,P233,SUM(C$2:C234)/COUNT(C$2:C234))</f>
        <v>9.8499534354077145</v>
      </c>
      <c r="Q234">
        <f ca="1">IF(O234,C234-P234,0)</f>
        <v>0</v>
      </c>
      <c r="R234">
        <f ca="1">R233+Q234*$D234</f>
        <v>0</v>
      </c>
      <c r="S234">
        <f t="shared" ca="1" si="407"/>
        <v>0</v>
      </c>
      <c r="U234">
        <f ca="1">MEDIAN2(Q234,Analysis!$B$5,2)</f>
        <v>0</v>
      </c>
      <c r="V234">
        <f t="shared" ref="V234:W234" ca="1" si="484">V233+U234*$D234</f>
        <v>0</v>
      </c>
      <c r="W234">
        <f t="shared" ca="1" si="484"/>
        <v>0</v>
      </c>
      <c r="Y234">
        <f ca="1">AVERAGE2(U234,Analysis!$B$5,2)</f>
        <v>0</v>
      </c>
      <c r="Z234">
        <f t="shared" ref="Z234:AA234" ca="1" si="485">Z233+Y234*$D234</f>
        <v>0</v>
      </c>
      <c r="AA234">
        <f t="shared" ca="1" si="485"/>
        <v>0</v>
      </c>
      <c r="AD234">
        <f ca="1">IF(B234&gt;0,C234-Analysis!$B$14,0)</f>
        <v>-1.8316194942858743E-2</v>
      </c>
      <c r="AE234">
        <f ca="1">IF(B234&gt;0,AE233+AD234*$D234,0)</f>
        <v>-3.2418585446281747E-2</v>
      </c>
      <c r="AF234">
        <f ca="1">IF(B234&gt;0,AF233+AE234*$D234,0)</f>
        <v>-6.2668273053060178E-2</v>
      </c>
      <c r="AG234">
        <f ca="1">IF(AND(B234&gt;Analysis!$B$34,B234&lt;Analysis!$B$35),FilterInput(AD234,Analysis!$B$29,Analysis!$B$30),0)</f>
        <v>0</v>
      </c>
      <c r="AH234">
        <f ca="1">MEDIAN2(AG234,Analysis!$B$5,2)</f>
        <v>0</v>
      </c>
      <c r="AI234">
        <f ca="1">AVERAGE2(AH234,Analysis!$B$6,2)</f>
        <v>0</v>
      </c>
      <c r="AJ234">
        <f ca="1">INTEGRAL2(AI234,$B234,AJ233,AI233,$B233,Analysis!$B$22)</f>
        <v>0</v>
      </c>
      <c r="AK234">
        <f ca="1">IF(AND(B234&lt;Analysis!$B$35,B234&gt;0),INTEGRAL2(AJ234,$B234,AK233,AJ233,$B233,Analysis!$B$23),0)</f>
        <v>0</v>
      </c>
      <c r="AM234">
        <f>Analysis!$B$31*'Flight Input'!U234+IF('Flight Input'!U234 &gt; 0,Analysis!$B$32,0)</f>
        <v>0</v>
      </c>
      <c r="AN234">
        <f ca="1">_xlfn.COVARIANCE.P($AK$102:$AK$1171,AM234:AM1303)</f>
        <v>7.1073974377725488E-2</v>
      </c>
      <c r="AO234">
        <f t="shared" ca="1" si="403"/>
        <v>0</v>
      </c>
    </row>
    <row r="235" spans="1:41" x14ac:dyDescent="0.3">
      <c r="A235">
        <v>233</v>
      </c>
      <c r="B235">
        <f>'Flight Input'!M235</f>
        <v>4.7072829999960959</v>
      </c>
      <c r="C235">
        <f ca="1">INDIRECT(CONCATENATE("'Flight Input'!",Analysis!$B$2,A235+2))</f>
        <v>9.8626012200000019</v>
      </c>
      <c r="D235">
        <f t="shared" si="400"/>
        <v>1.4813000001595356E-2</v>
      </c>
      <c r="F235">
        <f t="shared" ca="1" si="404"/>
        <v>45.847557665868131</v>
      </c>
      <c r="G235">
        <f t="shared" ca="1" si="405"/>
        <v>107.19467501261632</v>
      </c>
      <c r="I235">
        <f>SUM(D$2:D235)/COUNT(D$2:D235)</f>
        <v>1.997718025751356E-2</v>
      </c>
      <c r="J235">
        <f>D235/I235</f>
        <v>0.741496037511304</v>
      </c>
      <c r="L235">
        <f ca="1">VARA(C$2:C235)</f>
        <v>4.6671205911345885E-4</v>
      </c>
      <c r="M235">
        <f ca="1">(L235-L234)/D235</f>
        <v>-8.9456960369462305E-5</v>
      </c>
      <c r="N235">
        <f t="shared" ca="1" si="406"/>
        <v>1.6337858635924019</v>
      </c>
      <c r="O235" t="b">
        <f ca="1">IF(OR(O234,M235*MIN((B235-B$2)*Analysis!$B$19,1)&gt;Analysis!$B$18),TRUE,FALSE)</f>
        <v>0</v>
      </c>
      <c r="P235">
        <f ca="1">IF(O235,P234,SUM(C$2:C235)/COUNT(C$2:C235))</f>
        <v>9.8500074857692219</v>
      </c>
      <c r="Q235">
        <f ca="1">IF(O235,C235-P235,0)</f>
        <v>0</v>
      </c>
      <c r="R235">
        <f ca="1">R234+Q235*$D235</f>
        <v>0</v>
      </c>
      <c r="S235">
        <f t="shared" ca="1" si="407"/>
        <v>0</v>
      </c>
      <c r="U235">
        <f ca="1">MEDIAN2(Q235,Analysis!$B$5,2)</f>
        <v>0</v>
      </c>
      <c r="V235">
        <f t="shared" ref="V235:W235" ca="1" si="486">V234+U235*$D235</f>
        <v>0</v>
      </c>
      <c r="W235">
        <f t="shared" ca="1" si="486"/>
        <v>0</v>
      </c>
      <c r="Y235">
        <f ca="1">AVERAGE2(U235,Analysis!$B$5,2)</f>
        <v>0</v>
      </c>
      <c r="Z235">
        <f t="shared" ref="Z235:AA235" ca="1" si="487">Z234+Y235*$D235</f>
        <v>0</v>
      </c>
      <c r="AA235">
        <f t="shared" ca="1" si="487"/>
        <v>0</v>
      </c>
      <c r="AD235">
        <f ca="1">IF(B235&gt;0,C235-Analysis!$B$14,0)</f>
        <v>5.8850750571419752E-3</v>
      </c>
      <c r="AE235">
        <f ca="1">IF(B235&gt;0,AE234+AD235*$D235,0)</f>
        <v>-3.2331409829450916E-2</v>
      </c>
      <c r="AF235">
        <f ca="1">IF(B235&gt;0,AF234+AE235*$D235,0)</f>
        <v>-6.3147198226915419E-2</v>
      </c>
      <c r="AG235">
        <f ca="1">IF(AND(B235&gt;Analysis!$B$34,B235&lt;Analysis!$B$35),FilterInput(AD235,Analysis!$B$29,Analysis!$B$30),0)</f>
        <v>0</v>
      </c>
      <c r="AH235">
        <f ca="1">MEDIAN2(AG235,Analysis!$B$5,2)</f>
        <v>0</v>
      </c>
      <c r="AI235">
        <f ca="1">AVERAGE2(AH235,Analysis!$B$6,2)</f>
        <v>0</v>
      </c>
      <c r="AJ235">
        <f ca="1">INTEGRAL2(AI235,$B235,AJ234,AI234,$B234,Analysis!$B$22)</f>
        <v>0</v>
      </c>
      <c r="AK235">
        <f ca="1">IF(AND(B235&lt;Analysis!$B$35,B235&gt;0),INTEGRAL2(AJ235,$B235,AK234,AJ234,$B234,Analysis!$B$23),0)</f>
        <v>0</v>
      </c>
      <c r="AM235">
        <f>Analysis!$B$31*'Flight Input'!U235+IF('Flight Input'!U235 &gt; 0,Analysis!$B$32,0)</f>
        <v>0</v>
      </c>
      <c r="AN235">
        <f ca="1">_xlfn.COVARIANCE.P($AK$102:$AK$1171,AM235:AM1304)</f>
        <v>7.0063033189199098E-2</v>
      </c>
      <c r="AO235">
        <f t="shared" ca="1" si="403"/>
        <v>0</v>
      </c>
    </row>
    <row r="236" spans="1:41" x14ac:dyDescent="0.3">
      <c r="A236">
        <v>234</v>
      </c>
      <c r="B236">
        <f>'Flight Input'!M236</f>
        <v>4.7321640000009211</v>
      </c>
      <c r="C236">
        <f ca="1">INDIRECT(CONCATENATE("'Flight Input'!",Analysis!$B$2,A236+2))</f>
        <v>9.8561756700000007</v>
      </c>
      <c r="D236">
        <f t="shared" si="400"/>
        <v>2.4881000004825182E-2</v>
      </c>
      <c r="F236">
        <f t="shared" ca="1" si="404"/>
        <v>46.092789172760959</v>
      </c>
      <c r="G236">
        <f t="shared" ca="1" si="405"/>
        <v>108.34150970024619</v>
      </c>
      <c r="I236">
        <f>SUM(D$2:D236)/COUNT(D$2:D236)</f>
        <v>1.9998136752160191E-2</v>
      </c>
      <c r="J236">
        <f>D236/I236</f>
        <v>1.244165909713441</v>
      </c>
      <c r="L236">
        <f ca="1">VARA(C$2:C236)</f>
        <v>4.6487946312031875E-4</v>
      </c>
      <c r="M236">
        <f ca="1">(L236-L235)/D236</f>
        <v>-7.3654434821136748E-5</v>
      </c>
      <c r="N236">
        <f t="shared" ca="1" si="406"/>
        <v>-0.25825127602407916</v>
      </c>
      <c r="O236" t="b">
        <f ca="1">IF(OR(O235,M236*MIN((B236-B$2)*Analysis!$B$19,1)&gt;Analysis!$B$18),TRUE,FALSE)</f>
        <v>0</v>
      </c>
      <c r="P236">
        <f ca="1">IF(O236,P235,SUM(C$2:C236)/COUNT(C$2:C236))</f>
        <v>9.850033733361693</v>
      </c>
      <c r="Q236">
        <f ca="1">IF(O236,C236-P236,0)</f>
        <v>0</v>
      </c>
      <c r="R236">
        <f ca="1">R235+Q236*$D236</f>
        <v>0</v>
      </c>
      <c r="S236">
        <f t="shared" ca="1" si="407"/>
        <v>0</v>
      </c>
      <c r="U236">
        <f ca="1">MEDIAN2(Q236,Analysis!$B$5,2)</f>
        <v>0</v>
      </c>
      <c r="V236">
        <f t="shared" ref="V236:W236" ca="1" si="488">V235+U236*$D236</f>
        <v>0</v>
      </c>
      <c r="W236">
        <f t="shared" ca="1" si="488"/>
        <v>0</v>
      </c>
      <c r="Y236">
        <f ca="1">AVERAGE2(U236,Analysis!$B$5,2)</f>
        <v>0</v>
      </c>
      <c r="Z236">
        <f t="shared" ref="Z236:AA236" ca="1" si="489">Z235+Y236*$D236</f>
        <v>0</v>
      </c>
      <c r="AA236">
        <f t="shared" ca="1" si="489"/>
        <v>0</v>
      </c>
      <c r="AD236">
        <f ca="1">IF(B236&gt;0,C236-Analysis!$B$14,0)</f>
        <v>-5.4047494285924813E-4</v>
      </c>
      <c r="AE236">
        <f ca="1">IF(B236&gt;0,AE235+AD236*$D236,0)</f>
        <v>-3.2344857386506803E-2</v>
      </c>
      <c r="AF236">
        <f ca="1">IF(B236&gt;0,AF235+AE236*$D236,0)</f>
        <v>-6.3951970623705168E-2</v>
      </c>
      <c r="AG236">
        <f ca="1">IF(AND(B236&gt;Analysis!$B$34,B236&lt;Analysis!$B$35),FilterInput(AD236,Analysis!$B$29,Analysis!$B$30),0)</f>
        <v>0</v>
      </c>
      <c r="AH236">
        <f ca="1">MEDIAN2(AG236,Analysis!$B$5,2)</f>
        <v>0</v>
      </c>
      <c r="AI236">
        <f ca="1">AVERAGE2(AH236,Analysis!$B$6,2)</f>
        <v>0</v>
      </c>
      <c r="AJ236">
        <f ca="1">INTEGRAL2(AI236,$B236,AJ235,AI235,$B235,Analysis!$B$22)</f>
        <v>0</v>
      </c>
      <c r="AK236">
        <f ca="1">IF(AND(B236&lt;Analysis!$B$35,B236&gt;0),INTEGRAL2(AJ236,$B236,AK235,AJ235,$B235,Analysis!$B$23),0)</f>
        <v>0</v>
      </c>
      <c r="AM236">
        <f>Analysis!$B$31*'Flight Input'!U236+IF('Flight Input'!U236 &gt; 0,Analysis!$B$32,0)</f>
        <v>0</v>
      </c>
      <c r="AN236">
        <f ca="1">_xlfn.COVARIANCE.P($AK$102:$AK$1171,AM236:AM1305)</f>
        <v>6.9049752535557035E-2</v>
      </c>
      <c r="AO236">
        <f t="shared" ca="1" si="403"/>
        <v>0</v>
      </c>
    </row>
    <row r="237" spans="1:41" x14ac:dyDescent="0.3">
      <c r="A237">
        <v>235</v>
      </c>
      <c r="B237">
        <f>'Flight Input'!M237</f>
        <v>4.7488690000027418</v>
      </c>
      <c r="C237">
        <f ca="1">INDIRECT(CONCATENATE("'Flight Input'!",Analysis!$B$2,A237+2))</f>
        <v>9.8522909100000007</v>
      </c>
      <c r="D237">
        <f t="shared" si="400"/>
        <v>1.6705000001820736E-2</v>
      </c>
      <c r="F237">
        <f t="shared" ca="1" si="404"/>
        <v>46.257371692430446</v>
      </c>
      <c r="G237">
        <f t="shared" ca="1" si="405"/>
        <v>109.11423909445247</v>
      </c>
      <c r="I237">
        <f>SUM(D$2:D237)/COUNT(D$2:D237)</f>
        <v>1.9984123404286406E-2</v>
      </c>
      <c r="J237">
        <f>D237/I237</f>
        <v>0.83591357318368398</v>
      </c>
      <c r="L237">
        <f ca="1">VARA(C$2:C237)</f>
        <v>4.6292284097105939E-4</v>
      </c>
      <c r="M237">
        <f ca="1">(L237-L236)/D237</f>
        <v>-1.171279346929724E-4</v>
      </c>
      <c r="N237">
        <f t="shared" ca="1" si="406"/>
        <v>-0.23255073328803527</v>
      </c>
      <c r="O237" t="b">
        <f ca="1">IF(OR(O236,M237*MIN((B237-B$2)*Analysis!$B$19,1)&gt;Analysis!$B$18),TRUE,FALSE)</f>
        <v>0</v>
      </c>
      <c r="P237">
        <f ca="1">IF(O237,P236,SUM(C$2:C237)/COUNT(C$2:C237))</f>
        <v>9.8500432976694832</v>
      </c>
      <c r="Q237">
        <f ca="1">IF(O237,C237-P237,0)</f>
        <v>0</v>
      </c>
      <c r="R237">
        <f ca="1">R236+Q237*$D237</f>
        <v>0</v>
      </c>
      <c r="S237">
        <f t="shared" ca="1" si="407"/>
        <v>0</v>
      </c>
      <c r="U237">
        <f ca="1">MEDIAN2(Q237,Analysis!$B$5,2)</f>
        <v>0</v>
      </c>
      <c r="V237">
        <f t="shared" ref="V237:W237" ca="1" si="490">V236+U237*$D237</f>
        <v>0</v>
      </c>
      <c r="W237">
        <f t="shared" ca="1" si="490"/>
        <v>0</v>
      </c>
      <c r="Y237">
        <f ca="1">AVERAGE2(U237,Analysis!$B$5,2)</f>
        <v>0</v>
      </c>
      <c r="Z237">
        <f t="shared" ref="Z237:AA237" ca="1" si="491">Z236+Y237*$D237</f>
        <v>0</v>
      </c>
      <c r="AA237">
        <f t="shared" ca="1" si="491"/>
        <v>0</v>
      </c>
      <c r="AD237">
        <f ca="1">IF(B237&gt;0,C237-Analysis!$B$14,0)</f>
        <v>-4.4252349428592908E-3</v>
      </c>
      <c r="AE237">
        <f ca="1">IF(B237&gt;0,AE236+AD237*$D237,0)</f>
        <v>-3.2418780936235327E-2</v>
      </c>
      <c r="AF237">
        <f ca="1">IF(B237&gt;0,AF236+AE237*$D237,0)</f>
        <v>-6.4493526359303999E-2</v>
      </c>
      <c r="AG237">
        <f ca="1">IF(AND(B237&gt;Analysis!$B$34,B237&lt;Analysis!$B$35),FilterInput(AD237,Analysis!$B$29,Analysis!$B$30),0)</f>
        <v>0</v>
      </c>
      <c r="AH237">
        <f ca="1">MEDIAN2(AG237,Analysis!$B$5,2)</f>
        <v>0</v>
      </c>
      <c r="AI237">
        <f ca="1">AVERAGE2(AH237,Analysis!$B$6,2)</f>
        <v>0</v>
      </c>
      <c r="AJ237">
        <f ca="1">INTEGRAL2(AI237,$B237,AJ236,AI236,$B236,Analysis!$B$22)</f>
        <v>0</v>
      </c>
      <c r="AK237">
        <f ca="1">IF(AND(B237&lt;Analysis!$B$35,B237&gt;0),INTEGRAL2(AJ237,$B237,AK236,AJ236,$B236,Analysis!$B$23),0)</f>
        <v>0</v>
      </c>
      <c r="AM237">
        <f>Analysis!$B$31*'Flight Input'!U237+IF('Flight Input'!U237 &gt; 0,Analysis!$B$32,0)</f>
        <v>0</v>
      </c>
      <c r="AN237">
        <f ca="1">_xlfn.COVARIANCE.P($AK$102:$AK$1171,AM237:AM1306)</f>
        <v>6.8032791249157412E-2</v>
      </c>
      <c r="AO237">
        <f t="shared" ca="1" si="403"/>
        <v>0</v>
      </c>
    </row>
    <row r="238" spans="1:41" x14ac:dyDescent="0.3">
      <c r="A238">
        <v>236</v>
      </c>
      <c r="B238">
        <f>'Flight Input'!M238</f>
        <v>4.7680560000007972</v>
      </c>
      <c r="C238">
        <f ca="1">INDIRECT(CONCATENATE("'Flight Input'!",Analysis!$B$2,A238+2))</f>
        <v>9.85499847</v>
      </c>
      <c r="D238">
        <f t="shared" si="400"/>
        <v>1.9186999998055398E-2</v>
      </c>
      <c r="F238">
        <f t="shared" ca="1" si="404"/>
        <v>46.446459548055174</v>
      </c>
      <c r="G238">
        <f t="shared" ca="1" si="405"/>
        <v>110.00540731371069</v>
      </c>
      <c r="I238">
        <f>SUM(D$2:D238)/COUNT(D$2:D238)</f>
        <v>1.9980745762734578E-2</v>
      </c>
      <c r="J238">
        <f>D238/I238</f>
        <v>0.96027446752465229</v>
      </c>
      <c r="L238">
        <f ca="1">VARA(C$2:C238)</f>
        <v>4.6106490575752504E-4</v>
      </c>
      <c r="M238">
        <f ca="1">(L238-L237)/D238</f>
        <v>-9.6833023074094352E-5</v>
      </c>
      <c r="N238">
        <f t="shared" ca="1" si="406"/>
        <v>0.1411142961522743</v>
      </c>
      <c r="O238" t="b">
        <f ca="1">IF(OR(O237,M238*MIN((B238-B$2)*Analysis!$B$19,1)&gt;Analysis!$B$18),TRUE,FALSE)</f>
        <v>0</v>
      </c>
      <c r="P238">
        <f ca="1">IF(O238,P237,SUM(C$2:C238)/COUNT(C$2:C238))</f>
        <v>9.8500642055696108</v>
      </c>
      <c r="Q238">
        <f ca="1">IF(O238,C238-P238,0)</f>
        <v>0</v>
      </c>
      <c r="R238">
        <f ca="1">R237+Q238*$D238</f>
        <v>0</v>
      </c>
      <c r="S238">
        <f t="shared" ca="1" si="407"/>
        <v>0</v>
      </c>
      <c r="U238">
        <f ca="1">MEDIAN2(Q238,Analysis!$B$5,2)</f>
        <v>0</v>
      </c>
      <c r="V238">
        <f t="shared" ref="V238:W238" ca="1" si="492">V237+U238*$D238</f>
        <v>0</v>
      </c>
      <c r="W238">
        <f t="shared" ca="1" si="492"/>
        <v>0</v>
      </c>
      <c r="Y238">
        <f ca="1">AVERAGE2(U238,Analysis!$B$5,2)</f>
        <v>0</v>
      </c>
      <c r="Z238">
        <f t="shared" ref="Z238:AA238" ca="1" si="493">Z237+Y238*$D238</f>
        <v>0</v>
      </c>
      <c r="AA238">
        <f t="shared" ca="1" si="493"/>
        <v>0</v>
      </c>
      <c r="AD238">
        <f ca="1">IF(B238&gt;0,C238-Analysis!$B$14,0)</f>
        <v>-1.7176749428600147E-3</v>
      </c>
      <c r="AE238">
        <f ca="1">IF(B238&gt;0,AE237+AD238*$D238,0)</f>
        <v>-3.245173796536064E-2</v>
      </c>
      <c r="AF238">
        <f ca="1">IF(B238&gt;0,AF237+AE238*$D238,0)</f>
        <v>-6.5116177855582269E-2</v>
      </c>
      <c r="AG238">
        <f ca="1">IF(AND(B238&gt;Analysis!$B$34,B238&lt;Analysis!$B$35),FilterInput(AD238,Analysis!$B$29,Analysis!$B$30),0)</f>
        <v>0</v>
      </c>
      <c r="AH238">
        <f ca="1">MEDIAN2(AG238,Analysis!$B$5,2)</f>
        <v>0</v>
      </c>
      <c r="AI238">
        <f ca="1">AVERAGE2(AH238,Analysis!$B$6,2)</f>
        <v>0</v>
      </c>
      <c r="AJ238">
        <f ca="1">INTEGRAL2(AI238,$B238,AJ237,AI237,$B237,Analysis!$B$22)</f>
        <v>0</v>
      </c>
      <c r="AK238">
        <f ca="1">IF(AND(B238&lt;Analysis!$B$35,B238&gt;0),INTEGRAL2(AJ238,$B238,AK237,AJ237,$B237,Analysis!$B$23),0)</f>
        <v>0</v>
      </c>
      <c r="AM238">
        <f>Analysis!$B$31*'Flight Input'!U238+IF('Flight Input'!U238 &gt; 0,Analysis!$B$32,0)</f>
        <v>0</v>
      </c>
      <c r="AN238">
        <f ca="1">_xlfn.COVARIANCE.P($AK$102:$AK$1171,AM238:AM1307)</f>
        <v>6.701200029626142E-2</v>
      </c>
      <c r="AO238">
        <f t="shared" ca="1" si="403"/>
        <v>0</v>
      </c>
    </row>
    <row r="239" spans="1:41" x14ac:dyDescent="0.3">
      <c r="A239">
        <v>237</v>
      </c>
      <c r="B239">
        <f>'Flight Input'!M239</f>
        <v>4.7922260000050301</v>
      </c>
      <c r="C239">
        <f ca="1">INDIRECT(CONCATENATE("'Flight Input'!",Analysis!$B$2,A239+2))</f>
        <v>9.8539291799999997</v>
      </c>
      <c r="D239">
        <f t="shared" si="400"/>
        <v>2.4170000004232861E-2</v>
      </c>
      <c r="F239">
        <f t="shared" ca="1" si="404"/>
        <v>46.684629016377485</v>
      </c>
      <c r="G239">
        <f t="shared" ca="1" si="405"/>
        <v>111.13377479723414</v>
      </c>
      <c r="I239">
        <f>SUM(D$2:D239)/COUNT(D$2:D239)</f>
        <v>1.999842194096875E-2</v>
      </c>
      <c r="J239">
        <f>D239/I239</f>
        <v>1.2085953619529459</v>
      </c>
      <c r="L239">
        <f ca="1">VARA(C$2:C239)</f>
        <v>4.5918224903503129E-4</v>
      </c>
      <c r="M239">
        <f ca="1">(L239-L238)/D239</f>
        <v>-7.7892293014647951E-5</v>
      </c>
      <c r="N239">
        <f t="shared" ca="1" si="406"/>
        <v>-4.4240380629414947E-2</v>
      </c>
      <c r="O239" t="b">
        <f ca="1">IF(OR(O238,M239*MIN((B239-B$2)*Analysis!$B$19,1)&gt;Analysis!$B$18),TRUE,FALSE)</f>
        <v>0</v>
      </c>
      <c r="P239">
        <f ca="1">IF(O239,P238,SUM(C$2:C239)/COUNT(C$2:C239))</f>
        <v>9.8500804449579729</v>
      </c>
      <c r="Q239">
        <f ca="1">IF(O239,C239-P239,0)</f>
        <v>0</v>
      </c>
      <c r="R239">
        <f ca="1">R238+Q239*$D239</f>
        <v>0</v>
      </c>
      <c r="S239">
        <f t="shared" ca="1" si="407"/>
        <v>0</v>
      </c>
      <c r="U239">
        <f ca="1">MEDIAN2(Q239,Analysis!$B$5,2)</f>
        <v>0</v>
      </c>
      <c r="V239">
        <f t="shared" ref="V239:W239" ca="1" si="494">V238+U239*$D239</f>
        <v>0</v>
      </c>
      <c r="W239">
        <f t="shared" ca="1" si="494"/>
        <v>0</v>
      </c>
      <c r="Y239">
        <f ca="1">AVERAGE2(U239,Analysis!$B$5,2)</f>
        <v>0</v>
      </c>
      <c r="Z239">
        <f t="shared" ref="Z239:AA239" ca="1" si="495">Z238+Y239*$D239</f>
        <v>0</v>
      </c>
      <c r="AA239">
        <f t="shared" ca="1" si="495"/>
        <v>0</v>
      </c>
      <c r="AD239">
        <f ca="1">IF(B239&gt;0,C239-Analysis!$B$14,0)</f>
        <v>-2.7869649428602372E-3</v>
      </c>
      <c r="AE239">
        <f ca="1">IF(B239&gt;0,AE238+AD239*$D239,0)</f>
        <v>-3.2519098908041368E-2</v>
      </c>
      <c r="AF239">
        <f ca="1">IF(B239&gt;0,AF238+AE239*$D239,0)</f>
        <v>-6.5902164476327282E-2</v>
      </c>
      <c r="AG239">
        <f ca="1">IF(AND(B239&gt;Analysis!$B$34,B239&lt;Analysis!$B$35),FilterInput(AD239,Analysis!$B$29,Analysis!$B$30),0)</f>
        <v>0</v>
      </c>
      <c r="AH239">
        <f ca="1">MEDIAN2(AG239,Analysis!$B$5,2)</f>
        <v>0</v>
      </c>
      <c r="AI239">
        <f ca="1">AVERAGE2(AH239,Analysis!$B$6,2)</f>
        <v>0</v>
      </c>
      <c r="AJ239">
        <f ca="1">INTEGRAL2(AI239,$B239,AJ238,AI238,$B238,Analysis!$B$22)</f>
        <v>0</v>
      </c>
      <c r="AK239">
        <f ca="1">IF(AND(B239&lt;Analysis!$B$35,B239&gt;0),INTEGRAL2(AJ239,$B239,AK238,AJ238,$B238,Analysis!$B$23),0)</f>
        <v>0</v>
      </c>
      <c r="AM239">
        <f>Analysis!$B$31*'Flight Input'!U239+IF('Flight Input'!U239 &gt; 0,Analysis!$B$32,0)</f>
        <v>0</v>
      </c>
      <c r="AN239">
        <f ca="1">_xlfn.COVARIANCE.P($AK$102:$AK$1171,AM239:AM1308)</f>
        <v>6.5989073524053588E-2</v>
      </c>
      <c r="AO239">
        <f t="shared" ca="1" si="403"/>
        <v>0</v>
      </c>
    </row>
    <row r="240" spans="1:41" x14ac:dyDescent="0.3">
      <c r="A240">
        <v>238</v>
      </c>
      <c r="B240">
        <f>'Flight Input'!M240</f>
        <v>4.8123060000070836</v>
      </c>
      <c r="C240">
        <f ca="1">INDIRECT(CONCATENATE("'Flight Input'!",Analysis!$B$2,A240+2))</f>
        <v>9.8533700100000008</v>
      </c>
      <c r="D240">
        <f t="shared" si="400"/>
        <v>2.0080000002053566E-2</v>
      </c>
      <c r="F240">
        <f t="shared" ca="1" si="404"/>
        <v>46.882484686198516</v>
      </c>
      <c r="G240">
        <f t="shared" ca="1" si="405"/>
        <v>112.07517508982929</v>
      </c>
      <c r="I240">
        <f>SUM(D$2:D240)/COUNT(D$2:D240)</f>
        <v>1.9998764705931291E-2</v>
      </c>
      <c r="J240">
        <f>D240/I240</f>
        <v>1.0040620156953086</v>
      </c>
      <c r="L240">
        <f ca="1">VARA(C$2:C240)</f>
        <v>4.5729818900134894E-4</v>
      </c>
      <c r="M240">
        <f ca="1">(L240-L239)/D240</f>
        <v>-9.3827690910840321E-5</v>
      </c>
      <c r="N240">
        <f t="shared" ca="1" si="406"/>
        <v>-2.7847111550884318E-2</v>
      </c>
      <c r="O240" t="b">
        <f ca="1">IF(OR(O239,M240*MIN((B240-B$2)*Analysis!$B$19,1)&gt;Analysis!$B$18),TRUE,FALSE)</f>
        <v>0</v>
      </c>
      <c r="P240">
        <f ca="1">IF(O240,P239,SUM(C$2:C240)/COUNT(C$2:C240))</f>
        <v>9.8500942088284429</v>
      </c>
      <c r="Q240">
        <f ca="1">IF(O240,C240-P240,0)</f>
        <v>0</v>
      </c>
      <c r="R240">
        <f ca="1">R239+Q240*$D240</f>
        <v>0</v>
      </c>
      <c r="S240">
        <f t="shared" ca="1" si="407"/>
        <v>0</v>
      </c>
      <c r="U240">
        <f ca="1">MEDIAN2(Q240,Analysis!$B$5,2)</f>
        <v>0</v>
      </c>
      <c r="V240">
        <f t="shared" ref="V240:W240" ca="1" si="496">V239+U240*$D240</f>
        <v>0</v>
      </c>
      <c r="W240">
        <f t="shared" ca="1" si="496"/>
        <v>0</v>
      </c>
      <c r="Y240">
        <f ca="1">AVERAGE2(U240,Analysis!$B$5,2)</f>
        <v>0</v>
      </c>
      <c r="Z240">
        <f t="shared" ref="Z240:AA240" ca="1" si="497">Z239+Y240*$D240</f>
        <v>0</v>
      </c>
      <c r="AA240">
        <f t="shared" ca="1" si="497"/>
        <v>0</v>
      </c>
      <c r="AD240">
        <f ca="1">IF(B240&gt;0,C240-Analysis!$B$14,0)</f>
        <v>-3.3461349428591802E-3</v>
      </c>
      <c r="AE240">
        <f ca="1">IF(B240&gt;0,AE239+AD240*$D240,0)</f>
        <v>-3.2586289297700854E-2</v>
      </c>
      <c r="AF240">
        <f ca="1">IF(B240&gt;0,AF239+AE240*$D240,0)</f>
        <v>-6.6556497165492029E-2</v>
      </c>
      <c r="AG240">
        <f ca="1">IF(AND(B240&gt;Analysis!$B$34,B240&lt;Analysis!$B$35),FilterInput(AD240,Analysis!$B$29,Analysis!$B$30),0)</f>
        <v>0</v>
      </c>
      <c r="AH240">
        <f ca="1">MEDIAN2(AG240,Analysis!$B$5,2)</f>
        <v>0</v>
      </c>
      <c r="AI240">
        <f ca="1">AVERAGE2(AH240,Analysis!$B$6,2)</f>
        <v>0</v>
      </c>
      <c r="AJ240">
        <f ca="1">INTEGRAL2(AI240,$B240,AJ239,AI239,$B239,Analysis!$B$22)</f>
        <v>0</v>
      </c>
      <c r="AK240">
        <f ca="1">IF(AND(B240&lt;Analysis!$B$35,B240&gt;0),INTEGRAL2(AJ240,$B240,AK239,AJ239,$B239,Analysis!$B$23),0)</f>
        <v>0</v>
      </c>
      <c r="AM240">
        <f>Analysis!$B$31*'Flight Input'!U240+IF('Flight Input'!U240 &gt; 0,Analysis!$B$32,0)</f>
        <v>0</v>
      </c>
      <c r="AN240">
        <f ca="1">_xlfn.COVARIANCE.P($AK$102:$AK$1171,AM240:AM1309)</f>
        <v>6.496332520996137E-2</v>
      </c>
      <c r="AO240">
        <f t="shared" ca="1" si="403"/>
        <v>0</v>
      </c>
    </row>
    <row r="241" spans="1:41" x14ac:dyDescent="0.3">
      <c r="A241">
        <v>239</v>
      </c>
      <c r="B241">
        <f>'Flight Input'!M241</f>
        <v>4.8278129999962403</v>
      </c>
      <c r="C241">
        <f ca="1">INDIRECT(CONCATENATE("'Flight Input'!",Analysis!$B$2,A241+2))</f>
        <v>9.8536545000000011</v>
      </c>
      <c r="D241">
        <f t="shared" si="400"/>
        <v>1.5506999989156611E-2</v>
      </c>
      <c r="F241">
        <f t="shared" ca="1" si="404"/>
        <v>47.03528530642317</v>
      </c>
      <c r="G241">
        <f t="shared" ca="1" si="405"/>
        <v>112.80455125856597</v>
      </c>
      <c r="I241">
        <f>SUM(D$2:D241)/COUNT(D$2:D241)</f>
        <v>1.9979970711300435E-2</v>
      </c>
      <c r="J241">
        <f>D241/I241</f>
        <v>0.77612726330905157</v>
      </c>
      <c r="L241">
        <f ca="1">VARA(C$2:C241)</f>
        <v>4.5543762276251939E-4</v>
      </c>
      <c r="M241">
        <f ca="1">(L241-L240)/D241</f>
        <v>-1.19982346045693E-4</v>
      </c>
      <c r="N241">
        <f t="shared" ca="1" si="406"/>
        <v>1.8345908312325757E-2</v>
      </c>
      <c r="O241" t="b">
        <f ca="1">IF(OR(O240,M241*MIN((B241-B$2)*Analysis!$B$19,1)&gt;Analysis!$B$18),TRUE,FALSE)</f>
        <v>0</v>
      </c>
      <c r="P241">
        <f ca="1">IF(O241,P240,SUM(C$2:C241)/COUNT(C$2:C241))</f>
        <v>9.8501090433749923</v>
      </c>
      <c r="Q241">
        <f ca="1">IF(O241,C241-P241,0)</f>
        <v>0</v>
      </c>
      <c r="R241">
        <f ca="1">R240+Q241*$D241</f>
        <v>0</v>
      </c>
      <c r="S241">
        <f t="shared" ca="1" si="407"/>
        <v>0</v>
      </c>
      <c r="U241">
        <f ca="1">MEDIAN2(Q241,Analysis!$B$5,2)</f>
        <v>0</v>
      </c>
      <c r="V241">
        <f t="shared" ref="V241:W241" ca="1" si="498">V240+U241*$D241</f>
        <v>0</v>
      </c>
      <c r="W241">
        <f t="shared" ca="1" si="498"/>
        <v>0</v>
      </c>
      <c r="Y241">
        <f ca="1">AVERAGE2(U241,Analysis!$B$5,2)</f>
        <v>0</v>
      </c>
      <c r="Z241">
        <f t="shared" ref="Z241:AA241" ca="1" si="499">Z240+Y241*$D241</f>
        <v>0</v>
      </c>
      <c r="AA241">
        <f t="shared" ca="1" si="499"/>
        <v>0</v>
      </c>
      <c r="AD241">
        <f ca="1">IF(B241&gt;0,C241-Analysis!$B$14,0)</f>
        <v>-3.0616449428588766E-3</v>
      </c>
      <c r="AE241">
        <f ca="1">IF(B241&gt;0,AE240+AD241*$D241,0)</f>
        <v>-3.263376622579657E-2</v>
      </c>
      <c r="AF241">
        <f ca="1">IF(B241&gt;0,AF240+AE241*$D241,0)</f>
        <v>-6.7062548978001596E-2</v>
      </c>
      <c r="AG241">
        <f ca="1">IF(AND(B241&gt;Analysis!$B$34,B241&lt;Analysis!$B$35),FilterInput(AD241,Analysis!$B$29,Analysis!$B$30),0)</f>
        <v>0</v>
      </c>
      <c r="AH241">
        <f ca="1">MEDIAN2(AG241,Analysis!$B$5,2)</f>
        <v>0</v>
      </c>
      <c r="AI241">
        <f ca="1">AVERAGE2(AH241,Analysis!$B$6,2)</f>
        <v>0</v>
      </c>
      <c r="AJ241">
        <f ca="1">INTEGRAL2(AI241,$B241,AJ240,AI240,$B240,Analysis!$B$22)</f>
        <v>0</v>
      </c>
      <c r="AK241">
        <f ca="1">IF(AND(B241&lt;Analysis!$B$35,B241&gt;0),INTEGRAL2(AJ241,$B241,AK240,AJ240,$B240,Analysis!$B$23),0)</f>
        <v>0</v>
      </c>
      <c r="AM241">
        <f>Analysis!$B$31*'Flight Input'!U241+IF('Flight Input'!U241 &gt; 0,Analysis!$B$32,0)</f>
        <v>0</v>
      </c>
      <c r="AN241">
        <f ca="1">_xlfn.COVARIANCE.P($AK$102:$AK$1171,AM241:AM1310)</f>
        <v>6.3934523996142148E-2</v>
      </c>
      <c r="AO241">
        <f t="shared" ca="1" si="403"/>
        <v>0</v>
      </c>
    </row>
    <row r="242" spans="1:41" x14ac:dyDescent="0.3">
      <c r="A242">
        <v>240</v>
      </c>
      <c r="B242">
        <f>'Flight Input'!M242</f>
        <v>4.8518710000062129</v>
      </c>
      <c r="C242">
        <f ca="1">INDIRECT(CONCATENATE("'Flight Input'!",Analysis!$B$2,A242+2))</f>
        <v>9.8547826500000006</v>
      </c>
      <c r="D242">
        <f t="shared" si="400"/>
        <v>2.4058000009972602E-2</v>
      </c>
      <c r="F242">
        <f t="shared" ca="1" si="404"/>
        <v>47.272371667515145</v>
      </c>
      <c r="G242">
        <f t="shared" ca="1" si="405"/>
        <v>113.94182997661447</v>
      </c>
      <c r="I242">
        <f>SUM(D$2:D242)/COUNT(D$2:D242)</f>
        <v>1.9996962500044901E-2</v>
      </c>
      <c r="J242">
        <f>D242/I242</f>
        <v>1.2030827186838291</v>
      </c>
      <c r="L242">
        <f ca="1">VARA(C$2:C242)</f>
        <v>4.5363059919140402E-4</v>
      </c>
      <c r="M242">
        <f ca="1">(L242-L241)/D242</f>
        <v>-7.5111130200611895E-5</v>
      </c>
      <c r="N242">
        <f t="shared" ca="1" si="406"/>
        <v>4.6892925410753426E-2</v>
      </c>
      <c r="O242" t="b">
        <f ca="1">IF(OR(O241,M242*MIN((B242-B$2)*Analysis!$B$19,1)&gt;Analysis!$B$18),TRUE,FALSE)</f>
        <v>0</v>
      </c>
      <c r="P242">
        <f ca="1">IF(O242,P241,SUM(C$2:C242)/COUNT(C$2:C242))</f>
        <v>9.8501284359336019</v>
      </c>
      <c r="Q242">
        <f ca="1">IF(O242,C242-P242,0)</f>
        <v>0</v>
      </c>
      <c r="R242">
        <f ca="1">R241+Q242*$D242</f>
        <v>0</v>
      </c>
      <c r="S242">
        <f t="shared" ca="1" si="407"/>
        <v>0</v>
      </c>
      <c r="U242">
        <f ca="1">MEDIAN2(Q242,Analysis!$B$5,2)</f>
        <v>0</v>
      </c>
      <c r="V242">
        <f t="shared" ref="V242:W242" ca="1" si="500">V241+U242*$D242</f>
        <v>0</v>
      </c>
      <c r="W242">
        <f t="shared" ca="1" si="500"/>
        <v>0</v>
      </c>
      <c r="Y242">
        <f ca="1">AVERAGE2(U242,Analysis!$B$5,2)</f>
        <v>0</v>
      </c>
      <c r="Z242">
        <f t="shared" ref="Z242:AA242" ca="1" si="501">Z241+Y242*$D242</f>
        <v>0</v>
      </c>
      <c r="AA242">
        <f t="shared" ca="1" si="501"/>
        <v>0</v>
      </c>
      <c r="AD242">
        <f ca="1">IF(B242&gt;0,C242-Analysis!$B$14,0)</f>
        <v>-1.9334949428593262E-3</v>
      </c>
      <c r="AE242">
        <f ca="1">IF(B242&gt;0,AE241+AD242*$D242,0)</f>
        <v>-3.2680282247151166E-2</v>
      </c>
      <c r="AF242">
        <f ca="1">IF(B242&gt;0,AF241+AE242*$D242,0)</f>
        <v>-6.7848771208629463E-2</v>
      </c>
      <c r="AG242">
        <f ca="1">IF(AND(B242&gt;Analysis!$B$34,B242&lt;Analysis!$B$35),FilterInput(AD242,Analysis!$B$29,Analysis!$B$30),0)</f>
        <v>0</v>
      </c>
      <c r="AH242">
        <f ca="1">MEDIAN2(AG242,Analysis!$B$5,2)</f>
        <v>0</v>
      </c>
      <c r="AI242">
        <f ca="1">AVERAGE2(AH242,Analysis!$B$6,2)</f>
        <v>0</v>
      </c>
      <c r="AJ242">
        <f ca="1">INTEGRAL2(AI242,$B242,AJ241,AI241,$B241,Analysis!$B$22)</f>
        <v>0</v>
      </c>
      <c r="AK242">
        <f ca="1">IF(AND(B242&lt;Analysis!$B$35,B242&gt;0),INTEGRAL2(AJ242,$B242,AK241,AJ241,$B241,Analysis!$B$23),0)</f>
        <v>0</v>
      </c>
      <c r="AM242">
        <f>Analysis!$B$31*'Flight Input'!U242+IF('Flight Input'!U242 &gt; 0,Analysis!$B$32,0)</f>
        <v>0</v>
      </c>
      <c r="AN242">
        <f ca="1">_xlfn.COVARIANCE.P($AK$102:$AK$1171,AM242:AM1311)</f>
        <v>6.290086332150277E-2</v>
      </c>
      <c r="AO242">
        <f t="shared" ca="1" si="403"/>
        <v>0</v>
      </c>
    </row>
    <row r="243" spans="1:41" x14ac:dyDescent="0.3">
      <c r="A243">
        <v>241</v>
      </c>
      <c r="B243">
        <f>'Flight Input'!M243</f>
        <v>4.8685109999933047</v>
      </c>
      <c r="C243">
        <f ca="1">INDIRECT(CONCATENATE("'Flight Input'!",Analysis!$B$2,A243+2))</f>
        <v>9.8554497300000019</v>
      </c>
      <c r="D243">
        <f t="shared" si="400"/>
        <v>1.6639999987091869E-2</v>
      </c>
      <c r="F243">
        <f t="shared" ca="1" si="404"/>
        <v>47.436366350895128</v>
      </c>
      <c r="G243">
        <f t="shared" ca="1" si="405"/>
        <v>114.73117111208106</v>
      </c>
      <c r="I243">
        <f>SUM(D$2:D243)/COUNT(D$2:D243)</f>
        <v>1.99830331950119E-2</v>
      </c>
      <c r="J243">
        <f>D243/I243</f>
        <v>0.83270641772468712</v>
      </c>
      <c r="L243">
        <f ca="1">VARA(C$2:C243)</f>
        <v>4.5186532351663403E-4</v>
      </c>
      <c r="M243">
        <f ca="1">(L243-L242)/D243</f>
        <v>-1.0608627861414475E-4</v>
      </c>
      <c r="N243">
        <f t="shared" ca="1" si="406"/>
        <v>4.0088942338866382E-2</v>
      </c>
      <c r="O243" t="b">
        <f ca="1">IF(OR(O242,M243*MIN((B243-B$2)*Analysis!$B$19,1)&gt;Analysis!$B$18),TRUE,FALSE)</f>
        <v>0</v>
      </c>
      <c r="P243">
        <f ca="1">IF(O243,P242,SUM(C$2:C243)/COUNT(C$2:C243))</f>
        <v>9.8501504247520586</v>
      </c>
      <c r="Q243">
        <f ca="1">IF(O243,C243-P243,0)</f>
        <v>0</v>
      </c>
      <c r="R243">
        <f ca="1">R242+Q243*$D243</f>
        <v>0</v>
      </c>
      <c r="S243">
        <f t="shared" ca="1" si="407"/>
        <v>0</v>
      </c>
      <c r="U243">
        <f ca="1">MEDIAN2(Q243,Analysis!$B$5,2)</f>
        <v>0</v>
      </c>
      <c r="V243">
        <f t="shared" ref="V243:W243" ca="1" si="502">V242+U243*$D243</f>
        <v>0</v>
      </c>
      <c r="W243">
        <f t="shared" ca="1" si="502"/>
        <v>0</v>
      </c>
      <c r="Y243">
        <f ca="1">AVERAGE2(U243,Analysis!$B$5,2)</f>
        <v>0</v>
      </c>
      <c r="Z243">
        <f t="shared" ref="Z243:AA243" ca="1" si="503">Z242+Y243*$D243</f>
        <v>0</v>
      </c>
      <c r="AA243">
        <f t="shared" ca="1" si="503"/>
        <v>0</v>
      </c>
      <c r="AD243">
        <f ca="1">IF(B243&gt;0,C243-Analysis!$B$14,0)</f>
        <v>-1.2664149428580629E-3</v>
      </c>
      <c r="AE243">
        <f ca="1">IF(B243&gt;0,AE242+AD243*$D243,0)</f>
        <v>-3.2701355391783975E-2</v>
      </c>
      <c r="AF243">
        <f ca="1">IF(B243&gt;0,AF242+AE243*$D243,0)</f>
        <v>-6.8392921761926628E-2</v>
      </c>
      <c r="AG243">
        <f ca="1">IF(AND(B243&gt;Analysis!$B$34,B243&lt;Analysis!$B$35),FilterInput(AD243,Analysis!$B$29,Analysis!$B$30),0)</f>
        <v>0</v>
      </c>
      <c r="AH243">
        <f ca="1">MEDIAN2(AG243,Analysis!$B$5,2)</f>
        <v>0</v>
      </c>
      <c r="AI243">
        <f ca="1">AVERAGE2(AH243,Analysis!$B$6,2)</f>
        <v>0</v>
      </c>
      <c r="AJ243">
        <f ca="1">INTEGRAL2(AI243,$B243,AJ242,AI242,$B242,Analysis!$B$22)</f>
        <v>0</v>
      </c>
      <c r="AK243">
        <f ca="1">IF(AND(B243&lt;Analysis!$B$35,B243&gt;0),INTEGRAL2(AJ243,$B243,AK242,AJ242,$B242,Analysis!$B$23),0)</f>
        <v>0</v>
      </c>
      <c r="AM243">
        <f>Analysis!$B$31*'Flight Input'!U243+IF('Flight Input'!U243 &gt; 0,Analysis!$B$32,0)</f>
        <v>0</v>
      </c>
      <c r="AN243">
        <f ca="1">_xlfn.COVARIANCE.P($AK$102:$AK$1171,AM243:AM1312)</f>
        <v>6.1860179573337143E-2</v>
      </c>
      <c r="AO243">
        <f t="shared" ca="1" si="403"/>
        <v>0</v>
      </c>
    </row>
    <row r="244" spans="1:41" x14ac:dyDescent="0.3">
      <c r="A244">
        <v>242</v>
      </c>
      <c r="B244">
        <f>'Flight Input'!M244</f>
        <v>4.8900969999958761</v>
      </c>
      <c r="C244">
        <f ca="1">INDIRECT(CONCATENATE("'Flight Input'!",Analysis!$B$2,A244+2))</f>
        <v>9.8536152599999998</v>
      </c>
      <c r="D244">
        <f t="shared" si="400"/>
        <v>2.1586000002571382E-2</v>
      </c>
      <c r="F244">
        <f t="shared" ca="1" si="404"/>
        <v>47.649066489922824</v>
      </c>
      <c r="G244">
        <f t="shared" ca="1" si="405"/>
        <v>115.75972386145506</v>
      </c>
      <c r="I244">
        <f>SUM(D$2:D244)/COUNT(D$2:D244)</f>
        <v>1.9989657024795205E-2</v>
      </c>
      <c r="J244">
        <f>D244/I244</f>
        <v>1.0798584475859725</v>
      </c>
      <c r="L244">
        <f ca="1">VARA(C$2:C244)</f>
        <v>4.500475150709474E-4</v>
      </c>
      <c r="M244">
        <f ca="1">(L244-L243)/D244</f>
        <v>-8.4212380499865054E-5</v>
      </c>
      <c r="N244">
        <f t="shared" ca="1" si="406"/>
        <v>-8.4984249040286064E-2</v>
      </c>
      <c r="O244" t="b">
        <f ca="1">IF(OR(O243,M244*MIN((B244-B$2)*Analysis!$B$19,1)&gt;Analysis!$B$18),TRUE,FALSE)</f>
        <v>0</v>
      </c>
      <c r="P244">
        <f ca="1">IF(O244,P243,SUM(C$2:C244)/COUNT(C$2:C244))</f>
        <v>9.8501646833333254</v>
      </c>
      <c r="Q244">
        <f ca="1">IF(O244,C244-P244,0)</f>
        <v>0</v>
      </c>
      <c r="R244">
        <f ca="1">R243+Q244*$D244</f>
        <v>0</v>
      </c>
      <c r="S244">
        <f t="shared" ca="1" si="407"/>
        <v>0</v>
      </c>
      <c r="U244">
        <f ca="1">MEDIAN2(Q244,Analysis!$B$5,2)</f>
        <v>0</v>
      </c>
      <c r="V244">
        <f t="shared" ref="V244:W244" ca="1" si="504">V243+U244*$D244</f>
        <v>0</v>
      </c>
      <c r="W244">
        <f t="shared" ca="1" si="504"/>
        <v>0</v>
      </c>
      <c r="Y244">
        <f ca="1">AVERAGE2(U244,Analysis!$B$5,2)</f>
        <v>0</v>
      </c>
      <c r="Z244">
        <f t="shared" ref="Z244:AA244" ca="1" si="505">Z243+Y244*$D244</f>
        <v>0</v>
      </c>
      <c r="AA244">
        <f t="shared" ca="1" si="505"/>
        <v>0</v>
      </c>
      <c r="AD244">
        <f ca="1">IF(B244&gt;0,C244-Analysis!$B$14,0)</f>
        <v>-3.1008849428602048E-3</v>
      </c>
      <c r="AE244">
        <f ca="1">IF(B244&gt;0,AE243+AD244*$D244,0)</f>
        <v>-3.2768291094168532E-2</v>
      </c>
      <c r="AF244">
        <f ca="1">IF(B244&gt;0,AF243+AE244*$D244,0)</f>
        <v>-6.9100258093569608E-2</v>
      </c>
      <c r="AG244">
        <f ca="1">IF(AND(B244&gt;Analysis!$B$34,B244&lt;Analysis!$B$35),FilterInput(AD244,Analysis!$B$29,Analysis!$B$30),0)</f>
        <v>0</v>
      </c>
      <c r="AH244">
        <f ca="1">MEDIAN2(AG244,Analysis!$B$5,2)</f>
        <v>0</v>
      </c>
      <c r="AI244">
        <f ca="1">AVERAGE2(AH244,Analysis!$B$6,2)</f>
        <v>0</v>
      </c>
      <c r="AJ244">
        <f ca="1">INTEGRAL2(AI244,$B244,AJ243,AI243,$B243,Analysis!$B$22)</f>
        <v>0</v>
      </c>
      <c r="AK244">
        <f ca="1">IF(AND(B244&lt;Analysis!$B$35,B244&gt;0),INTEGRAL2(AJ244,$B244,AK243,AJ243,$B243,Analysis!$B$23),0)</f>
        <v>0</v>
      </c>
      <c r="AM244">
        <f>Analysis!$B$31*'Flight Input'!U244+IF('Flight Input'!U244 &gt; 0,Analysis!$B$32,0)</f>
        <v>0</v>
      </c>
      <c r="AN244">
        <f ca="1">_xlfn.COVARIANCE.P($AK$102:$AK$1171,AM244:AM1313)</f>
        <v>6.0815113283954135E-2</v>
      </c>
      <c r="AO244">
        <f t="shared" ca="1" si="403"/>
        <v>0</v>
      </c>
    </row>
    <row r="245" spans="1:41" x14ac:dyDescent="0.3">
      <c r="A245">
        <v>243</v>
      </c>
      <c r="B245">
        <f>'Flight Input'!M245</f>
        <v>4.9109770000068238</v>
      </c>
      <c r="C245">
        <f ca="1">INDIRECT(CONCATENATE("'Flight Input'!",Analysis!$B$2,A245+2))</f>
        <v>9.8532719100000001</v>
      </c>
      <c r="D245">
        <f t="shared" si="400"/>
        <v>2.0880000010947697E-2</v>
      </c>
      <c r="F245">
        <f t="shared" ca="1" si="404"/>
        <v>47.854802807511497</v>
      </c>
      <c r="G245">
        <f t="shared" ca="1" si="405"/>
        <v>116.7589321445998</v>
      </c>
      <c r="I245">
        <f>SUM(D$2:D245)/COUNT(D$2:D245)</f>
        <v>1.9993320987701183E-2</v>
      </c>
      <c r="J245">
        <f>D245/I245</f>
        <v>1.0443487614584865</v>
      </c>
      <c r="L245">
        <f ca="1">VARA(C$2:C245)</f>
        <v>4.4823503677217608E-4</v>
      </c>
      <c r="M245">
        <f ca="1">(L245-L244)/D245</f>
        <v>-8.6804516179167122E-5</v>
      </c>
      <c r="N245">
        <f t="shared" ca="1" si="406"/>
        <v>-1.6443965508601912E-2</v>
      </c>
      <c r="O245" t="b">
        <f ca="1">IF(OR(O244,M245*MIN((B245-B$2)*Analysis!$B$19,1)&gt;Analysis!$B$18),TRUE,FALSE)</f>
        <v>0</v>
      </c>
      <c r="P245">
        <f ca="1">IF(O245,P244,SUM(C$2:C245)/COUNT(C$2:C245))</f>
        <v>9.8501774178688439</v>
      </c>
      <c r="Q245">
        <f ca="1">IF(O245,C245-P245,0)</f>
        <v>0</v>
      </c>
      <c r="R245">
        <f ca="1">R244+Q245*$D245</f>
        <v>0</v>
      </c>
      <c r="S245">
        <f t="shared" ca="1" si="407"/>
        <v>0</v>
      </c>
      <c r="U245">
        <f ca="1">MEDIAN2(Q245,Analysis!$B$5,2)</f>
        <v>0</v>
      </c>
      <c r="V245">
        <f t="shared" ref="V245:W245" ca="1" si="506">V244+U245*$D245</f>
        <v>0</v>
      </c>
      <c r="W245">
        <f t="shared" ca="1" si="506"/>
        <v>0</v>
      </c>
      <c r="Y245">
        <f ca="1">AVERAGE2(U245,Analysis!$B$5,2)</f>
        <v>0</v>
      </c>
      <c r="Z245">
        <f t="shared" ref="Z245:AA245" ca="1" si="507">Z244+Y245*$D245</f>
        <v>0</v>
      </c>
      <c r="AA245">
        <f t="shared" ca="1" si="507"/>
        <v>0</v>
      </c>
      <c r="AD245">
        <f ca="1">IF(B245&gt;0,C245-Analysis!$B$14,0)</f>
        <v>-3.4442349428598362E-3</v>
      </c>
      <c r="AE245">
        <f ca="1">IF(B245&gt;0,AE244+AD245*$D245,0)</f>
        <v>-3.284020671981315E-2</v>
      </c>
      <c r="AF245">
        <f ca="1">IF(B245&gt;0,AF244+AE245*$D245,0)</f>
        <v>-6.9785961610238825E-2</v>
      </c>
      <c r="AG245">
        <f ca="1">IF(AND(B245&gt;Analysis!$B$34,B245&lt;Analysis!$B$35),FilterInput(AD245,Analysis!$B$29,Analysis!$B$30),0)</f>
        <v>0</v>
      </c>
      <c r="AH245">
        <f ca="1">MEDIAN2(AG245,Analysis!$B$5,2)</f>
        <v>0</v>
      </c>
      <c r="AI245">
        <f ca="1">AVERAGE2(AH245,Analysis!$B$6,2)</f>
        <v>0</v>
      </c>
      <c r="AJ245">
        <f ca="1">INTEGRAL2(AI245,$B245,AJ244,AI244,$B244,Analysis!$B$22)</f>
        <v>0</v>
      </c>
      <c r="AK245">
        <f ca="1">IF(AND(B245&lt;Analysis!$B$35,B245&gt;0),INTEGRAL2(AJ245,$B245,AK244,AJ244,$B244,Analysis!$B$23),0)</f>
        <v>0</v>
      </c>
      <c r="AM245">
        <f>Analysis!$B$31*'Flight Input'!U245+IF('Flight Input'!U245 &gt; 0,Analysis!$B$32,0)</f>
        <v>0</v>
      </c>
      <c r="AN245">
        <f ca="1">_xlfn.COVARIANCE.P($AK$102:$AK$1171,AM245:AM1314)</f>
        <v>5.9767016868736769E-2</v>
      </c>
      <c r="AO245">
        <f t="shared" ca="1" si="403"/>
        <v>0</v>
      </c>
    </row>
    <row r="246" spans="1:41" x14ac:dyDescent="0.3">
      <c r="A246">
        <v>244</v>
      </c>
      <c r="B246">
        <f>'Flight Input'!M246</f>
        <v>4.9282450000027893</v>
      </c>
      <c r="C246">
        <f ca="1">INDIRECT(CONCATENATE("'Flight Input'!",Analysis!$B$2,A246+2))</f>
        <v>9.8541646200000006</v>
      </c>
      <c r="D246">
        <f t="shared" si="400"/>
        <v>1.7267999995965511E-2</v>
      </c>
      <c r="F246">
        <f t="shared" ca="1" si="404"/>
        <v>48.024964522129899</v>
      </c>
      <c r="G246">
        <f t="shared" ca="1" si="405"/>
        <v>117.58822723177418</v>
      </c>
      <c r="I246">
        <f>SUM(D$2:D246)/COUNT(D$2:D246)</f>
        <v>1.9982151639374397E-2</v>
      </c>
      <c r="J246">
        <f>D246/I246</f>
        <v>0.86417120176083995</v>
      </c>
      <c r="L246">
        <f ca="1">VARA(C$2:C246)</f>
        <v>4.4646289683431136E-4</v>
      </c>
      <c r="M246">
        <f ca="1">(L246-L245)/D246</f>
        <v>-1.0262566239742646E-4</v>
      </c>
      <c r="N246">
        <f t="shared" ca="1" si="406"/>
        <v>5.1697359289381239E-2</v>
      </c>
      <c r="O246" t="b">
        <f ca="1">IF(OR(O245,M246*MIN((B246-B$2)*Analysis!$B$19,1)&gt;Analysis!$B$18),TRUE,FALSE)</f>
        <v>0</v>
      </c>
      <c r="P246">
        <f ca="1">IF(O246,P245,SUM(C$2:C246)/COUNT(C$2:C246))</f>
        <v>9.8501936921632574</v>
      </c>
      <c r="Q246">
        <f ca="1">IF(O246,C246-P246,0)</f>
        <v>0</v>
      </c>
      <c r="R246">
        <f ca="1">R245+Q246*$D246</f>
        <v>0</v>
      </c>
      <c r="S246">
        <f t="shared" ca="1" si="407"/>
        <v>0</v>
      </c>
      <c r="U246">
        <f ca="1">MEDIAN2(Q246,Analysis!$B$5,2)</f>
        <v>0</v>
      </c>
      <c r="V246">
        <f t="shared" ref="V246:W246" ca="1" si="508">V245+U246*$D246</f>
        <v>0</v>
      </c>
      <c r="W246">
        <f t="shared" ca="1" si="508"/>
        <v>0</v>
      </c>
      <c r="Y246">
        <f ca="1">AVERAGE2(U246,Analysis!$B$5,2)</f>
        <v>0</v>
      </c>
      <c r="Z246">
        <f t="shared" ref="Z246:AA246" ca="1" si="509">Z245+Y246*$D246</f>
        <v>0</v>
      </c>
      <c r="AA246">
        <f t="shared" ca="1" si="509"/>
        <v>0</v>
      </c>
      <c r="AD246">
        <f ca="1">IF(B246&gt;0,C246-Analysis!$B$14,0)</f>
        <v>-2.5515249428593734E-3</v>
      </c>
      <c r="AE246">
        <f ca="1">IF(B246&gt;0,AE245+AD246*$D246,0)</f>
        <v>-3.2884266452516152E-2</v>
      </c>
      <c r="AF246">
        <f ca="1">IF(B246&gt;0,AF245+AE246*$D246,0)</f>
        <v>-7.0353807123208198E-2</v>
      </c>
      <c r="AG246">
        <f ca="1">IF(AND(B246&gt;Analysis!$B$34,B246&lt;Analysis!$B$35),FilterInput(AD246,Analysis!$B$29,Analysis!$B$30),0)</f>
        <v>0</v>
      </c>
      <c r="AH246">
        <f ca="1">MEDIAN2(AG246,Analysis!$B$5,2)</f>
        <v>0</v>
      </c>
      <c r="AI246">
        <f ca="1">AVERAGE2(AH246,Analysis!$B$6,2)</f>
        <v>0</v>
      </c>
      <c r="AJ246">
        <f ca="1">INTEGRAL2(AI246,$B246,AJ245,AI245,$B245,Analysis!$B$22)</f>
        <v>0</v>
      </c>
      <c r="AK246">
        <f ca="1">IF(AND(B246&lt;Analysis!$B$35,B246&gt;0),INTEGRAL2(AJ246,$B246,AK245,AJ245,$B245,Analysis!$B$23),0)</f>
        <v>0</v>
      </c>
      <c r="AM246">
        <f>Analysis!$B$31*'Flight Input'!U246+IF('Flight Input'!U246 &gt; 0,Analysis!$B$32,0)</f>
        <v>0</v>
      </c>
      <c r="AN246">
        <f ca="1">_xlfn.COVARIANCE.P($AK$102:$AK$1171,AM246:AM1315)</f>
        <v>5.8716664431916123E-2</v>
      </c>
      <c r="AO246">
        <f t="shared" ca="1" si="403"/>
        <v>0</v>
      </c>
    </row>
    <row r="247" spans="1:41" x14ac:dyDescent="0.3">
      <c r="A247">
        <v>245</v>
      </c>
      <c r="B247">
        <f>'Flight Input'!M247</f>
        <v>4.9505219999991823</v>
      </c>
      <c r="C247">
        <f ca="1">INDIRECT(CONCATENATE("'Flight Input'!",Analysis!$B$2,A247+2))</f>
        <v>9.8381154600000009</v>
      </c>
      <c r="D247">
        <f t="shared" si="400"/>
        <v>2.2276999996392988E-2</v>
      </c>
      <c r="F247">
        <f t="shared" ca="1" si="404"/>
        <v>48.244128220196835</v>
      </c>
      <c r="G247">
        <f t="shared" ca="1" si="405"/>
        <v>118.6629616759615</v>
      </c>
      <c r="I247">
        <f>SUM(D$2:D247)/COUNT(D$2:D247)</f>
        <v>1.9991518367362227E-2</v>
      </c>
      <c r="J247">
        <f>D247/I247</f>
        <v>1.1143225635508505</v>
      </c>
      <c r="L247">
        <f ca="1">VARA(C$2:C247)</f>
        <v>4.4523362243519503E-4</v>
      </c>
      <c r="M247">
        <f ca="1">(L247-L246)/D247</f>
        <v>-5.5181326000600083E-5</v>
      </c>
      <c r="N247">
        <f t="shared" ca="1" si="406"/>
        <v>-0.72043632457684137</v>
      </c>
      <c r="O247" t="b">
        <f ca="1">IF(OR(O246,M247*MIN((B247-B$2)*Analysis!$B$19,1)&gt;Analysis!$B$18),TRUE,FALSE)</f>
        <v>0</v>
      </c>
      <c r="P247">
        <f ca="1">IF(O247,P246,SUM(C$2:C247)/COUNT(C$2:C247))</f>
        <v>9.8501445936585288</v>
      </c>
      <c r="Q247">
        <f ca="1">IF(O247,C247-P247,0)</f>
        <v>0</v>
      </c>
      <c r="R247">
        <f ca="1">R246+Q247*$D247</f>
        <v>0</v>
      </c>
      <c r="S247">
        <f t="shared" ca="1" si="407"/>
        <v>0</v>
      </c>
      <c r="U247">
        <f ca="1">MEDIAN2(Q247,Analysis!$B$5,2)</f>
        <v>0</v>
      </c>
      <c r="V247">
        <f t="shared" ref="V247:W247" ca="1" si="510">V246+U247*$D247</f>
        <v>0</v>
      </c>
      <c r="W247">
        <f t="shared" ca="1" si="510"/>
        <v>0</v>
      </c>
      <c r="Y247">
        <f ca="1">AVERAGE2(U247,Analysis!$B$5,2)</f>
        <v>0</v>
      </c>
      <c r="Z247">
        <f t="shared" ref="Z247:AA247" ca="1" si="511">Z246+Y247*$D247</f>
        <v>0</v>
      </c>
      <c r="AA247">
        <f t="shared" ca="1" si="511"/>
        <v>0</v>
      </c>
      <c r="AD247">
        <f ca="1">IF(B247&gt;0,C247-Analysis!$B$14,0)</f>
        <v>-1.8600684942859047E-2</v>
      </c>
      <c r="AE247">
        <f ca="1">IF(B247&gt;0,AE246+AD247*$D247,0)</f>
        <v>-3.3298633910921131E-2</v>
      </c>
      <c r="AF247">
        <f ca="1">IF(B247&gt;0,AF246+AE247*$D247,0)</f>
        <v>-7.1095600790721677E-2</v>
      </c>
      <c r="AG247">
        <f ca="1">IF(AND(B247&gt;Analysis!$B$34,B247&lt;Analysis!$B$35),FilterInput(AD247,Analysis!$B$29,Analysis!$B$30),0)</f>
        <v>0</v>
      </c>
      <c r="AH247">
        <f ca="1">MEDIAN2(AG247,Analysis!$B$5,2)</f>
        <v>0</v>
      </c>
      <c r="AI247">
        <f ca="1">AVERAGE2(AH247,Analysis!$B$6,2)</f>
        <v>0</v>
      </c>
      <c r="AJ247">
        <f ca="1">INTEGRAL2(AI247,$B247,AJ246,AI246,$B246,Analysis!$B$22)</f>
        <v>0</v>
      </c>
      <c r="AK247">
        <f ca="1">IF(AND(B247&lt;Analysis!$B$35,B247&gt;0),INTEGRAL2(AJ247,$B247,AK246,AJ246,$B246,Analysis!$B$23),0)</f>
        <v>0</v>
      </c>
      <c r="AM247">
        <f>Analysis!$B$31*'Flight Input'!U247+IF('Flight Input'!U247 &gt; 0,Analysis!$B$32,0)</f>
        <v>0</v>
      </c>
      <c r="AN247">
        <f ca="1">_xlfn.COVARIANCE.P($AK$102:$AK$1171,AM247:AM1316)</f>
        <v>5.7658777372439025E-2</v>
      </c>
      <c r="AO247">
        <f t="shared" ca="1" si="403"/>
        <v>0</v>
      </c>
    </row>
    <row r="248" spans="1:41" x14ac:dyDescent="0.3">
      <c r="A248">
        <v>246</v>
      </c>
      <c r="B248">
        <f>'Flight Input'!M248</f>
        <v>4.9698499999940395</v>
      </c>
      <c r="C248">
        <f ca="1">INDIRECT(CONCATENATE("'Flight Input'!",Analysis!$B$2,A248+2))</f>
        <v>9.8631603900000009</v>
      </c>
      <c r="D248">
        <f t="shared" si="400"/>
        <v>1.9327999994857237E-2</v>
      </c>
      <c r="F248">
        <f t="shared" ca="1" si="404"/>
        <v>48.434763384164029</v>
      </c>
      <c r="G248">
        <f t="shared" ca="1" si="405"/>
        <v>119.59910878240153</v>
      </c>
      <c r="I248">
        <f>SUM(D$2:D248)/COUNT(D$2:D248)</f>
        <v>1.9988821138205704E-2</v>
      </c>
      <c r="J248">
        <f>D248/I248</f>
        <v>0.96694046443362258</v>
      </c>
      <c r="L248">
        <f ca="1">VARA(C$2:C248)</f>
        <v>4.4410960397039002E-4</v>
      </c>
      <c r="M248">
        <f ca="1">(L248-L247)/D248</f>
        <v>-5.8154928865070932E-5</v>
      </c>
      <c r="N248">
        <f t="shared" ca="1" si="406"/>
        <v>1.2957848720335203</v>
      </c>
      <c r="O248" t="b">
        <f ca="1">IF(OR(O247,M248*MIN((B248-B$2)*Analysis!$B$19,1)&gt;Analysis!$B$18),TRUE,FALSE)</f>
        <v>0</v>
      </c>
      <c r="P248">
        <f ca="1">IF(O248,P247,SUM(C$2:C248)/COUNT(C$2:C248))</f>
        <v>9.8501972891902749</v>
      </c>
      <c r="Q248">
        <f ca="1">IF(O248,C248-P248,0)</f>
        <v>0</v>
      </c>
      <c r="R248">
        <f ca="1">R247+Q248*$D248</f>
        <v>0</v>
      </c>
      <c r="S248">
        <f t="shared" ca="1" si="407"/>
        <v>0</v>
      </c>
      <c r="U248">
        <f ca="1">MEDIAN2(Q248,Analysis!$B$5,2)</f>
        <v>0</v>
      </c>
      <c r="V248">
        <f t="shared" ref="V248:W248" ca="1" si="512">V247+U248*$D248</f>
        <v>0</v>
      </c>
      <c r="W248">
        <f t="shared" ca="1" si="512"/>
        <v>0</v>
      </c>
      <c r="Y248">
        <f ca="1">AVERAGE2(U248,Analysis!$B$5,2)</f>
        <v>0</v>
      </c>
      <c r="Z248">
        <f t="shared" ref="Z248:AA248" ca="1" si="513">Z247+Y248*$D248</f>
        <v>0</v>
      </c>
      <c r="AA248">
        <f t="shared" ca="1" si="513"/>
        <v>0</v>
      </c>
      <c r="AD248">
        <f ca="1">IF(B248&gt;0,C248-Analysis!$B$14,0)</f>
        <v>6.4442450571409182E-3</v>
      </c>
      <c r="AE248">
        <f ca="1">IF(B248&gt;0,AE247+AD248*$D248,0)</f>
        <v>-3.3174079542489854E-2</v>
      </c>
      <c r="AF248">
        <f ca="1">IF(B248&gt;0,AF247+AE248*$D248,0)</f>
        <v>-7.173678939994832E-2</v>
      </c>
      <c r="AG248">
        <f ca="1">IF(AND(B248&gt;Analysis!$B$34,B248&lt;Analysis!$B$35),FilterInput(AD248,Analysis!$B$29,Analysis!$B$30),0)</f>
        <v>0</v>
      </c>
      <c r="AH248">
        <f ca="1">MEDIAN2(AG248,Analysis!$B$5,2)</f>
        <v>0</v>
      </c>
      <c r="AI248">
        <f ca="1">AVERAGE2(AH248,Analysis!$B$6,2)</f>
        <v>0</v>
      </c>
      <c r="AJ248">
        <f ca="1">INTEGRAL2(AI248,$B248,AJ247,AI247,$B247,Analysis!$B$22)</f>
        <v>0</v>
      </c>
      <c r="AK248">
        <f ca="1">IF(AND(B248&lt;Analysis!$B$35,B248&gt;0),INTEGRAL2(AJ248,$B248,AK247,AJ247,$B247,Analysis!$B$23),0)</f>
        <v>0</v>
      </c>
      <c r="AM248">
        <f>Analysis!$B$31*'Flight Input'!U248+IF('Flight Input'!U248 &gt; 0,Analysis!$B$32,0)</f>
        <v>0</v>
      </c>
      <c r="AN248">
        <f ca="1">_xlfn.COVARIANCE.P($AK$102:$AK$1171,AM248:AM1317)</f>
        <v>5.6595862346954393E-2</v>
      </c>
      <c r="AO248">
        <f t="shared" ca="1" si="403"/>
        <v>0</v>
      </c>
    </row>
    <row r="249" spans="1:41" x14ac:dyDescent="0.3">
      <c r="A249">
        <v>247</v>
      </c>
      <c r="B249">
        <f>'Flight Input'!M249</f>
        <v>4.992593000002671</v>
      </c>
      <c r="C249">
        <f ca="1">INDIRECT(CONCATENATE("'Flight Input'!",Analysis!$B$2,A249+2))</f>
        <v>9.915879330000001</v>
      </c>
      <c r="D249">
        <f t="shared" si="400"/>
        <v>2.2743000008631498E-2</v>
      </c>
      <c r="F249">
        <f t="shared" ca="1" si="404"/>
        <v>48.660280227851807</v>
      </c>
      <c r="G249">
        <f t="shared" ca="1" si="405"/>
        <v>120.70578953604357</v>
      </c>
      <c r="I249">
        <f>SUM(D$2:D249)/COUNT(D$2:D249)</f>
        <v>1.9999971659948317E-2</v>
      </c>
      <c r="J249">
        <f>D249/I249</f>
        <v>1.1371516117783473</v>
      </c>
      <c r="L249">
        <f ca="1">VARA(C$2:C249)</f>
        <v>4.5970727681864863E-4</v>
      </c>
      <c r="M249">
        <f ca="1">(L249-L248)/D249</f>
        <v>6.858230155361621E-4</v>
      </c>
      <c r="N249">
        <f t="shared" ca="1" si="406"/>
        <v>2.3180292828559135</v>
      </c>
      <c r="O249" t="b">
        <f ca="1">IF(OR(O248,M249*MIN((B249-B$2)*Analysis!$B$19,1)&gt;Analysis!$B$18),TRUE,FALSE)</f>
        <v>0</v>
      </c>
      <c r="P249">
        <f ca="1">IF(O249,P248,SUM(C$2:C249)/COUNT(C$2:C249))</f>
        <v>9.850462136129023</v>
      </c>
      <c r="Q249">
        <f ca="1">IF(O249,C249-P249,0)</f>
        <v>0</v>
      </c>
      <c r="R249">
        <f ca="1">R248+Q249*$D249</f>
        <v>0</v>
      </c>
      <c r="S249">
        <f t="shared" ca="1" si="407"/>
        <v>0</v>
      </c>
      <c r="U249">
        <f ca="1">MEDIAN2(Q249,Analysis!$B$5,2)</f>
        <v>0</v>
      </c>
      <c r="V249">
        <f t="shared" ref="V249:W249" ca="1" si="514">V248+U249*$D249</f>
        <v>0</v>
      </c>
      <c r="W249">
        <f t="shared" ca="1" si="514"/>
        <v>0</v>
      </c>
      <c r="Y249">
        <f ca="1">AVERAGE2(U249,Analysis!$B$5,2)</f>
        <v>0</v>
      </c>
      <c r="Z249">
        <f t="shared" ref="Z249:AA249" ca="1" si="515">Z248+Y249*$D249</f>
        <v>0</v>
      </c>
      <c r="AA249">
        <f t="shared" ca="1" si="515"/>
        <v>0</v>
      </c>
      <c r="AD249">
        <f ca="1">IF(B249&gt;0,C249-Analysis!$B$14,0)</f>
        <v>5.9163185057141021E-2</v>
      </c>
      <c r="AE249">
        <f ca="1">IF(B249&gt;0,AE248+AD249*$D249,0)</f>
        <v>-3.1828531224224632E-2</v>
      </c>
      <c r="AF249">
        <f ca="1">IF(B249&gt;0,AF248+AE249*$D249,0)</f>
        <v>-7.2460665685855588E-2</v>
      </c>
      <c r="AG249">
        <f ca="1">IF(AND(B249&gt;Analysis!$B$34,B249&lt;Analysis!$B$35),FilterInput(AD249,Analysis!$B$29,Analysis!$B$30),0)</f>
        <v>0</v>
      </c>
      <c r="AH249">
        <f ca="1">MEDIAN2(AG249,Analysis!$B$5,2)</f>
        <v>0</v>
      </c>
      <c r="AI249">
        <f ca="1">AVERAGE2(AH249,Analysis!$B$6,2)</f>
        <v>0</v>
      </c>
      <c r="AJ249">
        <f ca="1">INTEGRAL2(AI249,$B249,AJ248,AI248,$B248,Analysis!$B$22)</f>
        <v>0</v>
      </c>
      <c r="AK249">
        <f ca="1">IF(AND(B249&lt;Analysis!$B$35,B249&gt;0),INTEGRAL2(AJ249,$B249,AK248,AJ248,$B248,Analysis!$B$23),0)</f>
        <v>0</v>
      </c>
      <c r="AM249">
        <f>Analysis!$B$31*'Flight Input'!U249+IF('Flight Input'!U249 &gt; 0,Analysis!$B$32,0)</f>
        <v>0</v>
      </c>
      <c r="AN249">
        <f ca="1">_xlfn.COVARIANCE.P($AK$102:$AK$1171,AM249:AM1318)</f>
        <v>5.5529403686568939E-2</v>
      </c>
      <c r="AO249">
        <f t="shared" ca="1" si="403"/>
        <v>0</v>
      </c>
    </row>
    <row r="250" spans="1:41" x14ac:dyDescent="0.3">
      <c r="A250">
        <v>248</v>
      </c>
      <c r="B250">
        <f>'Flight Input'!M250</f>
        <v>5.0088120000000345</v>
      </c>
      <c r="C250">
        <f ca="1">INDIRECT(CONCATENATE("'Flight Input'!",Analysis!$B$2,A250+2))</f>
        <v>9.9139663800000015</v>
      </c>
      <c r="D250">
        <f t="shared" si="400"/>
        <v>1.6218999997363426E-2</v>
      </c>
      <c r="F250">
        <f t="shared" ca="1" si="404"/>
        <v>48.821074848542885</v>
      </c>
      <c r="G250">
        <f t="shared" ca="1" si="405"/>
        <v>121.49761854888337</v>
      </c>
      <c r="I250">
        <f>SUM(D$2:D250)/COUNT(D$2:D250)</f>
        <v>1.9984725806470153E-2</v>
      </c>
      <c r="J250">
        <f>D250/I250</f>
        <v>0.81156980358031461</v>
      </c>
      <c r="L250">
        <f ca="1">VARA(C$2:C250)</f>
        <v>4.7404955816174278E-4</v>
      </c>
      <c r="M250">
        <f ca="1">(L250-L249)/D250</f>
        <v>8.8428888004350693E-4</v>
      </c>
      <c r="N250">
        <f t="shared" ca="1" si="406"/>
        <v>-0.11794500279366422</v>
      </c>
      <c r="O250" t="b">
        <f ca="1">IF(OR(O249,M250*MIN((B250-B$2)*Analysis!$B$19,1)&gt;Analysis!$B$18),TRUE,FALSE)</f>
        <v>0</v>
      </c>
      <c r="P250">
        <f ca="1">IF(O250,P249,SUM(C$2:C250)/COUNT(C$2:C250))</f>
        <v>9.8507171732530043</v>
      </c>
      <c r="Q250">
        <f ca="1">IF(O250,C250-P250,0)</f>
        <v>0</v>
      </c>
      <c r="R250">
        <f ca="1">R249+Q250*$D250</f>
        <v>0</v>
      </c>
      <c r="S250">
        <f t="shared" ca="1" si="407"/>
        <v>0</v>
      </c>
      <c r="U250">
        <f ca="1">MEDIAN2(Q250,Analysis!$B$5,2)</f>
        <v>0</v>
      </c>
      <c r="V250">
        <f t="shared" ref="V250:W250" ca="1" si="516">V249+U250*$D250</f>
        <v>0</v>
      </c>
      <c r="W250">
        <f t="shared" ca="1" si="516"/>
        <v>0</v>
      </c>
      <c r="Y250">
        <f ca="1">AVERAGE2(U250,Analysis!$B$5,2)</f>
        <v>0</v>
      </c>
      <c r="Z250">
        <f t="shared" ref="Z250:AA250" ca="1" si="517">Z249+Y250*$D250</f>
        <v>0</v>
      </c>
      <c r="AA250">
        <f t="shared" ca="1" si="517"/>
        <v>0</v>
      </c>
      <c r="AD250">
        <f ca="1">IF(B250&gt;0,C250-Analysis!$B$14,0)</f>
        <v>5.7250235057141552E-2</v>
      </c>
      <c r="AE250">
        <f ca="1">IF(B250&gt;0,AE249+AD250*$D250,0)</f>
        <v>-3.0899989661983797E-2</v>
      </c>
      <c r="AF250">
        <f ca="1">IF(B250&gt;0,AF249+AE250*$D250,0)</f>
        <v>-7.2961832618101838E-2</v>
      </c>
      <c r="AG250">
        <f ca="1">IF(AND(B250&gt;Analysis!$B$34,B250&lt;Analysis!$B$35),FilterInput(AD250,Analysis!$B$29,Analysis!$B$30),0)</f>
        <v>0</v>
      </c>
      <c r="AH250">
        <f ca="1">MEDIAN2(AG250,Analysis!$B$5,2)</f>
        <v>0</v>
      </c>
      <c r="AI250">
        <f ca="1">AVERAGE2(AH250,Analysis!$B$6,2)</f>
        <v>0</v>
      </c>
      <c r="AJ250">
        <f ca="1">INTEGRAL2(AI250,$B250,AJ249,AI249,$B249,Analysis!$B$22)</f>
        <v>0</v>
      </c>
      <c r="AK250">
        <f ca="1">IF(AND(B250&lt;Analysis!$B$35,B250&gt;0),INTEGRAL2(AJ250,$B250,AK249,AJ249,$B249,Analysis!$B$23),0)</f>
        <v>0</v>
      </c>
      <c r="AM250">
        <f>Analysis!$B$31*'Flight Input'!U250+IF('Flight Input'!U250 &gt; 0,Analysis!$B$32,0)</f>
        <v>0</v>
      </c>
      <c r="AN250">
        <f ca="1">_xlfn.COVARIANCE.P($AK$102:$AK$1171,AM250:AM1319)</f>
        <v>5.4458634490225408E-2</v>
      </c>
      <c r="AO250">
        <f t="shared" ca="1" si="403"/>
        <v>0</v>
      </c>
    </row>
    <row r="251" spans="1:41" x14ac:dyDescent="0.3">
      <c r="A251">
        <v>249</v>
      </c>
      <c r="B251">
        <f>'Flight Input'!M251</f>
        <v>5.0316100000054576</v>
      </c>
      <c r="C251">
        <f ca="1">INDIRECT(CONCATENATE("'Flight Input'!",Analysis!$B$2,A251+2))</f>
        <v>9.8426378700000008</v>
      </c>
      <c r="D251">
        <f t="shared" si="400"/>
        <v>2.2798000005423091E-2</v>
      </c>
      <c r="F251">
        <f t="shared" ca="1" si="404"/>
        <v>49.045467306756521</v>
      </c>
      <c r="G251">
        <f t="shared" ca="1" si="405"/>
        <v>122.61575711280878</v>
      </c>
      <c r="I251">
        <f>SUM(D$2:D251)/COUNT(D$2:D251)</f>
        <v>1.9996024096425789E-2</v>
      </c>
      <c r="J251">
        <f>D251/I251</f>
        <v>1.1401266519526823</v>
      </c>
      <c r="L251">
        <f ca="1">VARA(C$2:C251)</f>
        <v>4.724068452393661E-4</v>
      </c>
      <c r="M251">
        <f ca="1">(L251-L250)/D251</f>
        <v>-7.2055132993504339E-5</v>
      </c>
      <c r="N251">
        <f t="shared" ca="1" si="406"/>
        <v>-3.1287178692443813</v>
      </c>
      <c r="O251" t="b">
        <f ca="1">IF(OR(O250,M251*MIN((B251-B$2)*Analysis!$B$19,1)&gt;Analysis!$B$18),TRUE,FALSE)</f>
        <v>0</v>
      </c>
      <c r="P251">
        <f ca="1">IF(O251,P250,SUM(C$2:C251)/COUNT(C$2:C251))</f>
        <v>9.850684856039992</v>
      </c>
      <c r="Q251">
        <f ca="1">IF(O251,C251-P251,0)</f>
        <v>0</v>
      </c>
      <c r="R251">
        <f ca="1">R250+Q251*$D251</f>
        <v>0</v>
      </c>
      <c r="S251">
        <f t="shared" ca="1" si="407"/>
        <v>0</v>
      </c>
      <c r="U251">
        <f ca="1">MEDIAN2(Q251,Analysis!$B$5,2)</f>
        <v>0</v>
      </c>
      <c r="V251">
        <f t="shared" ref="V251:W251" ca="1" si="518">V250+U251*$D251</f>
        <v>0</v>
      </c>
      <c r="W251">
        <f t="shared" ca="1" si="518"/>
        <v>0</v>
      </c>
      <c r="Y251">
        <f ca="1">AVERAGE2(U251,Analysis!$B$5,2)</f>
        <v>0</v>
      </c>
      <c r="Z251">
        <f t="shared" ref="Z251:AA251" ca="1" si="519">Z250+Y251*$D251</f>
        <v>0</v>
      </c>
      <c r="AA251">
        <f t="shared" ca="1" si="519"/>
        <v>0</v>
      </c>
      <c r="AD251">
        <f ca="1">IF(B251&gt;0,C251-Analysis!$B$14,0)</f>
        <v>-1.4078274942859181E-2</v>
      </c>
      <c r="AE251">
        <f ca="1">IF(B251&gt;0,AE250+AD251*$D251,0)</f>
        <v>-3.1220946174207446E-2</v>
      </c>
      <c r="AF251">
        <f ca="1">IF(B251&gt;0,AF250+AE251*$D251,0)</f>
        <v>-7.367360774915073E-2</v>
      </c>
      <c r="AG251">
        <f ca="1">IF(AND(B251&gt;Analysis!$B$34,B251&lt;Analysis!$B$35),FilterInput(AD251,Analysis!$B$29,Analysis!$B$30),0)</f>
        <v>0</v>
      </c>
      <c r="AH251">
        <f ca="1">MEDIAN2(AG251,Analysis!$B$5,2)</f>
        <v>0</v>
      </c>
      <c r="AI251">
        <f ca="1">AVERAGE2(AH251,Analysis!$B$6,2)</f>
        <v>0</v>
      </c>
      <c r="AJ251">
        <f ca="1">INTEGRAL2(AI251,$B251,AJ250,AI250,$B250,Analysis!$B$22)</f>
        <v>0</v>
      </c>
      <c r="AK251">
        <f ca="1">IF(AND(B251&lt;Analysis!$B$35,B251&gt;0),INTEGRAL2(AJ251,$B251,AK250,AJ250,$B250,Analysis!$B$23),0)</f>
        <v>0</v>
      </c>
      <c r="AM251">
        <f>Analysis!$B$31*'Flight Input'!U251+IF('Flight Input'!U251 &gt; 0,Analysis!$B$32,0)</f>
        <v>0</v>
      </c>
      <c r="AN251">
        <f ca="1">_xlfn.COVARIANCE.P($AK$102:$AK$1171,AM251:AM1320)</f>
        <v>5.3384809669324927E-2</v>
      </c>
      <c r="AO251">
        <f t="shared" ca="1" si="403"/>
        <v>0</v>
      </c>
    </row>
    <row r="252" spans="1:41" x14ac:dyDescent="0.3">
      <c r="A252">
        <v>250</v>
      </c>
      <c r="B252">
        <f>'Flight Input'!M252</f>
        <v>5.0499969999946188</v>
      </c>
      <c r="C252">
        <f ca="1">INDIRECT(CONCATENATE("'Flight Input'!",Analysis!$B$2,A252+2))</f>
        <v>9.8547532199999992</v>
      </c>
      <c r="D252">
        <f t="shared" si="400"/>
        <v>1.8386999989161268E-2</v>
      </c>
      <c r="F252">
        <f t="shared" ca="1" si="404"/>
        <v>49.226666654105848</v>
      </c>
      <c r="G252">
        <f t="shared" ca="1" si="405"/>
        <v>123.52088783204427</v>
      </c>
      <c r="I252">
        <f>SUM(D$2:D252)/COUNT(D$2:D252)</f>
        <v>1.9989587999996731E-2</v>
      </c>
      <c r="J252">
        <f>D252/I252</f>
        <v>0.91982886236396044</v>
      </c>
      <c r="L252">
        <f ca="1">VARA(C$2:C252)</f>
        <v>4.7058316042936901E-4</v>
      </c>
      <c r="M252">
        <f ca="1">(L252-L251)/D252</f>
        <v>-9.9183380163817637E-5</v>
      </c>
      <c r="N252">
        <f t="shared" ca="1" si="406"/>
        <v>0.65890846832763084</v>
      </c>
      <c r="O252" t="b">
        <f ca="1">IF(OR(O251,M252*MIN((B252-B$2)*Analysis!$B$19,1)&gt;Analysis!$B$18),TRUE,FALSE)</f>
        <v>0</v>
      </c>
      <c r="P252">
        <f ca="1">IF(O252,P251,SUM(C$2:C252)/COUNT(C$2:C252))</f>
        <v>9.8507010646613473</v>
      </c>
      <c r="Q252">
        <f ca="1">IF(O252,C252-P252,0)</f>
        <v>0</v>
      </c>
      <c r="R252">
        <f ca="1">R251+Q252*$D252</f>
        <v>0</v>
      </c>
      <c r="S252">
        <f t="shared" ca="1" si="407"/>
        <v>0</v>
      </c>
      <c r="U252">
        <f ca="1">MEDIAN2(Q252,Analysis!$B$5,2)</f>
        <v>0</v>
      </c>
      <c r="V252">
        <f t="shared" ref="V252:W252" ca="1" si="520">V251+U252*$D252</f>
        <v>0</v>
      </c>
      <c r="W252">
        <f t="shared" ca="1" si="520"/>
        <v>0</v>
      </c>
      <c r="Y252">
        <f ca="1">AVERAGE2(U252,Analysis!$B$5,2)</f>
        <v>0</v>
      </c>
      <c r="Z252">
        <f t="shared" ref="Z252:AA252" ca="1" si="521">Z251+Y252*$D252</f>
        <v>0</v>
      </c>
      <c r="AA252">
        <f t="shared" ca="1" si="521"/>
        <v>0</v>
      </c>
      <c r="AD252">
        <f ca="1">IF(B252&gt;0,C252-Analysis!$B$14,0)</f>
        <v>-1.9629249428607665E-3</v>
      </c>
      <c r="AE252">
        <f ca="1">IF(B252&gt;0,AE251+AD252*$D252,0)</f>
        <v>-3.1257038475110549E-2</v>
      </c>
      <c r="AF252">
        <f ca="1">IF(B252&gt;0,AF251+AE252*$D252,0)</f>
        <v>-7.4248330915253805E-2</v>
      </c>
      <c r="AG252">
        <f ca="1">IF(AND(B252&gt;Analysis!$B$34,B252&lt;Analysis!$B$35),FilterInput(AD252,Analysis!$B$29,Analysis!$B$30),0)</f>
        <v>0</v>
      </c>
      <c r="AH252">
        <f ca="1">MEDIAN2(AG252,Analysis!$B$5,2)</f>
        <v>0</v>
      </c>
      <c r="AI252">
        <f ca="1">AVERAGE2(AH252,Analysis!$B$6,2)</f>
        <v>0</v>
      </c>
      <c r="AJ252">
        <f ca="1">INTEGRAL2(AI252,$B252,AJ251,AI251,$B251,Analysis!$B$22)</f>
        <v>0</v>
      </c>
      <c r="AK252">
        <f ca="1">IF(AND(B252&lt;Analysis!$B$35,B252&gt;0),INTEGRAL2(AJ252,$B252,AK251,AJ251,$B251,Analysis!$B$23),0)</f>
        <v>0</v>
      </c>
      <c r="AM252">
        <f>Analysis!$B$31*'Flight Input'!U252+IF('Flight Input'!U252 &gt; 0,Analysis!$B$32,0)</f>
        <v>0</v>
      </c>
      <c r="AN252">
        <f ca="1">_xlfn.COVARIANCE.P($AK$102:$AK$1171,AM252:AM1321)</f>
        <v>5.2306858677543484E-2</v>
      </c>
      <c r="AO252">
        <f t="shared" ca="1" si="403"/>
        <v>0</v>
      </c>
    </row>
    <row r="253" spans="1:41" x14ac:dyDescent="0.3">
      <c r="A253">
        <v>251</v>
      </c>
      <c r="B253">
        <f>'Flight Input'!M253</f>
        <v>5.0693129999999655</v>
      </c>
      <c r="C253">
        <f ca="1">INDIRECT(CONCATENATE("'Flight Input'!",Analysis!$B$2,A253+2))</f>
        <v>9.8558421299999992</v>
      </c>
      <c r="D253">
        <f t="shared" si="400"/>
        <v>1.9316000005346723E-2</v>
      </c>
      <c r="F253">
        <f t="shared" ca="1" si="404"/>
        <v>49.417042100741625</v>
      </c>
      <c r="G253">
        <f t="shared" ca="1" si="405"/>
        <v>124.4754274175264</v>
      </c>
      <c r="I253">
        <f>SUM(D$2:D253)/COUNT(D$2:D253)</f>
        <v>1.9986904382488162E-2</v>
      </c>
      <c r="J253">
        <f>D253/I253</f>
        <v>0.96643280198361969</v>
      </c>
      <c r="L253">
        <f ca="1">VARA(C$2:C253)</f>
        <v>4.6881321026698151E-4</v>
      </c>
      <c r="M253">
        <f ca="1">(L253-L252)/D253</f>
        <v>-9.1631298503705712E-5</v>
      </c>
      <c r="N253">
        <f t="shared" ca="1" si="406"/>
        <v>5.6373472753084755E-2</v>
      </c>
      <c r="O253" t="b">
        <f ca="1">IF(OR(O252,M253*MIN((B253-B$2)*Analysis!$B$19,1)&gt;Analysis!$B$18),TRUE,FALSE)</f>
        <v>0</v>
      </c>
      <c r="P253">
        <f ca="1">IF(O253,P252,SUM(C$2:C253)/COUNT(C$2:C253))</f>
        <v>9.8507214657142779</v>
      </c>
      <c r="Q253">
        <f ca="1">IF(O253,C253-P253,0)</f>
        <v>0</v>
      </c>
      <c r="R253">
        <f ca="1">R252+Q253*$D253</f>
        <v>0</v>
      </c>
      <c r="S253">
        <f t="shared" ca="1" si="407"/>
        <v>0</v>
      </c>
      <c r="U253">
        <f ca="1">MEDIAN2(Q253,Analysis!$B$5,2)</f>
        <v>0</v>
      </c>
      <c r="V253">
        <f t="shared" ref="V253:W253" ca="1" si="522">V252+U253*$D253</f>
        <v>0</v>
      </c>
      <c r="W253">
        <f t="shared" ca="1" si="522"/>
        <v>0</v>
      </c>
      <c r="Y253">
        <f ca="1">AVERAGE2(U253,Analysis!$B$5,2)</f>
        <v>0</v>
      </c>
      <c r="Z253">
        <f t="shared" ref="Z253:AA253" ca="1" si="523">Z252+Y253*$D253</f>
        <v>0</v>
      </c>
      <c r="AA253">
        <f t="shared" ca="1" si="523"/>
        <v>0</v>
      </c>
      <c r="AD253">
        <f ca="1">IF(B253&gt;0,C253-Analysis!$B$14,0)</f>
        <v>-8.7401494286076797E-4</v>
      </c>
      <c r="AE253">
        <f ca="1">IF(B253&gt;0,AE252+AD253*$D253,0)</f>
        <v>-3.127392094775152E-2</v>
      </c>
      <c r="AF253">
        <f ca="1">IF(B253&gt;0,AF252+AE253*$D253,0)</f>
        <v>-7.485241797244778E-2</v>
      </c>
      <c r="AG253">
        <f ca="1">IF(AND(B253&gt;Analysis!$B$34,B253&lt;Analysis!$B$35),FilterInput(AD253,Analysis!$B$29,Analysis!$B$30),0)</f>
        <v>0</v>
      </c>
      <c r="AH253">
        <f ca="1">MEDIAN2(AG253,Analysis!$B$5,2)</f>
        <v>0</v>
      </c>
      <c r="AI253">
        <f ca="1">AVERAGE2(AH253,Analysis!$B$6,2)</f>
        <v>0</v>
      </c>
      <c r="AJ253">
        <f ca="1">INTEGRAL2(AI253,$B253,AJ252,AI252,$B252,Analysis!$B$22)</f>
        <v>0</v>
      </c>
      <c r="AK253">
        <f ca="1">IF(AND(B253&lt;Analysis!$B$35,B253&gt;0),INTEGRAL2(AJ253,$B253,AK252,AJ252,$B252,Analysis!$B$23),0)</f>
        <v>0</v>
      </c>
      <c r="AM253">
        <f>Analysis!$B$31*'Flight Input'!U253+IF('Flight Input'!U253 &gt; 0,Analysis!$B$32,0)</f>
        <v>0</v>
      </c>
      <c r="AN253">
        <f ca="1">_xlfn.COVARIANCE.P($AK$102:$AK$1171,AM253:AM1322)</f>
        <v>5.1224768913931698E-2</v>
      </c>
      <c r="AO253">
        <f t="shared" ca="1" si="403"/>
        <v>0</v>
      </c>
    </row>
    <row r="254" spans="1:41" x14ac:dyDescent="0.3">
      <c r="A254">
        <v>252</v>
      </c>
      <c r="B254">
        <f>'Flight Input'!M254</f>
        <v>5.0893229999928735</v>
      </c>
      <c r="C254">
        <f ca="1">INDIRECT(CONCATENATE("'Flight Input'!",Analysis!$B$2,A254+2))</f>
        <v>9.8565288300000002</v>
      </c>
      <c r="D254">
        <f t="shared" si="400"/>
        <v>2.0009999992907979E-2</v>
      </c>
      <c r="F254">
        <f t="shared" ca="1" si="404"/>
        <v>49.614271242560022</v>
      </c>
      <c r="G254">
        <f t="shared" ca="1" si="405"/>
        <v>125.46820898473817</v>
      </c>
      <c r="I254">
        <f>SUM(D$2:D254)/COUNT(D$2:D254)</f>
        <v>1.998699603173586E-2</v>
      </c>
      <c r="J254">
        <f>D254/I254</f>
        <v>1.0011509464021302</v>
      </c>
      <c r="L254">
        <f ca="1">VARA(C$2:C254)</f>
        <v>4.6708614267725003E-4</v>
      </c>
      <c r="M254">
        <f ca="1">(L254-L253)/D254</f>
        <v>-8.6310224404977163E-5</v>
      </c>
      <c r="N254">
        <f t="shared" ca="1" si="406"/>
        <v>3.4317841091675266E-2</v>
      </c>
      <c r="O254" t="b">
        <f ca="1">IF(OR(O253,M254*MIN((B254-B$2)*Analysis!$B$19,1)&gt;Analysis!$B$18),TRUE,FALSE)</f>
        <v>0</v>
      </c>
      <c r="P254">
        <f ca="1">IF(O254,P253,SUM(C$2:C254)/COUNT(C$2:C254))</f>
        <v>9.8507444197233127</v>
      </c>
      <c r="Q254">
        <f ca="1">IF(O254,C254-P254,0)</f>
        <v>0</v>
      </c>
      <c r="R254">
        <f ca="1">R253+Q254*$D254</f>
        <v>0</v>
      </c>
      <c r="S254">
        <f t="shared" ca="1" si="407"/>
        <v>0</v>
      </c>
      <c r="U254">
        <f ca="1">MEDIAN2(Q254,Analysis!$B$5,2)</f>
        <v>0</v>
      </c>
      <c r="V254">
        <f t="shared" ref="V254:W254" ca="1" si="524">V253+U254*$D254</f>
        <v>0</v>
      </c>
      <c r="W254">
        <f t="shared" ca="1" si="524"/>
        <v>0</v>
      </c>
      <c r="Y254">
        <f ca="1">AVERAGE2(U254,Analysis!$B$5,2)</f>
        <v>0</v>
      </c>
      <c r="Z254">
        <f t="shared" ref="Z254:AA254" ca="1" si="525">Z253+Y254*$D254</f>
        <v>0</v>
      </c>
      <c r="AA254">
        <f t="shared" ca="1" si="525"/>
        <v>0</v>
      </c>
      <c r="AD254">
        <f ca="1">IF(B254&gt;0,C254-Analysis!$B$14,0)</f>
        <v>-1.8731494285972872E-4</v>
      </c>
      <c r="AE254">
        <f ca="1">IF(B254&gt;0,AE253+AD254*$D254,0)</f>
        <v>-3.1277669119756817E-2</v>
      </c>
      <c r="AF254">
        <f ca="1">IF(B254&gt;0,AF253+AE254*$D254,0)</f>
        <v>-7.5478284131312287E-2</v>
      </c>
      <c r="AG254">
        <f ca="1">IF(AND(B254&gt;Analysis!$B$34,B254&lt;Analysis!$B$35),FilterInput(AD254,Analysis!$B$29,Analysis!$B$30),0)</f>
        <v>0</v>
      </c>
      <c r="AH254">
        <f ca="1">MEDIAN2(AG254,Analysis!$B$5,2)</f>
        <v>0</v>
      </c>
      <c r="AI254">
        <f ca="1">AVERAGE2(AH254,Analysis!$B$6,2)</f>
        <v>0</v>
      </c>
      <c r="AJ254">
        <f ca="1">INTEGRAL2(AI254,$B254,AJ253,AI253,$B253,Analysis!$B$22)</f>
        <v>0</v>
      </c>
      <c r="AK254">
        <f ca="1">IF(AND(B254&lt;Analysis!$B$35,B254&gt;0),INTEGRAL2(AJ254,$B254,AK253,AJ253,$B253,Analysis!$B$23),0)</f>
        <v>0</v>
      </c>
      <c r="AM254">
        <f>Analysis!$B$31*'Flight Input'!U254+IF('Flight Input'!U254 &gt; 0,Analysis!$B$32,0)</f>
        <v>0</v>
      </c>
      <c r="AN254">
        <f ca="1">_xlfn.COVARIANCE.P($AK$102:$AK$1171,AM254:AM1323)</f>
        <v>5.0138621955883825E-2</v>
      </c>
      <c r="AO254">
        <f t="shared" ca="1" si="403"/>
        <v>0</v>
      </c>
    </row>
    <row r="255" spans="1:41" x14ac:dyDescent="0.3">
      <c r="A255">
        <v>253</v>
      </c>
      <c r="B255">
        <f>'Flight Input'!M255</f>
        <v>5.1057020000007469</v>
      </c>
      <c r="C255">
        <f ca="1">INDIRECT(CONCATENATE("'Flight Input'!",Analysis!$B$2,A255+2))</f>
        <v>9.8544392999999992</v>
      </c>
      <c r="D255">
        <f t="shared" si="400"/>
        <v>1.6379000007873401E-2</v>
      </c>
      <c r="F255">
        <f t="shared" ca="1" si="404"/>
        <v>49.77567710393231</v>
      </c>
      <c r="G255">
        <f t="shared" ca="1" si="405"/>
        <v>126.28348480041538</v>
      </c>
      <c r="I255">
        <f>SUM(D$2:D255)/COUNT(D$2:D255)</f>
        <v>1.9972735177886603E-2</v>
      </c>
      <c r="J255">
        <f>D255/I255</f>
        <v>0.82006795073355243</v>
      </c>
      <c r="L255">
        <f ca="1">VARA(C$2:C255)</f>
        <v>4.6529370097368516E-4</v>
      </c>
      <c r="M255">
        <f ca="1">(L255-L254)/D255</f>
        <v>-1.0943535641389799E-4</v>
      </c>
      <c r="N255">
        <f t="shared" ca="1" si="406"/>
        <v>-0.12757372238821454</v>
      </c>
      <c r="O255" t="b">
        <f ca="1">IF(OR(O254,M255*MIN((B255-B$2)*Analysis!$B$19,1)&gt;Analysis!$B$18),TRUE,FALSE)</f>
        <v>0</v>
      </c>
      <c r="P255">
        <f ca="1">IF(O255,P254,SUM(C$2:C255)/COUNT(C$2:C255))</f>
        <v>9.8507589664960555</v>
      </c>
      <c r="Q255">
        <f ca="1">IF(O255,C255-P255,0)</f>
        <v>0</v>
      </c>
      <c r="R255">
        <f ca="1">R254+Q255*$D255</f>
        <v>0</v>
      </c>
      <c r="S255">
        <f t="shared" ca="1" si="407"/>
        <v>0</v>
      </c>
      <c r="U255">
        <f ca="1">MEDIAN2(Q255,Analysis!$B$5,2)</f>
        <v>0</v>
      </c>
      <c r="V255">
        <f t="shared" ref="V255:W255" ca="1" si="526">V254+U255*$D255</f>
        <v>0</v>
      </c>
      <c r="W255">
        <f t="shared" ca="1" si="526"/>
        <v>0</v>
      </c>
      <c r="Y255">
        <f ca="1">AVERAGE2(U255,Analysis!$B$5,2)</f>
        <v>0</v>
      </c>
      <c r="Z255">
        <f t="shared" ref="Z255:AA255" ca="1" si="527">Z254+Y255*$D255</f>
        <v>0</v>
      </c>
      <c r="AA255">
        <f t="shared" ca="1" si="527"/>
        <v>0</v>
      </c>
      <c r="AD255">
        <f ca="1">IF(B255&gt;0,C255-Analysis!$B$14,0)</f>
        <v>-2.276844942860734E-3</v>
      </c>
      <c r="AE255">
        <f ca="1">IF(B255&gt;0,AE254+AD255*$D255,0)</f>
        <v>-3.1314961563093859E-2</v>
      </c>
      <c r="AF255">
        <f ca="1">IF(B255&gt;0,AF254+AE255*$D255,0)</f>
        <v>-7.599119188700075E-2</v>
      </c>
      <c r="AG255">
        <f ca="1">IF(AND(B255&gt;Analysis!$B$34,B255&lt;Analysis!$B$35),FilterInput(AD255,Analysis!$B$29,Analysis!$B$30),0)</f>
        <v>0</v>
      </c>
      <c r="AH255">
        <f ca="1">MEDIAN2(AG255,Analysis!$B$5,2)</f>
        <v>0</v>
      </c>
      <c r="AI255">
        <f ca="1">AVERAGE2(AH255,Analysis!$B$6,2)</f>
        <v>0</v>
      </c>
      <c r="AJ255">
        <f ca="1">INTEGRAL2(AI255,$B255,AJ254,AI254,$B254,Analysis!$B$22)</f>
        <v>0</v>
      </c>
      <c r="AK255">
        <f ca="1">IF(AND(B255&lt;Analysis!$B$35,B255&gt;0),INTEGRAL2(AJ255,$B255,AK254,AJ254,$B254,Analysis!$B$23),0)</f>
        <v>0</v>
      </c>
      <c r="AM255">
        <f>Analysis!$B$31*'Flight Input'!U255+IF('Flight Input'!U255 &gt; 0,Analysis!$B$32,0)</f>
        <v>0</v>
      </c>
      <c r="AN255">
        <f ca="1">_xlfn.COVARIANCE.P($AK$102:$AK$1171,AM255:AM1324)</f>
        <v>4.9045124324316368E-2</v>
      </c>
      <c r="AO255">
        <f t="shared" ca="1" si="403"/>
        <v>0</v>
      </c>
    </row>
    <row r="256" spans="1:41" x14ac:dyDescent="0.3">
      <c r="A256">
        <v>254</v>
      </c>
      <c r="B256">
        <f>'Flight Input'!M256</f>
        <v>5.1303250000055414</v>
      </c>
      <c r="C256">
        <f ca="1">INDIRECT(CONCATENATE("'Flight Input'!",Analysis!$B$2,A256+2))</f>
        <v>9.8530364699999993</v>
      </c>
      <c r="D256">
        <f t="shared" si="400"/>
        <v>2.4623000004794449E-2</v>
      </c>
      <c r="F256">
        <f t="shared" ca="1" si="404"/>
        <v>50.018288420980362</v>
      </c>
      <c r="G256">
        <f t="shared" ca="1" si="405"/>
        <v>127.51508511644499</v>
      </c>
      <c r="I256">
        <f>SUM(D$2:D256)/COUNT(D$2:D256)</f>
        <v>1.9991043307126397E-2</v>
      </c>
      <c r="J256">
        <f>D256/I256</f>
        <v>1.23170159888638</v>
      </c>
      <c r="L256">
        <f ca="1">VARA(C$2:C256)</f>
        <v>4.6348217727279218E-4</v>
      </c>
      <c r="M256">
        <f ca="1">(L256-L255)/D256</f>
        <v>-7.3570389495197666E-5</v>
      </c>
      <c r="N256">
        <f t="shared" ca="1" si="406"/>
        <v>-5.6972342920310892E-2</v>
      </c>
      <c r="O256" t="b">
        <f ca="1">IF(OR(O255,M256*MIN((B256-B$2)*Analysis!$B$19,1)&gt;Analysis!$B$18),TRUE,FALSE)</f>
        <v>0</v>
      </c>
      <c r="P256">
        <f ca="1">IF(O256,P255,SUM(C$2:C256)/COUNT(C$2:C256))</f>
        <v>9.8507678978823456</v>
      </c>
      <c r="Q256">
        <f ca="1">IF(O256,C256-P256,0)</f>
        <v>0</v>
      </c>
      <c r="R256">
        <f ca="1">R255+Q256*$D256</f>
        <v>0</v>
      </c>
      <c r="S256">
        <f t="shared" ca="1" si="407"/>
        <v>0</v>
      </c>
      <c r="U256">
        <f ca="1">MEDIAN2(Q256,Analysis!$B$5,2)</f>
        <v>0</v>
      </c>
      <c r="V256">
        <f t="shared" ref="V256:W256" ca="1" si="528">V255+U256*$D256</f>
        <v>0</v>
      </c>
      <c r="W256">
        <f t="shared" ca="1" si="528"/>
        <v>0</v>
      </c>
      <c r="Y256">
        <f ca="1">AVERAGE2(U256,Analysis!$B$5,2)</f>
        <v>0</v>
      </c>
      <c r="Z256">
        <f t="shared" ref="Z256:AA256" ca="1" si="529">Z255+Y256*$D256</f>
        <v>0</v>
      </c>
      <c r="AA256">
        <f t="shared" ca="1" si="529"/>
        <v>0</v>
      </c>
      <c r="AD256">
        <f ca="1">IF(B256&gt;0,C256-Analysis!$B$14,0)</f>
        <v>-3.6796749428607001E-3</v>
      </c>
      <c r="AE256">
        <f ca="1">IF(B256&gt;0,AE255+AD256*$D256,0)</f>
        <v>-3.1405566199229559E-2</v>
      </c>
      <c r="AF256">
        <f ca="1">IF(B256&gt;0,AF255+AE256*$D256,0)</f>
        <v>-7.6764491143674951E-2</v>
      </c>
      <c r="AG256">
        <f ca="1">IF(AND(B256&gt;Analysis!$B$34,B256&lt;Analysis!$B$35),FilterInput(AD256,Analysis!$B$29,Analysis!$B$30),0)</f>
        <v>0</v>
      </c>
      <c r="AH256">
        <f ca="1">MEDIAN2(AG256,Analysis!$B$5,2)</f>
        <v>0</v>
      </c>
      <c r="AI256">
        <f ca="1">AVERAGE2(AH256,Analysis!$B$6,2)</f>
        <v>0</v>
      </c>
      <c r="AJ256">
        <f ca="1">INTEGRAL2(AI256,$B256,AJ255,AI255,$B255,Analysis!$B$22)</f>
        <v>0</v>
      </c>
      <c r="AK256">
        <f ca="1">IF(AND(B256&lt;Analysis!$B$35,B256&gt;0),INTEGRAL2(AJ256,$B256,AK255,AJ255,$B255,Analysis!$B$23),0)</f>
        <v>0</v>
      </c>
      <c r="AM256">
        <f>Analysis!$B$31*'Flight Input'!U256+IF('Flight Input'!U256 &gt; 0,Analysis!$B$32,0)</f>
        <v>0</v>
      </c>
      <c r="AN256">
        <f ca="1">_xlfn.COVARIANCE.P($AK$102:$AK$1171,AM256:AM1325)</f>
        <v>4.7948279424739483E-2</v>
      </c>
      <c r="AO256">
        <f t="shared" ca="1" si="403"/>
        <v>0</v>
      </c>
    </row>
    <row r="257" spans="1:41" x14ac:dyDescent="0.3">
      <c r="A257">
        <v>255</v>
      </c>
      <c r="B257">
        <f>'Flight Input'!M257</f>
        <v>5.1522410000034142</v>
      </c>
      <c r="C257">
        <f ca="1">INDIRECT(CONCATENATE("'Flight Input'!",Analysis!$B$2,A257+2))</f>
        <v>9.853507350000001</v>
      </c>
      <c r="D257">
        <f t="shared" si="400"/>
        <v>2.1915999997872859E-2</v>
      </c>
      <c r="F257">
        <f t="shared" ca="1" si="404"/>
        <v>50.234237888042003</v>
      </c>
      <c r="G257">
        <f t="shared" ca="1" si="405"/>
        <v>128.61601867389246</v>
      </c>
      <c r="I257">
        <f>SUM(D$2:D257)/COUNT(D$2:D257)</f>
        <v>1.9998592156894032E-2</v>
      </c>
      <c r="J257">
        <f>D257/I257</f>
        <v>1.0958771410475436</v>
      </c>
      <c r="L257">
        <f ca="1">VARA(C$2:C257)</f>
        <v>4.6169391494258182E-4</v>
      </c>
      <c r="M257">
        <f ca="1">(L257-L256)/D257</f>
        <v>-8.1596200510308778E-5</v>
      </c>
      <c r="N257">
        <f t="shared" ca="1" si="406"/>
        <v>2.1485672570151066E-2</v>
      </c>
      <c r="O257" t="b">
        <f ca="1">IF(OR(O256,M257*MIN((B257-B$2)*Analysis!$B$19,1)&gt;Analysis!$B$18),TRUE,FALSE)</f>
        <v>0</v>
      </c>
      <c r="P257">
        <f ca="1">IF(O257,P256,SUM(C$2:C257)/COUNT(C$2:C257))</f>
        <v>9.8507785988671817</v>
      </c>
      <c r="Q257">
        <f ca="1">IF(O257,C257-P257,0)</f>
        <v>0</v>
      </c>
      <c r="R257">
        <f ca="1">R256+Q257*$D257</f>
        <v>0</v>
      </c>
      <c r="S257">
        <f t="shared" ca="1" si="407"/>
        <v>0</v>
      </c>
      <c r="U257">
        <f ca="1">MEDIAN2(Q257,Analysis!$B$5,2)</f>
        <v>0</v>
      </c>
      <c r="V257">
        <f t="shared" ref="V257:W257" ca="1" si="530">V256+U257*$D257</f>
        <v>0</v>
      </c>
      <c r="W257">
        <f t="shared" ca="1" si="530"/>
        <v>0</v>
      </c>
      <c r="Y257">
        <f ca="1">AVERAGE2(U257,Analysis!$B$5,2)</f>
        <v>0</v>
      </c>
      <c r="Z257">
        <f t="shared" ref="Z257:AA257" ca="1" si="531">Z256+Y257*$D257</f>
        <v>0</v>
      </c>
      <c r="AA257">
        <f t="shared" ca="1" si="531"/>
        <v>0</v>
      </c>
      <c r="AD257">
        <f ca="1">IF(B257&gt;0,C257-Analysis!$B$14,0)</f>
        <v>-3.2087949428589724E-3</v>
      </c>
      <c r="AE257">
        <f ca="1">IF(B257&gt;0,AE256+AD257*$D257,0)</f>
        <v>-3.147589014919043E-2</v>
      </c>
      <c r="AF257">
        <f ca="1">IF(B257&gt;0,AF256+AE257*$D257,0)</f>
        <v>-7.7454316752117655E-2</v>
      </c>
      <c r="AG257">
        <f ca="1">IF(AND(B257&gt;Analysis!$B$34,B257&lt;Analysis!$B$35),FilterInput(AD257,Analysis!$B$29,Analysis!$B$30),0)</f>
        <v>0</v>
      </c>
      <c r="AH257">
        <f ca="1">MEDIAN2(AG257,Analysis!$B$5,2)</f>
        <v>0</v>
      </c>
      <c r="AI257">
        <f ca="1">AVERAGE2(AH257,Analysis!$B$6,2)</f>
        <v>0</v>
      </c>
      <c r="AJ257">
        <f ca="1">INTEGRAL2(AI257,$B257,AJ256,AI256,$B256,Analysis!$B$22)</f>
        <v>0</v>
      </c>
      <c r="AK257">
        <f ca="1">IF(AND(B257&lt;Analysis!$B$35,B257&gt;0),INTEGRAL2(AJ257,$B257,AK256,AJ256,$B256,Analysis!$B$23),0)</f>
        <v>0</v>
      </c>
      <c r="AM257">
        <f>Analysis!$B$31*'Flight Input'!U257+IF('Flight Input'!U257 &gt; 0,Analysis!$B$32,0)</f>
        <v>0</v>
      </c>
      <c r="AN257">
        <f ca="1">_xlfn.COVARIANCE.P($AK$102:$AK$1171,AM257:AM1326)</f>
        <v>4.684719584499452E-2</v>
      </c>
      <c r="AO257">
        <f t="shared" ca="1" si="403"/>
        <v>0</v>
      </c>
    </row>
    <row r="258" spans="1:41" x14ac:dyDescent="0.3">
      <c r="A258">
        <v>256</v>
      </c>
      <c r="B258">
        <f>'Flight Input'!M258</f>
        <v>5.1705280000023777</v>
      </c>
      <c r="C258">
        <f ca="1">INDIRECT(CONCATENATE("'Flight Input'!",Analysis!$B$2,A258+2))</f>
        <v>9.8701156799999996</v>
      </c>
      <c r="D258">
        <f t="shared" si="400"/>
        <v>1.8286999998963438E-2</v>
      </c>
      <c r="F258">
        <f t="shared" ca="1" si="404"/>
        <v>50.414732693471933</v>
      </c>
      <c r="G258">
        <f t="shared" ca="1" si="405"/>
        <v>129.53795289060571</v>
      </c>
      <c r="I258">
        <f>SUM(D$2:D258)/COUNT(D$2:D258)</f>
        <v>1.9991906250027114E-2</v>
      </c>
      <c r="J258">
        <f>D258/I258</f>
        <v>0.91472017576806297</v>
      </c>
      <c r="L258">
        <f ca="1">VARA(C$2:C258)</f>
        <v>4.6134537525362938E-4</v>
      </c>
      <c r="M258">
        <f ca="1">(L258-L257)/D258</f>
        <v>-1.9059424124908223E-5</v>
      </c>
      <c r="N258">
        <f t="shared" ca="1" si="406"/>
        <v>0.90820418881938136</v>
      </c>
      <c r="O258" t="b">
        <f ca="1">IF(OR(O257,M258*MIN((B258-B$2)*Analysis!$B$19,1)&gt;Analysis!$B$18),TRUE,FALSE)</f>
        <v>0</v>
      </c>
      <c r="P258">
        <f ca="1">IF(O258,P257,SUM(C$2:C258)/COUNT(C$2:C258))</f>
        <v>9.8508538404280088</v>
      </c>
      <c r="Q258">
        <f ca="1">IF(O258,C258-P258,0)</f>
        <v>0</v>
      </c>
      <c r="R258">
        <f ca="1">R257+Q258*$D258</f>
        <v>0</v>
      </c>
      <c r="S258">
        <f t="shared" ca="1" si="407"/>
        <v>0</v>
      </c>
      <c r="U258">
        <f ca="1">MEDIAN2(Q258,Analysis!$B$5,2)</f>
        <v>0</v>
      </c>
      <c r="V258">
        <f t="shared" ref="V258:W258" ca="1" si="532">V257+U258*$D258</f>
        <v>0</v>
      </c>
      <c r="W258">
        <f t="shared" ca="1" si="532"/>
        <v>0</v>
      </c>
      <c r="Y258">
        <f ca="1">AVERAGE2(U258,Analysis!$B$5,2)</f>
        <v>0</v>
      </c>
      <c r="Z258">
        <f t="shared" ref="Z258:AA258" ca="1" si="533">Z257+Y258*$D258</f>
        <v>0</v>
      </c>
      <c r="AA258">
        <f t="shared" ca="1" si="533"/>
        <v>0</v>
      </c>
      <c r="AD258">
        <f ca="1">IF(B258&gt;0,C258-Analysis!$B$14,0)</f>
        <v>1.3399535057139644E-2</v>
      </c>
      <c r="AE258">
        <f ca="1">IF(B258&gt;0,AE257+AD258*$D258,0)</f>
        <v>-3.1230852851614407E-2</v>
      </c>
      <c r="AF258">
        <f ca="1">IF(B258&gt;0,AF257+AE258*$D258,0)</f>
        <v>-7.8025435358182751E-2</v>
      </c>
      <c r="AG258">
        <f ca="1">IF(AND(B258&gt;Analysis!$B$34,B258&lt;Analysis!$B$35),FilterInput(AD258,Analysis!$B$29,Analysis!$B$30),0)</f>
        <v>0</v>
      </c>
      <c r="AH258">
        <f ca="1">MEDIAN2(AG258,Analysis!$B$5,2)</f>
        <v>0</v>
      </c>
      <c r="AI258">
        <f ca="1">AVERAGE2(AH258,Analysis!$B$6,2)</f>
        <v>0</v>
      </c>
      <c r="AJ258">
        <f ca="1">INTEGRAL2(AI258,$B258,AJ257,AI257,$B257,Analysis!$B$22)</f>
        <v>0</v>
      </c>
      <c r="AK258">
        <f ca="1">IF(AND(B258&lt;Analysis!$B$35,B258&gt;0),INTEGRAL2(AJ258,$B258,AK257,AJ257,$B257,Analysis!$B$23),0)</f>
        <v>0</v>
      </c>
      <c r="AM258">
        <f>Analysis!$B$31*'Flight Input'!U258+IF('Flight Input'!U258 &gt; 0,Analysis!$B$32,0)</f>
        <v>0</v>
      </c>
      <c r="AN258">
        <f ca="1">_xlfn.COVARIANCE.P($AK$102:$AK$1171,AM258:AM1327)</f>
        <v>4.5736531004568384E-2</v>
      </c>
      <c r="AO258">
        <f t="shared" ca="1" si="403"/>
        <v>0</v>
      </c>
    </row>
    <row r="259" spans="1:41" x14ac:dyDescent="0.3">
      <c r="A259">
        <v>257</v>
      </c>
      <c r="B259">
        <f>'Flight Input'!M259</f>
        <v>5.1904260000010254</v>
      </c>
      <c r="C259">
        <f ca="1">INDIRECT(CONCATENATE("'Flight Input'!",Analysis!$B$2,A259+2))</f>
        <v>9.9453878099999997</v>
      </c>
      <c r="D259">
        <f t="shared" ref="D259:D322" si="534">B259-B258</f>
        <v>1.989799999864772E-2</v>
      </c>
      <c r="F259">
        <f t="shared" ca="1" si="404"/>
        <v>50.612626020101864</v>
      </c>
      <c r="G259">
        <f t="shared" ca="1" si="405"/>
        <v>130.54504292308525</v>
      </c>
      <c r="I259">
        <f>SUM(D$2:D259)/COUNT(D$2:D259)</f>
        <v>1.9991540856052877E-2</v>
      </c>
      <c r="J259">
        <f>D259/I259</f>
        <v>0.99532097810375453</v>
      </c>
      <c r="L259">
        <f ca="1">VARA(C$2:C259)</f>
        <v>4.9418851831406171E-4</v>
      </c>
      <c r="M259">
        <f ca="1">(L259-L258)/D259</f>
        <v>1.6505750860721865E-3</v>
      </c>
      <c r="N259">
        <f t="shared" ca="1" si="406"/>
        <v>3.7828992866175315</v>
      </c>
      <c r="O259" t="b">
        <f ca="1">IF(OR(O258,M259*MIN((B259-B$2)*Analysis!$B$19,1)&gt;Analysis!$B$18),TRUE,FALSE)</f>
        <v>0</v>
      </c>
      <c r="P259">
        <f ca="1">IF(O259,P258,SUM(C$2:C259)/COUNT(C$2:C259))</f>
        <v>9.8512202511627827</v>
      </c>
      <c r="Q259">
        <f ca="1">IF(O259,C259-P259,0)</f>
        <v>0</v>
      </c>
      <c r="R259">
        <f ca="1">R258+Q259*$D259</f>
        <v>0</v>
      </c>
      <c r="S259">
        <f t="shared" ca="1" si="407"/>
        <v>0</v>
      </c>
      <c r="U259">
        <f ca="1">MEDIAN2(Q259,Analysis!$B$5,2)</f>
        <v>0</v>
      </c>
      <c r="V259">
        <f t="shared" ref="V259:W259" ca="1" si="535">V258+U259*$D259</f>
        <v>0</v>
      </c>
      <c r="W259">
        <f t="shared" ca="1" si="535"/>
        <v>0</v>
      </c>
      <c r="Y259">
        <f ca="1">AVERAGE2(U259,Analysis!$B$5,2)</f>
        <v>0</v>
      </c>
      <c r="Z259">
        <f t="shared" ref="Z259:AA259" ca="1" si="536">Z258+Y259*$D259</f>
        <v>0</v>
      </c>
      <c r="AA259">
        <f t="shared" ca="1" si="536"/>
        <v>0</v>
      </c>
      <c r="AD259">
        <f ca="1">IF(B259&gt;0,C259-Analysis!$B$14,0)</f>
        <v>8.8671665057139748E-2</v>
      </c>
      <c r="AE259">
        <f ca="1">IF(B259&gt;0,AE258+AD259*$D259,0)</f>
        <v>-2.9466464060427348E-2</v>
      </c>
      <c r="AF259">
        <f ca="1">IF(B259&gt;0,AF258+AE259*$D259,0)</f>
        <v>-7.8611759060017286E-2</v>
      </c>
      <c r="AG259">
        <f ca="1">IF(AND(B259&gt;Analysis!$B$34,B259&lt;Analysis!$B$35),FilterInput(AD259,Analysis!$B$29,Analysis!$B$30),0)</f>
        <v>0</v>
      </c>
      <c r="AH259">
        <f ca="1">MEDIAN2(AG259,Analysis!$B$5,2)</f>
        <v>0</v>
      </c>
      <c r="AI259">
        <f ca="1">AVERAGE2(AH259,Analysis!$B$6,2)</f>
        <v>0</v>
      </c>
      <c r="AJ259">
        <f ca="1">INTEGRAL2(AI259,$B259,AJ258,AI258,$B258,Analysis!$B$22)</f>
        <v>0</v>
      </c>
      <c r="AK259">
        <f ca="1">IF(AND(B259&lt;Analysis!$B$35,B259&gt;0),INTEGRAL2(AJ259,$B259,AK258,AJ258,$B258,Analysis!$B$23),0)</f>
        <v>0</v>
      </c>
      <c r="AM259">
        <f>Analysis!$B$31*'Flight Input'!U259+IF('Flight Input'!U259 &gt; 0,Analysis!$B$32,0)</f>
        <v>0</v>
      </c>
      <c r="AN259">
        <f ca="1">_xlfn.COVARIANCE.P($AK$102:$AK$1171,AM259:AM1328)</f>
        <v>4.462076837680945E-2</v>
      </c>
      <c r="AO259">
        <f t="shared" ref="AO259:AO322" ca="1" si="537">AM259-AK259</f>
        <v>0</v>
      </c>
    </row>
    <row r="260" spans="1:41" x14ac:dyDescent="0.3">
      <c r="A260">
        <v>258</v>
      </c>
      <c r="B260">
        <f>'Flight Input'!M260</f>
        <v>5.2120589999976801</v>
      </c>
      <c r="C260">
        <f ca="1">INDIRECT(CONCATENATE("'Flight Input'!",Analysis!$B$2,A260+2))</f>
        <v>9.8431185600000006</v>
      </c>
      <c r="D260">
        <f t="shared" si="534"/>
        <v>2.1632999996654689E-2</v>
      </c>
      <c r="F260">
        <f t="shared" ref="F260:F323" ca="1" si="538">F259+C260*$D260</f>
        <v>50.825562203877418</v>
      </c>
      <c r="G260">
        <f t="shared" ref="G260:G323" ca="1" si="539">G259+F260*$D260</f>
        <v>131.6445523100717</v>
      </c>
      <c r="I260">
        <f>SUM(D$2:D260)/COUNT(D$2:D260)</f>
        <v>1.9997903100783889E-2</v>
      </c>
      <c r="J260">
        <f>D260/I260</f>
        <v>1.0817634172758197</v>
      </c>
      <c r="L260">
        <f ca="1">VARA(C$2:C260)</f>
        <v>4.9252648519440784E-4</v>
      </c>
      <c r="M260">
        <f ca="1">(L260-L259)/D260</f>
        <v>-7.6828600744736472E-5</v>
      </c>
      <c r="N260">
        <f t="shared" ref="N260:N323" ca="1" si="540">(C260-C259)/D260</f>
        <v>-4.7274649847831522</v>
      </c>
      <c r="O260" t="b">
        <f ca="1">IF(OR(O259,M260*MIN((B260-B$2)*Analysis!$B$19,1)&gt;Analysis!$B$18),TRUE,FALSE)</f>
        <v>0</v>
      </c>
      <c r="P260">
        <f ca="1">IF(O260,P259,SUM(C$2:C260)/COUNT(C$2:C260))</f>
        <v>9.8511889705019247</v>
      </c>
      <c r="Q260">
        <f ca="1">IF(O260,C260-P260,0)</f>
        <v>0</v>
      </c>
      <c r="R260">
        <f ca="1">R259+Q260*$D260</f>
        <v>0</v>
      </c>
      <c r="S260">
        <f t="shared" ref="S260:S323" ca="1" si="541">S259+R260*$D260</f>
        <v>0</v>
      </c>
      <c r="U260">
        <f ca="1">MEDIAN2(Q260,Analysis!$B$5,2)</f>
        <v>0</v>
      </c>
      <c r="V260">
        <f t="shared" ref="V260:W260" ca="1" si="542">V259+U260*$D260</f>
        <v>0</v>
      </c>
      <c r="W260">
        <f t="shared" ca="1" si="542"/>
        <v>0</v>
      </c>
      <c r="Y260">
        <f ca="1">AVERAGE2(U260,Analysis!$B$5,2)</f>
        <v>0</v>
      </c>
      <c r="Z260">
        <f t="shared" ref="Z260:AA260" ca="1" si="543">Z259+Y260*$D260</f>
        <v>0</v>
      </c>
      <c r="AA260">
        <f t="shared" ca="1" si="543"/>
        <v>0</v>
      </c>
      <c r="AD260">
        <f ca="1">IF(B260&gt;0,C260-Analysis!$B$14,0)</f>
        <v>-1.3597584942859342E-2</v>
      </c>
      <c r="AE260">
        <f ca="1">IF(B260&gt;0,AE259+AD260*$D260,0)</f>
        <v>-2.9760620615450737E-2</v>
      </c>
      <c r="AF260">
        <f ca="1">IF(B260&gt;0,AF259+AE260*$D260,0)</f>
        <v>-7.9255570565691769E-2</v>
      </c>
      <c r="AG260">
        <f ca="1">IF(AND(B260&gt;Analysis!$B$34,B260&lt;Analysis!$B$35),FilterInput(AD260,Analysis!$B$29,Analysis!$B$30),0)</f>
        <v>0</v>
      </c>
      <c r="AH260">
        <f ca="1">MEDIAN2(AG260,Analysis!$B$5,2)</f>
        <v>0</v>
      </c>
      <c r="AI260">
        <f ca="1">AVERAGE2(AH260,Analysis!$B$6,2)</f>
        <v>0</v>
      </c>
      <c r="AJ260">
        <f ca="1">INTEGRAL2(AI260,$B260,AJ259,AI259,$B259,Analysis!$B$22)</f>
        <v>0</v>
      </c>
      <c r="AK260">
        <f ca="1">IF(AND(B260&lt;Analysis!$B$35,B260&gt;0),INTEGRAL2(AJ260,$B260,AK259,AJ259,$B259,Analysis!$B$23),0)</f>
        <v>0</v>
      </c>
      <c r="AM260">
        <f>Analysis!$B$31*'Flight Input'!U260+IF('Flight Input'!U260 &gt; 0,Analysis!$B$32,0)</f>
        <v>0</v>
      </c>
      <c r="AN260">
        <f ca="1">_xlfn.COVARIANCE.P($AK$102:$AK$1171,AM260:AM1329)</f>
        <v>4.3493543334825337E-2</v>
      </c>
      <c r="AO260">
        <f t="shared" ca="1" si="537"/>
        <v>0</v>
      </c>
    </row>
    <row r="261" spans="1:41" x14ac:dyDescent="0.3">
      <c r="A261">
        <v>259</v>
      </c>
      <c r="B261">
        <f>'Flight Input'!M261</f>
        <v>5.23209499999939</v>
      </c>
      <c r="C261">
        <f ca="1">INDIRECT(CONCATENATE("'Flight Input'!",Analysis!$B$2,A261+2))</f>
        <v>9.852889320000001</v>
      </c>
      <c r="D261">
        <f t="shared" si="534"/>
        <v>2.0036000001709908E-2</v>
      </c>
      <c r="F261">
        <f t="shared" ca="1" si="538"/>
        <v>51.022974694309788</v>
      </c>
      <c r="G261">
        <f t="shared" ca="1" si="539"/>
        <v>132.66684863113414</v>
      </c>
      <c r="I261">
        <f>SUM(D$2:D261)/COUNT(D$2:D261)</f>
        <v>1.9998050193065456E-2</v>
      </c>
      <c r="J261">
        <f>D261/I261</f>
        <v>1.001897675437259</v>
      </c>
      <c r="L261">
        <f ca="1">VARA(C$2:C261)</f>
        <v>4.9063595848887075E-4</v>
      </c>
      <c r="M261">
        <f ca="1">(L261-L260)/D261</f>
        <v>-9.4356493580342955E-5</v>
      </c>
      <c r="N261">
        <f t="shared" ca="1" si="540"/>
        <v>0.48766021157748396</v>
      </c>
      <c r="O261" t="b">
        <f ca="1">IF(OR(O260,M261*MIN((B261-B$2)*Analysis!$B$19,1)&gt;Analysis!$B$18),TRUE,FALSE)</f>
        <v>0</v>
      </c>
      <c r="P261">
        <f ca="1">IF(O261,P260,SUM(C$2:C261)/COUNT(C$2:C261))</f>
        <v>9.8511955103076865</v>
      </c>
      <c r="Q261">
        <f ca="1">IF(O261,C261-P261,0)</f>
        <v>0</v>
      </c>
      <c r="R261">
        <f ca="1">R260+Q261*$D261</f>
        <v>0</v>
      </c>
      <c r="S261">
        <f t="shared" ca="1" si="541"/>
        <v>0</v>
      </c>
      <c r="U261">
        <f ca="1">MEDIAN2(Q261,Analysis!$B$5,2)</f>
        <v>0</v>
      </c>
      <c r="V261">
        <f t="shared" ref="V261:W261" ca="1" si="544">V260+U261*$D261</f>
        <v>0</v>
      </c>
      <c r="W261">
        <f t="shared" ca="1" si="544"/>
        <v>0</v>
      </c>
      <c r="Y261">
        <f ca="1">AVERAGE2(U261,Analysis!$B$5,2)</f>
        <v>0</v>
      </c>
      <c r="Z261">
        <f t="shared" ref="Z261:AA261" ca="1" si="545">Z260+Y261*$D261</f>
        <v>0</v>
      </c>
      <c r="AA261">
        <f t="shared" ca="1" si="545"/>
        <v>0</v>
      </c>
      <c r="AD261">
        <f ca="1">IF(B261&gt;0,C261-Analysis!$B$14,0)</f>
        <v>-3.8268249428590195E-3</v>
      </c>
      <c r="AE261">
        <f ca="1">IF(B261&gt;0,AE260+AD261*$D261,0)</f>
        <v>-2.9837294880012404E-2</v>
      </c>
      <c r="AF261">
        <f ca="1">IF(B261&gt;0,AF260+AE261*$D261,0)</f>
        <v>-7.985339060595871E-2</v>
      </c>
      <c r="AG261">
        <f ca="1">IF(AND(B261&gt;Analysis!$B$34,B261&lt;Analysis!$B$35),FilterInput(AD261,Analysis!$B$29,Analysis!$B$30),0)</f>
        <v>0</v>
      </c>
      <c r="AH261">
        <f ca="1">MEDIAN2(AG261,Analysis!$B$5,2)</f>
        <v>0</v>
      </c>
      <c r="AI261">
        <f ca="1">AVERAGE2(AH261,Analysis!$B$6,2)</f>
        <v>0</v>
      </c>
      <c r="AJ261">
        <f ca="1">INTEGRAL2(AI261,$B261,AJ260,AI260,$B260,Analysis!$B$22)</f>
        <v>0</v>
      </c>
      <c r="AK261">
        <f ca="1">IF(AND(B261&lt;Analysis!$B$35,B261&gt;0),INTEGRAL2(AJ261,$B261,AK260,AJ260,$B260,Analysis!$B$23),0)</f>
        <v>0</v>
      </c>
      <c r="AM261">
        <f>Analysis!$B$31*'Flight Input'!U261+IF('Flight Input'!U261 &gt; 0,Analysis!$B$32,0)</f>
        <v>0</v>
      </c>
      <c r="AN261">
        <f ca="1">_xlfn.COVARIANCE.P($AK$102:$AK$1171,AM261:AM1330)</f>
        <v>4.2363640821532329E-2</v>
      </c>
      <c r="AO261">
        <f t="shared" ca="1" si="537"/>
        <v>0</v>
      </c>
    </row>
    <row r="262" spans="1:41" x14ac:dyDescent="0.3">
      <c r="A262">
        <v>260</v>
      </c>
      <c r="B262">
        <f>'Flight Input'!M262</f>
        <v>5.2414469999930589</v>
      </c>
      <c r="C262">
        <f ca="1">INDIRECT(CONCATENATE("'Flight Input'!",Analysis!$B$2,A262+2))</f>
        <v>9.84768021</v>
      </c>
      <c r="D262">
        <f t="shared" si="534"/>
        <v>9.3519999936688691E-3</v>
      </c>
      <c r="F262">
        <f t="shared" ca="1" si="538"/>
        <v>51.115070199571363</v>
      </c>
      <c r="G262">
        <f t="shared" ca="1" si="539"/>
        <v>133.14487676731693</v>
      </c>
      <c r="I262">
        <f>SUM(D$2:D262)/COUNT(D$2:D262)</f>
        <v>1.99571038461447E-2</v>
      </c>
      <c r="J262">
        <f>D262/I262</f>
        <v>0.46860506743695091</v>
      </c>
      <c r="L262">
        <f ca="1">VARA(C$2:C262)</f>
        <v>4.8879624322598059E-4</v>
      </c>
      <c r="M262">
        <f ca="1">(L262-L261)/D262</f>
        <v>-1.9671891190500528E-4</v>
      </c>
      <c r="N262">
        <f t="shared" ca="1" si="540"/>
        <v>-0.55700491911113947</v>
      </c>
      <c r="O262" t="b">
        <f ca="1">IF(OR(O261,M262*MIN((B262-B$2)*Analysis!$B$19,1)&gt;Analysis!$B$18),TRUE,FALSE)</f>
        <v>0</v>
      </c>
      <c r="P262">
        <f ca="1">IF(O262,P261,SUM(C$2:C262)/COUNT(C$2:C262))</f>
        <v>9.8511820417241314</v>
      </c>
      <c r="Q262">
        <f ca="1">IF(O262,C262-P262,0)</f>
        <v>0</v>
      </c>
      <c r="R262">
        <f ca="1">R261+Q262*$D262</f>
        <v>0</v>
      </c>
      <c r="S262">
        <f t="shared" ca="1" si="541"/>
        <v>0</v>
      </c>
      <c r="U262">
        <f ca="1">MEDIAN2(Q262,Analysis!$B$5,2)</f>
        <v>0</v>
      </c>
      <c r="V262">
        <f t="shared" ref="V262:W262" ca="1" si="546">V261+U262*$D262</f>
        <v>0</v>
      </c>
      <c r="W262">
        <f t="shared" ca="1" si="546"/>
        <v>0</v>
      </c>
      <c r="Y262">
        <f ca="1">AVERAGE2(U262,Analysis!$B$5,2)</f>
        <v>0</v>
      </c>
      <c r="Z262">
        <f t="shared" ref="Z262:AA262" ca="1" si="547">Z261+Y262*$D262</f>
        <v>0</v>
      </c>
      <c r="AA262">
        <f t="shared" ca="1" si="547"/>
        <v>0</v>
      </c>
      <c r="AD262">
        <f ca="1">IF(B262&gt;0,C262-Analysis!$B$14,0)</f>
        <v>-9.0359349428599245E-3</v>
      </c>
      <c r="AE262">
        <f ca="1">IF(B262&gt;0,AE261+AD262*$D262,0)</f>
        <v>-2.9921798943540821E-2</v>
      </c>
      <c r="AF262">
        <f ca="1">IF(B262&gt;0,AF261+AE262*$D262,0)</f>
        <v>-8.013321926948927E-2</v>
      </c>
      <c r="AG262">
        <f ca="1">IF(AND(B262&gt;Analysis!$B$34,B262&lt;Analysis!$B$35),FilterInput(AD262,Analysis!$B$29,Analysis!$B$30),0)</f>
        <v>0</v>
      </c>
      <c r="AH262">
        <f ca="1">MEDIAN2(AG262,Analysis!$B$5,2)</f>
        <v>0</v>
      </c>
      <c r="AI262">
        <f ca="1">AVERAGE2(AH262,Analysis!$B$6,2)</f>
        <v>0</v>
      </c>
      <c r="AJ262">
        <f ca="1">INTEGRAL2(AI262,$B262,AJ261,AI261,$B261,Analysis!$B$22)</f>
        <v>0</v>
      </c>
      <c r="AK262">
        <f ca="1">IF(AND(B262&lt;Analysis!$B$35,B262&gt;0),INTEGRAL2(AJ262,$B262,AK261,AJ261,$B261,Analysis!$B$23),0)</f>
        <v>0</v>
      </c>
      <c r="AM262">
        <f>Analysis!$B$31*'Flight Input'!U262+IF('Flight Input'!U262 &gt; 0,Analysis!$B$32,0)</f>
        <v>0</v>
      </c>
      <c r="AN262">
        <f ca="1">_xlfn.COVARIANCE.P($AK$102:$AK$1171,AM262:AM1331)</f>
        <v>4.1227255072081498E-2</v>
      </c>
      <c r="AO262">
        <f t="shared" ca="1" si="537"/>
        <v>0</v>
      </c>
    </row>
    <row r="263" spans="1:41" x14ac:dyDescent="0.3">
      <c r="A263">
        <v>261</v>
      </c>
      <c r="B263">
        <f>'Flight Input'!M263</f>
        <v>5.2651409999962198</v>
      </c>
      <c r="C263">
        <f ca="1">INDIRECT(CONCATENATE("'Flight Input'!",Analysis!$B$2,A263+2))</f>
        <v>9.8520358500000018</v>
      </c>
      <c r="D263">
        <f t="shared" si="534"/>
        <v>2.3694000003160909E-2</v>
      </c>
      <c r="F263">
        <f t="shared" ca="1" si="538"/>
        <v>51.348504337032402</v>
      </c>
      <c r="G263">
        <f t="shared" ca="1" si="539"/>
        <v>134.36152822924089</v>
      </c>
      <c r="I263">
        <f>SUM(D$2:D263)/COUNT(D$2:D263)</f>
        <v>1.9971421455941697E-2</v>
      </c>
      <c r="J263">
        <f>D263/I263</f>
        <v>1.1863952726365257</v>
      </c>
      <c r="L263">
        <f ca="1">VARA(C$2:C263)</f>
        <v>4.8692624308401358E-4</v>
      </c>
      <c r="M263">
        <f ca="1">(L263-L262)/D263</f>
        <v>-7.8922940057294839E-5</v>
      </c>
      <c r="N263">
        <f t="shared" ca="1" si="540"/>
        <v>0.18382881739768314</v>
      </c>
      <c r="O263" t="b">
        <f ca="1">IF(OR(O262,M263*MIN((B263-B$2)*Analysis!$B$19,1)&gt;Analysis!$B$18),TRUE,FALSE)</f>
        <v>0</v>
      </c>
      <c r="P263">
        <f ca="1">IF(O263,P262,SUM(C$2:C263)/COUNT(C$2:C263))</f>
        <v>9.851185300534345</v>
      </c>
      <c r="Q263">
        <f ca="1">IF(O263,C263-P263,0)</f>
        <v>0</v>
      </c>
      <c r="R263">
        <f ca="1">R262+Q263*$D263</f>
        <v>0</v>
      </c>
      <c r="S263">
        <f t="shared" ca="1" si="541"/>
        <v>0</v>
      </c>
      <c r="U263">
        <f ca="1">MEDIAN2(Q263,Analysis!$B$5,2)</f>
        <v>0</v>
      </c>
      <c r="V263">
        <f t="shared" ref="V263:W263" ca="1" si="548">V262+U263*$D263</f>
        <v>0</v>
      </c>
      <c r="W263">
        <f t="shared" ca="1" si="548"/>
        <v>0</v>
      </c>
      <c r="Y263">
        <f ca="1">AVERAGE2(U263,Analysis!$B$5,2)</f>
        <v>0</v>
      </c>
      <c r="Z263">
        <f t="shared" ref="Z263:AA263" ca="1" si="549">Z262+Y263*$D263</f>
        <v>0</v>
      </c>
      <c r="AA263">
        <f t="shared" ca="1" si="549"/>
        <v>0</v>
      </c>
      <c r="AD263">
        <f ca="1">IF(B263&gt;0,C263-Analysis!$B$14,0)</f>
        <v>-4.6802949428581542E-3</v>
      </c>
      <c r="AE263">
        <f ca="1">IF(B263&gt;0,AE262+AD263*$D263,0)</f>
        <v>-3.0032693851931698E-2</v>
      </c>
      <c r="AF263">
        <f ca="1">IF(B263&gt;0,AF262+AE263*$D263,0)</f>
        <v>-8.0844813917711866E-2</v>
      </c>
      <c r="AG263">
        <f ca="1">IF(AND(B263&gt;Analysis!$B$34,B263&lt;Analysis!$B$35),FilterInput(AD263,Analysis!$B$29,Analysis!$B$30),0)</f>
        <v>0</v>
      </c>
      <c r="AH263">
        <f ca="1">MEDIAN2(AG263,Analysis!$B$5,2)</f>
        <v>0</v>
      </c>
      <c r="AI263">
        <f ca="1">AVERAGE2(AH263,Analysis!$B$6,2)</f>
        <v>0</v>
      </c>
      <c r="AJ263">
        <f ca="1">INTEGRAL2(AI263,$B263,AJ262,AI262,$B262,Analysis!$B$22)</f>
        <v>0</v>
      </c>
      <c r="AK263">
        <f ca="1">IF(AND(B263&lt;Analysis!$B$35,B263&gt;0),INTEGRAL2(AJ263,$B263,AK262,AJ262,$B262,Analysis!$B$23),0)</f>
        <v>0</v>
      </c>
      <c r="AM263">
        <f>Analysis!$B$31*'Flight Input'!U263+IF('Flight Input'!U263 &gt; 0,Analysis!$B$32,0)</f>
        <v>0</v>
      </c>
      <c r="AN263">
        <f ca="1">_xlfn.COVARIANCE.P($AK$102:$AK$1171,AM263:AM1332)</f>
        <v>4.0082908446430705E-2</v>
      </c>
      <c r="AO263">
        <f t="shared" ca="1" si="537"/>
        <v>0</v>
      </c>
    </row>
    <row r="264" spans="1:41" x14ac:dyDescent="0.3">
      <c r="A264">
        <v>262</v>
      </c>
      <c r="B264">
        <f>'Flight Input'!M264</f>
        <v>5.2915400000056252</v>
      </c>
      <c r="C264">
        <f ca="1">INDIRECT(CONCATENATE("'Flight Input'!",Analysis!$B$2,A264+2))</f>
        <v>9.8525655900000011</v>
      </c>
      <c r="D264">
        <f t="shared" si="534"/>
        <v>2.6399000009405427E-2</v>
      </c>
      <c r="F264">
        <f t="shared" ca="1" si="538"/>
        <v>51.60860221613548</v>
      </c>
      <c r="G264">
        <f t="shared" ca="1" si="539"/>
        <v>135.72394371963006</v>
      </c>
      <c r="I264">
        <f>SUM(D$2:D264)/COUNT(D$2:D264)</f>
        <v>1.9995954198512172E-2</v>
      </c>
      <c r="J264">
        <f>D264/I264</f>
        <v>1.3202170672790241</v>
      </c>
      <c r="L264">
        <f ca="1">VARA(C$2:C264)</f>
        <v>4.850749900757023E-4</v>
      </c>
      <c r="M264">
        <f ca="1">(L264-L263)/D264</f>
        <v>-7.0125876269999307E-5</v>
      </c>
      <c r="N264">
        <f t="shared" ca="1" si="540"/>
        <v>2.0066669184838196E-2</v>
      </c>
      <c r="O264" t="b">
        <f ca="1">IF(OR(O263,M264*MIN((B264-B$2)*Analysis!$B$19,1)&gt;Analysis!$B$18),TRUE,FALSE)</f>
        <v>0</v>
      </c>
      <c r="P264">
        <f ca="1">IF(O264,P263,SUM(C$2:C264)/COUNT(C$2:C264))</f>
        <v>9.8511905487832632</v>
      </c>
      <c r="Q264">
        <f ca="1">IF(O264,C264-P264,0)</f>
        <v>0</v>
      </c>
      <c r="R264">
        <f ca="1">R263+Q264*$D264</f>
        <v>0</v>
      </c>
      <c r="S264">
        <f t="shared" ca="1" si="541"/>
        <v>0</v>
      </c>
      <c r="U264">
        <f ca="1">MEDIAN2(Q264,Analysis!$B$5,2)</f>
        <v>0</v>
      </c>
      <c r="V264">
        <f t="shared" ref="V264:W264" ca="1" si="550">V263+U264*$D264</f>
        <v>0</v>
      </c>
      <c r="W264">
        <f t="shared" ca="1" si="550"/>
        <v>0</v>
      </c>
      <c r="Y264">
        <f ca="1">AVERAGE2(U264,Analysis!$B$5,2)</f>
        <v>0</v>
      </c>
      <c r="Z264">
        <f t="shared" ref="Z264:AA264" ca="1" si="551">Z263+Y264*$D264</f>
        <v>0</v>
      </c>
      <c r="AA264">
        <f t="shared" ca="1" si="551"/>
        <v>0</v>
      </c>
      <c r="AD264">
        <f ca="1">IF(B264&gt;0,C264-Analysis!$B$14,0)</f>
        <v>-4.1505549428588751E-3</v>
      </c>
      <c r="AE264">
        <f ca="1">IF(B264&gt;0,AE263+AD264*$D264,0)</f>
        <v>-3.0142264351907266E-2</v>
      </c>
      <c r="AF264">
        <f ca="1">IF(B264&gt;0,AF263+AE264*$D264,0)</f>
        <v>-8.1640539554621361E-2</v>
      </c>
      <c r="AG264">
        <f ca="1">IF(AND(B264&gt;Analysis!$B$34,B264&lt;Analysis!$B$35),FilterInput(AD264,Analysis!$B$29,Analysis!$B$30),0)</f>
        <v>0</v>
      </c>
      <c r="AH264">
        <f ca="1">MEDIAN2(AG264,Analysis!$B$5,2)</f>
        <v>0</v>
      </c>
      <c r="AI264">
        <f ca="1">AVERAGE2(AH264,Analysis!$B$6,2)</f>
        <v>0</v>
      </c>
      <c r="AJ264">
        <f ca="1">INTEGRAL2(AI264,$B264,AJ263,AI263,$B263,Analysis!$B$22)</f>
        <v>0</v>
      </c>
      <c r="AK264">
        <f ca="1">IF(AND(B264&lt;Analysis!$B$35,B264&gt;0),INTEGRAL2(AJ264,$B264,AK263,AJ263,$B263,Analysis!$B$23),0)</f>
        <v>0</v>
      </c>
      <c r="AM264">
        <f>Analysis!$B$31*'Flight Input'!U264+IF('Flight Input'!U264 &gt; 0,Analysis!$B$32,0)</f>
        <v>0</v>
      </c>
      <c r="AN264">
        <f ca="1">_xlfn.COVARIANCE.P($AK$102:$AK$1171,AM264:AM1333)</f>
        <v>3.8928569397422542E-2</v>
      </c>
      <c r="AO264">
        <f t="shared" ca="1" si="537"/>
        <v>0</v>
      </c>
    </row>
    <row r="265" spans="1:41" x14ac:dyDescent="0.3">
      <c r="A265">
        <v>263</v>
      </c>
      <c r="B265">
        <f>'Flight Input'!M265</f>
        <v>5.3114269999932731</v>
      </c>
      <c r="C265">
        <f ca="1">INDIRECT(CONCATENATE("'Flight Input'!",Analysis!$B$2,A265+2))</f>
        <v>9.8154935999999999</v>
      </c>
      <c r="D265">
        <f t="shared" si="534"/>
        <v>1.9886999987647869E-2</v>
      </c>
      <c r="F265">
        <f t="shared" ca="1" si="538"/>
        <v>51.803802937237435</v>
      </c>
      <c r="G265">
        <f t="shared" ca="1" si="539"/>
        <v>136.75416594800302</v>
      </c>
      <c r="I265">
        <f>SUM(D$2:D265)/COUNT(D$2:D265)</f>
        <v>1.9995539923946145E-2</v>
      </c>
      <c r="J265">
        <f>D265/I265</f>
        <v>0.9945717926742107</v>
      </c>
      <c r="L265">
        <f ca="1">VARA(C$2:C265)</f>
        <v>4.8805738693465122E-4</v>
      </c>
      <c r="M265">
        <f ca="1">(L265-L264)/D265</f>
        <v>1.499671574798278E-4</v>
      </c>
      <c r="N265">
        <f t="shared" ca="1" si="540"/>
        <v>-1.86413184608172</v>
      </c>
      <c r="O265" t="b">
        <f ca="1">IF(OR(O264,M265*MIN((B265-B$2)*Analysis!$B$19,1)&gt;Analysis!$B$18),TRUE,FALSE)</f>
        <v>0</v>
      </c>
      <c r="P265">
        <f ca="1">IF(O265,P264,SUM(C$2:C265)/COUNT(C$2:C265))</f>
        <v>9.8510553330681745</v>
      </c>
      <c r="Q265">
        <f ca="1">IF(O265,C265-P265,0)</f>
        <v>0</v>
      </c>
      <c r="R265">
        <f ca="1">R264+Q265*$D265</f>
        <v>0</v>
      </c>
      <c r="S265">
        <f t="shared" ca="1" si="541"/>
        <v>0</v>
      </c>
      <c r="U265">
        <f ca="1">MEDIAN2(Q265,Analysis!$B$5,2)</f>
        <v>0</v>
      </c>
      <c r="V265">
        <f t="shared" ref="V265:W265" ca="1" si="552">V264+U265*$D265</f>
        <v>0</v>
      </c>
      <c r="W265">
        <f t="shared" ca="1" si="552"/>
        <v>0</v>
      </c>
      <c r="Y265">
        <f ca="1">AVERAGE2(U265,Analysis!$B$5,2)</f>
        <v>0</v>
      </c>
      <c r="Z265">
        <f t="shared" ref="Z265:AA265" ca="1" si="553">Z264+Y265*$D265</f>
        <v>0</v>
      </c>
      <c r="AA265">
        <f t="shared" ca="1" si="553"/>
        <v>0</v>
      </c>
      <c r="AD265">
        <f ca="1">IF(B265&gt;0,C265-Analysis!$B$14,0)</f>
        <v>-4.122254494286004E-2</v>
      </c>
      <c r="AE265">
        <f ca="1">IF(B265&gt;0,AE264+AD265*$D265,0)</f>
        <v>-3.0962057102676736E-2</v>
      </c>
      <c r="AF265">
        <f ca="1">IF(B265&gt;0,AF264+AE265*$D265,0)</f>
        <v>-8.2256281983839843E-2</v>
      </c>
      <c r="AG265">
        <f ca="1">IF(AND(B265&gt;Analysis!$B$34,B265&lt;Analysis!$B$35),FilterInput(AD265,Analysis!$B$29,Analysis!$B$30),0)</f>
        <v>0</v>
      </c>
      <c r="AH265">
        <f ca="1">MEDIAN2(AG265,Analysis!$B$5,2)</f>
        <v>0</v>
      </c>
      <c r="AI265">
        <f ca="1">AVERAGE2(AH265,Analysis!$B$6,2)</f>
        <v>0</v>
      </c>
      <c r="AJ265">
        <f ca="1">INTEGRAL2(AI265,$B265,AJ264,AI264,$B264,Analysis!$B$22)</f>
        <v>0</v>
      </c>
      <c r="AK265">
        <f ca="1">IF(AND(B265&lt;Analysis!$B$35,B265&gt;0),INTEGRAL2(AJ265,$B265,AK264,AJ264,$B264,Analysis!$B$23),0)</f>
        <v>0</v>
      </c>
      <c r="AM265">
        <f>Analysis!$B$31*'Flight Input'!U265+IF('Flight Input'!U265 &gt; 0,Analysis!$B$32,0)</f>
        <v>0</v>
      </c>
      <c r="AN265">
        <f ca="1">_xlfn.COVARIANCE.P($AK$102:$AK$1171,AM265:AM1334)</f>
        <v>3.7771144502895787E-2</v>
      </c>
      <c r="AO265">
        <f t="shared" ca="1" si="537"/>
        <v>0</v>
      </c>
    </row>
    <row r="266" spans="1:41" x14ac:dyDescent="0.3">
      <c r="A266">
        <v>264</v>
      </c>
      <c r="B266">
        <f>'Flight Input'!M266</f>
        <v>5.3258539999951608</v>
      </c>
      <c r="C266">
        <f ca="1">INDIRECT(CONCATENATE("'Flight Input'!",Analysis!$B$2,A266+2))</f>
        <v>9.8588145600000008</v>
      </c>
      <c r="D266">
        <f t="shared" si="534"/>
        <v>1.4427000001887791E-2</v>
      </c>
      <c r="F266">
        <f t="shared" ca="1" si="538"/>
        <v>51.946036054913165</v>
      </c>
      <c r="G266">
        <f t="shared" ca="1" si="539"/>
        <v>137.50359141026533</v>
      </c>
      <c r="I266">
        <f>SUM(D$2:D266)/COUNT(D$2:D266)</f>
        <v>1.9974446969695924E-2</v>
      </c>
      <c r="J266">
        <f>D266/I266</f>
        <v>0.72227281304837132</v>
      </c>
      <c r="L266">
        <f ca="1">VARA(C$2:C266)</f>
        <v>4.8643587566454366E-4</v>
      </c>
      <c r="M266">
        <f ca="1">(L266-L265)/D266</f>
        <v>-1.1239421015425173E-4</v>
      </c>
      <c r="N266">
        <f t="shared" ca="1" si="540"/>
        <v>3.0027698062197441</v>
      </c>
      <c r="O266" t="b">
        <f ca="1">IF(OR(O265,M266*MIN((B266-B$2)*Analysis!$B$19,1)&gt;Analysis!$B$18),TRUE,FALSE)</f>
        <v>0</v>
      </c>
      <c r="P266">
        <f ca="1">IF(O266,P265,SUM(C$2:C266)/COUNT(C$2:C266))</f>
        <v>9.8510846131698049</v>
      </c>
      <c r="Q266">
        <f ca="1">IF(O266,C266-P266,0)</f>
        <v>0</v>
      </c>
      <c r="R266">
        <f ca="1">R265+Q266*$D266</f>
        <v>0</v>
      </c>
      <c r="S266">
        <f t="shared" ca="1" si="541"/>
        <v>0</v>
      </c>
      <c r="U266">
        <f ca="1">MEDIAN2(Q266,Analysis!$B$5,2)</f>
        <v>0</v>
      </c>
      <c r="V266">
        <f t="shared" ref="V266:W266" ca="1" si="554">V265+U266*$D266</f>
        <v>0</v>
      </c>
      <c r="W266">
        <f t="shared" ca="1" si="554"/>
        <v>0</v>
      </c>
      <c r="Y266">
        <f ca="1">AVERAGE2(U266,Analysis!$B$5,2)</f>
        <v>0</v>
      </c>
      <c r="Z266">
        <f t="shared" ref="Z266:AA266" ca="1" si="555">Z265+Y266*$D266</f>
        <v>0</v>
      </c>
      <c r="AA266">
        <f t="shared" ca="1" si="555"/>
        <v>0</v>
      </c>
      <c r="AD266">
        <f ca="1">IF(B266&gt;0,C266-Analysis!$B$14,0)</f>
        <v>2.0984150571408122E-3</v>
      </c>
      <c r="AE266">
        <f ca="1">IF(B266&gt;0,AE265+AD266*$D266,0)</f>
        <v>-3.0931783268643404E-2</v>
      </c>
      <c r="AF266">
        <f ca="1">IF(B266&gt;0,AF265+AE266*$D266,0)</f>
        <v>-8.2702534821114948E-2</v>
      </c>
      <c r="AG266">
        <f ca="1">IF(AND(B266&gt;Analysis!$B$34,B266&lt;Analysis!$B$35),FilterInput(AD266,Analysis!$B$29,Analysis!$B$30),0)</f>
        <v>0</v>
      </c>
      <c r="AH266">
        <f ca="1">MEDIAN2(AG266,Analysis!$B$5,2)</f>
        <v>0</v>
      </c>
      <c r="AI266">
        <f ca="1">AVERAGE2(AH266,Analysis!$B$6,2)</f>
        <v>0</v>
      </c>
      <c r="AJ266">
        <f ca="1">INTEGRAL2(AI266,$B266,AJ265,AI265,$B265,Analysis!$B$22)</f>
        <v>0</v>
      </c>
      <c r="AK266">
        <f ca="1">IF(AND(B266&lt;Analysis!$B$35,B266&gt;0),INTEGRAL2(AJ266,$B266,AK265,AJ265,$B265,Analysis!$B$23),0)</f>
        <v>0</v>
      </c>
      <c r="AM266">
        <f>Analysis!$B$31*'Flight Input'!U266+IF('Flight Input'!U266 &gt; 0,Analysis!$B$32,0)</f>
        <v>0</v>
      </c>
      <c r="AN266">
        <f ca="1">_xlfn.COVARIANCE.P($AK$102:$AK$1171,AM266:AM1335)</f>
        <v>3.6605861629157306E-2</v>
      </c>
      <c r="AO266">
        <f t="shared" ca="1" si="537"/>
        <v>0</v>
      </c>
    </row>
    <row r="267" spans="1:41" x14ac:dyDescent="0.3">
      <c r="A267">
        <v>265</v>
      </c>
      <c r="B267">
        <f>'Flight Input'!M267</f>
        <v>5.3507320000062464</v>
      </c>
      <c r="C267">
        <f ca="1">INDIRECT(CONCATENATE("'Flight Input'!",Analysis!$B$2,A267+2))</f>
        <v>9.8570193300000017</v>
      </c>
      <c r="D267">
        <f t="shared" si="534"/>
        <v>2.4878000011085533E-2</v>
      </c>
      <c r="F267">
        <f t="shared" ca="1" si="538"/>
        <v>52.191258981914174</v>
      </c>
      <c r="G267">
        <f t="shared" ca="1" si="539"/>
        <v>138.80200555179596</v>
      </c>
      <c r="I267">
        <f>SUM(D$2:D267)/COUNT(D$2:D267)</f>
        <v>1.9992950943437018E-2</v>
      </c>
      <c r="J267">
        <f>D267/I267</f>
        <v>1.2443385712028721</v>
      </c>
      <c r="L267">
        <f ca="1">VARA(C$2:C267)</f>
        <v>4.8473267784917477E-4</v>
      </c>
      <c r="M267">
        <f ca="1">(L267-L266)/D267</f>
        <v>-6.8462007179433449E-5</v>
      </c>
      <c r="N267">
        <f t="shared" ca="1" si="540"/>
        <v>-7.2161347342997437E-2</v>
      </c>
      <c r="O267" t="b">
        <f ca="1">IF(OR(O266,M267*MIN((B267-B$2)*Analysis!$B$19,1)&gt;Analysis!$B$18),TRUE,FALSE)</f>
        <v>0</v>
      </c>
      <c r="P267">
        <f ca="1">IF(O267,P266,SUM(C$2:C267)/COUNT(C$2:C267))</f>
        <v>9.8511069241353333</v>
      </c>
      <c r="Q267">
        <f ca="1">IF(O267,C267-P267,0)</f>
        <v>0</v>
      </c>
      <c r="R267">
        <f ca="1">R266+Q267*$D267</f>
        <v>0</v>
      </c>
      <c r="S267">
        <f t="shared" ca="1" si="541"/>
        <v>0</v>
      </c>
      <c r="U267">
        <f ca="1">MEDIAN2(Q267,Analysis!$B$5,2)</f>
        <v>0</v>
      </c>
      <c r="V267">
        <f t="shared" ref="V267:W267" ca="1" si="556">V266+U267*$D267</f>
        <v>0</v>
      </c>
      <c r="W267">
        <f t="shared" ca="1" si="556"/>
        <v>0</v>
      </c>
      <c r="Y267">
        <f ca="1">AVERAGE2(U267,Analysis!$B$5,2)</f>
        <v>0</v>
      </c>
      <c r="Z267">
        <f t="shared" ref="Z267:AA267" ca="1" si="557">Z266+Y267*$D267</f>
        <v>0</v>
      </c>
      <c r="AA267">
        <f t="shared" ca="1" si="557"/>
        <v>0</v>
      </c>
      <c r="AD267">
        <f ca="1">IF(B267&gt;0,C267-Analysis!$B$14,0)</f>
        <v>3.0318505714177491E-4</v>
      </c>
      <c r="AE267">
        <f ca="1">IF(B267&gt;0,AE266+AD267*$D267,0)</f>
        <v>-3.0924240630788469E-2</v>
      </c>
      <c r="AF267">
        <f ca="1">IF(B267&gt;0,AF266+AE267*$D267,0)</f>
        <v>-8.3471868079870518E-2</v>
      </c>
      <c r="AG267">
        <f ca="1">IF(AND(B267&gt;Analysis!$B$34,B267&lt;Analysis!$B$35),FilterInput(AD267,Analysis!$B$29,Analysis!$B$30),0)</f>
        <v>0</v>
      </c>
      <c r="AH267">
        <f ca="1">MEDIAN2(AG267,Analysis!$B$5,2)</f>
        <v>0</v>
      </c>
      <c r="AI267">
        <f ca="1">AVERAGE2(AH267,Analysis!$B$6,2)</f>
        <v>0</v>
      </c>
      <c r="AJ267">
        <f ca="1">INTEGRAL2(AI267,$B267,AJ266,AI266,$B266,Analysis!$B$22)</f>
        <v>0</v>
      </c>
      <c r="AK267">
        <f ca="1">IF(AND(B267&lt;Analysis!$B$35,B267&gt;0),INTEGRAL2(AJ267,$B267,AK266,AJ266,$B266,Analysis!$B$23),0)</f>
        <v>0</v>
      </c>
      <c r="AM267">
        <f>Analysis!$B$31*'Flight Input'!U267+IF('Flight Input'!U267 &gt; 0,Analysis!$B$32,0)</f>
        <v>0</v>
      </c>
      <c r="AN267">
        <f ca="1">_xlfn.COVARIANCE.P($AK$102:$AK$1171,AM267:AM1336)</f>
        <v>3.5437723471970078E-2</v>
      </c>
      <c r="AO267">
        <f t="shared" ca="1" si="537"/>
        <v>0</v>
      </c>
    </row>
    <row r="268" spans="1:41" x14ac:dyDescent="0.3">
      <c r="A268">
        <v>266</v>
      </c>
      <c r="B268">
        <f>'Flight Input'!M268</f>
        <v>5.3712130000058096</v>
      </c>
      <c r="C268">
        <f ca="1">INDIRECT(CONCATENATE("'Flight Input'!",Analysis!$B$2,A268+2))</f>
        <v>9.8509861800000014</v>
      </c>
      <c r="D268">
        <f t="shared" si="534"/>
        <v>2.048099999956321E-2</v>
      </c>
      <c r="F268">
        <f t="shared" ca="1" si="538"/>
        <v>52.393017029862449</v>
      </c>
      <c r="G268">
        <f t="shared" ca="1" si="539"/>
        <v>139.8750669335617</v>
      </c>
      <c r="I268">
        <f>SUM(D$2:D268)/COUNT(D$2:D268)</f>
        <v>1.9994785714324712E-2</v>
      </c>
      <c r="J268">
        <f>D268/I268</f>
        <v>1.0243170540652589</v>
      </c>
      <c r="L268">
        <f ca="1">VARA(C$2:C268)</f>
        <v>4.8291042915253444E-4</v>
      </c>
      <c r="M268">
        <f ca="1">(L268-L267)/D268</f>
        <v>-8.8972642775215786E-5</v>
      </c>
      <c r="N268">
        <f t="shared" ca="1" si="540"/>
        <v>-0.29457301890186233</v>
      </c>
      <c r="O268" t="b">
        <f ca="1">IF(OR(O267,M268*MIN((B268-B$2)*Analysis!$B$19,1)&gt;Analysis!$B$18),TRUE,FALSE)</f>
        <v>0</v>
      </c>
      <c r="P268">
        <f ca="1">IF(O268,P267,SUM(C$2:C268)/COUNT(C$2:C268))</f>
        <v>9.8511064719101054</v>
      </c>
      <c r="Q268">
        <f ca="1">IF(O268,C268-P268,0)</f>
        <v>0</v>
      </c>
      <c r="R268">
        <f ca="1">R267+Q268*$D268</f>
        <v>0</v>
      </c>
      <c r="S268">
        <f t="shared" ca="1" si="541"/>
        <v>0</v>
      </c>
      <c r="U268">
        <f ca="1">MEDIAN2(Q268,Analysis!$B$5,2)</f>
        <v>0</v>
      </c>
      <c r="V268">
        <f t="shared" ref="V268:W268" ca="1" si="558">V267+U268*$D268</f>
        <v>0</v>
      </c>
      <c r="W268">
        <f t="shared" ca="1" si="558"/>
        <v>0</v>
      </c>
      <c r="Y268">
        <f ca="1">AVERAGE2(U268,Analysis!$B$5,2)</f>
        <v>0</v>
      </c>
      <c r="Z268">
        <f t="shared" ref="Z268:AA268" ca="1" si="559">Z267+Y268*$D268</f>
        <v>0</v>
      </c>
      <c r="AA268">
        <f t="shared" ca="1" si="559"/>
        <v>0</v>
      </c>
      <c r="AD268">
        <f ca="1">IF(B268&gt;0,C268-Analysis!$B$14,0)</f>
        <v>-5.7299649428586008E-3</v>
      </c>
      <c r="AE268">
        <f ca="1">IF(B268&gt;0,AE267+AD268*$D268,0)</f>
        <v>-3.1041596042780652E-2</v>
      </c>
      <c r="AF268">
        <f ca="1">IF(B268&gt;0,AF267+AE268*$D268,0)</f>
        <v>-8.4107631008409151E-2</v>
      </c>
      <c r="AG268">
        <f ca="1">IF(AND(B268&gt;Analysis!$B$34,B268&lt;Analysis!$B$35),FilterInput(AD268,Analysis!$B$29,Analysis!$B$30),0)</f>
        <v>0</v>
      </c>
      <c r="AH268">
        <f ca="1">MEDIAN2(AG268,Analysis!$B$5,2)</f>
        <v>0</v>
      </c>
      <c r="AI268">
        <f ca="1">AVERAGE2(AH268,Analysis!$B$6,2)</f>
        <v>0</v>
      </c>
      <c r="AJ268">
        <f ca="1">INTEGRAL2(AI268,$B268,AJ267,AI267,$B267,Analysis!$B$22)</f>
        <v>0</v>
      </c>
      <c r="AK268">
        <f ca="1">IF(AND(B268&lt;Analysis!$B$35,B268&gt;0),INTEGRAL2(AJ268,$B268,AK267,AJ267,$B267,Analysis!$B$23),0)</f>
        <v>0</v>
      </c>
      <c r="AM268">
        <f>Analysis!$B$31*'Flight Input'!U268+IF('Flight Input'!U268 &gt; 0,Analysis!$B$32,0)</f>
        <v>0</v>
      </c>
      <c r="AN268">
        <f ca="1">_xlfn.COVARIANCE.P($AK$102:$AK$1171,AM268:AM1337)</f>
        <v>3.4264223102475205E-2</v>
      </c>
      <c r="AO268">
        <f t="shared" ca="1" si="537"/>
        <v>0</v>
      </c>
    </row>
    <row r="269" spans="1:41" x14ac:dyDescent="0.3">
      <c r="A269">
        <v>267</v>
      </c>
      <c r="B269">
        <f>'Flight Input'!M269</f>
        <v>5.3883910000004107</v>
      </c>
      <c r="C269">
        <f ca="1">INDIRECT(CONCATENATE("'Flight Input'!",Analysis!$B$2,A269+2))</f>
        <v>9.8517905999999993</v>
      </c>
      <c r="D269">
        <f t="shared" si="534"/>
        <v>1.7177999994601123E-2</v>
      </c>
      <c r="F269">
        <f t="shared" ca="1" si="538"/>
        <v>52.562251088736062</v>
      </c>
      <c r="G269">
        <f t="shared" ca="1" si="539"/>
        <v>140.77798128248023</v>
      </c>
      <c r="I269">
        <f>SUM(D$2:D269)/COUNT(D$2:D269)</f>
        <v>1.998423595507481E-2</v>
      </c>
      <c r="J269">
        <f>D269/I269</f>
        <v>0.85957752066267668</v>
      </c>
      <c r="L269">
        <f ca="1">VARA(C$2:C269)</f>
        <v>4.8110352224506461E-4</v>
      </c>
      <c r="M269">
        <f ca="1">(L269-L268)/D269</f>
        <v>-1.0518726906727945E-4</v>
      </c>
      <c r="N269">
        <f t="shared" ca="1" si="540"/>
        <v>4.6828501586374423E-2</v>
      </c>
      <c r="O269" t="b">
        <f ca="1">IF(OR(O268,M269*MIN((B269-B$2)*Analysis!$B$19,1)&gt;Analysis!$B$18),TRUE,FALSE)</f>
        <v>0</v>
      </c>
      <c r="P269">
        <f ca="1">IF(O269,P268,SUM(C$2:C269)/COUNT(C$2:C269))</f>
        <v>9.8511090246268598</v>
      </c>
      <c r="Q269">
        <f ca="1">IF(O269,C269-P269,0)</f>
        <v>0</v>
      </c>
      <c r="R269">
        <f ca="1">R268+Q269*$D269</f>
        <v>0</v>
      </c>
      <c r="S269">
        <f t="shared" ca="1" si="541"/>
        <v>0</v>
      </c>
      <c r="U269">
        <f ca="1">MEDIAN2(Q269,Analysis!$B$5,2)</f>
        <v>0</v>
      </c>
      <c r="V269">
        <f t="shared" ref="V269:W269" ca="1" si="560">V268+U269*$D269</f>
        <v>0</v>
      </c>
      <c r="W269">
        <f t="shared" ca="1" si="560"/>
        <v>0</v>
      </c>
      <c r="Y269">
        <f ca="1">AVERAGE2(U269,Analysis!$B$5,2)</f>
        <v>0</v>
      </c>
      <c r="Z269">
        <f t="shared" ref="Z269:AA269" ca="1" si="561">Z268+Y269*$D269</f>
        <v>0</v>
      </c>
      <c r="AA269">
        <f t="shared" ca="1" si="561"/>
        <v>0</v>
      </c>
      <c r="AD269">
        <f ca="1">IF(B269&gt;0,C269-Analysis!$B$14,0)</f>
        <v>-4.9255449428606823E-3</v>
      </c>
      <c r="AE269">
        <f ca="1">IF(B269&gt;0,AE268+AD269*$D269,0)</f>
        <v>-3.112620705378252E-2</v>
      </c>
      <c r="AF269">
        <f ca="1">IF(B269&gt;0,AF268+AE269*$D269,0)</f>
        <v>-8.4642316993010974E-2</v>
      </c>
      <c r="AG269">
        <f ca="1">IF(AND(B269&gt;Analysis!$B$34,B269&lt;Analysis!$B$35),FilterInput(AD269,Analysis!$B$29,Analysis!$B$30),0)</f>
        <v>0</v>
      </c>
      <c r="AH269">
        <f ca="1">MEDIAN2(AG269,Analysis!$B$5,2)</f>
        <v>0</v>
      </c>
      <c r="AI269">
        <f ca="1">AVERAGE2(AH269,Analysis!$B$6,2)</f>
        <v>0</v>
      </c>
      <c r="AJ269">
        <f ca="1">INTEGRAL2(AI269,$B269,AJ268,AI268,$B268,Analysis!$B$22)</f>
        <v>0</v>
      </c>
      <c r="AK269">
        <f ca="1">IF(AND(B269&lt;Analysis!$B$35,B269&gt;0),INTEGRAL2(AJ269,$B269,AK268,AJ268,$B268,Analysis!$B$23),0)</f>
        <v>0</v>
      </c>
      <c r="AM269">
        <f>Analysis!$B$31*'Flight Input'!U269+IF('Flight Input'!U269 &gt; 0,Analysis!$B$32,0)</f>
        <v>0</v>
      </c>
      <c r="AN269">
        <f ca="1">_xlfn.COVARIANCE.P($AK$102:$AK$1171,AM269:AM1338)</f>
        <v>3.3084681495625309E-2</v>
      </c>
      <c r="AO269">
        <f t="shared" ca="1" si="537"/>
        <v>0</v>
      </c>
    </row>
    <row r="270" spans="1:41" x14ac:dyDescent="0.3">
      <c r="A270">
        <v>268</v>
      </c>
      <c r="B270">
        <f>'Flight Input'!M270</f>
        <v>5.411642999999458</v>
      </c>
      <c r="C270">
        <f ca="1">INDIRECT(CONCATENATE("'Flight Input'!",Analysis!$B$2,A270+2))</f>
        <v>9.8518788900000018</v>
      </c>
      <c r="D270">
        <f t="shared" si="534"/>
        <v>2.3251999999047257E-2</v>
      </c>
      <c r="F270">
        <f t="shared" ca="1" si="538"/>
        <v>52.791326976676956</v>
      </c>
      <c r="G270">
        <f t="shared" ca="1" si="539"/>
        <v>142.00548521729164</v>
      </c>
      <c r="I270">
        <f>SUM(D$2:D270)/COUNT(D$2:D270)</f>
        <v>1.9996429104492619E-2</v>
      </c>
      <c r="J270">
        <f>D270/I270</f>
        <v>1.1628076131764549</v>
      </c>
      <c r="L270">
        <f ca="1">VARA(C$2:C270)</f>
        <v>4.7931056316718784E-4</v>
      </c>
      <c r="M270">
        <f ca="1">(L270-L269)/D270</f>
        <v>-7.7109886373225234E-5</v>
      </c>
      <c r="N270">
        <f t="shared" ca="1" si="540"/>
        <v>3.797092723471617E-3</v>
      </c>
      <c r="O270" t="b">
        <f ca="1">IF(OR(O269,M270*MIN((B270-B$2)*Analysis!$B$19,1)&gt;Analysis!$B$18),TRUE,FALSE)</f>
        <v>0</v>
      </c>
      <c r="P270">
        <f ca="1">IF(O270,P269,SUM(C$2:C270)/COUNT(C$2:C270))</f>
        <v>9.8511118865799201</v>
      </c>
      <c r="Q270">
        <f ca="1">IF(O270,C270-P270,0)</f>
        <v>0</v>
      </c>
      <c r="R270">
        <f ca="1">R269+Q270*$D270</f>
        <v>0</v>
      </c>
      <c r="S270">
        <f t="shared" ca="1" si="541"/>
        <v>0</v>
      </c>
      <c r="U270">
        <f ca="1">MEDIAN2(Q270,Analysis!$B$5,2)</f>
        <v>0</v>
      </c>
      <c r="V270">
        <f t="shared" ref="V270:W270" ca="1" si="562">V269+U270*$D270</f>
        <v>0</v>
      </c>
      <c r="W270">
        <f t="shared" ca="1" si="562"/>
        <v>0</v>
      </c>
      <c r="Y270">
        <f ca="1">AVERAGE2(U270,Analysis!$B$5,2)</f>
        <v>0</v>
      </c>
      <c r="Z270">
        <f t="shared" ref="Z270:AA270" ca="1" si="563">Z269+Y270*$D270</f>
        <v>0</v>
      </c>
      <c r="AA270">
        <f t="shared" ca="1" si="563"/>
        <v>0</v>
      </c>
      <c r="AD270">
        <f ca="1">IF(B270&gt;0,C270-Analysis!$B$14,0)</f>
        <v>-4.837254942858138E-3</v>
      </c>
      <c r="AE270">
        <f ca="1">IF(B270&gt;0,AE269+AD270*$D270,0)</f>
        <v>-3.1238682905709247E-2</v>
      </c>
      <c r="AF270">
        <f ca="1">IF(B270&gt;0,AF269+AE270*$D270,0)</f>
        <v>-8.5368678847904764E-2</v>
      </c>
      <c r="AG270">
        <f ca="1">IF(AND(B270&gt;Analysis!$B$34,B270&lt;Analysis!$B$35),FilterInput(AD270,Analysis!$B$29,Analysis!$B$30),0)</f>
        <v>0</v>
      </c>
      <c r="AH270">
        <f ca="1">MEDIAN2(AG270,Analysis!$B$5,2)</f>
        <v>0</v>
      </c>
      <c r="AI270">
        <f ca="1">AVERAGE2(AH270,Analysis!$B$6,2)</f>
        <v>0</v>
      </c>
      <c r="AJ270">
        <f ca="1">INTEGRAL2(AI270,$B270,AJ269,AI269,$B269,Analysis!$B$22)</f>
        <v>0</v>
      </c>
      <c r="AK270">
        <f ca="1">IF(AND(B270&lt;Analysis!$B$35,B270&gt;0),INTEGRAL2(AJ270,$B270,AK269,AJ269,$B269,Analysis!$B$23),0)</f>
        <v>0</v>
      </c>
      <c r="AM270">
        <f>Analysis!$B$31*'Flight Input'!U270+IF('Flight Input'!U270 &gt; 0,Analysis!$B$32,0)</f>
        <v>0</v>
      </c>
      <c r="AN270">
        <f ca="1">_xlfn.COVARIANCE.P($AK$102:$AK$1171,AM270:AM1339)</f>
        <v>3.1900508417147637E-2</v>
      </c>
      <c r="AO270">
        <f t="shared" ca="1" si="537"/>
        <v>0</v>
      </c>
    </row>
    <row r="271" spans="1:41" x14ac:dyDescent="0.3">
      <c r="A271">
        <v>269</v>
      </c>
      <c r="B271">
        <f>'Flight Input'!M271</f>
        <v>5.4311230000021169</v>
      </c>
      <c r="C271">
        <f ca="1">INDIRECT(CONCATENATE("'Flight Input'!",Analysis!$B$2,A271+2))</f>
        <v>9.8524674900000004</v>
      </c>
      <c r="D271">
        <f t="shared" si="534"/>
        <v>1.9480000002658926E-2</v>
      </c>
      <c r="F271">
        <f t="shared" ca="1" si="538"/>
        <v>52.983253043408354</v>
      </c>
      <c r="G271">
        <f t="shared" ca="1" si="539"/>
        <v>143.03759898671811</v>
      </c>
      <c r="I271">
        <f>SUM(D$2:D271)/COUNT(D$2:D271)</f>
        <v>1.999450929370513E-2</v>
      </c>
      <c r="J271">
        <f>D271/I271</f>
        <v>0.97426747095973054</v>
      </c>
      <c r="L271">
        <f ca="1">VARA(C$2:C271)</f>
        <v>4.7753554566278168E-4</v>
      </c>
      <c r="M271">
        <f ca="1">(L271-L270)/D271</f>
        <v>-9.1119995080281106E-5</v>
      </c>
      <c r="N271">
        <f t="shared" ca="1" si="540"/>
        <v>3.0215605745290853E-2</v>
      </c>
      <c r="O271" t="b">
        <f ca="1">IF(OR(O270,M271*MIN((B271-B$2)*Analysis!$B$19,1)&gt;Analysis!$B$18),TRUE,FALSE)</f>
        <v>0</v>
      </c>
      <c r="P271">
        <f ca="1">IF(O271,P270,SUM(C$2:C271)/COUNT(C$2:C271))</f>
        <v>9.8511169073333278</v>
      </c>
      <c r="Q271">
        <f ca="1">IF(O271,C271-P271,0)</f>
        <v>0</v>
      </c>
      <c r="R271">
        <f ca="1">R270+Q271*$D271</f>
        <v>0</v>
      </c>
      <c r="S271">
        <f t="shared" ca="1" si="541"/>
        <v>0</v>
      </c>
      <c r="U271">
        <f ca="1">MEDIAN2(Q271,Analysis!$B$5,2)</f>
        <v>0</v>
      </c>
      <c r="V271">
        <f t="shared" ref="V271:W271" ca="1" si="564">V270+U271*$D271</f>
        <v>0</v>
      </c>
      <c r="W271">
        <f t="shared" ca="1" si="564"/>
        <v>0</v>
      </c>
      <c r="Y271">
        <f ca="1">AVERAGE2(U271,Analysis!$B$5,2)</f>
        <v>0</v>
      </c>
      <c r="Z271">
        <f t="shared" ref="Z271:AA271" ca="1" si="565">Z270+Y271*$D271</f>
        <v>0</v>
      </c>
      <c r="AA271">
        <f t="shared" ca="1" si="565"/>
        <v>0</v>
      </c>
      <c r="AD271">
        <f ca="1">IF(B271&gt;0,C271-Analysis!$B$14,0)</f>
        <v>-4.248654942859531E-3</v>
      </c>
      <c r="AE271">
        <f ca="1">IF(B271&gt;0,AE270+AD271*$D271,0)</f>
        <v>-3.1321446704007445E-2</v>
      </c>
      <c r="AF271">
        <f ca="1">IF(B271&gt;0,AF270+AE271*$D271,0)</f>
        <v>-8.5978820629782113E-2</v>
      </c>
      <c r="AG271">
        <f ca="1">IF(AND(B271&gt;Analysis!$B$34,B271&lt;Analysis!$B$35),FilterInput(AD271,Analysis!$B$29,Analysis!$B$30),0)</f>
        <v>0</v>
      </c>
      <c r="AH271">
        <f ca="1">MEDIAN2(AG271,Analysis!$B$5,2)</f>
        <v>0</v>
      </c>
      <c r="AI271">
        <f ca="1">AVERAGE2(AH271,Analysis!$B$6,2)</f>
        <v>0</v>
      </c>
      <c r="AJ271">
        <f ca="1">INTEGRAL2(AI271,$B271,AJ270,AI270,$B270,Analysis!$B$22)</f>
        <v>0</v>
      </c>
      <c r="AK271">
        <f ca="1">IF(AND(B271&lt;Analysis!$B$35,B271&gt;0),INTEGRAL2(AJ271,$B271,AK270,AJ270,$B270,Analysis!$B$23),0)</f>
        <v>0</v>
      </c>
      <c r="AM271">
        <f>Analysis!$B$31*'Flight Input'!U271+IF('Flight Input'!U271 &gt; 0,Analysis!$B$32,0)</f>
        <v>0</v>
      </c>
      <c r="AN271">
        <f ca="1">_xlfn.COVARIANCE.P($AK$102:$AK$1171,AM271:AM1340)</f>
        <v>3.0709066233160279E-2</v>
      </c>
      <c r="AO271">
        <f t="shared" ca="1" si="537"/>
        <v>0</v>
      </c>
    </row>
    <row r="272" spans="1:41" x14ac:dyDescent="0.3">
      <c r="A272">
        <v>270</v>
      </c>
      <c r="B272">
        <f>'Flight Input'!M272</f>
        <v>5.4486299999989569</v>
      </c>
      <c r="C272">
        <f ca="1">INDIRECT(CONCATENATE("'Flight Input'!",Analysis!$B$2,A272+2))</f>
        <v>9.834220890000001</v>
      </c>
      <c r="D272">
        <f t="shared" si="534"/>
        <v>1.7506999996840023E-2</v>
      </c>
      <c r="F272">
        <f t="shared" ca="1" si="538"/>
        <v>53.155420748498507</v>
      </c>
      <c r="G272">
        <f t="shared" ca="1" si="539"/>
        <v>143.9681909375941</v>
      </c>
      <c r="I272">
        <f>SUM(D$2:D272)/COUNT(D$2:D272)</f>
        <v>1.9985296296309334E-2</v>
      </c>
      <c r="J272">
        <f>D272/I272</f>
        <v>0.87599401766552865</v>
      </c>
      <c r="L272">
        <f ca="1">VARA(C$2:C272)</f>
        <v>4.768203102601859E-4</v>
      </c>
      <c r="M272">
        <f ca="1">(L272-L271)/D272</f>
        <v>-4.0854252740325595E-5</v>
      </c>
      <c r="N272">
        <f t="shared" ca="1" si="540"/>
        <v>-1.0422459589474451</v>
      </c>
      <c r="O272" t="b">
        <f ca="1">IF(OR(O271,M272*MIN((B272-B$2)*Analysis!$B$19,1)&gt;Analysis!$B$18),TRUE,FALSE)</f>
        <v>0</v>
      </c>
      <c r="P272">
        <f ca="1">IF(O272,P271,SUM(C$2:C272)/COUNT(C$2:C272))</f>
        <v>9.851054560405899</v>
      </c>
      <c r="Q272">
        <f ca="1">IF(O272,C272-P272,0)</f>
        <v>0</v>
      </c>
      <c r="R272">
        <f ca="1">R271+Q272*$D272</f>
        <v>0</v>
      </c>
      <c r="S272">
        <f t="shared" ca="1" si="541"/>
        <v>0</v>
      </c>
      <c r="U272">
        <f ca="1">MEDIAN2(Q272,Analysis!$B$5,2)</f>
        <v>0</v>
      </c>
      <c r="V272">
        <f t="shared" ref="V272:W272" ca="1" si="566">V271+U272*$D272</f>
        <v>0</v>
      </c>
      <c r="W272">
        <f t="shared" ca="1" si="566"/>
        <v>0</v>
      </c>
      <c r="Y272">
        <f ca="1">AVERAGE2(U272,Analysis!$B$5,2)</f>
        <v>0</v>
      </c>
      <c r="Z272">
        <f t="shared" ref="Z272:AA272" ca="1" si="567">Z271+Y272*$D272</f>
        <v>0</v>
      </c>
      <c r="AA272">
        <f t="shared" ca="1" si="567"/>
        <v>0</v>
      </c>
      <c r="AD272">
        <f ca="1">IF(B272&gt;0,C272-Analysis!$B$14,0)</f>
        <v>-2.2495254942858978E-2</v>
      </c>
      <c r="AE272">
        <f ca="1">IF(B272&gt;0,AE271+AD272*$D272,0)</f>
        <v>-3.1715271132220994E-2</v>
      </c>
      <c r="AF272">
        <f ca="1">IF(B272&gt;0,AF271+AE272*$D272,0)</f>
        <v>-8.6534059881393691E-2</v>
      </c>
      <c r="AG272">
        <f ca="1">IF(AND(B272&gt;Analysis!$B$34,B272&lt;Analysis!$B$35),FilterInput(AD272,Analysis!$B$29,Analysis!$B$30),0)</f>
        <v>0</v>
      </c>
      <c r="AH272">
        <f ca="1">MEDIAN2(AG272,Analysis!$B$5,2)</f>
        <v>0</v>
      </c>
      <c r="AI272">
        <f ca="1">AVERAGE2(AH272,Analysis!$B$6,2)</f>
        <v>0</v>
      </c>
      <c r="AJ272">
        <f ca="1">INTEGRAL2(AI272,$B272,AJ271,AI271,$B271,Analysis!$B$22)</f>
        <v>0</v>
      </c>
      <c r="AK272">
        <f ca="1">IF(AND(B272&lt;Analysis!$B$35,B272&gt;0),INTEGRAL2(AJ272,$B272,AK271,AJ271,$B271,Analysis!$B$23),0)</f>
        <v>0</v>
      </c>
      <c r="AM272">
        <f>Analysis!$B$31*'Flight Input'!U272+IF('Flight Input'!U272 &gt; 0,Analysis!$B$32,0)</f>
        <v>0</v>
      </c>
      <c r="AN272">
        <f ca="1">_xlfn.COVARIANCE.P($AK$102:$AK$1171,AM272:AM1341)</f>
        <v>2.9512702962700643E-2</v>
      </c>
      <c r="AO272">
        <f t="shared" ca="1" si="537"/>
        <v>0</v>
      </c>
    </row>
    <row r="273" spans="1:41" x14ac:dyDescent="0.3">
      <c r="A273">
        <v>271</v>
      </c>
      <c r="B273">
        <f>'Flight Input'!M273</f>
        <v>5.4724680000072112</v>
      </c>
      <c r="C273">
        <f ca="1">INDIRECT(CONCATENATE("'Flight Input'!",Analysis!$B$2,A273+2))</f>
        <v>9.863788229999999</v>
      </c>
      <c r="D273">
        <f t="shared" si="534"/>
        <v>2.3838000008254312E-2</v>
      </c>
      <c r="F273">
        <f t="shared" ca="1" si="538"/>
        <v>53.390553732406666</v>
      </c>
      <c r="G273">
        <f t="shared" ca="1" si="539"/>
        <v>145.2409149579079</v>
      </c>
      <c r="I273">
        <f>SUM(D$2:D273)/COUNT(D$2:D273)</f>
        <v>1.9999512915172601E-2</v>
      </c>
      <c r="J273">
        <f>D273/I273</f>
        <v>1.1919290289399822</v>
      </c>
      <c r="L273">
        <f ca="1">VARA(C$2:C273)</f>
        <v>4.7565695197537605E-4</v>
      </c>
      <c r="M273">
        <f ca="1">(L273-L272)/D273</f>
        <v>-4.8802679939886605E-5</v>
      </c>
      <c r="N273">
        <f t="shared" ca="1" si="540"/>
        <v>1.2403448271566349</v>
      </c>
      <c r="O273" t="b">
        <f ca="1">IF(OR(O272,M273*MIN((B273-B$2)*Analysis!$B$19,1)&gt;Analysis!$B$18),TRUE,FALSE)</f>
        <v>0</v>
      </c>
      <c r="P273">
        <f ca="1">IF(O273,P272,SUM(C$2:C273)/COUNT(C$2:C273))</f>
        <v>9.8511013753676409</v>
      </c>
      <c r="Q273">
        <f ca="1">IF(O273,C273-P273,0)</f>
        <v>0</v>
      </c>
      <c r="R273">
        <f ca="1">R272+Q273*$D273</f>
        <v>0</v>
      </c>
      <c r="S273">
        <f t="shared" ca="1" si="541"/>
        <v>0</v>
      </c>
      <c r="U273">
        <f ca="1">MEDIAN2(Q273,Analysis!$B$5,2)</f>
        <v>0</v>
      </c>
      <c r="V273">
        <f t="shared" ref="V273:W273" ca="1" si="568">V272+U273*$D273</f>
        <v>0</v>
      </c>
      <c r="W273">
        <f t="shared" ca="1" si="568"/>
        <v>0</v>
      </c>
      <c r="Y273">
        <f ca="1">AVERAGE2(U273,Analysis!$B$5,2)</f>
        <v>0</v>
      </c>
      <c r="Z273">
        <f t="shared" ref="Z273:AA273" ca="1" si="569">Z272+Y273*$D273</f>
        <v>0</v>
      </c>
      <c r="AA273">
        <f t="shared" ca="1" si="569"/>
        <v>0</v>
      </c>
      <c r="AD273">
        <f ca="1">IF(B273&gt;0,C273-Analysis!$B$14,0)</f>
        <v>7.072085057139077E-3</v>
      </c>
      <c r="AE273">
        <f ca="1">IF(B273&gt;0,AE272+AD273*$D273,0)</f>
        <v>-3.1546686768570538E-2</v>
      </c>
      <c r="AF273">
        <f ca="1">IF(B273&gt;0,AF272+AE273*$D273,0)</f>
        <v>-8.7286069800843274E-2</v>
      </c>
      <c r="AG273">
        <f ca="1">IF(AND(B273&gt;Analysis!$B$34,B273&lt;Analysis!$B$35),FilterInput(AD273,Analysis!$B$29,Analysis!$B$30),0)</f>
        <v>0</v>
      </c>
      <c r="AH273">
        <f ca="1">MEDIAN2(AG273,Analysis!$B$5,2)</f>
        <v>0</v>
      </c>
      <c r="AI273">
        <f ca="1">AVERAGE2(AH273,Analysis!$B$6,2)</f>
        <v>0</v>
      </c>
      <c r="AJ273">
        <f ca="1">INTEGRAL2(AI273,$B273,AJ272,AI272,$B272,Analysis!$B$22)</f>
        <v>0</v>
      </c>
      <c r="AK273">
        <f ca="1">IF(AND(B273&lt;Analysis!$B$35,B273&gt;0),INTEGRAL2(AJ273,$B273,AK272,AJ272,$B272,Analysis!$B$23),0)</f>
        <v>0</v>
      </c>
      <c r="AM273">
        <f>Analysis!$B$31*'Flight Input'!U273+IF('Flight Input'!U273 &gt; 0,Analysis!$B$32,0)</f>
        <v>0</v>
      </c>
      <c r="AN273">
        <f ca="1">_xlfn.COVARIANCE.P($AK$102:$AK$1171,AM273:AM1342)</f>
        <v>2.8310506039801953E-2</v>
      </c>
      <c r="AO273">
        <f t="shared" ca="1" si="537"/>
        <v>0</v>
      </c>
    </row>
    <row r="274" spans="1:41" x14ac:dyDescent="0.3">
      <c r="A274">
        <v>272</v>
      </c>
      <c r="B274">
        <f>'Flight Input'!M274</f>
        <v>5.4919269999954849</v>
      </c>
      <c r="C274">
        <f ca="1">INDIRECT(CONCATENATE("'Flight Input'!",Analysis!$B$2,A274+2))</f>
        <v>9.8539684200000011</v>
      </c>
      <c r="D274">
        <f t="shared" si="534"/>
        <v>1.9458999988273717E-2</v>
      </c>
      <c r="F274">
        <f t="shared" ca="1" si="538"/>
        <v>53.582302103775895</v>
      </c>
      <c r="G274">
        <f t="shared" ca="1" si="539"/>
        <v>146.28357297391696</v>
      </c>
      <c r="I274">
        <f>SUM(D$2:D274)/COUNT(D$2:D274)</f>
        <v>1.9997525735294296E-2</v>
      </c>
      <c r="J274">
        <f>D274/I274</f>
        <v>0.97307038109869182</v>
      </c>
      <c r="L274">
        <f ca="1">VARA(C$2:C274)</f>
        <v>4.7393832286971434E-4</v>
      </c>
      <c r="M274">
        <f ca="1">(L274-L273)/D274</f>
        <v>-8.8320525551024569E-5</v>
      </c>
      <c r="N274">
        <f t="shared" ca="1" si="540"/>
        <v>-0.50464104043967051</v>
      </c>
      <c r="O274" t="b">
        <f ca="1">IF(OR(O273,M274*MIN((B274-B$2)*Analysis!$B$19,1)&gt;Analysis!$B$18),TRUE,FALSE)</f>
        <v>0</v>
      </c>
      <c r="P274">
        <f ca="1">IF(O274,P273,SUM(C$2:C274)/COUNT(C$2:C274))</f>
        <v>9.8511118773626318</v>
      </c>
      <c r="Q274">
        <f ca="1">IF(O274,C274-P274,0)</f>
        <v>0</v>
      </c>
      <c r="R274">
        <f ca="1">R273+Q274*$D274</f>
        <v>0</v>
      </c>
      <c r="S274">
        <f t="shared" ca="1" si="541"/>
        <v>0</v>
      </c>
      <c r="U274">
        <f ca="1">MEDIAN2(Q274,Analysis!$B$5,2)</f>
        <v>0</v>
      </c>
      <c r="V274">
        <f t="shared" ref="V274:W274" ca="1" si="570">V273+U274*$D274</f>
        <v>0</v>
      </c>
      <c r="W274">
        <f t="shared" ca="1" si="570"/>
        <v>0</v>
      </c>
      <c r="Y274">
        <f ca="1">AVERAGE2(U274,Analysis!$B$5,2)</f>
        <v>0</v>
      </c>
      <c r="Z274">
        <f t="shared" ref="Z274:AA274" ca="1" si="571">Z273+Y274*$D274</f>
        <v>0</v>
      </c>
      <c r="AA274">
        <f t="shared" ca="1" si="571"/>
        <v>0</v>
      </c>
      <c r="AD274">
        <f ca="1">IF(B274&gt;0,C274-Analysis!$B$14,0)</f>
        <v>-2.747724942858909E-3</v>
      </c>
      <c r="AE274">
        <f ca="1">IF(B274&gt;0,AE273+AD274*$D274,0)</f>
        <v>-3.1600154748201409E-2</v>
      </c>
      <c r="AF274">
        <f ca="1">IF(B274&gt;0,AF273+AE274*$D274,0)</f>
        <v>-8.7900977211717968E-2</v>
      </c>
      <c r="AG274">
        <f ca="1">IF(AND(B274&gt;Analysis!$B$34,B274&lt;Analysis!$B$35),FilterInput(AD274,Analysis!$B$29,Analysis!$B$30),0)</f>
        <v>0</v>
      </c>
      <c r="AH274">
        <f ca="1">MEDIAN2(AG274,Analysis!$B$5,2)</f>
        <v>0</v>
      </c>
      <c r="AI274">
        <f ca="1">AVERAGE2(AH274,Analysis!$B$6,2)</f>
        <v>0</v>
      </c>
      <c r="AJ274">
        <f ca="1">INTEGRAL2(AI274,$B274,AJ273,AI273,$B273,Analysis!$B$22)</f>
        <v>0</v>
      </c>
      <c r="AK274">
        <f ca="1">IF(AND(B274&lt;Analysis!$B$35,B274&gt;0),INTEGRAL2(AJ274,$B274,AK273,AJ273,$B273,Analysis!$B$23),0)</f>
        <v>0</v>
      </c>
      <c r="AM274">
        <f>Analysis!$B$31*'Flight Input'!U274+IF('Flight Input'!U274 &gt; 0,Analysis!$B$32,0)</f>
        <v>0</v>
      </c>
      <c r="AN274">
        <f ca="1">_xlfn.COVARIANCE.P($AK$102:$AK$1171,AM274:AM1343)</f>
        <v>2.7103012811900366E-2</v>
      </c>
      <c r="AO274">
        <f t="shared" ca="1" si="537"/>
        <v>0</v>
      </c>
    </row>
    <row r="275" spans="1:41" x14ac:dyDescent="0.3">
      <c r="A275">
        <v>273</v>
      </c>
      <c r="B275">
        <f>'Flight Input'!M275</f>
        <v>5.511863000006997</v>
      </c>
      <c r="C275">
        <f ca="1">INDIRECT(CONCATENATE("'Flight Input'!",Analysis!$B$2,A275+2))</f>
        <v>9.8492792399999995</v>
      </c>
      <c r="D275">
        <f t="shared" si="534"/>
        <v>1.9936000011512078E-2</v>
      </c>
      <c r="F275">
        <f t="shared" ca="1" si="538"/>
        <v>53.778657334817922</v>
      </c>
      <c r="G275">
        <f t="shared" ca="1" si="539"/>
        <v>147.35570428716301</v>
      </c>
      <c r="I275">
        <f>SUM(D$2:D275)/COUNT(D$2:D275)</f>
        <v>1.9997300366342712E-2</v>
      </c>
      <c r="J275">
        <f>D275/I275</f>
        <v>0.99693456848136319</v>
      </c>
      <c r="L275">
        <f ca="1">VARA(C$2:C275)</f>
        <v>4.7221454257416918E-4</v>
      </c>
      <c r="M275">
        <f ca="1">(L275-L274)/D275</f>
        <v>-8.6465704983435053E-5</v>
      </c>
      <c r="N275">
        <f t="shared" ca="1" si="540"/>
        <v>-0.23521167723182879</v>
      </c>
      <c r="O275" t="b">
        <f ca="1">IF(OR(O274,M275*MIN((B275-B$2)*Analysis!$B$19,1)&gt;Analysis!$B$18),TRUE,FALSE)</f>
        <v>0</v>
      </c>
      <c r="P275">
        <f ca="1">IF(O275,P274,SUM(C$2:C275)/COUNT(C$2:C275))</f>
        <v>9.8511051889051053</v>
      </c>
      <c r="Q275">
        <f ca="1">IF(O275,C275-P275,0)</f>
        <v>0</v>
      </c>
      <c r="R275">
        <f ca="1">R274+Q275*$D275</f>
        <v>0</v>
      </c>
      <c r="S275">
        <f t="shared" ca="1" si="541"/>
        <v>0</v>
      </c>
      <c r="U275">
        <f ca="1">MEDIAN2(Q275,Analysis!$B$5,2)</f>
        <v>0</v>
      </c>
      <c r="V275">
        <f t="shared" ref="V275:W275" ca="1" si="572">V274+U275*$D275</f>
        <v>0</v>
      </c>
      <c r="W275">
        <f t="shared" ca="1" si="572"/>
        <v>0</v>
      </c>
      <c r="Y275">
        <f ca="1">AVERAGE2(U275,Analysis!$B$5,2)</f>
        <v>0</v>
      </c>
      <c r="Z275">
        <f t="shared" ref="Z275:AA275" ca="1" si="573">Z274+Y275*$D275</f>
        <v>0</v>
      </c>
      <c r="AA275">
        <f t="shared" ca="1" si="573"/>
        <v>0</v>
      </c>
      <c r="AD275">
        <f ca="1">IF(B275&gt;0,C275-Analysis!$B$14,0)</f>
        <v>-7.4369049428604228E-3</v>
      </c>
      <c r="AE275">
        <f ca="1">IF(B275&gt;0,AE274+AD275*$D275,0)</f>
        <v>-3.1748416885227886E-2</v>
      </c>
      <c r="AF275">
        <f ca="1">IF(B275&gt;0,AF274+AE275*$D275,0)</f>
        <v>-8.8533913651107354E-2</v>
      </c>
      <c r="AG275">
        <f ca="1">IF(AND(B275&gt;Analysis!$B$34,B275&lt;Analysis!$B$35),FilterInput(AD275,Analysis!$B$29,Analysis!$B$30),0)</f>
        <v>0</v>
      </c>
      <c r="AH275">
        <f ca="1">MEDIAN2(AG275,Analysis!$B$5,2)</f>
        <v>0</v>
      </c>
      <c r="AI275">
        <f ca="1">AVERAGE2(AH275,Analysis!$B$6,2)</f>
        <v>0</v>
      </c>
      <c r="AJ275">
        <f ca="1">INTEGRAL2(AI275,$B275,AJ274,AI274,$B274,Analysis!$B$22)</f>
        <v>0</v>
      </c>
      <c r="AK275">
        <f ca="1">IF(AND(B275&lt;Analysis!$B$35,B275&gt;0),INTEGRAL2(AJ275,$B275,AK274,AJ274,$B274,Analysis!$B$23),0)</f>
        <v>0</v>
      </c>
      <c r="AM275">
        <f>Analysis!$B$31*'Flight Input'!U275+IF('Flight Input'!U275 &gt; 0,Analysis!$B$32,0)</f>
        <v>0</v>
      </c>
      <c r="AN275">
        <f ca="1">_xlfn.COVARIANCE.P($AK$102:$AK$1171,AM275:AM1344)</f>
        <v>2.5882194064652649E-2</v>
      </c>
      <c r="AO275">
        <f t="shared" ca="1" si="537"/>
        <v>0</v>
      </c>
    </row>
    <row r="276" spans="1:41" x14ac:dyDescent="0.3">
      <c r="A276">
        <v>274</v>
      </c>
      <c r="B276">
        <f>'Flight Input'!M276</f>
        <v>5.5304809999943245</v>
      </c>
      <c r="C276">
        <f ca="1">INDIRECT(CONCATENATE("'Flight Input'!",Analysis!$B$2,A276+2))</f>
        <v>9.867506220000001</v>
      </c>
      <c r="D276">
        <f t="shared" si="534"/>
        <v>1.8617999987327494E-2</v>
      </c>
      <c r="F276">
        <f t="shared" ca="1" si="538"/>
        <v>53.962370565496833</v>
      </c>
      <c r="G276">
        <f t="shared" ca="1" si="539"/>
        <v>148.36037570166758</v>
      </c>
      <c r="I276">
        <f>SUM(D$2:D276)/COUNT(D$2:D276)</f>
        <v>1.9992266423353607E-2</v>
      </c>
      <c r="J276">
        <f>D276/I276</f>
        <v>0.93126009793362952</v>
      </c>
      <c r="L276">
        <f ca="1">VARA(C$2:C276)</f>
        <v>4.7146929118384957E-4</v>
      </c>
      <c r="M276">
        <f ca="1">(L276-L275)/D276</f>
        <v>-4.0028541778218293E-5</v>
      </c>
      <c r="N276">
        <f t="shared" ca="1" si="540"/>
        <v>0.97899774478503609</v>
      </c>
      <c r="O276" t="b">
        <f ca="1">IF(OR(O275,M276*MIN((B276-B$2)*Analysis!$B$19,1)&gt;Analysis!$B$18),TRUE,FALSE)</f>
        <v>0</v>
      </c>
      <c r="P276">
        <f ca="1">IF(O276,P275,SUM(C$2:C276)/COUNT(C$2:C276))</f>
        <v>9.8511648290181775</v>
      </c>
      <c r="Q276">
        <f ca="1">IF(O276,C276-P276,0)</f>
        <v>0</v>
      </c>
      <c r="R276">
        <f ca="1">R275+Q276*$D276</f>
        <v>0</v>
      </c>
      <c r="S276">
        <f t="shared" ca="1" si="541"/>
        <v>0</v>
      </c>
      <c r="U276">
        <f ca="1">MEDIAN2(Q276,Analysis!$B$5,2)</f>
        <v>0</v>
      </c>
      <c r="V276">
        <f t="shared" ref="V276:W276" ca="1" si="574">V275+U276*$D276</f>
        <v>0</v>
      </c>
      <c r="W276">
        <f t="shared" ca="1" si="574"/>
        <v>0</v>
      </c>
      <c r="Y276">
        <f ca="1">AVERAGE2(U276,Analysis!$B$5,2)</f>
        <v>0</v>
      </c>
      <c r="Z276">
        <f t="shared" ref="Z276:AA276" ca="1" si="575">Z275+Y276*$D276</f>
        <v>0</v>
      </c>
      <c r="AA276">
        <f t="shared" ca="1" si="575"/>
        <v>0</v>
      </c>
      <c r="AD276">
        <f ca="1">IF(B276&gt;0,C276-Analysis!$B$14,0)</f>
        <v>1.0790075057141024E-2</v>
      </c>
      <c r="AE276">
        <f ca="1">IF(B276&gt;0,AE275+AD276*$D276,0)</f>
        <v>-3.1547527267950772E-2</v>
      </c>
      <c r="AF276">
        <f ca="1">IF(B276&gt;0,AF275+AE276*$D276,0)</f>
        <v>-8.9121265513382272E-2</v>
      </c>
      <c r="AG276">
        <f ca="1">IF(AND(B276&gt;Analysis!$B$34,B276&lt;Analysis!$B$35),FilterInput(AD276,Analysis!$B$29,Analysis!$B$30),0)</f>
        <v>0</v>
      </c>
      <c r="AH276">
        <f ca="1">MEDIAN2(AG276,Analysis!$B$5,2)</f>
        <v>0</v>
      </c>
      <c r="AI276">
        <f ca="1">AVERAGE2(AH276,Analysis!$B$6,2)</f>
        <v>0</v>
      </c>
      <c r="AJ276">
        <f ca="1">INTEGRAL2(AI276,$B276,AJ275,AI275,$B275,Analysis!$B$22)</f>
        <v>0</v>
      </c>
      <c r="AK276">
        <f ca="1">IF(AND(B276&lt;Analysis!$B$35,B276&gt;0),INTEGRAL2(AJ276,$B276,AK275,AJ275,$B275,Analysis!$B$23),0)</f>
        <v>0</v>
      </c>
      <c r="AM276">
        <f>Analysis!$B$31*'Flight Input'!U276+IF('Flight Input'!U276 &gt; 0,Analysis!$B$32,0)</f>
        <v>0</v>
      </c>
      <c r="AN276">
        <f ca="1">_xlfn.COVARIANCE.P($AK$102:$AK$1171,AM276:AM1345)</f>
        <v>2.4658382272763877E-2</v>
      </c>
      <c r="AO276">
        <f t="shared" ca="1" si="537"/>
        <v>0</v>
      </c>
    </row>
    <row r="277" spans="1:41" x14ac:dyDescent="0.3">
      <c r="A277">
        <v>275</v>
      </c>
      <c r="B277">
        <f>'Flight Input'!M277</f>
        <v>5.5470349999959581</v>
      </c>
      <c r="C277">
        <f ca="1">INDIRECT(CONCATENATE("'Flight Input'!",Analysis!$B$2,A277+2))</f>
        <v>9.8725485600000003</v>
      </c>
      <c r="D277">
        <f t="shared" si="534"/>
        <v>1.655400000163354E-2</v>
      </c>
      <c r="F277">
        <f t="shared" ca="1" si="538"/>
        <v>54.125800734375197</v>
      </c>
      <c r="G277">
        <f t="shared" ca="1" si="539"/>
        <v>149.25637420711286</v>
      </c>
      <c r="I277">
        <f>SUM(D$2:D277)/COUNT(D$2:D277)</f>
        <v>1.9979763636365534E-2</v>
      </c>
      <c r="J277">
        <f>D277/I277</f>
        <v>0.8285383302284568</v>
      </c>
      <c r="L277">
        <f ca="1">VARA(C$2:C277)</f>
        <v>4.7141161084230174E-4</v>
      </c>
      <c r="M277">
        <f ca="1">(L277-L276)/D277</f>
        <v>-3.4843748666267634E-6</v>
      </c>
      <c r="N277">
        <f t="shared" ca="1" si="540"/>
        <v>0.30459949253966906</v>
      </c>
      <c r="O277" t="b">
        <f ca="1">IF(OR(O276,M277*MIN((B277-B$2)*Analysis!$B$19,1)&gt;Analysis!$B$18),TRUE,FALSE)</f>
        <v>0</v>
      </c>
      <c r="P277">
        <f ca="1">IF(O277,P276,SUM(C$2:C277)/COUNT(C$2:C277))</f>
        <v>9.8512423063043428</v>
      </c>
      <c r="Q277">
        <f ca="1">IF(O277,C277-P277,0)</f>
        <v>0</v>
      </c>
      <c r="R277">
        <f ca="1">R276+Q277*$D277</f>
        <v>0</v>
      </c>
      <c r="S277">
        <f t="shared" ca="1" si="541"/>
        <v>0</v>
      </c>
      <c r="U277">
        <f ca="1">MEDIAN2(Q277,Analysis!$B$5,2)</f>
        <v>0</v>
      </c>
      <c r="V277">
        <f t="shared" ref="V277:W277" ca="1" si="576">V276+U277*$D277</f>
        <v>0</v>
      </c>
      <c r="W277">
        <f t="shared" ca="1" si="576"/>
        <v>0</v>
      </c>
      <c r="Y277">
        <f ca="1">AVERAGE2(U277,Analysis!$B$5,2)</f>
        <v>0</v>
      </c>
      <c r="Z277">
        <f t="shared" ref="Z277:AA277" ca="1" si="577">Z276+Y277*$D277</f>
        <v>0</v>
      </c>
      <c r="AA277">
        <f t="shared" ca="1" si="577"/>
        <v>0</v>
      </c>
      <c r="AD277">
        <f ca="1">IF(B277&gt;0,C277-Analysis!$B$14,0)</f>
        <v>1.5832415057140281E-2</v>
      </c>
      <c r="AE277">
        <f ca="1">IF(B277&gt;0,AE276+AD277*$D277,0)</f>
        <v>-3.1285437469069005E-2</v>
      </c>
      <c r="AF277">
        <f ca="1">IF(B277&gt;0,AF276+AE277*$D277,0)</f>
        <v>-8.9639164645296351E-2</v>
      </c>
      <c r="AG277">
        <f ca="1">IF(AND(B277&gt;Analysis!$B$34,B277&lt;Analysis!$B$35),FilterInput(AD277,Analysis!$B$29,Analysis!$B$30),0)</f>
        <v>0</v>
      </c>
      <c r="AH277">
        <f ca="1">MEDIAN2(AG277,Analysis!$B$5,2)</f>
        <v>0</v>
      </c>
      <c r="AI277">
        <f ca="1">AVERAGE2(AH277,Analysis!$B$6,2)</f>
        <v>0</v>
      </c>
      <c r="AJ277">
        <f ca="1">INTEGRAL2(AI277,$B277,AJ276,AI276,$B276,Analysis!$B$22)</f>
        <v>0</v>
      </c>
      <c r="AK277">
        <f ca="1">IF(AND(B277&lt;Analysis!$B$35,B277&gt;0),INTEGRAL2(AJ277,$B277,AK276,AJ276,$B276,Analysis!$B$23),0)</f>
        <v>0</v>
      </c>
      <c r="AM277">
        <f>Analysis!$B$31*'Flight Input'!U277+IF('Flight Input'!U277 &gt; 0,Analysis!$B$32,0)</f>
        <v>0</v>
      </c>
      <c r="AN277">
        <f ca="1">_xlfn.COVARIANCE.P($AK$102:$AK$1171,AM277:AM1346)</f>
        <v>2.3430183926124049E-2</v>
      </c>
      <c r="AO277">
        <f t="shared" ca="1" si="537"/>
        <v>0</v>
      </c>
    </row>
    <row r="278" spans="1:41" x14ac:dyDescent="0.3">
      <c r="A278">
        <v>276</v>
      </c>
      <c r="B278">
        <f>'Flight Input'!M278</f>
        <v>5.5724880000052508</v>
      </c>
      <c r="C278">
        <f ca="1">INDIRECT(CONCATENATE("'Flight Input'!",Analysis!$B$2,A278+2))</f>
        <v>9.8593835399999996</v>
      </c>
      <c r="D278">
        <f t="shared" si="534"/>
        <v>2.5453000009292737E-2</v>
      </c>
      <c r="F278">
        <f t="shared" ca="1" si="538"/>
        <v>54.37675162371044</v>
      </c>
      <c r="G278">
        <f t="shared" ca="1" si="539"/>
        <v>150.64042566669647</v>
      </c>
      <c r="I278">
        <f>SUM(D$2:D278)/COUNT(D$2:D278)</f>
        <v>1.9999594202934109E-2</v>
      </c>
      <c r="J278">
        <f>D278/I278</f>
        <v>1.2726758228703743</v>
      </c>
      <c r="L278">
        <f ca="1">VARA(C$2:C278)</f>
        <v>4.6994287460461919E-4</v>
      </c>
      <c r="M278">
        <f ca="1">(L278-L277)/D278</f>
        <v>-5.7703855621982512E-5</v>
      </c>
      <c r="N278">
        <f t="shared" ca="1" si="540"/>
        <v>-0.51722861726296188</v>
      </c>
      <c r="O278" t="b">
        <f ca="1">IF(OR(O277,M278*MIN((B278-B$2)*Analysis!$B$19,1)&gt;Analysis!$B$18),TRUE,FALSE)</f>
        <v>0</v>
      </c>
      <c r="P278">
        <f ca="1">IF(O278,P277,SUM(C$2:C278)/COUNT(C$2:C278))</f>
        <v>9.8512716970397065</v>
      </c>
      <c r="Q278">
        <f ca="1">IF(O278,C278-P278,0)</f>
        <v>0</v>
      </c>
      <c r="R278">
        <f ca="1">R277+Q278*$D278</f>
        <v>0</v>
      </c>
      <c r="S278">
        <f t="shared" ca="1" si="541"/>
        <v>0</v>
      </c>
      <c r="U278">
        <f ca="1">MEDIAN2(Q278,Analysis!$B$5,2)</f>
        <v>0</v>
      </c>
      <c r="V278">
        <f t="shared" ref="V278:W278" ca="1" si="578">V277+U278*$D278</f>
        <v>0</v>
      </c>
      <c r="W278">
        <f t="shared" ca="1" si="578"/>
        <v>0</v>
      </c>
      <c r="Y278">
        <f ca="1">AVERAGE2(U278,Analysis!$B$5,2)</f>
        <v>0</v>
      </c>
      <c r="Z278">
        <f t="shared" ref="Z278:AA278" ca="1" si="579">Z277+Y278*$D278</f>
        <v>0</v>
      </c>
      <c r="AA278">
        <f t="shared" ca="1" si="579"/>
        <v>0</v>
      </c>
      <c r="AD278">
        <f ca="1">IF(B278&gt;0,C278-Analysis!$B$14,0)</f>
        <v>2.6673950571396432E-3</v>
      </c>
      <c r="AE278">
        <f ca="1">IF(B278&gt;0,AE277+AD278*$D278,0)</f>
        <v>-3.1217544262654842E-2</v>
      </c>
      <c r="AF278">
        <f ca="1">IF(B278&gt;0,AF277+AE278*$D278,0)</f>
        <v>-9.04337447997038E-2</v>
      </c>
      <c r="AG278">
        <f ca="1">IF(AND(B278&gt;Analysis!$B$34,B278&lt;Analysis!$B$35),FilterInput(AD278,Analysis!$B$29,Analysis!$B$30),0)</f>
        <v>0</v>
      </c>
      <c r="AH278">
        <f ca="1">MEDIAN2(AG278,Analysis!$B$5,2)</f>
        <v>0</v>
      </c>
      <c r="AI278">
        <f ca="1">AVERAGE2(AH278,Analysis!$B$6,2)</f>
        <v>0</v>
      </c>
      <c r="AJ278">
        <f ca="1">INTEGRAL2(AI278,$B278,AJ277,AI277,$B277,Analysis!$B$22)</f>
        <v>0</v>
      </c>
      <c r="AK278">
        <f ca="1">IF(AND(B278&lt;Analysis!$B$35,B278&gt;0),INTEGRAL2(AJ278,$B278,AK277,AJ277,$B277,Analysis!$B$23),0)</f>
        <v>0</v>
      </c>
      <c r="AM278">
        <f>Analysis!$B$31*'Flight Input'!U278+IF('Flight Input'!U278 &gt; 0,Analysis!$B$32,0)</f>
        <v>0</v>
      </c>
      <c r="AN278">
        <f ca="1">_xlfn.COVARIANCE.P($AK$102:$AK$1171,AM278:AM1347)</f>
        <v>2.2197917082161435E-2</v>
      </c>
      <c r="AO278">
        <f t="shared" ca="1" si="537"/>
        <v>0</v>
      </c>
    </row>
    <row r="279" spans="1:41" x14ac:dyDescent="0.3">
      <c r="A279">
        <v>277</v>
      </c>
      <c r="B279">
        <f>'Flight Input'!M279</f>
        <v>5.5827129999961471</v>
      </c>
      <c r="C279">
        <f ca="1">INDIRECT(CONCATENATE("'Flight Input'!",Analysis!$B$2,A279+2))</f>
        <v>9.8467678800000016</v>
      </c>
      <c r="D279">
        <f t="shared" si="534"/>
        <v>1.0224999990896322E-2</v>
      </c>
      <c r="F279">
        <f t="shared" ca="1" si="538"/>
        <v>54.477434825193797</v>
      </c>
      <c r="G279">
        <f t="shared" ca="1" si="539"/>
        <v>151.19745743728814</v>
      </c>
      <c r="I279">
        <f>SUM(D$2:D279)/COUNT(D$2:D279)</f>
        <v>1.9964306859208341E-2</v>
      </c>
      <c r="J279">
        <f>D279/I279</f>
        <v>0.51216403669833099</v>
      </c>
      <c r="L279">
        <f ca="1">VARA(C$2:C279)</f>
        <v>4.6831929528321338E-4</v>
      </c>
      <c r="M279">
        <f ca="1">(L279-L278)/D279</f>
        <v>-1.587852638485418E-4</v>
      </c>
      <c r="N279">
        <f t="shared" ca="1" si="540"/>
        <v>-1.2338053800714128</v>
      </c>
      <c r="O279" t="b">
        <f ca="1">IF(OR(O278,M279*MIN((B279-B$2)*Analysis!$B$19,1)&gt;Analysis!$B$18),TRUE,FALSE)</f>
        <v>0</v>
      </c>
      <c r="P279">
        <f ca="1">IF(O279,P278,SUM(C$2:C279)/COUNT(C$2:C279))</f>
        <v>9.8512554962589878</v>
      </c>
      <c r="Q279">
        <f ca="1">IF(O279,C279-P279,0)</f>
        <v>0</v>
      </c>
      <c r="R279">
        <f ca="1">R278+Q279*$D279</f>
        <v>0</v>
      </c>
      <c r="S279">
        <f t="shared" ca="1" si="541"/>
        <v>0</v>
      </c>
      <c r="U279">
        <f ca="1">MEDIAN2(Q279,Analysis!$B$5,2)</f>
        <v>0</v>
      </c>
      <c r="V279">
        <f t="shared" ref="V279:W279" ca="1" si="580">V278+U279*$D279</f>
        <v>0</v>
      </c>
      <c r="W279">
        <f t="shared" ca="1" si="580"/>
        <v>0</v>
      </c>
      <c r="Y279">
        <f ca="1">AVERAGE2(U279,Analysis!$B$5,2)</f>
        <v>0</v>
      </c>
      <c r="Z279">
        <f t="shared" ref="Z279:AA279" ca="1" si="581">Z278+Y279*$D279</f>
        <v>0</v>
      </c>
      <c r="AA279">
        <f t="shared" ca="1" si="581"/>
        <v>0</v>
      </c>
      <c r="AD279">
        <f ca="1">IF(B279&gt;0,C279-Analysis!$B$14,0)</f>
        <v>-9.9482649428583869E-3</v>
      </c>
      <c r="AE279">
        <f ca="1">IF(B279&gt;0,AE278+AD279*$D279,0)</f>
        <v>-3.1319265271605001E-2</v>
      </c>
      <c r="AF279">
        <f ca="1">IF(B279&gt;0,AF278+AE279*$D279,0)</f>
        <v>-9.0753984286820841E-2</v>
      </c>
      <c r="AG279">
        <f ca="1">IF(AND(B279&gt;Analysis!$B$34,B279&lt;Analysis!$B$35),FilterInput(AD279,Analysis!$B$29,Analysis!$B$30),0)</f>
        <v>0</v>
      </c>
      <c r="AH279">
        <f ca="1">MEDIAN2(AG279,Analysis!$B$5,2)</f>
        <v>0</v>
      </c>
      <c r="AI279">
        <f ca="1">AVERAGE2(AH279,Analysis!$B$6,2)</f>
        <v>0</v>
      </c>
      <c r="AJ279">
        <f ca="1">INTEGRAL2(AI279,$B279,AJ278,AI278,$B278,Analysis!$B$22)</f>
        <v>0</v>
      </c>
      <c r="AK279">
        <f ca="1">IF(AND(B279&lt;Analysis!$B$35,B279&gt;0),INTEGRAL2(AJ279,$B279,AK278,AJ278,$B278,Analysis!$B$23),0)</f>
        <v>0</v>
      </c>
      <c r="AM279">
        <f>Analysis!$B$31*'Flight Input'!U279+IF('Flight Input'!U279 &gt; 0,Analysis!$B$32,0)</f>
        <v>0</v>
      </c>
      <c r="AN279">
        <f ca="1">_xlfn.COVARIANCE.P($AK$102:$AK$1171,AM279:AM1348)</f>
        <v>2.0962214516618609E-2</v>
      </c>
      <c r="AO279">
        <f t="shared" ca="1" si="537"/>
        <v>0</v>
      </c>
    </row>
    <row r="280" spans="1:41" x14ac:dyDescent="0.3">
      <c r="A280">
        <v>278</v>
      </c>
      <c r="B280">
        <f>'Flight Input'!M280</f>
        <v>5.6128069999977015</v>
      </c>
      <c r="C280">
        <f ca="1">INDIRECT(CONCATENATE("'Flight Input'!",Analysis!$B$2,A280+2))</f>
        <v>9.919607130000001</v>
      </c>
      <c r="D280">
        <f t="shared" si="534"/>
        <v>3.0094000001554377E-2</v>
      </c>
      <c r="F280">
        <f t="shared" ca="1" si="538"/>
        <v>54.775955482179434</v>
      </c>
      <c r="G280">
        <f t="shared" ca="1" si="539"/>
        <v>152.84588504165399</v>
      </c>
      <c r="I280">
        <f>SUM(D$2:D280)/COUNT(D$2:D280)</f>
        <v>2.0000744604324695E-2</v>
      </c>
      <c r="J280">
        <f>D280/I280</f>
        <v>1.5046439818569179</v>
      </c>
      <c r="L280">
        <f ca="1">VARA(C$2:C280)</f>
        <v>4.8338001907532752E-4</v>
      </c>
      <c r="M280">
        <f ca="1">(L280-L279)/D280</f>
        <v>5.0045603081465555E-4</v>
      </c>
      <c r="N280">
        <f t="shared" ca="1" si="540"/>
        <v>2.4203911077369997</v>
      </c>
      <c r="O280" t="b">
        <f ca="1">IF(OR(O279,M280*MIN((B280-B$2)*Analysis!$B$19,1)&gt;Analysis!$B$18),TRUE,FALSE)</f>
        <v>0</v>
      </c>
      <c r="P280">
        <f ca="1">IF(O280,P279,SUM(C$2:C280)/COUNT(C$2:C280))</f>
        <v>9.8515004841935419</v>
      </c>
      <c r="Q280">
        <f ca="1">IF(O280,C280-P280,0)</f>
        <v>0</v>
      </c>
      <c r="R280">
        <f ca="1">R279+Q280*$D280</f>
        <v>0</v>
      </c>
      <c r="S280">
        <f t="shared" ca="1" si="541"/>
        <v>0</v>
      </c>
      <c r="U280">
        <f ca="1">MEDIAN2(Q280,Analysis!$B$5,2)</f>
        <v>0</v>
      </c>
      <c r="V280">
        <f t="shared" ref="V280:W280" ca="1" si="582">V279+U280*$D280</f>
        <v>0</v>
      </c>
      <c r="W280">
        <f t="shared" ca="1" si="582"/>
        <v>0</v>
      </c>
      <c r="Y280">
        <f ca="1">AVERAGE2(U280,Analysis!$B$5,2)</f>
        <v>0</v>
      </c>
      <c r="Z280">
        <f t="shared" ref="Z280:AA280" ca="1" si="583">Z279+Y280*$D280</f>
        <v>0</v>
      </c>
      <c r="AA280">
        <f t="shared" ca="1" si="583"/>
        <v>0</v>
      </c>
      <c r="AD280">
        <f ca="1">IF(B280&gt;0,C280-Analysis!$B$14,0)</f>
        <v>6.289098505714108E-2</v>
      </c>
      <c r="AE280">
        <f ca="1">IF(B280&gt;0,AE279+AD280*$D280,0)</f>
        <v>-2.942662396719764E-2</v>
      </c>
      <c r="AF280">
        <f ca="1">IF(B280&gt;0,AF279+AE280*$D280,0)</f>
        <v>-9.1639549108535431E-2</v>
      </c>
      <c r="AG280">
        <f ca="1">IF(AND(B280&gt;Analysis!$B$34,B280&lt;Analysis!$B$35),FilterInput(AD280,Analysis!$B$29,Analysis!$B$30),0)</f>
        <v>0</v>
      </c>
      <c r="AH280">
        <f ca="1">MEDIAN2(AG280,Analysis!$B$5,2)</f>
        <v>0</v>
      </c>
      <c r="AI280">
        <f ca="1">AVERAGE2(AH280,Analysis!$B$6,2)</f>
        <v>0</v>
      </c>
      <c r="AJ280">
        <f ca="1">INTEGRAL2(AI280,$B280,AJ279,AI279,$B279,Analysis!$B$22)</f>
        <v>0</v>
      </c>
      <c r="AK280">
        <f ca="1">IF(AND(B280&lt;Analysis!$B$35,B280&gt;0),INTEGRAL2(AJ280,$B280,AK279,AJ279,$B279,Analysis!$B$23),0)</f>
        <v>0</v>
      </c>
      <c r="AM280">
        <f>Analysis!$B$31*'Flight Input'!U280+IF('Flight Input'!U280 &gt; 0,Analysis!$B$32,0)</f>
        <v>0</v>
      </c>
      <c r="AN280">
        <f ca="1">_xlfn.COVARIANCE.P($AK$102:$AK$1171,AM280:AM1349)</f>
        <v>1.9722975758917599E-2</v>
      </c>
      <c r="AO280">
        <f t="shared" ca="1" si="537"/>
        <v>0</v>
      </c>
    </row>
    <row r="281" spans="1:41" x14ac:dyDescent="0.3">
      <c r="A281">
        <v>279</v>
      </c>
      <c r="B281">
        <f>'Flight Input'!M281</f>
        <v>5.6301979999989271</v>
      </c>
      <c r="C281">
        <f ca="1">INDIRECT(CONCATENATE("'Flight Input'!",Analysis!$B$2,A281+2))</f>
        <v>9.935479710000001</v>
      </c>
      <c r="D281">
        <f t="shared" si="534"/>
        <v>1.7391000001225621E-2</v>
      </c>
      <c r="F281">
        <f t="shared" ca="1" si="538"/>
        <v>54.948743409828218</v>
      </c>
      <c r="G281">
        <f t="shared" ca="1" si="539"/>
        <v>153.80149863836166</v>
      </c>
      <c r="I281">
        <f>SUM(D$2:D281)/COUNT(D$2:D281)</f>
        <v>1.9991390681016095E-2</v>
      </c>
      <c r="J281">
        <f>D281/I281</f>
        <v>0.86992447292524699</v>
      </c>
      <c r="L281">
        <f ca="1">VARA(C$2:C281)</f>
        <v>5.0683501122927312E-4</v>
      </c>
      <c r="M281">
        <f ca="1">(L281-L280)/D281</f>
        <v>1.3486856507557139E-3</v>
      </c>
      <c r="N281">
        <f t="shared" ca="1" si="540"/>
        <v>0.91268932199880992</v>
      </c>
      <c r="O281" t="b">
        <f ca="1">IF(OR(O280,M281*MIN((B281-B$2)*Analysis!$B$19,1)&gt;Analysis!$B$18),TRUE,FALSE)</f>
        <v>0</v>
      </c>
      <c r="P281">
        <f ca="1">IF(O281,P280,SUM(C$2:C281)/COUNT(C$2:C281))</f>
        <v>9.8518004099999938</v>
      </c>
      <c r="Q281">
        <f ca="1">IF(O281,C281-P281,0)</f>
        <v>0</v>
      </c>
      <c r="R281">
        <f ca="1">R280+Q281*$D281</f>
        <v>0</v>
      </c>
      <c r="S281">
        <f t="shared" ca="1" si="541"/>
        <v>0</v>
      </c>
      <c r="U281">
        <f ca="1">MEDIAN2(Q281,Analysis!$B$5,2)</f>
        <v>0</v>
      </c>
      <c r="V281">
        <f t="shared" ref="V281:W281" ca="1" si="584">V280+U281*$D281</f>
        <v>0</v>
      </c>
      <c r="W281">
        <f t="shared" ca="1" si="584"/>
        <v>0</v>
      </c>
      <c r="Y281">
        <f ca="1">AVERAGE2(U281,Analysis!$B$5,2)</f>
        <v>0</v>
      </c>
      <c r="Z281">
        <f t="shared" ref="Z281:AA281" ca="1" si="585">Z280+Y281*$D281</f>
        <v>0</v>
      </c>
      <c r="AA281">
        <f t="shared" ca="1" si="585"/>
        <v>0</v>
      </c>
      <c r="AD281">
        <f ca="1">IF(B281&gt;0,C281-Analysis!$B$14,0)</f>
        <v>7.8763565057140994E-2</v>
      </c>
      <c r="AE281">
        <f ca="1">IF(B281&gt;0,AE280+AD281*$D281,0)</f>
        <v>-2.8056846807192368E-2</v>
      </c>
      <c r="AF281">
        <f ca="1">IF(B281&gt;0,AF280+AE281*$D281,0)</f>
        <v>-9.2127485731393705E-2</v>
      </c>
      <c r="AG281">
        <f ca="1">IF(AND(B281&gt;Analysis!$B$34,B281&lt;Analysis!$B$35),FilterInput(AD281,Analysis!$B$29,Analysis!$B$30),0)</f>
        <v>0</v>
      </c>
      <c r="AH281">
        <f ca="1">MEDIAN2(AG281,Analysis!$B$5,2)</f>
        <v>0</v>
      </c>
      <c r="AI281">
        <f ca="1">AVERAGE2(AH281,Analysis!$B$6,2)</f>
        <v>0</v>
      </c>
      <c r="AJ281">
        <f ca="1">INTEGRAL2(AI281,$B281,AJ280,AI280,$B280,Analysis!$B$22)</f>
        <v>0</v>
      </c>
      <c r="AK281">
        <f ca="1">IF(AND(B281&lt;Analysis!$B$35,B281&gt;0),INTEGRAL2(AJ281,$B281,AK280,AJ280,$B280,Analysis!$B$23),0)</f>
        <v>0</v>
      </c>
      <c r="AM281">
        <f>Analysis!$B$31*'Flight Input'!U281+IF('Flight Input'!U281 &gt; 0,Analysis!$B$32,0)</f>
        <v>0</v>
      </c>
      <c r="AN281">
        <f ca="1">_xlfn.COVARIANCE.P($AK$102:$AK$1171,AM281:AM1350)</f>
        <v>1.8479831731322928E-2</v>
      </c>
      <c r="AO281">
        <f t="shared" ca="1" si="537"/>
        <v>0</v>
      </c>
    </row>
    <row r="282" spans="1:41" x14ac:dyDescent="0.3">
      <c r="A282">
        <v>280</v>
      </c>
      <c r="B282">
        <f>'Flight Input'!M282</f>
        <v>5.6481090000015683</v>
      </c>
      <c r="C282">
        <f ca="1">INDIRECT(CONCATENATE("'Flight Input'!",Analysis!$B$2,A282+2))</f>
        <v>9.8486514000000014</v>
      </c>
      <c r="D282">
        <f t="shared" si="534"/>
        <v>1.7911000002641231E-2</v>
      </c>
      <c r="F282">
        <f t="shared" ca="1" si="538"/>
        <v>55.125142605079631</v>
      </c>
      <c r="G282">
        <f t="shared" ca="1" si="539"/>
        <v>154.78884506770683</v>
      </c>
      <c r="I282">
        <f>SUM(D$2:D282)/COUNT(D$2:D282)</f>
        <v>1.9983960714307615E-2</v>
      </c>
      <c r="J282">
        <f>D282/I282</f>
        <v>0.89626877567957597</v>
      </c>
      <c r="L282">
        <f ca="1">VARA(C$2:C282)</f>
        <v>5.0506017538482688E-4</v>
      </c>
      <c r="M282">
        <f ca="1">(L282-L281)/D282</f>
        <v>-9.9091945965301619E-5</v>
      </c>
      <c r="N282">
        <f t="shared" ca="1" si="540"/>
        <v>-4.8477645015462851</v>
      </c>
      <c r="O282" t="b">
        <f ca="1">IF(OR(O281,M282*MIN((B282-B$2)*Analysis!$B$19,1)&gt;Analysis!$B$18),TRUE,FALSE)</f>
        <v>0</v>
      </c>
      <c r="P282">
        <f ca="1">IF(O282,P281,SUM(C$2:C282)/COUNT(C$2:C282))</f>
        <v>9.8517892035587131</v>
      </c>
      <c r="Q282">
        <f ca="1">IF(O282,C282-P282,0)</f>
        <v>0</v>
      </c>
      <c r="R282">
        <f ca="1">R281+Q282*$D282</f>
        <v>0</v>
      </c>
      <c r="S282">
        <f t="shared" ca="1" si="541"/>
        <v>0</v>
      </c>
      <c r="U282">
        <f ca="1">MEDIAN2(Q282,Analysis!$B$5,2)</f>
        <v>0</v>
      </c>
      <c r="V282">
        <f t="shared" ref="V282:W282" ca="1" si="586">V281+U282*$D282</f>
        <v>0</v>
      </c>
      <c r="W282">
        <f t="shared" ca="1" si="586"/>
        <v>0</v>
      </c>
      <c r="Y282">
        <f ca="1">AVERAGE2(U282,Analysis!$B$5,2)</f>
        <v>0</v>
      </c>
      <c r="Z282">
        <f t="shared" ref="Z282:AA282" ca="1" si="587">Z281+Y282*$D282</f>
        <v>0</v>
      </c>
      <c r="AA282">
        <f t="shared" ca="1" si="587"/>
        <v>0</v>
      </c>
      <c r="AD282">
        <f ca="1">IF(B282&gt;0,C282-Analysis!$B$14,0)</f>
        <v>-8.0647449428585816E-3</v>
      </c>
      <c r="AE282">
        <f ca="1">IF(B282&gt;0,AE281+AD282*$D282,0)</f>
        <v>-2.8201294453885209E-2</v>
      </c>
      <c r="AF282">
        <f ca="1">IF(B282&gt;0,AF281+AE282*$D282,0)</f>
        <v>-9.2632599116431735E-2</v>
      </c>
      <c r="AG282">
        <f ca="1">IF(AND(B282&gt;Analysis!$B$34,B282&lt;Analysis!$B$35),FilterInput(AD282,Analysis!$B$29,Analysis!$B$30),0)</f>
        <v>0</v>
      </c>
      <c r="AH282">
        <f ca="1">MEDIAN2(AG282,Analysis!$B$5,2)</f>
        <v>0</v>
      </c>
      <c r="AI282">
        <f ca="1">AVERAGE2(AH282,Analysis!$B$6,2)</f>
        <v>0</v>
      </c>
      <c r="AJ282">
        <f ca="1">INTEGRAL2(AI282,$B282,AJ281,AI281,$B281,Analysis!$B$22)</f>
        <v>0</v>
      </c>
      <c r="AK282">
        <f ca="1">IF(AND(B282&lt;Analysis!$B$35,B282&gt;0),INTEGRAL2(AJ282,$B282,AK281,AJ281,$B281,Analysis!$B$23),0)</f>
        <v>0</v>
      </c>
      <c r="AM282">
        <f>Analysis!$B$31*'Flight Input'!U282+IF('Flight Input'!U282 &gt; 0,Analysis!$B$32,0)</f>
        <v>0</v>
      </c>
      <c r="AN282">
        <f ca="1">_xlfn.COVARIANCE.P($AK$102:$AK$1171,AM282:AM1351)</f>
        <v>1.7233441177654373E-2</v>
      </c>
      <c r="AO282">
        <f t="shared" ca="1" si="537"/>
        <v>0</v>
      </c>
    </row>
    <row r="283" spans="1:41" x14ac:dyDescent="0.3">
      <c r="A283">
        <v>281</v>
      </c>
      <c r="B283">
        <f>'Flight Input'!M283</f>
        <v>5.6710330000059912</v>
      </c>
      <c r="C283">
        <f ca="1">INDIRECT(CONCATENATE("'Flight Input'!",Analysis!$B$2,A283+2))</f>
        <v>9.8504760600000019</v>
      </c>
      <c r="D283">
        <f t="shared" si="534"/>
        <v>2.2924000004422851E-2</v>
      </c>
      <c r="F283">
        <f t="shared" ca="1" si="538"/>
        <v>55.350954918322635</v>
      </c>
      <c r="G283">
        <f t="shared" ca="1" si="539"/>
        <v>156.05771035849926</v>
      </c>
      <c r="I283">
        <f>SUM(D$2:D283)/COUNT(D$2:D283)</f>
        <v>1.9994423487582045E-2</v>
      </c>
      <c r="J283">
        <f>D283/I283</f>
        <v>1.14651967928259</v>
      </c>
      <c r="L283">
        <f ca="1">VARA(C$2:C283)</f>
        <v>5.0326892291478677E-4</v>
      </c>
      <c r="M283">
        <f ca="1">(L283-L282)/D283</f>
        <v>-7.8138739735408931E-5</v>
      </c>
      <c r="N283">
        <f t="shared" ca="1" si="540"/>
        <v>7.9596056519300129E-2</v>
      </c>
      <c r="O283" t="b">
        <f ca="1">IF(OR(O282,M283*MIN((B283-B$2)*Analysis!$B$19,1)&gt;Analysis!$B$18),TRUE,FALSE)</f>
        <v>0</v>
      </c>
      <c r="P283">
        <f ca="1">IF(O283,P282,SUM(C$2:C283)/COUNT(C$2:C283))</f>
        <v>9.8517845470212695</v>
      </c>
      <c r="Q283">
        <f ca="1">IF(O283,C283-P283,0)</f>
        <v>0</v>
      </c>
      <c r="R283">
        <f ca="1">R282+Q283*$D283</f>
        <v>0</v>
      </c>
      <c r="S283">
        <f t="shared" ca="1" si="541"/>
        <v>0</v>
      </c>
      <c r="U283">
        <f ca="1">MEDIAN2(Q283,Analysis!$B$5,2)</f>
        <v>0</v>
      </c>
      <c r="V283">
        <f t="shared" ref="V283:W283" ca="1" si="588">V282+U283*$D283</f>
        <v>0</v>
      </c>
      <c r="W283">
        <f t="shared" ca="1" si="588"/>
        <v>0</v>
      </c>
      <c r="Y283">
        <f ca="1">AVERAGE2(U283,Analysis!$B$5,2)</f>
        <v>0</v>
      </c>
      <c r="Z283">
        <f t="shared" ref="Z283:AA283" ca="1" si="589">Z282+Y283*$D283</f>
        <v>0</v>
      </c>
      <c r="AA283">
        <f t="shared" ca="1" si="589"/>
        <v>0</v>
      </c>
      <c r="AD283">
        <f ca="1">IF(B283&gt;0,C283-Analysis!$B$14,0)</f>
        <v>-6.240084942858104E-3</v>
      </c>
      <c r="AE283">
        <f ca="1">IF(B283&gt;0,AE282+AD283*$D283,0)</f>
        <v>-2.8344342161142889E-2</v>
      </c>
      <c r="AF283">
        <f ca="1">IF(B283&gt;0,AF282+AE283*$D283,0)</f>
        <v>-9.3282364816259136E-2</v>
      </c>
      <c r="AG283">
        <f ca="1">IF(AND(B283&gt;Analysis!$B$34,B283&lt;Analysis!$B$35),FilterInput(AD283,Analysis!$B$29,Analysis!$B$30),0)</f>
        <v>0</v>
      </c>
      <c r="AH283">
        <f ca="1">MEDIAN2(AG283,Analysis!$B$5,2)</f>
        <v>0</v>
      </c>
      <c r="AI283">
        <f ca="1">AVERAGE2(AH283,Analysis!$B$6,2)</f>
        <v>0</v>
      </c>
      <c r="AJ283">
        <f ca="1">INTEGRAL2(AI283,$B283,AJ282,AI282,$B282,Analysis!$B$22)</f>
        <v>0</v>
      </c>
      <c r="AK283">
        <f ca="1">IF(AND(B283&lt;Analysis!$B$35,B283&gt;0),INTEGRAL2(AJ283,$B283,AK282,AJ282,$B282,Analysis!$B$23),0)</f>
        <v>0</v>
      </c>
      <c r="AM283">
        <f>Analysis!$B$31*'Flight Input'!U283+IF('Flight Input'!U283 &gt; 0,Analysis!$B$32,0)</f>
        <v>0</v>
      </c>
      <c r="AN283">
        <f ca="1">_xlfn.COVARIANCE.P($AK$102:$AK$1171,AM283:AM1352)</f>
        <v>1.5983642399019723E-2</v>
      </c>
      <c r="AO283">
        <f t="shared" ca="1" si="537"/>
        <v>0</v>
      </c>
    </row>
    <row r="284" spans="1:41" x14ac:dyDescent="0.3">
      <c r="A284">
        <v>282</v>
      </c>
      <c r="B284">
        <f>'Flight Input'!M284</f>
        <v>5.688586000003852</v>
      </c>
      <c r="C284">
        <f ca="1">INDIRECT(CONCATENATE("'Flight Input'!",Analysis!$B$2,A284+2))</f>
        <v>9.9059614200000006</v>
      </c>
      <c r="D284">
        <f t="shared" si="534"/>
        <v>1.7552999997860752E-2</v>
      </c>
      <c r="F284">
        <f t="shared" ca="1" si="538"/>
        <v>55.524834259106704</v>
      </c>
      <c r="G284">
        <f t="shared" ca="1" si="539"/>
        <v>157.03233777413058</v>
      </c>
      <c r="I284">
        <f>SUM(D$2:D284)/COUNT(D$2:D284)</f>
        <v>1.9985765957476649E-2</v>
      </c>
      <c r="J284">
        <f>D284/I284</f>
        <v>0.87827507012780748</v>
      </c>
      <c r="L284">
        <f ca="1">VARA(C$2:C284)</f>
        <v>5.1185577804294005E-4</v>
      </c>
      <c r="M284">
        <f ca="1">(L284-L283)/D284</f>
        <v>4.8919587131543278E-4</v>
      </c>
      <c r="N284">
        <f t="shared" ca="1" si="540"/>
        <v>3.161018629679309</v>
      </c>
      <c r="O284" t="b">
        <f ca="1">IF(OR(O283,M284*MIN((B284-B$2)*Analysis!$B$19,1)&gt;Analysis!$B$18),TRUE,FALSE)</f>
        <v>0</v>
      </c>
      <c r="P284">
        <f ca="1">IF(O284,P283,SUM(C$2:C284)/COUNT(C$2:C284))</f>
        <v>9.8519759847349757</v>
      </c>
      <c r="Q284">
        <f ca="1">IF(O284,C284-P284,0)</f>
        <v>0</v>
      </c>
      <c r="R284">
        <f ca="1">R283+Q284*$D284</f>
        <v>0</v>
      </c>
      <c r="S284">
        <f t="shared" ca="1" si="541"/>
        <v>0</v>
      </c>
      <c r="U284">
        <f ca="1">MEDIAN2(Q284,Analysis!$B$5,2)</f>
        <v>0</v>
      </c>
      <c r="V284">
        <f t="shared" ref="V284:W284" ca="1" si="590">V283+U284*$D284</f>
        <v>0</v>
      </c>
      <c r="W284">
        <f t="shared" ca="1" si="590"/>
        <v>0</v>
      </c>
      <c r="Y284">
        <f ca="1">AVERAGE2(U284,Analysis!$B$5,2)</f>
        <v>0</v>
      </c>
      <c r="Z284">
        <f t="shared" ref="Z284:AA284" ca="1" si="591">Z283+Y284*$D284</f>
        <v>0</v>
      </c>
      <c r="AA284">
        <f t="shared" ca="1" si="591"/>
        <v>0</v>
      </c>
      <c r="AD284">
        <f ca="1">IF(B284&gt;0,C284-Analysis!$B$14,0)</f>
        <v>4.9245275057140603E-2</v>
      </c>
      <c r="AE284">
        <f ca="1">IF(B284&gt;0,AE283+AD284*$D284,0)</f>
        <v>-2.7479939848170248E-2</v>
      </c>
      <c r="AF284">
        <f ca="1">IF(B284&gt;0,AF283+AE284*$D284,0)</f>
        <v>-9.3764720200355284E-2</v>
      </c>
      <c r="AG284">
        <f ca="1">IF(AND(B284&gt;Analysis!$B$34,B284&lt;Analysis!$B$35),FilterInput(AD284,Analysis!$B$29,Analysis!$B$30),0)</f>
        <v>0</v>
      </c>
      <c r="AH284">
        <f ca="1">MEDIAN2(AG284,Analysis!$B$5,2)</f>
        <v>0</v>
      </c>
      <c r="AI284">
        <f ca="1">AVERAGE2(AH284,Analysis!$B$6,2)</f>
        <v>0</v>
      </c>
      <c r="AJ284">
        <f ca="1">INTEGRAL2(AI284,$B284,AJ283,AI283,$B283,Analysis!$B$22)</f>
        <v>0</v>
      </c>
      <c r="AK284">
        <f ca="1">IF(AND(B284&lt;Analysis!$B$35,B284&gt;0),INTEGRAL2(AJ284,$B284,AK283,AJ283,$B283,Analysis!$B$23),0)</f>
        <v>0</v>
      </c>
      <c r="AM284">
        <f>Analysis!$B$31*'Flight Input'!U284+IF('Flight Input'!U284 &gt; 0,Analysis!$B$32,0)</f>
        <v>0</v>
      </c>
      <c r="AN284">
        <f ca="1">_xlfn.COVARIANCE.P($AK$102:$AK$1171,AM284:AM1353)</f>
        <v>1.4731209775455703E-2</v>
      </c>
      <c r="AO284">
        <f t="shared" ca="1" si="537"/>
        <v>0</v>
      </c>
    </row>
    <row r="285" spans="1:41" x14ac:dyDescent="0.3">
      <c r="A285">
        <v>283</v>
      </c>
      <c r="B285">
        <f>'Flight Input'!M285</f>
        <v>5.7051849999988917</v>
      </c>
      <c r="C285">
        <f ca="1">INDIRECT(CONCATENATE("'Flight Input'!",Analysis!$B$2,A285+2))</f>
        <v>9.9014684400000021</v>
      </c>
      <c r="D285">
        <f t="shared" si="534"/>
        <v>1.6598999995039776E-2</v>
      </c>
      <c r="F285">
        <f t="shared" ca="1" si="538"/>
        <v>55.68918873369315</v>
      </c>
      <c r="G285">
        <f t="shared" ca="1" si="539"/>
        <v>157.95672261764491</v>
      </c>
      <c r="I285">
        <f>SUM(D$2:D285)/COUNT(D$2:D285)</f>
        <v>1.9973798586584646E-2</v>
      </c>
      <c r="J285">
        <f>D285/I285</f>
        <v>0.83103871920429073</v>
      </c>
      <c r="L285">
        <f ca="1">VARA(C$2:C285)</f>
        <v>5.1867211139665869E-4</v>
      </c>
      <c r="M285">
        <f ca="1">(L285-L284)/D285</f>
        <v>4.1064722909545987E-4</v>
      </c>
      <c r="N285">
        <f t="shared" ca="1" si="540"/>
        <v>-0.27067775175257835</v>
      </c>
      <c r="O285" t="b">
        <f ca="1">IF(OR(O284,M285*MIN((B285-B$2)*Analysis!$B$19,1)&gt;Analysis!$B$18),TRUE,FALSE)</f>
        <v>0</v>
      </c>
      <c r="P285">
        <f ca="1">IF(O285,P284,SUM(C$2:C285)/COUNT(C$2:C285))</f>
        <v>9.8521502539436554</v>
      </c>
      <c r="Q285">
        <f ca="1">IF(O285,C285-P285,0)</f>
        <v>0</v>
      </c>
      <c r="R285">
        <f ca="1">R284+Q285*$D285</f>
        <v>0</v>
      </c>
      <c r="S285">
        <f t="shared" ca="1" si="541"/>
        <v>0</v>
      </c>
      <c r="U285">
        <f ca="1">MEDIAN2(Q285,Analysis!$B$5,2)</f>
        <v>0</v>
      </c>
      <c r="V285">
        <f t="shared" ref="V285:W285" ca="1" si="592">V284+U285*$D285</f>
        <v>0</v>
      </c>
      <c r="W285">
        <f t="shared" ca="1" si="592"/>
        <v>0</v>
      </c>
      <c r="Y285">
        <f ca="1">AVERAGE2(U285,Analysis!$B$5,2)</f>
        <v>0</v>
      </c>
      <c r="Z285">
        <f t="shared" ref="Z285:AA285" ca="1" si="593">Z284+Y285*$D285</f>
        <v>0</v>
      </c>
      <c r="AA285">
        <f t="shared" ca="1" si="593"/>
        <v>0</v>
      </c>
      <c r="AD285">
        <f ca="1">IF(B285&gt;0,C285-Analysis!$B$14,0)</f>
        <v>4.4752295057142177E-2</v>
      </c>
      <c r="AE285">
        <f ca="1">IF(B285&gt;0,AE284+AD285*$D285,0)</f>
        <v>-2.6737096502738728E-2</v>
      </c>
      <c r="AF285">
        <f ca="1">IF(B285&gt;0,AF284+AE285*$D285,0)</f>
        <v>-9.4208529265071617E-2</v>
      </c>
      <c r="AG285">
        <f ca="1">IF(AND(B285&gt;Analysis!$B$34,B285&lt;Analysis!$B$35),FilterInput(AD285,Analysis!$B$29,Analysis!$B$30),0)</f>
        <v>0</v>
      </c>
      <c r="AH285">
        <f ca="1">MEDIAN2(AG285,Analysis!$B$5,2)</f>
        <v>0</v>
      </c>
      <c r="AI285">
        <f ca="1">AVERAGE2(AH285,Analysis!$B$6,2)</f>
        <v>0</v>
      </c>
      <c r="AJ285">
        <f ca="1">INTEGRAL2(AI285,$B285,AJ284,AI284,$B284,Analysis!$B$22)</f>
        <v>0</v>
      </c>
      <c r="AK285">
        <f ca="1">IF(AND(B285&lt;Analysis!$B$35,B285&gt;0),INTEGRAL2(AJ285,$B285,AK284,AJ284,$B284,Analysis!$B$23),0)</f>
        <v>0</v>
      </c>
      <c r="AM285">
        <f>Analysis!$B$31*'Flight Input'!U285+IF('Flight Input'!U285 &gt; 0,Analysis!$B$32,0)</f>
        <v>0</v>
      </c>
      <c r="AN285">
        <f ca="1">_xlfn.COVARIANCE.P($AK$102:$AK$1171,AM285:AM1354)</f>
        <v>1.3475150270121219E-2</v>
      </c>
      <c r="AO285">
        <f t="shared" ca="1" si="537"/>
        <v>0</v>
      </c>
    </row>
    <row r="286" spans="1:41" x14ac:dyDescent="0.3">
      <c r="A286">
        <v>284</v>
      </c>
      <c r="B286">
        <f>'Flight Input'!M286</f>
        <v>5.7317630000034114</v>
      </c>
      <c r="C286">
        <f ca="1">INDIRECT(CONCATENATE("'Flight Input'!",Analysis!$B$2,A286+2))</f>
        <v>9.8592462000000012</v>
      </c>
      <c r="D286">
        <f t="shared" si="534"/>
        <v>2.6578000004519708E-2</v>
      </c>
      <c r="F286">
        <f t="shared" ca="1" si="538"/>
        <v>55.951227779241314</v>
      </c>
      <c r="G286">
        <f t="shared" ca="1" si="539"/>
        <v>159.44379434981448</v>
      </c>
      <c r="I286">
        <f>SUM(D$2:D286)/COUNT(D$2:D286)</f>
        <v>1.9997052816929491E-2</v>
      </c>
      <c r="J286">
        <f>D286/I286</f>
        <v>1.3290958546660832</v>
      </c>
      <c r="L286">
        <f ca="1">VARA(C$2:C286)</f>
        <v>5.1702247640994406E-4</v>
      </c>
      <c r="M286">
        <f ca="1">(L286-L285)/D286</f>
        <v>-6.2067687050722413E-5</v>
      </c>
      <c r="N286">
        <f t="shared" ca="1" si="540"/>
        <v>-1.588616148424294</v>
      </c>
      <c r="O286" t="b">
        <f ca="1">IF(OR(O285,M286*MIN((B286-B$2)*Analysis!$B$19,1)&gt;Analysis!$B$18),TRUE,FALSE)</f>
        <v>0</v>
      </c>
      <c r="P286">
        <f ca="1">IF(O286,P285,SUM(C$2:C286)/COUNT(C$2:C286))</f>
        <v>9.8521751519999938</v>
      </c>
      <c r="Q286">
        <f ca="1">IF(O286,C286-P286,0)</f>
        <v>0</v>
      </c>
      <c r="R286">
        <f ca="1">R285+Q286*$D286</f>
        <v>0</v>
      </c>
      <c r="S286">
        <f t="shared" ca="1" si="541"/>
        <v>0</v>
      </c>
      <c r="U286">
        <f ca="1">MEDIAN2(Q286,Analysis!$B$5,2)</f>
        <v>0</v>
      </c>
      <c r="V286">
        <f t="shared" ref="V286:W286" ca="1" si="594">V285+U286*$D286</f>
        <v>0</v>
      </c>
      <c r="W286">
        <f t="shared" ca="1" si="594"/>
        <v>0</v>
      </c>
      <c r="Y286">
        <f ca="1">AVERAGE2(U286,Analysis!$B$5,2)</f>
        <v>0</v>
      </c>
      <c r="Z286">
        <f t="shared" ref="Z286:AA286" ca="1" si="595">Z285+Y286*$D286</f>
        <v>0</v>
      </c>
      <c r="AA286">
        <f t="shared" ca="1" si="595"/>
        <v>0</v>
      </c>
      <c r="AD286">
        <f ca="1">IF(B286&gt;0,C286-Analysis!$B$14,0)</f>
        <v>2.5300550571412117E-3</v>
      </c>
      <c r="AE286">
        <f ca="1">IF(B286&gt;0,AE285+AD286*$D286,0)</f>
        <v>-2.6669852699418593E-2</v>
      </c>
      <c r="AF286">
        <f ca="1">IF(B286&gt;0,AF285+AE286*$D286,0)</f>
        <v>-9.4917360610237297E-2</v>
      </c>
      <c r="AG286">
        <f ca="1">IF(AND(B286&gt;Analysis!$B$34,B286&lt;Analysis!$B$35),FilterInput(AD286,Analysis!$B$29,Analysis!$B$30),0)</f>
        <v>0</v>
      </c>
      <c r="AH286">
        <f ca="1">MEDIAN2(AG286,Analysis!$B$5,2)</f>
        <v>0</v>
      </c>
      <c r="AI286">
        <f ca="1">AVERAGE2(AH286,Analysis!$B$6,2)</f>
        <v>0</v>
      </c>
      <c r="AJ286">
        <f ca="1">INTEGRAL2(AI286,$B286,AJ285,AI285,$B285,Analysis!$B$22)</f>
        <v>0</v>
      </c>
      <c r="AK286">
        <f ca="1">IF(AND(B286&lt;Analysis!$B$35,B286&gt;0),INTEGRAL2(AJ286,$B286,AK285,AJ285,$B285,Analysis!$B$23),0)</f>
        <v>0</v>
      </c>
      <c r="AM286">
        <f>Analysis!$B$31*'Flight Input'!U286+IF('Flight Input'!U286 &gt; 0,Analysis!$B$32,0)</f>
        <v>0</v>
      </c>
      <c r="AN286">
        <f ca="1">_xlfn.COVARIANCE.P($AK$102:$AK$1171,AM286:AM1355)</f>
        <v>1.2217497550987E-2</v>
      </c>
      <c r="AO286">
        <f t="shared" ca="1" si="537"/>
        <v>0</v>
      </c>
    </row>
    <row r="287" spans="1:41" x14ac:dyDescent="0.3">
      <c r="A287">
        <v>285</v>
      </c>
      <c r="B287">
        <f>'Flight Input'!M287</f>
        <v>5.7484459999977844</v>
      </c>
      <c r="C287">
        <f ca="1">INDIRECT(CONCATENATE("'Flight Input'!",Analysis!$B$2,A287+2))</f>
        <v>9.8517415499999998</v>
      </c>
      <c r="D287">
        <f t="shared" si="534"/>
        <v>1.6682999994372949E-2</v>
      </c>
      <c r="F287">
        <f t="shared" ca="1" si="538"/>
        <v>56.11558438346453</v>
      </c>
      <c r="G287">
        <f t="shared" ca="1" si="539"/>
        <v>160.37997064376805</v>
      </c>
      <c r="I287">
        <f>SUM(D$2:D287)/COUNT(D$2:D287)</f>
        <v>1.9985424561411749E-2</v>
      </c>
      <c r="J287">
        <f>D287/I287</f>
        <v>0.83475834817063699</v>
      </c>
      <c r="L287">
        <f ca="1">VARA(C$2:C287)</f>
        <v>5.152090198376789E-4</v>
      </c>
      <c r="M287">
        <f ca="1">(L287-L286)/D287</f>
        <v>-1.0870086752243761E-4</v>
      </c>
      <c r="N287">
        <f t="shared" ca="1" si="540"/>
        <v>-0.44983815875637451</v>
      </c>
      <c r="O287" t="b">
        <f ca="1">IF(OR(O286,M287*MIN((B287-B$2)*Analysis!$B$19,1)&gt;Analysis!$B$18),TRUE,FALSE)</f>
        <v>0</v>
      </c>
      <c r="P287">
        <f ca="1">IF(O287,P286,SUM(C$2:C287)/COUNT(C$2:C287))</f>
        <v>9.8521736359090859</v>
      </c>
      <c r="Q287">
        <f ca="1">IF(O287,C287-P287,0)</f>
        <v>0</v>
      </c>
      <c r="R287">
        <f ca="1">R286+Q287*$D287</f>
        <v>0</v>
      </c>
      <c r="S287">
        <f t="shared" ca="1" si="541"/>
        <v>0</v>
      </c>
      <c r="U287">
        <f ca="1">MEDIAN2(Q287,Analysis!$B$5,2)</f>
        <v>0</v>
      </c>
      <c r="V287">
        <f t="shared" ref="V287:W287" ca="1" si="596">V286+U287*$D287</f>
        <v>0</v>
      </c>
      <c r="W287">
        <f t="shared" ca="1" si="596"/>
        <v>0</v>
      </c>
      <c r="Y287">
        <f ca="1">AVERAGE2(U287,Analysis!$B$5,2)</f>
        <v>0</v>
      </c>
      <c r="Z287">
        <f t="shared" ref="Z287:AA287" ca="1" si="597">Z286+Y287*$D287</f>
        <v>0</v>
      </c>
      <c r="AA287">
        <f t="shared" ca="1" si="597"/>
        <v>0</v>
      </c>
      <c r="AD287">
        <f ca="1">IF(B287&gt;0,C287-Analysis!$B$14,0)</f>
        <v>-4.9745949428601222E-3</v>
      </c>
      <c r="AE287">
        <f ca="1">IF(B287&gt;0,AE286+AD287*$D287,0)</f>
        <v>-2.6752843866822338E-2</v>
      </c>
      <c r="AF287">
        <f ca="1">IF(B287&gt;0,AF286+AE287*$D287,0)</f>
        <v>-9.5363678304316954E-2</v>
      </c>
      <c r="AG287">
        <f ca="1">IF(AND(B287&gt;Analysis!$B$34,B287&lt;Analysis!$B$35),FilterInput(AD287,Analysis!$B$29,Analysis!$B$30),0)</f>
        <v>0</v>
      </c>
      <c r="AH287">
        <f ca="1">MEDIAN2(AG287,Analysis!$B$5,2)</f>
        <v>0</v>
      </c>
      <c r="AI287">
        <f ca="1">AVERAGE2(AH287,Analysis!$B$6,2)</f>
        <v>0</v>
      </c>
      <c r="AJ287">
        <f ca="1">INTEGRAL2(AI287,$B287,AJ286,AI286,$B286,Analysis!$B$22)</f>
        <v>0</v>
      </c>
      <c r="AK287">
        <f ca="1">IF(AND(B287&lt;Analysis!$B$35,B287&gt;0),INTEGRAL2(AJ287,$B287,AK286,AJ286,$B286,Analysis!$B$23),0)</f>
        <v>0</v>
      </c>
      <c r="AM287">
        <f>Analysis!$B$31*'Flight Input'!U287+IF('Flight Input'!U287 &gt; 0,Analysis!$B$32,0)</f>
        <v>0</v>
      </c>
      <c r="AN287">
        <f ca="1">_xlfn.COVARIANCE.P($AK$102:$AK$1171,AM287:AM1356)</f>
        <v>1.0957548964495391E-2</v>
      </c>
      <c r="AO287">
        <f t="shared" ca="1" si="537"/>
        <v>0</v>
      </c>
    </row>
    <row r="288" spans="1:41" x14ac:dyDescent="0.3">
      <c r="A288">
        <v>286</v>
      </c>
      <c r="B288">
        <f>'Flight Input'!M288</f>
        <v>5.770009999992908</v>
      </c>
      <c r="C288">
        <f ca="1">INDIRECT(CONCATENATE("'Flight Input'!",Analysis!$B$2,A288+2))</f>
        <v>9.8500051800000001</v>
      </c>
      <c r="D288">
        <f t="shared" si="534"/>
        <v>2.1563999995123595E-2</v>
      </c>
      <c r="F288">
        <f t="shared" ca="1" si="538"/>
        <v>56.327989895118016</v>
      </c>
      <c r="G288">
        <f t="shared" ca="1" si="539"/>
        <v>161.59462741759168</v>
      </c>
      <c r="I288">
        <f>SUM(D$2:D288)/COUNT(D$2:D288)</f>
        <v>1.9990944055935215E-2</v>
      </c>
      <c r="J288">
        <f>D288/I288</f>
        <v>1.078688426859028</v>
      </c>
      <c r="L288">
        <f ca="1">VARA(C$2:C288)</f>
        <v>5.1342397367410005E-4</v>
      </c>
      <c r="M288">
        <f ca="1">(L288-L287)/D288</f>
        <v>-8.2778991095460366E-5</v>
      </c>
      <c r="N288">
        <f t="shared" ca="1" si="540"/>
        <v>-8.0521702856258856E-2</v>
      </c>
      <c r="O288" t="b">
        <f ca="1">IF(OR(O287,M288*MIN((B288-B$2)*Analysis!$B$19,1)&gt;Analysis!$B$18),TRUE,FALSE)</f>
        <v>0</v>
      </c>
      <c r="P288">
        <f ca="1">IF(O288,P287,SUM(C$2:C288)/COUNT(C$2:C288))</f>
        <v>9.8521660803135838</v>
      </c>
      <c r="Q288">
        <f ca="1">IF(O288,C288-P288,0)</f>
        <v>0</v>
      </c>
      <c r="R288">
        <f ca="1">R287+Q288*$D288</f>
        <v>0</v>
      </c>
      <c r="S288">
        <f t="shared" ca="1" si="541"/>
        <v>0</v>
      </c>
      <c r="U288">
        <f ca="1">MEDIAN2(Q288,Analysis!$B$5,2)</f>
        <v>0</v>
      </c>
      <c r="V288">
        <f t="shared" ref="V288:W288" ca="1" si="598">V287+U288*$D288</f>
        <v>0</v>
      </c>
      <c r="W288">
        <f t="shared" ca="1" si="598"/>
        <v>0</v>
      </c>
      <c r="Y288">
        <f ca="1">AVERAGE2(U288,Analysis!$B$5,2)</f>
        <v>0</v>
      </c>
      <c r="Z288">
        <f t="shared" ref="Z288:AA288" ca="1" si="599">Z287+Y288*$D288</f>
        <v>0</v>
      </c>
      <c r="AA288">
        <f t="shared" ca="1" si="599"/>
        <v>0</v>
      </c>
      <c r="AD288">
        <f ca="1">IF(B288&gt;0,C288-Analysis!$B$14,0)</f>
        <v>-6.7109649428598317E-3</v>
      </c>
      <c r="AE288">
        <f ca="1">IF(B288&gt;0,AE287+AD288*$D288,0)</f>
        <v>-2.6897559114817442E-2</v>
      </c>
      <c r="AF288">
        <f ca="1">IF(B288&gt;0,AF287+AE288*$D288,0)</f>
        <v>-9.5943697268937714E-2</v>
      </c>
      <c r="AG288">
        <f ca="1">IF(AND(B288&gt;Analysis!$B$34,B288&lt;Analysis!$B$35),FilterInput(AD288,Analysis!$B$29,Analysis!$B$30),0)</f>
        <v>0</v>
      </c>
      <c r="AH288">
        <f ca="1">MEDIAN2(AG288,Analysis!$B$5,2)</f>
        <v>0</v>
      </c>
      <c r="AI288">
        <f ca="1">AVERAGE2(AH288,Analysis!$B$6,2)</f>
        <v>0</v>
      </c>
      <c r="AJ288">
        <f ca="1">INTEGRAL2(AI288,$B288,AJ287,AI287,$B287,Analysis!$B$22)</f>
        <v>0</v>
      </c>
      <c r="AK288">
        <f ca="1">IF(AND(B288&lt;Analysis!$B$35,B288&gt;0),INTEGRAL2(AJ288,$B288,AK287,AJ287,$B287,Analysis!$B$23),0)</f>
        <v>0</v>
      </c>
      <c r="AM288">
        <f>Analysis!$B$31*'Flight Input'!U288+IF('Flight Input'!U288 &gt; 0,Analysis!$B$32,0)</f>
        <v>0</v>
      </c>
      <c r="AN288">
        <f ca="1">_xlfn.COVARIANCE.P($AK$102:$AK$1171,AM288:AM1357)</f>
        <v>9.6953692327985379E-3</v>
      </c>
      <c r="AO288">
        <f t="shared" ca="1" si="537"/>
        <v>0</v>
      </c>
    </row>
    <row r="289" spans="1:41" x14ac:dyDescent="0.3">
      <c r="A289">
        <v>287</v>
      </c>
      <c r="B289">
        <f>'Flight Input'!M289</f>
        <v>5.7910430000047199</v>
      </c>
      <c r="C289">
        <f ca="1">INDIRECT(CONCATENATE("'Flight Input'!",Analysis!$B$2,A289+2))</f>
        <v>9.8507605500000004</v>
      </c>
      <c r="D289">
        <f t="shared" si="534"/>
        <v>2.1033000011811964E-2</v>
      </c>
      <c r="F289">
        <f t="shared" ca="1" si="538"/>
        <v>56.535180941882523</v>
      </c>
      <c r="G289">
        <f t="shared" ca="1" si="539"/>
        <v>162.78373187901008</v>
      </c>
      <c r="I289">
        <f>SUM(D$2:D289)/COUNT(D$2:D289)</f>
        <v>1.9994574912924331E-2</v>
      </c>
      <c r="J289">
        <f>D289/I289</f>
        <v>1.0519353426321858</v>
      </c>
      <c r="L289">
        <f ca="1">VARA(C$2:C289)</f>
        <v>5.1164189939660696E-4</v>
      </c>
      <c r="M289">
        <f ca="1">(L289-L288)/D289</f>
        <v>-8.4727536561227473E-5</v>
      </c>
      <c r="N289">
        <f t="shared" ca="1" si="540"/>
        <v>3.5913564378645235E-2</v>
      </c>
      <c r="O289" t="b">
        <f ca="1">IF(OR(O288,M289*MIN((B289-B$2)*Analysis!$B$19,1)&gt;Analysis!$B$18),TRUE,FALSE)</f>
        <v>0</v>
      </c>
      <c r="P289">
        <f ca="1">IF(O289,P288,SUM(C$2:C289)/COUNT(C$2:C289))</f>
        <v>9.8521611999999941</v>
      </c>
      <c r="Q289">
        <f ca="1">IF(O289,C289-P289,0)</f>
        <v>0</v>
      </c>
      <c r="R289">
        <f ca="1">R288+Q289*$D289</f>
        <v>0</v>
      </c>
      <c r="S289">
        <f t="shared" ca="1" si="541"/>
        <v>0</v>
      </c>
      <c r="U289">
        <f ca="1">MEDIAN2(Q289,Analysis!$B$5,2)</f>
        <v>0</v>
      </c>
      <c r="V289">
        <f t="shared" ref="V289:W289" ca="1" si="600">V288+U289*$D289</f>
        <v>0</v>
      </c>
      <c r="W289">
        <f t="shared" ca="1" si="600"/>
        <v>0</v>
      </c>
      <c r="Y289">
        <f ca="1">AVERAGE2(U289,Analysis!$B$5,2)</f>
        <v>0</v>
      </c>
      <c r="Z289">
        <f t="shared" ref="Z289:AA289" ca="1" si="601">Z288+Y289*$D289</f>
        <v>0</v>
      </c>
      <c r="AA289">
        <f t="shared" ca="1" si="601"/>
        <v>0</v>
      </c>
      <c r="AD289">
        <f ca="1">IF(B289&gt;0,C289-Analysis!$B$14,0)</f>
        <v>-5.9555949428595767E-3</v>
      </c>
      <c r="AE289">
        <f ca="1">IF(B289&gt;0,AE288+AD289*$D289,0)</f>
        <v>-2.7022823143320954E-2</v>
      </c>
      <c r="AF289">
        <f ca="1">IF(B289&gt;0,AF288+AE289*$D289,0)</f>
        <v>-9.6512068308430371E-2</v>
      </c>
      <c r="AG289">
        <f ca="1">IF(AND(B289&gt;Analysis!$B$34,B289&lt;Analysis!$B$35),FilterInput(AD289,Analysis!$B$29,Analysis!$B$30),0)</f>
        <v>0</v>
      </c>
      <c r="AH289">
        <f ca="1">MEDIAN2(AG289,Analysis!$B$5,2)</f>
        <v>0</v>
      </c>
      <c r="AI289">
        <f ca="1">AVERAGE2(AH289,Analysis!$B$6,2)</f>
        <v>0</v>
      </c>
      <c r="AJ289">
        <f ca="1">INTEGRAL2(AI289,$B289,AJ288,AI288,$B288,Analysis!$B$22)</f>
        <v>0</v>
      </c>
      <c r="AK289">
        <f ca="1">IF(AND(B289&lt;Analysis!$B$35,B289&gt;0),INTEGRAL2(AJ289,$B289,AK288,AJ288,$B288,Analysis!$B$23),0)</f>
        <v>0</v>
      </c>
      <c r="AM289">
        <f>Analysis!$B$31*'Flight Input'!U289+IF('Flight Input'!U289 &gt; 0,Analysis!$B$32,0)</f>
        <v>0</v>
      </c>
      <c r="AN289">
        <f ca="1">_xlfn.COVARIANCE.P($AK$102:$AK$1171,AM289:AM1358)</f>
        <v>8.4286989262159235E-3</v>
      </c>
      <c r="AO289">
        <f t="shared" ca="1" si="537"/>
        <v>0</v>
      </c>
    </row>
    <row r="290" spans="1:41" x14ac:dyDescent="0.3">
      <c r="A290">
        <v>288</v>
      </c>
      <c r="B290">
        <f>'Flight Input'!M290</f>
        <v>5.811199999996461</v>
      </c>
      <c r="C290">
        <f ca="1">INDIRECT(CONCATENATE("'Flight Input'!",Analysis!$B$2,A290+2))</f>
        <v>9.851015610000001</v>
      </c>
      <c r="D290">
        <f t="shared" si="534"/>
        <v>2.0156999991741031E-2</v>
      </c>
      <c r="F290">
        <f t="shared" ca="1" si="538"/>
        <v>56.733747863451931</v>
      </c>
      <c r="G290">
        <f t="shared" ca="1" si="539"/>
        <v>163.92731403422511</v>
      </c>
      <c r="I290">
        <f>SUM(D$2:D290)/COUNT(D$2:D290)</f>
        <v>1.9995138888892445E-2</v>
      </c>
      <c r="J290">
        <f>D290/I290</f>
        <v>1.0080950226826633</v>
      </c>
      <c r="L290">
        <f ca="1">VARA(C$2:C290)</f>
        <v>5.098699061186785E-4</v>
      </c>
      <c r="M290">
        <f ca="1">(L290-L289)/D290</f>
        <v>-8.7909573778563441E-5</v>
      </c>
      <c r="N290">
        <f t="shared" ca="1" si="540"/>
        <v>1.2653668705915862E-2</v>
      </c>
      <c r="O290" t="b">
        <f ca="1">IF(OR(O289,M290*MIN((B290-B$2)*Analysis!$B$19,1)&gt;Analysis!$B$18),TRUE,FALSE)</f>
        <v>0</v>
      </c>
      <c r="P290">
        <f ca="1">IF(O290,P289,SUM(C$2:C290)/COUNT(C$2:C290))</f>
        <v>9.8521572360207568</v>
      </c>
      <c r="Q290">
        <f ca="1">IF(O290,C290-P290,0)</f>
        <v>0</v>
      </c>
      <c r="R290">
        <f ca="1">R289+Q290*$D290</f>
        <v>0</v>
      </c>
      <c r="S290">
        <f t="shared" ca="1" si="541"/>
        <v>0</v>
      </c>
      <c r="U290">
        <f ca="1">MEDIAN2(Q290,Analysis!$B$5,2)</f>
        <v>0</v>
      </c>
      <c r="V290">
        <f t="shared" ref="V290:W290" ca="1" si="602">V289+U290*$D290</f>
        <v>0</v>
      </c>
      <c r="W290">
        <f t="shared" ca="1" si="602"/>
        <v>0</v>
      </c>
      <c r="Y290">
        <f ca="1">AVERAGE2(U290,Analysis!$B$5,2)</f>
        <v>0</v>
      </c>
      <c r="Z290">
        <f t="shared" ref="Z290:AA290" ca="1" si="603">Z289+Y290*$D290</f>
        <v>0</v>
      </c>
      <c r="AA290">
        <f t="shared" ca="1" si="603"/>
        <v>0</v>
      </c>
      <c r="AD290">
        <f ca="1">IF(B290&gt;0,C290-Analysis!$B$14,0)</f>
        <v>-5.7005349428589369E-3</v>
      </c>
      <c r="AE290">
        <f ca="1">IF(B290&gt;0,AE289+AD290*$D290,0)</f>
        <v>-2.7137728826117081E-2</v>
      </c>
      <c r="AF290">
        <f ca="1">IF(B290&gt;0,AF289+AE290*$D290,0)</f>
        <v>-9.7059083508154287E-2</v>
      </c>
      <c r="AG290">
        <f ca="1">IF(AND(B290&gt;Analysis!$B$34,B290&lt;Analysis!$B$35),FilterInput(AD290,Analysis!$B$29,Analysis!$B$30),0)</f>
        <v>0</v>
      </c>
      <c r="AH290">
        <f ca="1">MEDIAN2(AG290,Analysis!$B$5,2)</f>
        <v>0</v>
      </c>
      <c r="AI290">
        <f ca="1">AVERAGE2(AH290,Analysis!$B$6,2)</f>
        <v>0</v>
      </c>
      <c r="AJ290">
        <f ca="1">INTEGRAL2(AI290,$B290,AJ289,AI289,$B289,Analysis!$B$22)</f>
        <v>0</v>
      </c>
      <c r="AK290">
        <f ca="1">IF(AND(B290&lt;Analysis!$B$35,B290&gt;0),INTEGRAL2(AJ290,$B290,AK289,AJ289,$B289,Analysis!$B$23),0)</f>
        <v>0</v>
      </c>
      <c r="AM290">
        <f>Analysis!$B$31*'Flight Input'!U290+IF('Flight Input'!U290 &gt; 0,Analysis!$B$32,0)</f>
        <v>0</v>
      </c>
      <c r="AN290">
        <f ca="1">_xlfn.COVARIANCE.P($AK$102:$AK$1171,AM290:AM1359)</f>
        <v>7.1599257015155255E-3</v>
      </c>
      <c r="AO290">
        <f t="shared" ca="1" si="537"/>
        <v>0</v>
      </c>
    </row>
    <row r="291" spans="1:41" x14ac:dyDescent="0.3">
      <c r="A291">
        <v>289</v>
      </c>
      <c r="B291">
        <f>'Flight Input'!M291</f>
        <v>5.8293629999971017</v>
      </c>
      <c r="C291">
        <f ca="1">INDIRECT(CONCATENATE("'Flight Input'!",Analysis!$B$2,A291+2))</f>
        <v>9.8514766799999993</v>
      </c>
      <c r="D291">
        <f t="shared" si="534"/>
        <v>1.816300000064075E-2</v>
      </c>
      <c r="F291">
        <f t="shared" ca="1" si="538"/>
        <v>56.912680234397087</v>
      </c>
      <c r="G291">
        <f t="shared" ca="1" si="539"/>
        <v>164.96101904535894</v>
      </c>
      <c r="I291">
        <f>SUM(D$2:D291)/COUNT(D$2:D291)</f>
        <v>1.9988799307964239E-2</v>
      </c>
      <c r="J291">
        <f>D291/I291</f>
        <v>0.90865888044630938</v>
      </c>
      <c r="L291">
        <f ca="1">VARA(C$2:C291)</f>
        <v>5.081072474795342E-4</v>
      </c>
      <c r="M291">
        <f ca="1">(L291-L290)/D291</f>
        <v>-9.704666845136344E-5</v>
      </c>
      <c r="N291">
        <f t="shared" ca="1" si="540"/>
        <v>2.5385123601939188E-2</v>
      </c>
      <c r="O291" t="b">
        <f ca="1">IF(OR(O290,M291*MIN((B291-B$2)*Analysis!$B$19,1)&gt;Analysis!$B$18),TRUE,FALSE)</f>
        <v>0</v>
      </c>
      <c r="P291">
        <f ca="1">IF(O291,P290,SUM(C$2:C291)/COUNT(C$2:C291))</f>
        <v>9.852154889275857</v>
      </c>
      <c r="Q291">
        <f ca="1">IF(O291,C291-P291,0)</f>
        <v>0</v>
      </c>
      <c r="R291">
        <f ca="1">R290+Q291*$D291</f>
        <v>0</v>
      </c>
      <c r="S291">
        <f t="shared" ca="1" si="541"/>
        <v>0</v>
      </c>
      <c r="U291">
        <f ca="1">MEDIAN2(Q291,Analysis!$B$5,2)</f>
        <v>0</v>
      </c>
      <c r="V291">
        <f t="shared" ref="V291:W291" ca="1" si="604">V290+U291*$D291</f>
        <v>0</v>
      </c>
      <c r="W291">
        <f t="shared" ca="1" si="604"/>
        <v>0</v>
      </c>
      <c r="Y291">
        <f ca="1">AVERAGE2(U291,Analysis!$B$5,2)</f>
        <v>0</v>
      </c>
      <c r="Z291">
        <f t="shared" ref="Z291:AA291" ca="1" si="605">Z290+Y291*$D291</f>
        <v>0</v>
      </c>
      <c r="AA291">
        <f t="shared" ca="1" si="605"/>
        <v>0</v>
      </c>
      <c r="AD291">
        <f ca="1">IF(B291&gt;0,C291-Analysis!$B$14,0)</f>
        <v>-5.2394649428606499E-3</v>
      </c>
      <c r="AE291">
        <f ca="1">IF(B291&gt;0,AE290+AD291*$D291,0)</f>
        <v>-2.7232893227877617E-2</v>
      </c>
      <c r="AF291">
        <f ca="1">IF(B291&gt;0,AF290+AE291*$D291,0)</f>
        <v>-9.755371454786968E-2</v>
      </c>
      <c r="AG291">
        <f ca="1">IF(AND(B291&gt;Analysis!$B$34,B291&lt;Analysis!$B$35),FilterInput(AD291,Analysis!$B$29,Analysis!$B$30),0)</f>
        <v>0</v>
      </c>
      <c r="AH291">
        <f ca="1">MEDIAN2(AG291,Analysis!$B$5,2)</f>
        <v>0</v>
      </c>
      <c r="AI291">
        <f ca="1">AVERAGE2(AH291,Analysis!$B$6,2)</f>
        <v>0</v>
      </c>
      <c r="AJ291">
        <f ca="1">INTEGRAL2(AI291,$B291,AJ290,AI290,$B290,Analysis!$B$22)</f>
        <v>0</v>
      </c>
      <c r="AK291">
        <f ca="1">IF(AND(B291&lt;Analysis!$B$35,B291&gt;0),INTEGRAL2(AJ291,$B291,AK290,AJ290,$B290,Analysis!$B$23),0)</f>
        <v>0</v>
      </c>
      <c r="AM291">
        <f>Analysis!$B$31*'Flight Input'!U291+IF('Flight Input'!U291 &gt; 0,Analysis!$B$32,0)</f>
        <v>0</v>
      </c>
      <c r="AN291">
        <f ca="1">_xlfn.COVARIANCE.P($AK$102:$AK$1171,AM291:AM1360)</f>
        <v>5.8872111573528606E-3</v>
      </c>
      <c r="AO291">
        <f t="shared" ca="1" si="537"/>
        <v>0</v>
      </c>
    </row>
    <row r="292" spans="1:41" x14ac:dyDescent="0.3">
      <c r="A292">
        <v>290</v>
      </c>
      <c r="B292">
        <f>'Flight Input'!M292</f>
        <v>5.8445210000063526</v>
      </c>
      <c r="C292">
        <f ca="1">INDIRECT(CONCATENATE("'Flight Input'!",Analysis!$B$2,A292+2))</f>
        <v>9.8662309200000013</v>
      </c>
      <c r="D292">
        <f t="shared" si="534"/>
        <v>1.5158000009250827E-2</v>
      </c>
      <c r="F292">
        <f t="shared" ca="1" si="538"/>
        <v>57.062232562773715</v>
      </c>
      <c r="G292">
        <f t="shared" ca="1" si="539"/>
        <v>165.82596836707333</v>
      </c>
      <c r="I292">
        <f>SUM(D$2:D292)/COUNT(D$2:D292)</f>
        <v>1.9972141379347986E-2</v>
      </c>
      <c r="J292">
        <f>D292/I292</f>
        <v>0.75895717546466102</v>
      </c>
      <c r="L292">
        <f ca="1">VARA(C$2:C292)</f>
        <v>5.0703602857750873E-4</v>
      </c>
      <c r="M292">
        <f ca="1">(L292-L291)/D292</f>
        <v>-7.0670200644657125E-5</v>
      </c>
      <c r="N292">
        <f t="shared" ca="1" si="540"/>
        <v>0.97336323993914853</v>
      </c>
      <c r="O292" t="b">
        <f ca="1">IF(OR(O291,M292*MIN((B292-B$2)*Analysis!$B$19,1)&gt;Analysis!$B$18),TRUE,FALSE)</f>
        <v>0</v>
      </c>
      <c r="P292">
        <f ca="1">IF(O292,P291,SUM(C$2:C292)/COUNT(C$2:C292))</f>
        <v>9.8522032605154575</v>
      </c>
      <c r="Q292">
        <f ca="1">IF(O292,C292-P292,0)</f>
        <v>0</v>
      </c>
      <c r="R292">
        <f ca="1">R291+Q292*$D292</f>
        <v>0</v>
      </c>
      <c r="S292">
        <f t="shared" ca="1" si="541"/>
        <v>0</v>
      </c>
      <c r="U292">
        <f ca="1">MEDIAN2(Q292,Analysis!$B$5,2)</f>
        <v>0</v>
      </c>
      <c r="V292">
        <f t="shared" ref="V292:W292" ca="1" si="606">V291+U292*$D292</f>
        <v>0</v>
      </c>
      <c r="W292">
        <f t="shared" ca="1" si="606"/>
        <v>0</v>
      </c>
      <c r="Y292">
        <f ca="1">AVERAGE2(U292,Analysis!$B$5,2)</f>
        <v>0</v>
      </c>
      <c r="Z292">
        <f t="shared" ref="Z292:AA292" ca="1" si="607">Z291+Y292*$D292</f>
        <v>0</v>
      </c>
      <c r="AA292">
        <f t="shared" ca="1" si="607"/>
        <v>0</v>
      </c>
      <c r="AD292">
        <f ca="1">IF(B292&gt;0,C292-Analysis!$B$14,0)</f>
        <v>9.5147750571413781E-3</v>
      </c>
      <c r="AE292">
        <f ca="1">IF(B292&gt;0,AE291+AD292*$D292,0)</f>
        <v>-2.7088668267473449E-2</v>
      </c>
      <c r="AF292">
        <f ca="1">IF(B292&gt;0,AF291+AE292*$D292,0)</f>
        <v>-9.7964324581718637E-2</v>
      </c>
      <c r="AG292">
        <f ca="1">IF(AND(B292&gt;Analysis!$B$34,B292&lt;Analysis!$B$35),FilterInput(AD292,Analysis!$B$29,Analysis!$B$30),0)</f>
        <v>0</v>
      </c>
      <c r="AH292">
        <f ca="1">MEDIAN2(AG292,Analysis!$B$5,2)</f>
        <v>0</v>
      </c>
      <c r="AI292">
        <f ca="1">AVERAGE2(AH292,Analysis!$B$6,2)</f>
        <v>0</v>
      </c>
      <c r="AJ292">
        <f ca="1">INTEGRAL2(AI292,$B292,AJ291,AI291,$B291,Analysis!$B$22)</f>
        <v>0</v>
      </c>
      <c r="AK292">
        <f ca="1">IF(AND(B292&lt;Analysis!$B$35,B292&gt;0),INTEGRAL2(AJ292,$B292,AK291,AJ291,$B291,Analysis!$B$23),0)</f>
        <v>0</v>
      </c>
      <c r="AM292">
        <f>Analysis!$B$31*'Flight Input'!U292+IF('Flight Input'!U292 &gt; 0,Analysis!$B$32,0)</f>
        <v>0</v>
      </c>
      <c r="AN292">
        <f ca="1">_xlfn.COVARIANCE.P($AK$102:$AK$1171,AM292:AM1361)</f>
        <v>4.6140685541530635E-3</v>
      </c>
      <c r="AO292">
        <f t="shared" ca="1" si="537"/>
        <v>0</v>
      </c>
    </row>
    <row r="293" spans="1:41" x14ac:dyDescent="0.3">
      <c r="A293">
        <v>291</v>
      </c>
      <c r="B293">
        <f>'Flight Input'!M293</f>
        <v>5.8717230000038398</v>
      </c>
      <c r="C293">
        <f ca="1">INDIRECT(CONCATENATE("'Flight Input'!",Analysis!$B$2,A293+2))</f>
        <v>9.8691837299999996</v>
      </c>
      <c r="D293">
        <f t="shared" si="534"/>
        <v>2.7201999997487292E-2</v>
      </c>
      <c r="F293">
        <f t="shared" ca="1" si="538"/>
        <v>57.33069409857238</v>
      </c>
      <c r="G293">
        <f t="shared" ca="1" si="539"/>
        <v>167.38547790779864</v>
      </c>
      <c r="I293">
        <f>SUM(D$2:D293)/COUNT(D$2:D293)</f>
        <v>1.999698625432441E-2</v>
      </c>
      <c r="J293">
        <f>D293/I293</f>
        <v>1.3603049805369933</v>
      </c>
      <c r="L293">
        <f ca="1">VARA(C$2:C293)</f>
        <v>5.0628108995931314E-4</v>
      </c>
      <c r="M293">
        <f ca="1">(L293-L292)/D293</f>
        <v>-2.7753055593902159E-5</v>
      </c>
      <c r="N293">
        <f t="shared" ca="1" si="540"/>
        <v>0.10855120947985476</v>
      </c>
      <c r="O293" t="b">
        <f ca="1">IF(OR(O292,M293*MIN((B293-B$2)*Analysis!$B$19,1)&gt;Analysis!$B$18),TRUE,FALSE)</f>
        <v>0</v>
      </c>
      <c r="P293">
        <f ca="1">IF(O293,P292,SUM(C$2:C293)/COUNT(C$2:C293))</f>
        <v>9.8522614128082129</v>
      </c>
      <c r="Q293">
        <f ca="1">IF(O293,C293-P293,0)</f>
        <v>0</v>
      </c>
      <c r="R293">
        <f ca="1">R292+Q293*$D293</f>
        <v>0</v>
      </c>
      <c r="S293">
        <f t="shared" ca="1" si="541"/>
        <v>0</v>
      </c>
      <c r="U293">
        <f ca="1">MEDIAN2(Q293,Analysis!$B$5,2)</f>
        <v>0</v>
      </c>
      <c r="V293">
        <f t="shared" ref="V293:W293" ca="1" si="608">V292+U293*$D293</f>
        <v>0</v>
      </c>
      <c r="W293">
        <f t="shared" ca="1" si="608"/>
        <v>0</v>
      </c>
      <c r="Y293">
        <f ca="1">AVERAGE2(U293,Analysis!$B$5,2)</f>
        <v>0</v>
      </c>
      <c r="Z293">
        <f t="shared" ref="Z293:AA293" ca="1" si="609">Z292+Y293*$D293</f>
        <v>0</v>
      </c>
      <c r="AA293">
        <f t="shared" ca="1" si="609"/>
        <v>0</v>
      </c>
      <c r="AD293">
        <f ca="1">IF(B293&gt;0,C293-Analysis!$B$14,0)</f>
        <v>1.246758505713963E-2</v>
      </c>
      <c r="AE293">
        <f ca="1">IF(B293&gt;0,AE292+AD293*$D293,0)</f>
        <v>-2.6749525018780463E-2</v>
      </c>
      <c r="AF293">
        <f ca="1">IF(B293&gt;0,AF292+AE293*$D293,0)</f>
        <v>-9.8691965161212286E-2</v>
      </c>
      <c r="AG293">
        <f ca="1">IF(AND(B293&gt;Analysis!$B$34,B293&lt;Analysis!$B$35),FilterInput(AD293,Analysis!$B$29,Analysis!$B$30),0)</f>
        <v>0</v>
      </c>
      <c r="AH293">
        <f ca="1">MEDIAN2(AG293,Analysis!$B$5,2)</f>
        <v>0</v>
      </c>
      <c r="AI293">
        <f ca="1">AVERAGE2(AH293,Analysis!$B$6,2)</f>
        <v>0</v>
      </c>
      <c r="AJ293">
        <f ca="1">INTEGRAL2(AI293,$B293,AJ292,AI292,$B292,Analysis!$B$22)</f>
        <v>0</v>
      </c>
      <c r="AK293">
        <f ca="1">IF(AND(B293&lt;Analysis!$B$35,B293&gt;0),INTEGRAL2(AJ293,$B293,AK292,AJ292,$B292,Analysis!$B$23),0)</f>
        <v>0</v>
      </c>
      <c r="AM293">
        <f>Analysis!$B$31*'Flight Input'!U293+IF('Flight Input'!U293 &gt; 0,Analysis!$B$32,0)</f>
        <v>0</v>
      </c>
      <c r="AN293">
        <f ca="1">_xlfn.COVARIANCE.P($AK$102:$AK$1171,AM293:AM1362)</f>
        <v>3.3378062338959794E-3</v>
      </c>
      <c r="AO293">
        <f t="shared" ca="1" si="537"/>
        <v>0</v>
      </c>
    </row>
    <row r="294" spans="1:41" x14ac:dyDescent="0.3">
      <c r="A294">
        <v>292</v>
      </c>
      <c r="B294">
        <f>'Flight Input'!M294</f>
        <v>5.8918779999949038</v>
      </c>
      <c r="C294">
        <f ca="1">INDIRECT(CONCATENATE("'Flight Input'!",Analysis!$B$2,A294+2))</f>
        <v>9.8502504300000009</v>
      </c>
      <c r="D294">
        <f t="shared" si="534"/>
        <v>2.015499999106396E-2</v>
      </c>
      <c r="F294">
        <f t="shared" ca="1" si="538"/>
        <v>57.529225895901007</v>
      </c>
      <c r="G294">
        <f t="shared" ca="1" si="539"/>
        <v>168.54497945521643</v>
      </c>
      <c r="I294">
        <f>SUM(D$2:D294)/COUNT(D$2:D294)</f>
        <v>1.9997527397258449E-2</v>
      </c>
      <c r="J294">
        <f>D294/I294</f>
        <v>1.0078746032285522</v>
      </c>
      <c r="L294">
        <f ca="1">VARA(C$2:C294)</f>
        <v>5.0456105283489818E-4</v>
      </c>
      <c r="M294">
        <f ca="1">(L294-L293)/D294</f>
        <v>-8.5340467634709079E-5</v>
      </c>
      <c r="N294">
        <f t="shared" ca="1" si="540"/>
        <v>-0.93938476846405805</v>
      </c>
      <c r="O294" t="b">
        <f ca="1">IF(OR(O293,M294*MIN((B294-B$2)*Analysis!$B$19,1)&gt;Analysis!$B$18),TRUE,FALSE)</f>
        <v>0</v>
      </c>
      <c r="P294">
        <f ca="1">IF(O294,P293,SUM(C$2:C294)/COUNT(C$2:C294))</f>
        <v>9.852254549385659</v>
      </c>
      <c r="Q294">
        <f ca="1">IF(O294,C294-P294,0)</f>
        <v>0</v>
      </c>
      <c r="R294">
        <f ca="1">R293+Q294*$D294</f>
        <v>0</v>
      </c>
      <c r="S294">
        <f t="shared" ca="1" si="541"/>
        <v>0</v>
      </c>
      <c r="U294">
        <f ca="1">MEDIAN2(Q294,Analysis!$B$5,2)</f>
        <v>0</v>
      </c>
      <c r="V294">
        <f t="shared" ref="V294:W294" ca="1" si="610">V293+U294*$D294</f>
        <v>0</v>
      </c>
      <c r="W294">
        <f t="shared" ca="1" si="610"/>
        <v>0</v>
      </c>
      <c r="Y294">
        <f ca="1">AVERAGE2(U294,Analysis!$B$5,2)</f>
        <v>0</v>
      </c>
      <c r="Z294">
        <f t="shared" ref="Z294:AA294" ca="1" si="611">Z293+Y294*$D294</f>
        <v>0</v>
      </c>
      <c r="AA294">
        <f t="shared" ca="1" si="611"/>
        <v>0</v>
      </c>
      <c r="AD294">
        <f ca="1">IF(B294&gt;0,C294-Analysis!$B$14,0)</f>
        <v>-6.4657149428590799E-3</v>
      </c>
      <c r="AE294">
        <f ca="1">IF(B294&gt;0,AE293+AD294*$D294,0)</f>
        <v>-2.687984150339601E-2</v>
      </c>
      <c r="AF294">
        <f ca="1">IF(B294&gt;0,AF293+AE294*$D294,0)</f>
        <v>-9.923372836647304E-2</v>
      </c>
      <c r="AG294">
        <f ca="1">IF(AND(B294&gt;Analysis!$B$34,B294&lt;Analysis!$B$35),FilterInput(AD294,Analysis!$B$29,Analysis!$B$30),0)</f>
        <v>0</v>
      </c>
      <c r="AH294">
        <f ca="1">MEDIAN2(AG294,Analysis!$B$5,2)</f>
        <v>0</v>
      </c>
      <c r="AI294">
        <f ca="1">AVERAGE2(AH294,Analysis!$B$6,2)</f>
        <v>0</v>
      </c>
      <c r="AJ294">
        <f ca="1">INTEGRAL2(AI294,$B294,AJ293,AI293,$B293,Analysis!$B$22)</f>
        <v>0</v>
      </c>
      <c r="AK294">
        <f ca="1">IF(AND(B294&lt;Analysis!$B$35,B294&gt;0),INTEGRAL2(AJ294,$B294,AK293,AJ293,$B293,Analysis!$B$23),0)</f>
        <v>0</v>
      </c>
      <c r="AM294">
        <f>Analysis!$B$31*'Flight Input'!U294+IF('Flight Input'!U294 &gt; 0,Analysis!$B$32,0)</f>
        <v>0</v>
      </c>
      <c r="AN294">
        <f ca="1">_xlfn.COVARIANCE.P($AK$102:$AK$1171,AM294:AM1363)</f>
        <v>2.0605025381781193E-3</v>
      </c>
      <c r="AO294">
        <f t="shared" ca="1" si="537"/>
        <v>0</v>
      </c>
    </row>
    <row r="295" spans="1:41" x14ac:dyDescent="0.3">
      <c r="A295">
        <v>293</v>
      </c>
      <c r="B295">
        <f>'Flight Input'!M295</f>
        <v>5.9094639999966603</v>
      </c>
      <c r="C295">
        <f ca="1">INDIRECT(CONCATENATE("'Flight Input'!",Analysis!$B$2,A295+2))</f>
        <v>9.8588439900000004</v>
      </c>
      <c r="D295">
        <f t="shared" si="534"/>
        <v>1.7586000001756474E-2</v>
      </c>
      <c r="F295">
        <f t="shared" ca="1" si="538"/>
        <v>57.702603526326463</v>
      </c>
      <c r="G295">
        <f t="shared" ca="1" si="539"/>
        <v>169.55973744093177</v>
      </c>
      <c r="I295">
        <f>SUM(D$2:D295)/COUNT(D$2:D295)</f>
        <v>1.9989296928331821E-2</v>
      </c>
      <c r="J295">
        <f>D295/I295</f>
        <v>0.87977081259076029</v>
      </c>
      <c r="L295">
        <f ca="1">VARA(C$2:C295)</f>
        <v>5.0298669100972825E-4</v>
      </c>
      <c r="M295">
        <f ca="1">(L295-L294)/D295</f>
        <v>-8.9523588366466865E-5</v>
      </c>
      <c r="N295">
        <f t="shared" ca="1" si="540"/>
        <v>0.48865916064717607</v>
      </c>
      <c r="O295" t="b">
        <f ca="1">IF(OR(O294,M295*MIN((B295-B$2)*Analysis!$B$19,1)&gt;Analysis!$B$18),TRUE,FALSE)</f>
        <v>0</v>
      </c>
      <c r="P295">
        <f ca="1">IF(O295,P294,SUM(C$2:C295)/COUNT(C$2:C295))</f>
        <v>9.8522769624489737</v>
      </c>
      <c r="Q295">
        <f ca="1">IF(O295,C295-P295,0)</f>
        <v>0</v>
      </c>
      <c r="R295">
        <f ca="1">R294+Q295*$D295</f>
        <v>0</v>
      </c>
      <c r="S295">
        <f t="shared" ca="1" si="541"/>
        <v>0</v>
      </c>
      <c r="U295">
        <f ca="1">MEDIAN2(Q295,Analysis!$B$5,2)</f>
        <v>0</v>
      </c>
      <c r="V295">
        <f t="shared" ref="V295:W295" ca="1" si="612">V294+U295*$D295</f>
        <v>0</v>
      </c>
      <c r="W295">
        <f t="shared" ca="1" si="612"/>
        <v>0</v>
      </c>
      <c r="Y295">
        <f ca="1">AVERAGE2(U295,Analysis!$B$5,2)</f>
        <v>0</v>
      </c>
      <c r="Z295">
        <f t="shared" ref="Z295:AA295" ca="1" si="613">Z294+Y295*$D295</f>
        <v>0</v>
      </c>
      <c r="AA295">
        <f t="shared" ca="1" si="613"/>
        <v>0</v>
      </c>
      <c r="AD295">
        <f ca="1">IF(B295&gt;0,C295-Analysis!$B$14,0)</f>
        <v>2.1278450571404761E-3</v>
      </c>
      <c r="AE295">
        <f ca="1">IF(B295&gt;0,AE294+AD295*$D295,0)</f>
        <v>-2.6842421220217402E-2</v>
      </c>
      <c r="AF295">
        <f ca="1">IF(B295&gt;0,AF294+AE295*$D295,0)</f>
        <v>-9.9705779186098936E-2</v>
      </c>
      <c r="AG295">
        <f ca="1">IF(AND(B295&gt;Analysis!$B$34,B295&lt;Analysis!$B$35),FilterInput(AD295,Analysis!$B$29,Analysis!$B$30),0)</f>
        <v>0</v>
      </c>
      <c r="AH295">
        <f ca="1">MEDIAN2(AG295,Analysis!$B$5,2)</f>
        <v>0</v>
      </c>
      <c r="AI295">
        <f ca="1">AVERAGE2(AH295,Analysis!$B$6,2)</f>
        <v>0</v>
      </c>
      <c r="AJ295">
        <f ca="1">INTEGRAL2(AI295,$B295,AJ294,AI294,$B294,Analysis!$B$22)</f>
        <v>0</v>
      </c>
      <c r="AK295">
        <f ca="1">IF(AND(B295&lt;Analysis!$B$35,B295&gt;0),INTEGRAL2(AJ295,$B295,AK294,AJ294,$B294,Analysis!$B$23),0)</f>
        <v>0</v>
      </c>
      <c r="AM295">
        <f>Analysis!$B$31*'Flight Input'!U295+IF('Flight Input'!U295 &gt; 0,Analysis!$B$32,0)</f>
        <v>0</v>
      </c>
      <c r="AN295">
        <f ca="1">_xlfn.COVARIANCE.P($AK$102:$AK$1171,AM295:AM1364)</f>
        <v>7.8152563175353136E-4</v>
      </c>
      <c r="AO295">
        <f t="shared" ca="1" si="537"/>
        <v>0</v>
      </c>
    </row>
    <row r="296" spans="1:41" x14ac:dyDescent="0.3">
      <c r="A296">
        <v>294</v>
      </c>
      <c r="B296">
        <f>'Flight Input'!M296</f>
        <v>5.9309780000039609</v>
      </c>
      <c r="C296">
        <f ca="1">INDIRECT(CONCATENATE("'Flight Input'!",Analysis!$B$2,A296+2))</f>
        <v>9.8488083600000014</v>
      </c>
      <c r="D296">
        <f t="shared" si="534"/>
        <v>2.1514000007300638E-2</v>
      </c>
      <c r="F296">
        <f t="shared" ca="1" si="538"/>
        <v>57.914490789455407</v>
      </c>
      <c r="G296">
        <f t="shared" ca="1" si="539"/>
        <v>170.80570979619893</v>
      </c>
      <c r="I296">
        <f>SUM(D$2:D296)/COUNT(D$2:D296)</f>
        <v>1.9994482993226273E-2</v>
      </c>
      <c r="J296">
        <f>D296/I296</f>
        <v>1.0759968144507235</v>
      </c>
      <c r="L296">
        <f ca="1">VARA(C$2:C296)</f>
        <v>5.0131663566347164E-4</v>
      </c>
      <c r="M296">
        <f ca="1">(L296-L295)/D296</f>
        <v>-7.7626445369986216E-5</v>
      </c>
      <c r="N296">
        <f t="shared" ca="1" si="540"/>
        <v>-0.46646974047566919</v>
      </c>
      <c r="O296" t="b">
        <f ca="1">IF(OR(O295,M296*MIN((B296-B$2)*Analysis!$B$19,1)&gt;Analysis!$B$18),TRUE,FALSE)</f>
        <v>0</v>
      </c>
      <c r="P296">
        <f ca="1">IF(O296,P295,SUM(C$2:C296)/COUNT(C$2:C296))</f>
        <v>9.8522652044745698</v>
      </c>
      <c r="Q296">
        <f ca="1">IF(O296,C296-P296,0)</f>
        <v>0</v>
      </c>
      <c r="R296">
        <f ca="1">R295+Q296*$D296</f>
        <v>0</v>
      </c>
      <c r="S296">
        <f t="shared" ca="1" si="541"/>
        <v>0</v>
      </c>
      <c r="U296">
        <f ca="1">MEDIAN2(Q296,Analysis!$B$5,2)</f>
        <v>0</v>
      </c>
      <c r="V296">
        <f t="shared" ref="V296:W296" ca="1" si="614">V295+U296*$D296</f>
        <v>0</v>
      </c>
      <c r="W296">
        <f t="shared" ca="1" si="614"/>
        <v>0</v>
      </c>
      <c r="Y296">
        <f ca="1">AVERAGE2(U296,Analysis!$B$5,2)</f>
        <v>0</v>
      </c>
      <c r="Z296">
        <f t="shared" ref="Z296:AA296" ca="1" si="615">Z295+Y296*$D296</f>
        <v>0</v>
      </c>
      <c r="AA296">
        <f t="shared" ca="1" si="615"/>
        <v>0</v>
      </c>
      <c r="AD296">
        <f ca="1">IF(B296&gt;0,C296-Analysis!$B$14,0)</f>
        <v>-7.9077849428585978E-3</v>
      </c>
      <c r="AE296">
        <f ca="1">IF(B296&gt;0,AE295+AD296*$D296,0)</f>
        <v>-2.7012549305535795E-2</v>
      </c>
      <c r="AF296">
        <f ca="1">IF(B296&gt;0,AF295+AE296*$D296,0)</f>
        <v>-0.10028692717205544</v>
      </c>
      <c r="AG296">
        <f ca="1">IF(AND(B296&gt;Analysis!$B$34,B296&lt;Analysis!$B$35),FilterInput(AD296,Analysis!$B$29,Analysis!$B$30),0)</f>
        <v>0</v>
      </c>
      <c r="AH296">
        <f ca="1">MEDIAN2(AG296,Analysis!$B$5,2)</f>
        <v>0</v>
      </c>
      <c r="AI296">
        <f ca="1">AVERAGE2(AH296,Analysis!$B$6,2)</f>
        <v>0</v>
      </c>
      <c r="AJ296">
        <f ca="1">INTEGRAL2(AI296,$B296,AJ295,AI295,$B295,Analysis!$B$22)</f>
        <v>0</v>
      </c>
      <c r="AK296">
        <f ca="1">IF(AND(B296&lt;Analysis!$B$35,B296&gt;0),INTEGRAL2(AJ296,$B296,AK295,AJ295,$B295,Analysis!$B$23),0)</f>
        <v>0</v>
      </c>
      <c r="AM296">
        <f>Analysis!$B$31*'Flight Input'!U296+IF('Flight Input'!U296 &gt; 0,Analysis!$B$32,0)</f>
        <v>0</v>
      </c>
      <c r="AN296">
        <f ca="1">_xlfn.COVARIANCE.P($AK$102:$AK$1171,AM296:AM1365)</f>
        <v>-4.9879336866482152E-4</v>
      </c>
      <c r="AO296">
        <f t="shared" ca="1" si="537"/>
        <v>0</v>
      </c>
    </row>
    <row r="297" spans="1:41" x14ac:dyDescent="0.3">
      <c r="A297">
        <v>295</v>
      </c>
      <c r="B297">
        <f>'Flight Input'!M297</f>
        <v>5.9442010000057053</v>
      </c>
      <c r="C297">
        <f ca="1">INDIRECT(CONCATENATE("'Flight Input'!",Analysis!$B$2,A297+2))</f>
        <v>9.8511235199999998</v>
      </c>
      <c r="D297">
        <f t="shared" si="534"/>
        <v>1.3223000001744367E-2</v>
      </c>
      <c r="F297">
        <f t="shared" ca="1" si="538"/>
        <v>58.044752195777548</v>
      </c>
      <c r="G297">
        <f t="shared" ca="1" si="539"/>
        <v>171.57323555458495</v>
      </c>
      <c r="I297">
        <f>SUM(D$2:D297)/COUNT(D$2:D297)</f>
        <v>1.9971528813594132E-2</v>
      </c>
      <c r="J297">
        <f>D297/I297</f>
        <v>0.66209252807645824</v>
      </c>
      <c r="L297">
        <f ca="1">VARA(C$2:C297)</f>
        <v>4.9962166076262691E-4</v>
      </c>
      <c r="M297">
        <f ca="1">(L297-L296)/D297</f>
        <v>-1.2818383881276055E-4</v>
      </c>
      <c r="N297">
        <f t="shared" ca="1" si="540"/>
        <v>0.17508583526378391</v>
      </c>
      <c r="O297" t="b">
        <f ca="1">IF(OR(O296,M297*MIN((B297-B$2)*Analysis!$B$19,1)&gt;Analysis!$B$18),TRUE,FALSE)</f>
        <v>0</v>
      </c>
      <c r="P297">
        <f ca="1">IF(O297,P296,SUM(C$2:C297)/COUNT(C$2:C297))</f>
        <v>9.8522613474324263</v>
      </c>
      <c r="Q297">
        <f ca="1">IF(O297,C297-P297,0)</f>
        <v>0</v>
      </c>
      <c r="R297">
        <f ca="1">R296+Q297*$D297</f>
        <v>0</v>
      </c>
      <c r="S297">
        <f t="shared" ca="1" si="541"/>
        <v>0</v>
      </c>
      <c r="U297">
        <f ca="1">MEDIAN2(Q297,Analysis!$B$5,2)</f>
        <v>0</v>
      </c>
      <c r="V297">
        <f t="shared" ref="V297:W297" ca="1" si="616">V296+U297*$D297</f>
        <v>0</v>
      </c>
      <c r="W297">
        <f t="shared" ca="1" si="616"/>
        <v>0</v>
      </c>
      <c r="Y297">
        <f ca="1">AVERAGE2(U297,Analysis!$B$5,2)</f>
        <v>0</v>
      </c>
      <c r="Z297">
        <f t="shared" ref="Z297:AA297" ca="1" si="617">Z296+Y297*$D297</f>
        <v>0</v>
      </c>
      <c r="AA297">
        <f t="shared" ca="1" si="617"/>
        <v>0</v>
      </c>
      <c r="AD297">
        <f ca="1">IF(B297&gt;0,C297-Analysis!$B$14,0)</f>
        <v>-5.5926249428601693E-3</v>
      </c>
      <c r="AE297">
        <f ca="1">IF(B297&gt;0,AE296+AD297*$D297,0)</f>
        <v>-2.7086500585164989E-2</v>
      </c>
      <c r="AF297">
        <f ca="1">IF(B297&gt;0,AF296+AE297*$D297,0)</f>
        <v>-0.10064509196934032</v>
      </c>
      <c r="AG297">
        <f ca="1">IF(AND(B297&gt;Analysis!$B$34,B297&lt;Analysis!$B$35),FilterInput(AD297,Analysis!$B$29,Analysis!$B$30),0)</f>
        <v>0</v>
      </c>
      <c r="AH297">
        <f ca="1">MEDIAN2(AG297,Analysis!$B$5,2)</f>
        <v>0</v>
      </c>
      <c r="AI297">
        <f ca="1">AVERAGE2(AH297,Analysis!$B$6,2)</f>
        <v>0</v>
      </c>
      <c r="AJ297">
        <f ca="1">INTEGRAL2(AI297,$B297,AJ296,AI296,$B296,Analysis!$B$22)</f>
        <v>0</v>
      </c>
      <c r="AK297">
        <f ca="1">IF(AND(B297&lt;Analysis!$B$35,B297&gt;0),INTEGRAL2(AJ297,$B297,AK296,AJ296,$B296,Analysis!$B$23),0)</f>
        <v>0</v>
      </c>
      <c r="AM297">
        <f>Analysis!$B$31*'Flight Input'!U297+IF('Flight Input'!U297 &gt; 0,Analysis!$B$32,0)</f>
        <v>0</v>
      </c>
      <c r="AN297">
        <f ca="1">_xlfn.COVARIANCE.P($AK$102:$AK$1171,AM297:AM1366)</f>
        <v>-1.2099822494041042E-3</v>
      </c>
      <c r="AO297">
        <f t="shared" ca="1" si="537"/>
        <v>0</v>
      </c>
    </row>
    <row r="298" spans="1:41" x14ac:dyDescent="0.3">
      <c r="A298">
        <v>296</v>
      </c>
      <c r="B298">
        <f>'Flight Input'!M298</f>
        <v>5.9691310000052908</v>
      </c>
      <c r="C298">
        <f ca="1">INDIRECT(CONCATENATE("'Flight Input'!",Analysis!$B$2,A298+2))</f>
        <v>9.8524674900000004</v>
      </c>
      <c r="D298">
        <f t="shared" si="534"/>
        <v>2.4929999999585561E-2</v>
      </c>
      <c r="F298">
        <f t="shared" ca="1" si="538"/>
        <v>58.290374210299163</v>
      </c>
      <c r="G298">
        <f t="shared" ca="1" si="539"/>
        <v>173.02641458362356</v>
      </c>
      <c r="I298">
        <f>SUM(D$2:D298)/COUNT(D$2:D298)</f>
        <v>1.9988280405438697E-2</v>
      </c>
      <c r="J298">
        <f>D298/I298</f>
        <v>1.2472308519747526</v>
      </c>
      <c r="L298">
        <f ca="1">VARA(C$2:C298)</f>
        <v>4.9793389282653156E-4</v>
      </c>
      <c r="M298">
        <f ca="1">(L298-L297)/D298</f>
        <v>-6.7700278223963622E-5</v>
      </c>
      <c r="N298">
        <f t="shared" ca="1" si="540"/>
        <v>5.3909747293340575E-2</v>
      </c>
      <c r="O298" t="b">
        <f ca="1">IF(OR(O297,M298*MIN((B298-B$2)*Analysis!$B$19,1)&gt;Analysis!$B$18),TRUE,FALSE)</f>
        <v>0</v>
      </c>
      <c r="P298">
        <f ca="1">IF(O298,P297,SUM(C$2:C298)/COUNT(C$2:C298))</f>
        <v>9.8522620415151447</v>
      </c>
      <c r="Q298">
        <f ca="1">IF(O298,C298-P298,0)</f>
        <v>0</v>
      </c>
      <c r="R298">
        <f ca="1">R297+Q298*$D298</f>
        <v>0</v>
      </c>
      <c r="S298">
        <f t="shared" ca="1" si="541"/>
        <v>0</v>
      </c>
      <c r="U298">
        <f ca="1">MEDIAN2(Q298,Analysis!$B$5,2)</f>
        <v>0</v>
      </c>
      <c r="V298">
        <f t="shared" ref="V298:W298" ca="1" si="618">V297+U298*$D298</f>
        <v>0</v>
      </c>
      <c r="W298">
        <f t="shared" ca="1" si="618"/>
        <v>0</v>
      </c>
      <c r="Y298">
        <f ca="1">AVERAGE2(U298,Analysis!$B$5,2)</f>
        <v>0</v>
      </c>
      <c r="Z298">
        <f t="shared" ref="Z298:AA298" ca="1" si="619">Z297+Y298*$D298</f>
        <v>0</v>
      </c>
      <c r="AA298">
        <f t="shared" ca="1" si="619"/>
        <v>0</v>
      </c>
      <c r="AD298">
        <f ca="1">IF(B298&gt;0,C298-Analysis!$B$14,0)</f>
        <v>-4.248654942859531E-3</v>
      </c>
      <c r="AE298">
        <f ca="1">IF(B298&gt;0,AE297+AD298*$D298,0)</f>
        <v>-2.7192419552888716E-2</v>
      </c>
      <c r="AF298">
        <f ca="1">IF(B298&gt;0,AF297+AE298*$D298,0)</f>
        <v>-0.10132299898878257</v>
      </c>
      <c r="AG298">
        <f ca="1">IF(AND(B298&gt;Analysis!$B$34,B298&lt;Analysis!$B$35),FilterInput(AD298,Analysis!$B$29,Analysis!$B$30),0)</f>
        <v>0</v>
      </c>
      <c r="AH298">
        <f ca="1">MEDIAN2(AG298,Analysis!$B$5,2)</f>
        <v>0</v>
      </c>
      <c r="AI298">
        <f ca="1">AVERAGE2(AH298,Analysis!$B$6,2)</f>
        <v>0</v>
      </c>
      <c r="AJ298">
        <f ca="1">INTEGRAL2(AI298,$B298,AJ297,AI297,$B297,Analysis!$B$22)</f>
        <v>0</v>
      </c>
      <c r="AK298">
        <f ca="1">IF(AND(B298&lt;Analysis!$B$35,B298&gt;0),INTEGRAL2(AJ298,$B298,AK297,AJ297,$B297,Analysis!$B$23),0)</f>
        <v>0</v>
      </c>
      <c r="AM298">
        <f>Analysis!$B$31*'Flight Input'!U298+IF('Flight Input'!U298 &gt; 0,Analysis!$B$32,0)</f>
        <v>0</v>
      </c>
      <c r="AN298">
        <f ca="1">_xlfn.COVARIANCE.P($AK$102:$AK$1171,AM298:AM1367)</f>
        <v>-1.9373905869167366E-3</v>
      </c>
      <c r="AO298">
        <f t="shared" ca="1" si="537"/>
        <v>0</v>
      </c>
    </row>
    <row r="299" spans="1:41" x14ac:dyDescent="0.3">
      <c r="A299">
        <v>297</v>
      </c>
      <c r="B299">
        <f>'Flight Input'!M299</f>
        <v>5.9892129999934696</v>
      </c>
      <c r="C299">
        <f ca="1">INDIRECT(CONCATENATE("'Flight Input'!",Analysis!$B$2,A299+2))</f>
        <v>9.8316408600000003</v>
      </c>
      <c r="D299">
        <f t="shared" si="534"/>
        <v>2.0081999988178723E-2</v>
      </c>
      <c r="F299">
        <f t="shared" ca="1" si="538"/>
        <v>58.487813221933457</v>
      </c>
      <c r="G299">
        <f t="shared" ca="1" si="539"/>
        <v>174.20096684805503</v>
      </c>
      <c r="I299">
        <f>SUM(D$2:D299)/COUNT(D$2:D299)</f>
        <v>1.9988595959589336E-2</v>
      </c>
      <c r="J299">
        <f>D299/I299</f>
        <v>1.0046728659070512</v>
      </c>
      <c r="L299">
        <f ca="1">VARA(C$2:C299)</f>
        <v>4.9768430453512344E-4</v>
      </c>
      <c r="M299">
        <f ca="1">(L299-L298)/D299</f>
        <v>-1.2428457900360453E-5</v>
      </c>
      <c r="N299">
        <f t="shared" ca="1" si="540"/>
        <v>-1.0370794747664467</v>
      </c>
      <c r="O299" t="b">
        <f ca="1">IF(OR(O298,M299*MIN((B299-B$2)*Analysis!$B$19,1)&gt;Analysis!$B$18),TRUE,FALSE)</f>
        <v>0</v>
      </c>
      <c r="P299">
        <f ca="1">IF(O299,P298,SUM(C$2:C299)/COUNT(C$2:C299))</f>
        <v>9.8521928429194556</v>
      </c>
      <c r="Q299">
        <f ca="1">IF(O299,C299-P299,0)</f>
        <v>0</v>
      </c>
      <c r="R299">
        <f ca="1">R298+Q299*$D299</f>
        <v>0</v>
      </c>
      <c r="S299">
        <f t="shared" ca="1" si="541"/>
        <v>0</v>
      </c>
      <c r="U299">
        <f ca="1">MEDIAN2(Q299,Analysis!$B$5,2)</f>
        <v>0</v>
      </c>
      <c r="V299">
        <f t="shared" ref="V299:W299" ca="1" si="620">V298+U299*$D299</f>
        <v>0</v>
      </c>
      <c r="W299">
        <f t="shared" ca="1" si="620"/>
        <v>0</v>
      </c>
      <c r="Y299">
        <f ca="1">AVERAGE2(U299,Analysis!$B$5,2)</f>
        <v>0</v>
      </c>
      <c r="Z299">
        <f t="shared" ref="Z299:AA299" ca="1" si="621">Z298+Y299*$D299</f>
        <v>0</v>
      </c>
      <c r="AA299">
        <f t="shared" ca="1" si="621"/>
        <v>0</v>
      </c>
      <c r="AD299">
        <f ca="1">IF(B299&gt;0,C299-Analysis!$B$14,0)</f>
        <v>-2.507528494285971E-2</v>
      </c>
      <c r="AE299">
        <f ca="1">IF(B299&gt;0,AE298+AD299*$D299,0)</f>
        <v>-2.7695981424814803E-2</v>
      </c>
      <c r="AF299">
        <f ca="1">IF(B299&gt;0,AF298+AE299*$D299,0)</f>
        <v>-0.10187918968742829</v>
      </c>
      <c r="AG299">
        <f ca="1">IF(AND(B299&gt;Analysis!$B$34,B299&lt;Analysis!$B$35),FilterInput(AD299,Analysis!$B$29,Analysis!$B$30),0)</f>
        <v>0</v>
      </c>
      <c r="AH299">
        <f ca="1">MEDIAN2(AG299,Analysis!$B$5,2)</f>
        <v>0</v>
      </c>
      <c r="AI299">
        <f ca="1">AVERAGE2(AH299,Analysis!$B$6,2)</f>
        <v>0</v>
      </c>
      <c r="AJ299">
        <f ca="1">INTEGRAL2(AI299,$B299,AJ298,AI298,$B298,Analysis!$B$22)</f>
        <v>0</v>
      </c>
      <c r="AK299">
        <f ca="1">IF(AND(B299&lt;Analysis!$B$35,B299&gt;0),INTEGRAL2(AJ299,$B299,AK298,AJ298,$B298,Analysis!$B$23),0)</f>
        <v>0</v>
      </c>
      <c r="AM299">
        <f>Analysis!$B$31*'Flight Input'!U299+IF('Flight Input'!U299 &gt; 0,Analysis!$B$32,0)</f>
        <v>0</v>
      </c>
      <c r="AN299">
        <f ca="1">_xlfn.COVARIANCE.P($AK$102:$AK$1171,AM299:AM1368)</f>
        <v>-2.684117956427038E-3</v>
      </c>
      <c r="AO299">
        <f t="shared" ca="1" si="537"/>
        <v>0</v>
      </c>
    </row>
    <row r="300" spans="1:41" x14ac:dyDescent="0.3">
      <c r="A300">
        <v>298</v>
      </c>
      <c r="B300">
        <f>'Flight Input'!M300</f>
        <v>6.0112450000015087</v>
      </c>
      <c r="C300">
        <f ca="1">INDIRECT(CONCATENATE("'Flight Input'!",Analysis!$B$2,A300+2))</f>
        <v>9.8598249900000017</v>
      </c>
      <c r="D300">
        <f t="shared" si="534"/>
        <v>2.2032000008039176E-2</v>
      </c>
      <c r="F300">
        <f t="shared" ca="1" si="538"/>
        <v>58.705044886192404</v>
      </c>
      <c r="G300">
        <f t="shared" ca="1" si="539"/>
        <v>175.49435639745957</v>
      </c>
      <c r="I300">
        <f>SUM(D$2:D300)/COUNT(D$2:D300)</f>
        <v>1.9995453020154604E-2</v>
      </c>
      <c r="J300">
        <f>D300/I300</f>
        <v>1.1018505050039034</v>
      </c>
      <c r="L300">
        <f ca="1">VARA(C$2:C300)</f>
        <v>4.9620903792296691E-4</v>
      </c>
      <c r="M300">
        <f ca="1">(L300-L299)/D300</f>
        <v>-6.6960176634814057E-5</v>
      </c>
      <c r="N300">
        <f t="shared" ca="1" si="540"/>
        <v>1.2792361106443997</v>
      </c>
      <c r="O300" t="b">
        <f ca="1">IF(OR(O299,M300*MIN((B300-B$2)*Analysis!$B$19,1)&gt;Analysis!$B$18),TRUE,FALSE)</f>
        <v>0</v>
      </c>
      <c r="P300">
        <f ca="1">IF(O300,P299,SUM(C$2:C300)/COUNT(C$2:C300))</f>
        <v>9.8522183684949756</v>
      </c>
      <c r="Q300">
        <f ca="1">IF(O300,C300-P300,0)</f>
        <v>0</v>
      </c>
      <c r="R300">
        <f ca="1">R299+Q300*$D300</f>
        <v>0</v>
      </c>
      <c r="S300">
        <f t="shared" ca="1" si="541"/>
        <v>0</v>
      </c>
      <c r="U300">
        <f ca="1">MEDIAN2(Q300,Analysis!$B$5,2)</f>
        <v>0</v>
      </c>
      <c r="V300">
        <f t="shared" ref="V300:W300" ca="1" si="622">V299+U300*$D300</f>
        <v>0</v>
      </c>
      <c r="W300">
        <f t="shared" ca="1" si="622"/>
        <v>0</v>
      </c>
      <c r="Y300">
        <f ca="1">AVERAGE2(U300,Analysis!$B$5,2)</f>
        <v>0</v>
      </c>
      <c r="Z300">
        <f t="shared" ref="Z300:AA300" ca="1" si="623">Z299+Y300*$D300</f>
        <v>0</v>
      </c>
      <c r="AA300">
        <f t="shared" ca="1" si="623"/>
        <v>0</v>
      </c>
      <c r="AD300">
        <f ca="1">IF(B300&gt;0,C300-Analysis!$B$14,0)</f>
        <v>3.108845057141707E-3</v>
      </c>
      <c r="AE300">
        <f ca="1">IF(B300&gt;0,AE299+AD300*$D300,0)</f>
        <v>-2.7627487350490865E-2</v>
      </c>
      <c r="AF300">
        <f ca="1">IF(B300&gt;0,AF299+AE300*$D300,0)</f>
        <v>-0.10248787848895641</v>
      </c>
      <c r="AG300">
        <f ca="1">IF(AND(B300&gt;Analysis!$B$34,B300&lt;Analysis!$B$35),FilterInput(AD300,Analysis!$B$29,Analysis!$B$30),0)</f>
        <v>0</v>
      </c>
      <c r="AH300">
        <f ca="1">MEDIAN2(AG300,Analysis!$B$5,2)</f>
        <v>0</v>
      </c>
      <c r="AI300">
        <f ca="1">AVERAGE2(AH300,Analysis!$B$6,2)</f>
        <v>0</v>
      </c>
      <c r="AJ300">
        <f ca="1">INTEGRAL2(AI300,$B300,AJ299,AI299,$B299,Analysis!$B$22)</f>
        <v>0</v>
      </c>
      <c r="AK300">
        <f ca="1">IF(AND(B300&lt;Analysis!$B$35,B300&gt;0),INTEGRAL2(AJ300,$B300,AK299,AJ299,$B299,Analysis!$B$23),0)</f>
        <v>0</v>
      </c>
      <c r="AM300">
        <f>Analysis!$B$31*'Flight Input'!U300+IF('Flight Input'!U300 &gt; 0,Analysis!$B$32,0)</f>
        <v>0</v>
      </c>
      <c r="AN300">
        <f ca="1">_xlfn.COVARIANCE.P($AK$102:$AK$1171,AM300:AM1369)</f>
        <v>-3.4469618593066143E-3</v>
      </c>
      <c r="AO300">
        <f t="shared" ca="1" si="537"/>
        <v>0</v>
      </c>
    </row>
    <row r="301" spans="1:41" x14ac:dyDescent="0.3">
      <c r="A301">
        <v>299</v>
      </c>
      <c r="B301">
        <f>'Flight Input'!M301</f>
        <v>6.0316659999953117</v>
      </c>
      <c r="C301">
        <f ca="1">INDIRECT(CONCATENATE("'Flight Input'!",Analysis!$B$2,A301+2))</f>
        <v>9.8448941700000017</v>
      </c>
      <c r="D301">
        <f t="shared" si="534"/>
        <v>2.042099999380298E-2</v>
      </c>
      <c r="F301">
        <f t="shared" ca="1" si="538"/>
        <v>58.906087469976967</v>
      </c>
      <c r="G301">
        <f t="shared" ca="1" si="539"/>
        <v>176.69727760931892</v>
      </c>
      <c r="I301">
        <f>SUM(D$2:D301)/COUNT(D$2:D301)</f>
        <v>1.9996876254180184E-2</v>
      </c>
      <c r="J301">
        <f>D301/I301</f>
        <v>1.0212094996354311</v>
      </c>
      <c r="L301">
        <f ca="1">VARA(C$2:C301)</f>
        <v>4.9472828886853743E-4</v>
      </c>
      <c r="M301">
        <f ca="1">(L301-L300)/D301</f>
        <v>-7.2511094210804127E-5</v>
      </c>
      <c r="N301">
        <f t="shared" ca="1" si="540"/>
        <v>-0.73115028669168824</v>
      </c>
      <c r="O301" t="b">
        <f ca="1">IF(OR(O300,M301*MIN((B301-B$2)*Analysis!$B$19,1)&gt;Analysis!$B$18),TRUE,FALSE)</f>
        <v>0</v>
      </c>
      <c r="P301">
        <f ca="1">IF(O301,P300,SUM(C$2:C301)/COUNT(C$2:C301))</f>
        <v>9.8521939544999935</v>
      </c>
      <c r="Q301">
        <f ca="1">IF(O301,C301-P301,0)</f>
        <v>0</v>
      </c>
      <c r="R301">
        <f ca="1">R300+Q301*$D301</f>
        <v>0</v>
      </c>
      <c r="S301">
        <f t="shared" ca="1" si="541"/>
        <v>0</v>
      </c>
      <c r="U301">
        <f ca="1">MEDIAN2(Q301,Analysis!$B$5,2)</f>
        <v>0</v>
      </c>
      <c r="V301">
        <f t="shared" ref="V301:W301" ca="1" si="624">V300+U301*$D301</f>
        <v>0</v>
      </c>
      <c r="W301">
        <f t="shared" ca="1" si="624"/>
        <v>0</v>
      </c>
      <c r="Y301">
        <f ca="1">AVERAGE2(U301,Analysis!$B$5,2)</f>
        <v>0</v>
      </c>
      <c r="Z301">
        <f t="shared" ref="Z301:AA301" ca="1" si="625">Z300+Y301*$D301</f>
        <v>0</v>
      </c>
      <c r="AA301">
        <f t="shared" ca="1" si="625"/>
        <v>0</v>
      </c>
      <c r="AD301">
        <f ca="1">IF(B301&gt;0,C301-Analysis!$B$14,0)</f>
        <v>-1.1821974942858304E-2</v>
      </c>
      <c r="AE301">
        <f ca="1">IF(B301&gt;0,AE300+AD301*$D301,0)</f>
        <v>-2.7868903900725713E-2</v>
      </c>
      <c r="AF301">
        <f ca="1">IF(B301&gt;0,AF300+AE301*$D301,0)</f>
        <v>-0.10305698937534043</v>
      </c>
      <c r="AG301">
        <f ca="1">IF(AND(B301&gt;Analysis!$B$34,B301&lt;Analysis!$B$35),FilterInput(AD301,Analysis!$B$29,Analysis!$B$30),0)</f>
        <v>0</v>
      </c>
      <c r="AH301">
        <f ca="1">MEDIAN2(AG301,Analysis!$B$5,2)</f>
        <v>0</v>
      </c>
      <c r="AI301">
        <f ca="1">AVERAGE2(AH301,Analysis!$B$6,2)</f>
        <v>0</v>
      </c>
      <c r="AJ301">
        <f ca="1">INTEGRAL2(AI301,$B301,AJ300,AI300,$B300,Analysis!$B$22)</f>
        <v>0</v>
      </c>
      <c r="AK301">
        <f ca="1">IF(AND(B301&lt;Analysis!$B$35,B301&gt;0),INTEGRAL2(AJ301,$B301,AK300,AJ300,$B300,Analysis!$B$23),0)</f>
        <v>0</v>
      </c>
      <c r="AM301">
        <f>Analysis!$B$31*'Flight Input'!U301+IF('Flight Input'!U301 &gt; 0,Analysis!$B$32,0)</f>
        <v>0</v>
      </c>
      <c r="AN301">
        <f ca="1">_xlfn.COVARIANCE.P($AK$102:$AK$1171,AM301:AM1370)</f>
        <v>-4.2115895082777965E-3</v>
      </c>
      <c r="AO301">
        <f t="shared" ca="1" si="537"/>
        <v>0</v>
      </c>
    </row>
    <row r="302" spans="1:41" x14ac:dyDescent="0.3">
      <c r="A302">
        <v>300</v>
      </c>
      <c r="B302">
        <f>'Flight Input'!M302</f>
        <v>6.049723999996786</v>
      </c>
      <c r="C302">
        <f ca="1">INDIRECT(CONCATENATE("'Flight Input'!",Analysis!$B$2,A302+2))</f>
        <v>9.8551750499999997</v>
      </c>
      <c r="D302">
        <f t="shared" si="534"/>
        <v>1.8058000001474284E-2</v>
      </c>
      <c r="F302">
        <f t="shared" ca="1" si="538"/>
        <v>59.084052221044395</v>
      </c>
      <c r="G302">
        <f t="shared" ca="1" si="539"/>
        <v>177.76421742441363</v>
      </c>
      <c r="I302">
        <f>SUM(D$2:D302)/COUNT(D$2:D302)</f>
        <v>1.9990413333337832E-2</v>
      </c>
      <c r="J302">
        <f>D302/I302</f>
        <v>0.90333299769040398</v>
      </c>
      <c r="L302">
        <f ca="1">VARA(C$2:C302)</f>
        <v>4.9310871925795736E-4</v>
      </c>
      <c r="M302">
        <f ca="1">(L302-L301)/D302</f>
        <v>-8.968709771003689E-5</v>
      </c>
      <c r="N302">
        <f t="shared" ca="1" si="540"/>
        <v>0.56932550665404269</v>
      </c>
      <c r="O302" t="b">
        <f ca="1">IF(OR(O301,M302*MIN((B302-B$2)*Analysis!$B$19,1)&gt;Analysis!$B$18),TRUE,FALSE)</f>
        <v>0</v>
      </c>
      <c r="P302">
        <f ca="1">IF(O302,P301,SUM(C$2:C302)/COUNT(C$2:C302))</f>
        <v>9.8522038584717535</v>
      </c>
      <c r="Q302">
        <f ca="1">IF(O302,C302-P302,0)</f>
        <v>0</v>
      </c>
      <c r="R302">
        <f ca="1">R301+Q302*$D302</f>
        <v>0</v>
      </c>
      <c r="S302">
        <f t="shared" ca="1" si="541"/>
        <v>0</v>
      </c>
      <c r="U302">
        <f ca="1">MEDIAN2(Q302,Analysis!$B$5,2)</f>
        <v>0</v>
      </c>
      <c r="V302">
        <f t="shared" ref="V302:W302" ca="1" si="626">V301+U302*$D302</f>
        <v>0</v>
      </c>
      <c r="W302">
        <f t="shared" ca="1" si="626"/>
        <v>0</v>
      </c>
      <c r="Y302">
        <f ca="1">AVERAGE2(U302,Analysis!$B$5,2)</f>
        <v>0</v>
      </c>
      <c r="Z302">
        <f t="shared" ref="Z302:AA302" ca="1" si="627">Z301+Y302*$D302</f>
        <v>0</v>
      </c>
      <c r="AA302">
        <f t="shared" ca="1" si="627"/>
        <v>0</v>
      </c>
      <c r="AD302">
        <f ca="1">IF(B302&gt;0,C302-Analysis!$B$14,0)</f>
        <v>-1.5410949428602549E-3</v>
      </c>
      <c r="AE302">
        <f ca="1">IF(B302&gt;0,AE301+AD302*$D302,0)</f>
        <v>-2.7896732993206157E-2</v>
      </c>
      <c r="AF302">
        <f ca="1">IF(B302&gt;0,AF301+AE302*$D302,0)</f>
        <v>-0.10356074857977288</v>
      </c>
      <c r="AG302">
        <f ca="1">IF(AND(B302&gt;Analysis!$B$34,B302&lt;Analysis!$B$35),FilterInput(AD302,Analysis!$B$29,Analysis!$B$30),0)</f>
        <v>0</v>
      </c>
      <c r="AH302">
        <f ca="1">MEDIAN2(AG302,Analysis!$B$5,2)</f>
        <v>0</v>
      </c>
      <c r="AI302">
        <f ca="1">AVERAGE2(AH302,Analysis!$B$6,2)</f>
        <v>0</v>
      </c>
      <c r="AJ302">
        <f ca="1">INTEGRAL2(AI302,$B302,AJ301,AI301,$B301,Analysis!$B$22)</f>
        <v>0</v>
      </c>
      <c r="AK302">
        <f ca="1">IF(AND(B302&lt;Analysis!$B$35,B302&gt;0),INTEGRAL2(AJ302,$B302,AK301,AJ301,$B301,Analysis!$B$23),0)</f>
        <v>0</v>
      </c>
      <c r="AM302">
        <f>Analysis!$B$31*'Flight Input'!U302+IF('Flight Input'!U302 &gt; 0,Analysis!$B$32,0)</f>
        <v>0</v>
      </c>
      <c r="AN302">
        <f ca="1">_xlfn.COVARIANCE.P($AK$102:$AK$1171,AM302:AM1371)</f>
        <v>-4.9873375556803157E-3</v>
      </c>
      <c r="AO302">
        <f t="shared" ca="1" si="537"/>
        <v>0</v>
      </c>
    </row>
    <row r="303" spans="1:41" x14ac:dyDescent="0.3">
      <c r="A303">
        <v>301</v>
      </c>
      <c r="B303">
        <f>'Flight Input'!M303</f>
        <v>6.0702909999963595</v>
      </c>
      <c r="C303">
        <f ca="1">INDIRECT(CONCATENATE("'Flight Input'!",Analysis!$B$2,A303+2))</f>
        <v>9.8530364699999993</v>
      </c>
      <c r="D303">
        <f t="shared" si="534"/>
        <v>2.0566999999573454E-2</v>
      </c>
      <c r="F303">
        <f t="shared" ca="1" si="538"/>
        <v>59.286699622118682</v>
      </c>
      <c r="G303">
        <f t="shared" ca="1" si="539"/>
        <v>178.98356697551645</v>
      </c>
      <c r="I303">
        <f>SUM(D$2:D303)/COUNT(D$2:D303)</f>
        <v>1.9992328903657552E-2</v>
      </c>
      <c r="J303">
        <f>D303/I303</f>
        <v>1.0287445799178887</v>
      </c>
      <c r="L303">
        <f ca="1">VARA(C$2:C303)</f>
        <v>4.9147277981342484E-4</v>
      </c>
      <c r="M303">
        <f ca="1">(L303-L302)/D303</f>
        <v>-7.9541957726768635E-5</v>
      </c>
      <c r="N303">
        <f t="shared" ca="1" si="540"/>
        <v>-0.10398113482981465</v>
      </c>
      <c r="O303" t="b">
        <f ca="1">IF(OR(O302,M303*MIN((B303-B$2)*Analysis!$B$19,1)&gt;Analysis!$B$18),TRUE,FALSE)</f>
        <v>0</v>
      </c>
      <c r="P303">
        <f ca="1">IF(O303,P302,SUM(C$2:C303)/COUNT(C$2:C303))</f>
        <v>9.8522066154635688</v>
      </c>
      <c r="Q303">
        <f ca="1">IF(O303,C303-P303,0)</f>
        <v>0</v>
      </c>
      <c r="R303">
        <f ca="1">R302+Q303*$D303</f>
        <v>0</v>
      </c>
      <c r="S303">
        <f t="shared" ca="1" si="541"/>
        <v>0</v>
      </c>
      <c r="U303">
        <f ca="1">MEDIAN2(Q303,Analysis!$B$5,2)</f>
        <v>0</v>
      </c>
      <c r="V303">
        <f t="shared" ref="V303:W303" ca="1" si="628">V302+U303*$D303</f>
        <v>0</v>
      </c>
      <c r="W303">
        <f t="shared" ca="1" si="628"/>
        <v>0</v>
      </c>
      <c r="Y303">
        <f ca="1">AVERAGE2(U303,Analysis!$B$5,2)</f>
        <v>0</v>
      </c>
      <c r="Z303">
        <f t="shared" ref="Z303:AA303" ca="1" si="629">Z302+Y303*$D303</f>
        <v>0</v>
      </c>
      <c r="AA303">
        <f t="shared" ca="1" si="629"/>
        <v>0</v>
      </c>
      <c r="AD303">
        <f ca="1">IF(B303&gt;0,C303-Analysis!$B$14,0)</f>
        <v>-3.6796749428607001E-3</v>
      </c>
      <c r="AE303">
        <f ca="1">IF(B303&gt;0,AE302+AD303*$D303,0)</f>
        <v>-2.7972412867754402E-2</v>
      </c>
      <c r="AF303">
        <f ca="1">IF(B303&gt;0,AF302+AE303*$D303,0)</f>
        <v>-0.10413605719521205</v>
      </c>
      <c r="AG303">
        <f ca="1">IF(AND(B303&gt;Analysis!$B$34,B303&lt;Analysis!$B$35),FilterInput(AD303,Analysis!$B$29,Analysis!$B$30),0)</f>
        <v>0</v>
      </c>
      <c r="AH303">
        <f ca="1">MEDIAN2(AG303,Analysis!$B$5,2)</f>
        <v>0</v>
      </c>
      <c r="AI303">
        <f ca="1">AVERAGE2(AH303,Analysis!$B$6,2)</f>
        <v>0</v>
      </c>
      <c r="AJ303">
        <f ca="1">INTEGRAL2(AI303,$B303,AJ302,AI302,$B302,Analysis!$B$22)</f>
        <v>0</v>
      </c>
      <c r="AK303">
        <f ca="1">IF(AND(B303&lt;Analysis!$B$35,B303&gt;0),INTEGRAL2(AJ303,$B303,AK302,AJ302,$B302,Analysis!$B$23),0)</f>
        <v>0</v>
      </c>
      <c r="AM303">
        <f>Analysis!$B$31*'Flight Input'!U303+IF('Flight Input'!U303 &gt; 0,Analysis!$B$32,0)</f>
        <v>0</v>
      </c>
      <c r="AN303">
        <f ca="1">_xlfn.COVARIANCE.P($AK$102:$AK$1171,AM303:AM1372)</f>
        <v>-5.7764956731793998E-3</v>
      </c>
      <c r="AO303">
        <f t="shared" ca="1" si="537"/>
        <v>0</v>
      </c>
    </row>
    <row r="304" spans="1:41" x14ac:dyDescent="0.3">
      <c r="A304">
        <v>302</v>
      </c>
      <c r="B304">
        <f>'Flight Input'!M304</f>
        <v>6.0916339999967022</v>
      </c>
      <c r="C304">
        <f ca="1">INDIRECT(CONCATENATE("'Flight Input'!",Analysis!$B$2,A304+2))</f>
        <v>9.8524086300000011</v>
      </c>
      <c r="D304">
        <f t="shared" si="534"/>
        <v>2.1343000000342727E-2</v>
      </c>
      <c r="F304">
        <f t="shared" ca="1" si="538"/>
        <v>59.49697957951215</v>
      </c>
      <c r="G304">
        <f t="shared" ca="1" si="539"/>
        <v>180.25341101070237</v>
      </c>
      <c r="I304">
        <f>SUM(D$2:D304)/COUNT(D$2:D304)</f>
        <v>1.9996801324507502E-2</v>
      </c>
      <c r="J304">
        <f>D304/I304</f>
        <v>1.0673207006455259</v>
      </c>
      <c r="L304">
        <f ca="1">VARA(C$2:C304)</f>
        <v>4.8984552118883388E-4</v>
      </c>
      <c r="M304">
        <f ca="1">(L304-L303)/D304</f>
        <v>-7.6243200326328397E-5</v>
      </c>
      <c r="N304">
        <f t="shared" ca="1" si="540"/>
        <v>-2.9416670570588804E-2</v>
      </c>
      <c r="O304" t="b">
        <f ca="1">IF(OR(O303,M304*MIN((B304-B$2)*Analysis!$B$19,1)&gt;Analysis!$B$18),TRUE,FALSE)</f>
        <v>0</v>
      </c>
      <c r="P304">
        <f ca="1">IF(O304,P303,SUM(C$2:C304)/COUNT(C$2:C304))</f>
        <v>9.8522072821782096</v>
      </c>
      <c r="Q304">
        <f ca="1">IF(O304,C304-P304,0)</f>
        <v>0</v>
      </c>
      <c r="R304">
        <f ca="1">R303+Q304*$D304</f>
        <v>0</v>
      </c>
      <c r="S304">
        <f t="shared" ca="1" si="541"/>
        <v>0</v>
      </c>
      <c r="U304">
        <f ca="1">MEDIAN2(Q304,Analysis!$B$5,2)</f>
        <v>0</v>
      </c>
      <c r="V304">
        <f t="shared" ref="V304:W304" ca="1" si="630">V303+U304*$D304</f>
        <v>0</v>
      </c>
      <c r="W304">
        <f t="shared" ca="1" si="630"/>
        <v>0</v>
      </c>
      <c r="Y304">
        <f ca="1">AVERAGE2(U304,Analysis!$B$5,2)</f>
        <v>0</v>
      </c>
      <c r="Z304">
        <f t="shared" ref="Z304:AA304" ca="1" si="631">Z303+Y304*$D304</f>
        <v>0</v>
      </c>
      <c r="AA304">
        <f t="shared" ca="1" si="631"/>
        <v>0</v>
      </c>
      <c r="AD304">
        <f ca="1">IF(B304&gt;0,C304-Analysis!$B$14,0)</f>
        <v>-4.3075149428588588E-3</v>
      </c>
      <c r="AE304">
        <f ca="1">IF(B304&gt;0,AE303+AD304*$D304,0)</f>
        <v>-2.8064348159181313E-2</v>
      </c>
      <c r="AF304">
        <f ca="1">IF(B304&gt;0,AF303+AE304*$D304,0)</f>
        <v>-0.10473503457798307</v>
      </c>
      <c r="AG304">
        <f ca="1">IF(AND(B304&gt;Analysis!$B$34,B304&lt;Analysis!$B$35),FilterInput(AD304,Analysis!$B$29,Analysis!$B$30),0)</f>
        <v>0</v>
      </c>
      <c r="AH304">
        <f ca="1">MEDIAN2(AG304,Analysis!$B$5,2)</f>
        <v>0</v>
      </c>
      <c r="AI304">
        <f ca="1">AVERAGE2(AH304,Analysis!$B$6,2)</f>
        <v>0</v>
      </c>
      <c r="AJ304">
        <f ca="1">INTEGRAL2(AI304,$B304,AJ303,AI303,$B303,Analysis!$B$22)</f>
        <v>0</v>
      </c>
      <c r="AK304">
        <f ca="1">IF(AND(B304&lt;Analysis!$B$35,B304&gt;0),INTEGRAL2(AJ304,$B304,AK303,AJ303,$B303,Analysis!$B$23),0)</f>
        <v>0</v>
      </c>
      <c r="AM304">
        <f>Analysis!$B$31*'Flight Input'!U304+IF('Flight Input'!U304 &gt; 0,Analysis!$B$32,0)</f>
        <v>0</v>
      </c>
      <c r="AN304">
        <f ca="1">_xlfn.COVARIANCE.P($AK$102:$AK$1171,AM304:AM1373)</f>
        <v>-6.5660680315015327E-3</v>
      </c>
      <c r="AO304">
        <f t="shared" ca="1" si="537"/>
        <v>0</v>
      </c>
    </row>
    <row r="305" spans="1:41" x14ac:dyDescent="0.3">
      <c r="A305">
        <v>303</v>
      </c>
      <c r="B305">
        <f>'Flight Input'!M305</f>
        <v>6.1098610000044573</v>
      </c>
      <c r="C305">
        <f ca="1">INDIRECT(CONCATENATE("'Flight Input'!",Analysis!$B$2,A305+2))</f>
        <v>9.8504466300000022</v>
      </c>
      <c r="D305">
        <f t="shared" si="534"/>
        <v>1.8227000007755123E-2</v>
      </c>
      <c r="F305">
        <f t="shared" ca="1" si="538"/>
        <v>59.67652367031355</v>
      </c>
      <c r="G305">
        <f t="shared" ca="1" si="539"/>
        <v>181.34113500810398</v>
      </c>
      <c r="I305">
        <f>SUM(D$2:D305)/COUNT(D$2:D305)</f>
        <v>1.9990960396069377E-2</v>
      </c>
      <c r="J305">
        <f>D305/I305</f>
        <v>0.91176209880036163</v>
      </c>
      <c r="L305">
        <f ca="1">VARA(C$2:C305)</f>
        <v>4.8823906633034244E-4</v>
      </c>
      <c r="M305">
        <f ca="1">(L305-L304)/D305</f>
        <v>-8.8135999221371629E-5</v>
      </c>
      <c r="N305">
        <f t="shared" ca="1" si="540"/>
        <v>-0.10764250832084973</v>
      </c>
      <c r="O305" t="b">
        <f ca="1">IF(OR(O304,M305*MIN((B305-B$2)*Analysis!$B$19,1)&gt;Analysis!$B$18),TRUE,FALSE)</f>
        <v>0</v>
      </c>
      <c r="P305">
        <f ca="1">IF(O305,P304,SUM(C$2:C305)/COUNT(C$2:C305))</f>
        <v>9.852201490559203</v>
      </c>
      <c r="Q305">
        <f ca="1">IF(O305,C305-P305,0)</f>
        <v>0</v>
      </c>
      <c r="R305">
        <f ca="1">R304+Q305*$D305</f>
        <v>0</v>
      </c>
      <c r="S305">
        <f t="shared" ca="1" si="541"/>
        <v>0</v>
      </c>
      <c r="U305">
        <f ca="1">MEDIAN2(Q305,Analysis!$B$5,2)</f>
        <v>0</v>
      </c>
      <c r="V305">
        <f t="shared" ref="V305:W305" ca="1" si="632">V304+U305*$D305</f>
        <v>0</v>
      </c>
      <c r="W305">
        <f t="shared" ca="1" si="632"/>
        <v>0</v>
      </c>
      <c r="Y305">
        <f ca="1">AVERAGE2(U305,Analysis!$B$5,2)</f>
        <v>0</v>
      </c>
      <c r="Z305">
        <f t="shared" ref="Z305:AA305" ca="1" si="633">Z304+Y305*$D305</f>
        <v>0</v>
      </c>
      <c r="AA305">
        <f t="shared" ca="1" si="633"/>
        <v>0</v>
      </c>
      <c r="AD305">
        <f ca="1">IF(B305&gt;0,C305-Analysis!$B$14,0)</f>
        <v>-6.2695149428577679E-3</v>
      </c>
      <c r="AE305">
        <f ca="1">IF(B305&gt;0,AE304+AD305*$D305,0)</f>
        <v>-2.8178622608093402E-2</v>
      </c>
      <c r="AF305">
        <f ca="1">IF(B305&gt;0,AF304+AE305*$D305,0)</f>
        <v>-0.10524864633247931</v>
      </c>
      <c r="AG305">
        <f ca="1">IF(AND(B305&gt;Analysis!$B$34,B305&lt;Analysis!$B$35),FilterInput(AD305,Analysis!$B$29,Analysis!$B$30),0)</f>
        <v>0</v>
      </c>
      <c r="AH305">
        <f ca="1">MEDIAN2(AG305,Analysis!$B$5,2)</f>
        <v>0</v>
      </c>
      <c r="AI305">
        <f ca="1">AVERAGE2(AH305,Analysis!$B$6,2)</f>
        <v>0</v>
      </c>
      <c r="AJ305">
        <f ca="1">INTEGRAL2(AI305,$B305,AJ304,AI304,$B304,Analysis!$B$22)</f>
        <v>0</v>
      </c>
      <c r="AK305">
        <f ca="1">IF(AND(B305&lt;Analysis!$B$35,B305&gt;0),INTEGRAL2(AJ305,$B305,AK304,AJ304,$B304,Analysis!$B$23),0)</f>
        <v>0</v>
      </c>
      <c r="AM305">
        <f>Analysis!$B$31*'Flight Input'!U305+IF('Flight Input'!U305 &gt; 0,Analysis!$B$32,0)</f>
        <v>0</v>
      </c>
      <c r="AN305">
        <f ca="1">_xlfn.COVARIANCE.P($AK$102:$AK$1171,AM305:AM1374)</f>
        <v>-7.3650573844010695E-3</v>
      </c>
      <c r="AO305">
        <f t="shared" ca="1" si="537"/>
        <v>0</v>
      </c>
    </row>
    <row r="306" spans="1:41" x14ac:dyDescent="0.3">
      <c r="A306">
        <v>304</v>
      </c>
      <c r="B306">
        <f>'Flight Input'!M306</f>
        <v>6.1296969999966677</v>
      </c>
      <c r="C306">
        <f ca="1">INDIRECT(CONCATENATE("'Flight Input'!",Analysis!$B$2,A306+2))</f>
        <v>9.850858650000001</v>
      </c>
      <c r="D306">
        <f t="shared" si="534"/>
        <v>1.9835999992210418E-2</v>
      </c>
      <c r="F306">
        <f t="shared" ca="1" si="538"/>
        <v>59.871925302418219</v>
      </c>
      <c r="G306">
        <f t="shared" ca="1" si="539"/>
        <v>182.52875451793636</v>
      </c>
      <c r="I306">
        <f>SUM(D$2:D306)/COUNT(D$2:D306)</f>
        <v>1.9990450657898787E-2</v>
      </c>
      <c r="J306">
        <f>D306/I306</f>
        <v>0.99227377769858627</v>
      </c>
      <c r="L306">
        <f ca="1">VARA(C$2:C306)</f>
        <v>4.8663892896928313E-4</v>
      </c>
      <c r="M306">
        <f ca="1">(L306-L305)/D306</f>
        <v>-8.0668348542431889E-5</v>
      </c>
      <c r="N306">
        <f t="shared" ca="1" si="540"/>
        <v>2.0771324871982615E-2</v>
      </c>
      <c r="O306" t="b">
        <f ca="1">IF(OR(O305,M306*MIN((B306-B$2)*Analysis!$B$19,1)&gt;Analysis!$B$18),TRUE,FALSE)</f>
        <v>0</v>
      </c>
      <c r="P306">
        <f ca="1">IF(O306,P305,SUM(C$2:C306)/COUNT(C$2:C306))</f>
        <v>9.8521970878032725</v>
      </c>
      <c r="Q306">
        <f ca="1">IF(O306,C306-P306,0)</f>
        <v>0</v>
      </c>
      <c r="R306">
        <f ca="1">R305+Q306*$D306</f>
        <v>0</v>
      </c>
      <c r="S306">
        <f t="shared" ca="1" si="541"/>
        <v>0</v>
      </c>
      <c r="U306">
        <f ca="1">MEDIAN2(Q306,Analysis!$B$5,2)</f>
        <v>0</v>
      </c>
      <c r="V306">
        <f t="shared" ref="V306:W306" ca="1" si="634">V305+U306*$D306</f>
        <v>0</v>
      </c>
      <c r="W306">
        <f t="shared" ca="1" si="634"/>
        <v>0</v>
      </c>
      <c r="Y306">
        <f ca="1">AVERAGE2(U306,Analysis!$B$5,2)</f>
        <v>0</v>
      </c>
      <c r="Z306">
        <f t="shared" ref="Z306:AA306" ca="1" si="635">Z305+Y306*$D306</f>
        <v>0</v>
      </c>
      <c r="AA306">
        <f t="shared" ca="1" si="635"/>
        <v>0</v>
      </c>
      <c r="AD306">
        <f ca="1">IF(B306&gt;0,C306-Analysis!$B$14,0)</f>
        <v>-5.8574949428589207E-3</v>
      </c>
      <c r="AE306">
        <f ca="1">IF(B306&gt;0,AE305+AD306*$D306,0)</f>
        <v>-2.8294811877734326E-2</v>
      </c>
      <c r="AF306">
        <f ca="1">IF(B306&gt;0,AF305+AE306*$D306,0)</f>
        <v>-0.10580990222066564</v>
      </c>
      <c r="AG306">
        <f ca="1">IF(AND(B306&gt;Analysis!$B$34,B306&lt;Analysis!$B$35),FilterInput(AD306,Analysis!$B$29,Analysis!$B$30),0)</f>
        <v>0</v>
      </c>
      <c r="AH306">
        <f ca="1">MEDIAN2(AG306,Analysis!$B$5,2)</f>
        <v>0</v>
      </c>
      <c r="AI306">
        <f ca="1">AVERAGE2(AH306,Analysis!$B$6,2)</f>
        <v>0</v>
      </c>
      <c r="AJ306">
        <f ca="1">INTEGRAL2(AI306,$B306,AJ305,AI305,$B305,Analysis!$B$22)</f>
        <v>0</v>
      </c>
      <c r="AK306">
        <f ca="1">IF(AND(B306&lt;Analysis!$B$35,B306&gt;0),INTEGRAL2(AJ306,$B306,AK305,AJ305,$B305,Analysis!$B$23),0)</f>
        <v>0</v>
      </c>
      <c r="AM306">
        <f>Analysis!$B$31*'Flight Input'!U306+IF('Flight Input'!U306 &gt; 0,Analysis!$B$32,0)</f>
        <v>0</v>
      </c>
      <c r="AN306">
        <f ca="1">_xlfn.COVARIANCE.P($AK$102:$AK$1171,AM306:AM1375)</f>
        <v>-8.1605075590395343E-3</v>
      </c>
      <c r="AO306">
        <f t="shared" ca="1" si="537"/>
        <v>0</v>
      </c>
    </row>
    <row r="307" spans="1:41" x14ac:dyDescent="0.3">
      <c r="A307">
        <v>305</v>
      </c>
      <c r="B307">
        <f>'Flight Input'!M307</f>
        <v>6.1473790000018198</v>
      </c>
      <c r="C307">
        <f ca="1">INDIRECT(CONCATENATE("'Flight Input'!",Analysis!$B$2,A307+2))</f>
        <v>9.8518396500000005</v>
      </c>
      <c r="D307">
        <f t="shared" si="534"/>
        <v>1.7682000005152076E-2</v>
      </c>
      <c r="F307">
        <f t="shared" ca="1" si="538"/>
        <v>60.046125531160278</v>
      </c>
      <c r="G307">
        <f t="shared" ca="1" si="539"/>
        <v>183.5904901098877</v>
      </c>
      <c r="I307">
        <f>SUM(D$2:D307)/COUNT(D$2:D307)</f>
        <v>1.9982881967234044E-2</v>
      </c>
      <c r="J307">
        <f>D307/I307</f>
        <v>0.88485735111408226</v>
      </c>
      <c r="L307">
        <f ca="1">VARA(C$2:C307)</f>
        <v>4.8504380901941998E-4</v>
      </c>
      <c r="M307">
        <f ca="1">(L307-L306)/D307</f>
        <v>-9.021151167279587E-5</v>
      </c>
      <c r="N307">
        <f t="shared" ca="1" si="540"/>
        <v>5.5480149288181006E-2</v>
      </c>
      <c r="O307" t="b">
        <f ca="1">IF(OR(O306,M307*MIN((B307-B$2)*Analysis!$B$19,1)&gt;Analysis!$B$18),TRUE,FALSE)</f>
        <v>0</v>
      </c>
      <c r="P307">
        <f ca="1">IF(O307,P306,SUM(C$2:C307)/COUNT(C$2:C307))</f>
        <v>9.8521959197058759</v>
      </c>
      <c r="Q307">
        <f ca="1">IF(O307,C307-P307,0)</f>
        <v>0</v>
      </c>
      <c r="R307">
        <f ca="1">R306+Q307*$D307</f>
        <v>0</v>
      </c>
      <c r="S307">
        <f t="shared" ca="1" si="541"/>
        <v>0</v>
      </c>
      <c r="U307">
        <f ca="1">MEDIAN2(Q307,Analysis!$B$5,2)</f>
        <v>0</v>
      </c>
      <c r="V307">
        <f t="shared" ref="V307:W307" ca="1" si="636">V306+U307*$D307</f>
        <v>0</v>
      </c>
      <c r="W307">
        <f t="shared" ca="1" si="636"/>
        <v>0</v>
      </c>
      <c r="Y307">
        <f ca="1">AVERAGE2(U307,Analysis!$B$5,2)</f>
        <v>0</v>
      </c>
      <c r="Z307">
        <f t="shared" ref="Z307:AA307" ca="1" si="637">Z306+Y307*$D307</f>
        <v>0</v>
      </c>
      <c r="AA307">
        <f t="shared" ca="1" si="637"/>
        <v>0</v>
      </c>
      <c r="AD307">
        <f ca="1">IF(B307&gt;0,C307-Analysis!$B$14,0)</f>
        <v>-4.8764949428594662E-3</v>
      </c>
      <c r="AE307">
        <f ca="1">IF(B307&gt;0,AE306+AD307*$D307,0)</f>
        <v>-2.8381038061339091E-2</v>
      </c>
      <c r="AF307">
        <f ca="1">IF(B307&gt;0,AF306+AE307*$D307,0)</f>
        <v>-0.10631173573581246</v>
      </c>
      <c r="AG307">
        <f ca="1">IF(AND(B307&gt;Analysis!$B$34,B307&lt;Analysis!$B$35),FilterInput(AD307,Analysis!$B$29,Analysis!$B$30),0)</f>
        <v>0</v>
      </c>
      <c r="AH307">
        <f ca="1">MEDIAN2(AG307,Analysis!$B$5,2)</f>
        <v>0</v>
      </c>
      <c r="AI307">
        <f ca="1">AVERAGE2(AH307,Analysis!$B$6,2)</f>
        <v>0</v>
      </c>
      <c r="AJ307">
        <f ca="1">INTEGRAL2(AI307,$B307,AJ306,AI306,$B306,Analysis!$B$22)</f>
        <v>0</v>
      </c>
      <c r="AK307">
        <f ca="1">IF(AND(B307&lt;Analysis!$B$35,B307&gt;0),INTEGRAL2(AJ307,$B307,AK306,AJ306,$B306,Analysis!$B$23),0)</f>
        <v>0</v>
      </c>
      <c r="AM307">
        <f>Analysis!$B$31*'Flight Input'!U307+IF('Flight Input'!U307 &gt; 0,Analysis!$B$32,0)</f>
        <v>0</v>
      </c>
      <c r="AN307">
        <f ca="1">_xlfn.COVARIANCE.P($AK$102:$AK$1171,AM307:AM1376)</f>
        <v>-8.9565311998313392E-3</v>
      </c>
      <c r="AO307">
        <f t="shared" ca="1" si="537"/>
        <v>0</v>
      </c>
    </row>
    <row r="308" spans="1:41" x14ac:dyDescent="0.3">
      <c r="A308">
        <v>306</v>
      </c>
      <c r="B308">
        <f>'Flight Input'!M308</f>
        <v>6.1705170000059297</v>
      </c>
      <c r="C308">
        <f ca="1">INDIRECT(CONCATENATE("'Flight Input'!",Analysis!$B$2,A308+2))</f>
        <v>9.8533700100000008</v>
      </c>
      <c r="D308">
        <f t="shared" si="534"/>
        <v>2.3138000004109927E-2</v>
      </c>
      <c r="F308">
        <f t="shared" ca="1" si="538"/>
        <v>60.274112806492155</v>
      </c>
      <c r="G308">
        <f t="shared" ca="1" si="539"/>
        <v>184.98511253225203</v>
      </c>
      <c r="I308">
        <f>SUM(D$2:D308)/COUNT(D$2:D308)</f>
        <v>1.9993192810491809E-2</v>
      </c>
      <c r="J308">
        <f>D308/I308</f>
        <v>1.1572938961488843</v>
      </c>
      <c r="L308">
        <f ca="1">VARA(C$2:C308)</f>
        <v>4.8346318872141453E-4</v>
      </c>
      <c r="M308">
        <f ca="1">(L308-L307)/D308</f>
        <v>-6.8312745169188621E-5</v>
      </c>
      <c r="N308">
        <f t="shared" ca="1" si="540"/>
        <v>6.6140548004514355E-2</v>
      </c>
      <c r="O308" t="b">
        <f ca="1">IF(OR(O307,M308*MIN((B308-B$2)*Analysis!$B$19,1)&gt;Analysis!$B$18),TRUE,FALSE)</f>
        <v>0</v>
      </c>
      <c r="P308">
        <f ca="1">IF(O308,P307,SUM(C$2:C308)/COUNT(C$2:C308))</f>
        <v>9.8521997441042277</v>
      </c>
      <c r="Q308">
        <f ca="1">IF(O308,C308-P308,0)</f>
        <v>0</v>
      </c>
      <c r="R308">
        <f ca="1">R307+Q308*$D308</f>
        <v>0</v>
      </c>
      <c r="S308">
        <f t="shared" ca="1" si="541"/>
        <v>0</v>
      </c>
      <c r="U308">
        <f ca="1">MEDIAN2(Q308,Analysis!$B$5,2)</f>
        <v>0</v>
      </c>
      <c r="V308">
        <f t="shared" ref="V308:W308" ca="1" si="638">V307+U308*$D308</f>
        <v>0</v>
      </c>
      <c r="W308">
        <f t="shared" ca="1" si="638"/>
        <v>0</v>
      </c>
      <c r="Y308">
        <f ca="1">AVERAGE2(U308,Analysis!$B$5,2)</f>
        <v>0</v>
      </c>
      <c r="Z308">
        <f t="shared" ref="Z308:AA308" ca="1" si="639">Z307+Y308*$D308</f>
        <v>0</v>
      </c>
      <c r="AA308">
        <f t="shared" ca="1" si="639"/>
        <v>0</v>
      </c>
      <c r="AD308">
        <f ca="1">IF(B308&gt;0,C308-Analysis!$B$14,0)</f>
        <v>-3.3461349428591802E-3</v>
      </c>
      <c r="AE308">
        <f ca="1">IF(B308&gt;0,AE307+AD308*$D308,0)</f>
        <v>-2.8458460931660719E-2</v>
      </c>
      <c r="AF308">
        <f ca="1">IF(B308&gt;0,AF307+AE308*$D308,0)</f>
        <v>-0.10697020760496619</v>
      </c>
      <c r="AG308">
        <f ca="1">IF(AND(B308&gt;Analysis!$B$34,B308&lt;Analysis!$B$35),FilterInput(AD308,Analysis!$B$29,Analysis!$B$30),0)</f>
        <v>0</v>
      </c>
      <c r="AH308">
        <f ca="1">MEDIAN2(AG308,Analysis!$B$5,2)</f>
        <v>0</v>
      </c>
      <c r="AI308">
        <f ca="1">AVERAGE2(AH308,Analysis!$B$6,2)</f>
        <v>0</v>
      </c>
      <c r="AJ308">
        <f ca="1">INTEGRAL2(AI308,$B308,AJ307,AI307,$B307,Analysis!$B$22)</f>
        <v>0</v>
      </c>
      <c r="AK308">
        <f ca="1">IF(AND(B308&lt;Analysis!$B$35,B308&gt;0),INTEGRAL2(AJ308,$B308,AK307,AJ307,$B307,Analysis!$B$23),0)</f>
        <v>0</v>
      </c>
      <c r="AM308">
        <f>Analysis!$B$31*'Flight Input'!U308+IF('Flight Input'!U308 &gt; 0,Analysis!$B$32,0)</f>
        <v>0</v>
      </c>
      <c r="AN308">
        <f ca="1">_xlfn.COVARIANCE.P($AK$102:$AK$1171,AM308:AM1377)</f>
        <v>-9.7549011671320841E-3</v>
      </c>
      <c r="AO308">
        <f t="shared" ca="1" si="537"/>
        <v>0</v>
      </c>
    </row>
    <row r="309" spans="1:41" x14ac:dyDescent="0.3">
      <c r="A309">
        <v>307</v>
      </c>
      <c r="B309">
        <f>'Flight Input'!M309</f>
        <v>6.1910729999945033</v>
      </c>
      <c r="C309">
        <f ca="1">INDIRECT(CONCATENATE("'Flight Input'!",Analysis!$B$2,A309+2))</f>
        <v>9.85001499</v>
      </c>
      <c r="D309">
        <f t="shared" si="534"/>
        <v>2.0555999988573603E-2</v>
      </c>
      <c r="F309">
        <f t="shared" ca="1" si="538"/>
        <v>60.476589714514049</v>
      </c>
      <c r="G309">
        <f t="shared" ca="1" si="539"/>
        <v>186.22826930973255</v>
      </c>
      <c r="I309">
        <f>SUM(D$2:D309)/COUNT(D$2:D309)</f>
        <v>1.9995026058628882E-2</v>
      </c>
      <c r="J309">
        <f>D309/I309</f>
        <v>1.0280556738610818</v>
      </c>
      <c r="L309">
        <f ca="1">VARA(C$2:C309)</f>
        <v>4.8190388730295458E-4</v>
      </c>
      <c r="M309">
        <f ca="1">(L309-L308)/D309</f>
        <v>-7.5856266750667196E-5</v>
      </c>
      <c r="N309">
        <f t="shared" ca="1" si="540"/>
        <v>-0.16321366033594609</v>
      </c>
      <c r="O309" t="b">
        <f ca="1">IF(OR(O308,M309*MIN((B309-B$2)*Analysis!$B$19,1)&gt;Analysis!$B$18),TRUE,FALSE)</f>
        <v>0</v>
      </c>
      <c r="P309">
        <f ca="1">IF(O309,P308,SUM(C$2:C309)/COUNT(C$2:C309))</f>
        <v>9.8521926507467477</v>
      </c>
      <c r="Q309">
        <f ca="1">IF(O309,C309-P309,0)</f>
        <v>0</v>
      </c>
      <c r="R309">
        <f ca="1">R308+Q309*$D309</f>
        <v>0</v>
      </c>
      <c r="S309">
        <f t="shared" ca="1" si="541"/>
        <v>0</v>
      </c>
      <c r="U309">
        <f ca="1">MEDIAN2(Q309,Analysis!$B$5,2)</f>
        <v>0</v>
      </c>
      <c r="V309">
        <f t="shared" ref="V309:W309" ca="1" si="640">V308+U309*$D309</f>
        <v>0</v>
      </c>
      <c r="W309">
        <f t="shared" ca="1" si="640"/>
        <v>0</v>
      </c>
      <c r="Y309">
        <f ca="1">AVERAGE2(U309,Analysis!$B$5,2)</f>
        <v>0</v>
      </c>
      <c r="Z309">
        <f t="shared" ref="Z309:AA309" ca="1" si="641">Z308+Y309*$D309</f>
        <v>0</v>
      </c>
      <c r="AA309">
        <f t="shared" ca="1" si="641"/>
        <v>0</v>
      </c>
      <c r="AD309">
        <f ca="1">IF(B309&gt;0,C309-Analysis!$B$14,0)</f>
        <v>-6.7011549428599437E-3</v>
      </c>
      <c r="AE309">
        <f ca="1">IF(B309&gt;0,AE308+AD309*$D309,0)</f>
        <v>-2.8596209872589578E-2</v>
      </c>
      <c r="AF309">
        <f ca="1">IF(B309&gt;0,AF308+AE309*$D309,0)</f>
        <v>-0.10755803129478038</v>
      </c>
      <c r="AG309">
        <f ca="1">IF(AND(B309&gt;Analysis!$B$34,B309&lt;Analysis!$B$35),FilterInput(AD309,Analysis!$B$29,Analysis!$B$30),0)</f>
        <v>0</v>
      </c>
      <c r="AH309">
        <f ca="1">MEDIAN2(AG309,Analysis!$B$5,2)</f>
        <v>0</v>
      </c>
      <c r="AI309">
        <f ca="1">AVERAGE2(AH309,Analysis!$B$6,2)</f>
        <v>0</v>
      </c>
      <c r="AJ309">
        <f ca="1">INTEGRAL2(AI309,$B309,AJ308,AI308,$B308,Analysis!$B$22)</f>
        <v>0</v>
      </c>
      <c r="AK309">
        <f ca="1">IF(AND(B309&lt;Analysis!$B$35,B309&gt;0),INTEGRAL2(AJ309,$B309,AK308,AJ308,$B308,Analysis!$B$23),0)</f>
        <v>0</v>
      </c>
      <c r="AM309">
        <f>Analysis!$B$31*'Flight Input'!U309+IF('Flight Input'!U309 &gt; 0,Analysis!$B$32,0)</f>
        <v>0</v>
      </c>
      <c r="AN309">
        <f ca="1">_xlfn.COVARIANCE.P($AK$102:$AK$1171,AM309:AM1378)</f>
        <v>-1.0556922767881441E-2</v>
      </c>
      <c r="AO309">
        <f t="shared" ca="1" si="537"/>
        <v>0</v>
      </c>
    </row>
    <row r="310" spans="1:41" x14ac:dyDescent="0.3">
      <c r="A310">
        <v>308</v>
      </c>
      <c r="B310">
        <f>'Flight Input'!M310</f>
        <v>6.2112950000009732</v>
      </c>
      <c r="C310">
        <f ca="1">INDIRECT(CONCATENATE("'Flight Input'!",Analysis!$B$2,A310+2))</f>
        <v>9.850711500000001</v>
      </c>
      <c r="D310">
        <f t="shared" si="534"/>
        <v>2.0222000006469898E-2</v>
      </c>
      <c r="F310">
        <f t="shared" ca="1" si="538"/>
        <v>60.675790802530784</v>
      </c>
      <c r="G310">
        <f t="shared" ca="1" si="539"/>
        <v>187.45525515173389</v>
      </c>
      <c r="I310">
        <f>SUM(D$2:D310)/COUNT(D$2:D310)</f>
        <v>1.9995762987030964E-2</v>
      </c>
      <c r="J310">
        <f>D310/I310</f>
        <v>1.0113142479027015</v>
      </c>
      <c r="L310">
        <f ca="1">VARA(C$2:C310)</f>
        <v>4.8034636399298916E-4</v>
      </c>
      <c r="M310">
        <f ca="1">(L310-L309)/D310</f>
        <v>-7.7021229822326934E-5</v>
      </c>
      <c r="N310">
        <f t="shared" ca="1" si="540"/>
        <v>3.4443180683319322E-2</v>
      </c>
      <c r="O310" t="b">
        <f ca="1">IF(OR(O309,M310*MIN((B310-B$2)*Analysis!$B$19,1)&gt;Analysis!$B$18),TRUE,FALSE)</f>
        <v>0</v>
      </c>
      <c r="P310">
        <f ca="1">IF(O310,P309,SUM(C$2:C310)/COUNT(C$2:C310))</f>
        <v>9.8521878573786363</v>
      </c>
      <c r="Q310">
        <f ca="1">IF(O310,C310-P310,0)</f>
        <v>0</v>
      </c>
      <c r="R310">
        <f ca="1">R309+Q310*$D310</f>
        <v>0</v>
      </c>
      <c r="S310">
        <f t="shared" ca="1" si="541"/>
        <v>0</v>
      </c>
      <c r="U310">
        <f ca="1">MEDIAN2(Q310,Analysis!$B$5,2)</f>
        <v>0</v>
      </c>
      <c r="V310">
        <f t="shared" ref="V310:W310" ca="1" si="642">V309+U310*$D310</f>
        <v>0</v>
      </c>
      <c r="W310">
        <f t="shared" ca="1" si="642"/>
        <v>0</v>
      </c>
      <c r="Y310">
        <f ca="1">AVERAGE2(U310,Analysis!$B$5,2)</f>
        <v>0</v>
      </c>
      <c r="Z310">
        <f t="shared" ref="Z310:AA310" ca="1" si="643">Z309+Y310*$D310</f>
        <v>0</v>
      </c>
      <c r="AA310">
        <f t="shared" ca="1" si="643"/>
        <v>0</v>
      </c>
      <c r="AD310">
        <f ca="1">IF(B310&gt;0,C310-Analysis!$B$14,0)</f>
        <v>-6.0046449428590165E-3</v>
      </c>
      <c r="AE310">
        <f ca="1">IF(B310&gt;0,AE309+AD310*$D310,0)</f>
        <v>-2.8717635802662924E-2</v>
      </c>
      <c r="AF310">
        <f ca="1">IF(B310&gt;0,AF309+AE310*$D310,0)</f>
        <v>-0.10813875932616764</v>
      </c>
      <c r="AG310">
        <f ca="1">IF(AND(B310&gt;Analysis!$B$34,B310&lt;Analysis!$B$35),FilterInput(AD310,Analysis!$B$29,Analysis!$B$30),0)</f>
        <v>0</v>
      </c>
      <c r="AH310">
        <f ca="1">MEDIAN2(AG310,Analysis!$B$5,2)</f>
        <v>0</v>
      </c>
      <c r="AI310">
        <f ca="1">AVERAGE2(AH310,Analysis!$B$6,2)</f>
        <v>0</v>
      </c>
      <c r="AJ310">
        <f ca="1">INTEGRAL2(AI310,$B310,AJ309,AI309,$B309,Analysis!$B$22)</f>
        <v>0</v>
      </c>
      <c r="AK310">
        <f ca="1">IF(AND(B310&lt;Analysis!$B$35,B310&gt;0),INTEGRAL2(AJ310,$B310,AK309,AJ309,$B309,Analysis!$B$23),0)</f>
        <v>0</v>
      </c>
      <c r="AM310">
        <f>Analysis!$B$31*'Flight Input'!U310+IF('Flight Input'!U310 &gt; 0,Analysis!$B$32,0)</f>
        <v>0</v>
      </c>
      <c r="AN310">
        <f ca="1">_xlfn.COVARIANCE.P($AK$102:$AK$1171,AM310:AM1379)</f>
        <v>-1.1361984922533137E-2</v>
      </c>
      <c r="AO310">
        <f t="shared" ca="1" si="537"/>
        <v>0</v>
      </c>
    </row>
    <row r="311" spans="1:41" x14ac:dyDescent="0.3">
      <c r="A311">
        <v>309</v>
      </c>
      <c r="B311">
        <f>'Flight Input'!M311</f>
        <v>6.2324990000051912</v>
      </c>
      <c r="C311">
        <f ca="1">INDIRECT(CONCATENATE("'Flight Input'!",Analysis!$B$2,A311+2))</f>
        <v>9.8506722599999996</v>
      </c>
      <c r="D311">
        <f t="shared" si="534"/>
        <v>2.120400000421796E-2</v>
      </c>
      <c r="F311">
        <f t="shared" ca="1" si="538"/>
        <v>60.884664457173372</v>
      </c>
      <c r="G311">
        <f t="shared" ca="1" si="539"/>
        <v>188.74625357714061</v>
      </c>
      <c r="I311">
        <f>SUM(D$2:D311)/COUNT(D$2:D311)</f>
        <v>1.9999673139190145E-2</v>
      </c>
      <c r="J311">
        <f>D311/I311</f>
        <v>1.0602173273856106</v>
      </c>
      <c r="L311">
        <f ca="1">VARA(C$2:C311)</f>
        <v>4.7879925480732489E-4</v>
      </c>
      <c r="M311">
        <f ca="1">(L311-L310)/D311</f>
        <v>-7.2963081746675888E-5</v>
      </c>
      <c r="N311">
        <f t="shared" ca="1" si="540"/>
        <v>-1.8505942271987588E-3</v>
      </c>
      <c r="O311" t="b">
        <f ca="1">IF(OR(O310,M311*MIN((B311-B$2)*Analysis!$B$19,1)&gt;Analysis!$B$18),TRUE,FALSE)</f>
        <v>0</v>
      </c>
      <c r="P311">
        <f ca="1">IF(O311,P310,SUM(C$2:C311)/COUNT(C$2:C311))</f>
        <v>9.8521829683548336</v>
      </c>
      <c r="Q311">
        <f ca="1">IF(O311,C311-P311,0)</f>
        <v>0</v>
      </c>
      <c r="R311">
        <f ca="1">R310+Q311*$D311</f>
        <v>0</v>
      </c>
      <c r="S311">
        <f t="shared" ca="1" si="541"/>
        <v>0</v>
      </c>
      <c r="U311">
        <f ca="1">MEDIAN2(Q311,Analysis!$B$5,2)</f>
        <v>0</v>
      </c>
      <c r="V311">
        <f t="shared" ref="V311:W311" ca="1" si="644">V310+U311*$D311</f>
        <v>0</v>
      </c>
      <c r="W311">
        <f t="shared" ca="1" si="644"/>
        <v>0</v>
      </c>
      <c r="Y311">
        <f ca="1">AVERAGE2(U311,Analysis!$B$5,2)</f>
        <v>0</v>
      </c>
      <c r="Z311">
        <f t="shared" ref="Z311:AA311" ca="1" si="645">Z310+Y311*$D311</f>
        <v>0</v>
      </c>
      <c r="AA311">
        <f t="shared" ca="1" si="645"/>
        <v>0</v>
      </c>
      <c r="AD311">
        <f ca="1">IF(B311&gt;0,C311-Analysis!$B$14,0)</f>
        <v>-6.0438849428603447E-3</v>
      </c>
      <c r="AE311">
        <f ca="1">IF(B311&gt;0,AE310+AD311*$D311,0)</f>
        <v>-2.8845790339016828E-2</v>
      </c>
      <c r="AF311">
        <f ca="1">IF(B311&gt;0,AF310+AE311*$D311,0)</f>
        <v>-0.10875040546463782</v>
      </c>
      <c r="AG311">
        <f ca="1">IF(AND(B311&gt;Analysis!$B$34,B311&lt;Analysis!$B$35),FilterInput(AD311,Analysis!$B$29,Analysis!$B$30),0)</f>
        <v>0</v>
      </c>
      <c r="AH311">
        <f ca="1">MEDIAN2(AG311,Analysis!$B$5,2)</f>
        <v>0</v>
      </c>
      <c r="AI311">
        <f ca="1">AVERAGE2(AH311,Analysis!$B$6,2)</f>
        <v>0</v>
      </c>
      <c r="AJ311">
        <f ca="1">INTEGRAL2(AI311,$B311,AJ310,AI310,$B310,Analysis!$B$22)</f>
        <v>0</v>
      </c>
      <c r="AK311">
        <f ca="1">IF(AND(B311&lt;Analysis!$B$35,B311&gt;0),INTEGRAL2(AJ311,$B311,AK310,AJ310,$B310,Analysis!$B$23),0)</f>
        <v>0</v>
      </c>
      <c r="AM311">
        <f>Analysis!$B$31*'Flight Input'!U311+IF('Flight Input'!U311 &gt; 0,Analysis!$B$32,0)</f>
        <v>0</v>
      </c>
      <c r="AN311">
        <f ca="1">_xlfn.COVARIANCE.P($AK$102:$AK$1171,AM311:AM1380)</f>
        <v>-1.2177892587014998E-2</v>
      </c>
      <c r="AO311">
        <f t="shared" ca="1" si="537"/>
        <v>0</v>
      </c>
    </row>
    <row r="312" spans="1:41" x14ac:dyDescent="0.3">
      <c r="A312">
        <v>310</v>
      </c>
      <c r="B312">
        <f>'Flight Input'!M312</f>
        <v>6.2469310000014957</v>
      </c>
      <c r="C312">
        <f ca="1">INDIRECT(CONCATENATE("'Flight Input'!",Analysis!$B$2,A312+2))</f>
        <v>9.850554540000001</v>
      </c>
      <c r="D312">
        <f t="shared" si="534"/>
        <v>1.4431999996304512E-2</v>
      </c>
      <c r="F312">
        <f t="shared" ca="1" si="538"/>
        <v>61.026827660258249</v>
      </c>
      <c r="G312">
        <f t="shared" ca="1" si="539"/>
        <v>189.62699275370792</v>
      </c>
      <c r="I312">
        <f>SUM(D$2:D312)/COUNT(D$2:D312)</f>
        <v>1.9981712903245352E-2</v>
      </c>
      <c r="J312">
        <f>D312/I312</f>
        <v>0.72226040210799558</v>
      </c>
      <c r="L312">
        <f ca="1">VARA(C$2:C312)</f>
        <v>4.7726326770241857E-4</v>
      </c>
      <c r="M312">
        <f ca="1">(L312-L311)/D312</f>
        <v>-1.0642926173085024E-4</v>
      </c>
      <c r="N312">
        <f t="shared" ca="1" si="540"/>
        <v>-8.1568736161861978E-3</v>
      </c>
      <c r="O312" t="b">
        <f ca="1">IF(OR(O311,M312*MIN((B312-B$2)*Analysis!$B$19,1)&gt;Analysis!$B$18),TRUE,FALSE)</f>
        <v>0</v>
      </c>
      <c r="P312">
        <f ca="1">IF(O312,P311,SUM(C$2:C312)/COUNT(C$2:C312))</f>
        <v>9.852177732250798</v>
      </c>
      <c r="Q312">
        <f ca="1">IF(O312,C312-P312,0)</f>
        <v>0</v>
      </c>
      <c r="R312">
        <f ca="1">R311+Q312*$D312</f>
        <v>0</v>
      </c>
      <c r="S312">
        <f t="shared" ca="1" si="541"/>
        <v>0</v>
      </c>
      <c r="U312">
        <f ca="1">MEDIAN2(Q312,Analysis!$B$5,2)</f>
        <v>0</v>
      </c>
      <c r="V312">
        <f t="shared" ref="V312:W312" ca="1" si="646">V311+U312*$D312</f>
        <v>0</v>
      </c>
      <c r="W312">
        <f t="shared" ca="1" si="646"/>
        <v>0</v>
      </c>
      <c r="Y312">
        <f ca="1">AVERAGE2(U312,Analysis!$B$5,2)</f>
        <v>0</v>
      </c>
      <c r="Z312">
        <f t="shared" ref="Z312:AA312" ca="1" si="647">Z311+Y312*$D312</f>
        <v>0</v>
      </c>
      <c r="AA312">
        <f t="shared" ca="1" si="647"/>
        <v>0</v>
      </c>
      <c r="AD312">
        <f ca="1">IF(B312&gt;0,C312-Analysis!$B$14,0)</f>
        <v>-6.1616049428590003E-3</v>
      </c>
      <c r="AE312">
        <f ca="1">IF(B312&gt;0,AE311+AD312*$D312,0)</f>
        <v>-2.8934714621529398E-2</v>
      </c>
      <c r="AF312">
        <f ca="1">IF(B312&gt;0,AF311+AE312*$D312,0)</f>
        <v>-0.10916799126594881</v>
      </c>
      <c r="AG312">
        <f ca="1">IF(AND(B312&gt;Analysis!$B$34,B312&lt;Analysis!$B$35),FilterInput(AD312,Analysis!$B$29,Analysis!$B$30),0)</f>
        <v>0</v>
      </c>
      <c r="AH312">
        <f ca="1">MEDIAN2(AG312,Analysis!$B$5,2)</f>
        <v>0</v>
      </c>
      <c r="AI312">
        <f ca="1">AVERAGE2(AH312,Analysis!$B$6,2)</f>
        <v>0</v>
      </c>
      <c r="AJ312">
        <f ca="1">INTEGRAL2(AI312,$B312,AJ311,AI311,$B311,Analysis!$B$22)</f>
        <v>0</v>
      </c>
      <c r="AK312">
        <f ca="1">IF(AND(B312&lt;Analysis!$B$35,B312&gt;0),INTEGRAL2(AJ312,$B312,AK311,AJ311,$B311,Analysis!$B$23),0)</f>
        <v>0</v>
      </c>
      <c r="AM312">
        <f>Analysis!$B$31*'Flight Input'!U312+IF('Flight Input'!U312 &gt; 0,Analysis!$B$32,0)</f>
        <v>0</v>
      </c>
      <c r="AN312">
        <f ca="1">_xlfn.COVARIANCE.P($AK$102:$AK$1171,AM312:AM1381)</f>
        <v>-1.3000953726874404E-2</v>
      </c>
      <c r="AO312">
        <f t="shared" ca="1" si="537"/>
        <v>0</v>
      </c>
    </row>
    <row r="313" spans="1:41" x14ac:dyDescent="0.3">
      <c r="A313">
        <v>311</v>
      </c>
      <c r="B313">
        <f>'Flight Input'!M313</f>
        <v>6.2678610000002664</v>
      </c>
      <c r="C313">
        <f ca="1">INDIRECT(CONCATENATE("'Flight Input'!",Analysis!$B$2,A313+2))</f>
        <v>9.8352607499999998</v>
      </c>
      <c r="D313">
        <f t="shared" si="534"/>
        <v>2.0929999998770654E-2</v>
      </c>
      <c r="F313">
        <f t="shared" ca="1" si="538"/>
        <v>61.23267966774366</v>
      </c>
      <c r="G313">
        <f t="shared" ca="1" si="539"/>
        <v>190.90859273907853</v>
      </c>
      <c r="I313">
        <f>SUM(D$2:D313)/COUNT(D$2:D313)</f>
        <v>1.9984762057893343E-2</v>
      </c>
      <c r="J313">
        <f>D313/I313</f>
        <v>1.0472979332022607</v>
      </c>
      <c r="L313">
        <f ca="1">VARA(C$2:C313)</f>
        <v>4.7664591645945042E-4</v>
      </c>
      <c r="M313">
        <f ca="1">(L313-L312)/D313</f>
        <v>-2.9495998232413458E-5</v>
      </c>
      <c r="N313">
        <f t="shared" ca="1" si="540"/>
        <v>-0.73071141905874304</v>
      </c>
      <c r="O313" t="b">
        <f ca="1">IF(OR(O312,M313*MIN((B313-B$2)*Analysis!$B$19,1)&gt;Analysis!$B$18),TRUE,FALSE)</f>
        <v>0</v>
      </c>
      <c r="P313">
        <f ca="1">IF(O313,P312,SUM(C$2:C313)/COUNT(C$2:C313))</f>
        <v>9.8521235111538399</v>
      </c>
      <c r="Q313">
        <f ca="1">IF(O313,C313-P313,0)</f>
        <v>0</v>
      </c>
      <c r="R313">
        <f ca="1">R312+Q313*$D313</f>
        <v>0</v>
      </c>
      <c r="S313">
        <f t="shared" ca="1" si="541"/>
        <v>0</v>
      </c>
      <c r="U313">
        <f ca="1">MEDIAN2(Q313,Analysis!$B$5,2)</f>
        <v>0</v>
      </c>
      <c r="V313">
        <f t="shared" ref="V313:W313" ca="1" si="648">V312+U313*$D313</f>
        <v>0</v>
      </c>
      <c r="W313">
        <f t="shared" ca="1" si="648"/>
        <v>0</v>
      </c>
      <c r="Y313">
        <f ca="1">AVERAGE2(U313,Analysis!$B$5,2)</f>
        <v>0</v>
      </c>
      <c r="Z313">
        <f t="shared" ref="Z313:AA313" ca="1" si="649">Z312+Y313*$D313</f>
        <v>0</v>
      </c>
      <c r="AA313">
        <f t="shared" ca="1" si="649"/>
        <v>0</v>
      </c>
      <c r="AD313">
        <f ca="1">IF(B313&gt;0,C313-Analysis!$B$14,0)</f>
        <v>-2.1455394942860195E-2</v>
      </c>
      <c r="AE313">
        <f ca="1">IF(B313&gt;0,AE312+AD313*$D313,0)</f>
        <v>-2.9383776037657086E-2</v>
      </c>
      <c r="AF313">
        <f ca="1">IF(B313&gt;0,AF312+AE313*$D313,0)</f>
        <v>-0.10978299369838085</v>
      </c>
      <c r="AG313">
        <f ca="1">IF(AND(B313&gt;Analysis!$B$34,B313&lt;Analysis!$B$35),FilterInput(AD313,Analysis!$B$29,Analysis!$B$30),0)</f>
        <v>0</v>
      </c>
      <c r="AH313">
        <f ca="1">MEDIAN2(AG313,Analysis!$B$5,2)</f>
        <v>0</v>
      </c>
      <c r="AI313">
        <f ca="1">AVERAGE2(AH313,Analysis!$B$6,2)</f>
        <v>0</v>
      </c>
      <c r="AJ313">
        <f ca="1">INTEGRAL2(AI313,$B313,AJ312,AI312,$B312,Analysis!$B$22)</f>
        <v>0</v>
      </c>
      <c r="AK313">
        <f ca="1">IF(AND(B313&lt;Analysis!$B$35,B313&gt;0),INTEGRAL2(AJ313,$B313,AK312,AJ312,$B312,Analysis!$B$23),0)</f>
        <v>0</v>
      </c>
      <c r="AM313">
        <f>Analysis!$B$31*'Flight Input'!U313+IF('Flight Input'!U313 &gt; 0,Analysis!$B$32,0)</f>
        <v>0</v>
      </c>
      <c r="AN313">
        <f ca="1">_xlfn.COVARIANCE.P($AK$102:$AK$1171,AM313:AM1382)</f>
        <v>-1.3834507798876346E-2</v>
      </c>
      <c r="AO313">
        <f t="shared" ca="1" si="537"/>
        <v>0</v>
      </c>
    </row>
    <row r="314" spans="1:41" x14ac:dyDescent="0.3">
      <c r="A314">
        <v>312</v>
      </c>
      <c r="B314">
        <f>'Flight Input'!M314</f>
        <v>6.2864479999989271</v>
      </c>
      <c r="C314">
        <f ca="1">INDIRECT(CONCATENATE("'Flight Input'!",Analysis!$B$2,A314+2))</f>
        <v>9.7600082400000012</v>
      </c>
      <c r="D314">
        <f t="shared" si="534"/>
        <v>1.8586999998660758E-2</v>
      </c>
      <c r="F314">
        <f t="shared" ca="1" si="538"/>
        <v>61.414088940887467</v>
      </c>
      <c r="G314">
        <f t="shared" ca="1" si="539"/>
        <v>192.05009641014055</v>
      </c>
      <c r="I314">
        <f>SUM(D$2:D314)/COUNT(D$2:D314)</f>
        <v>1.9980282051293239E-2</v>
      </c>
      <c r="J314">
        <f>D314/I314</f>
        <v>0.93026714792835974</v>
      </c>
      <c r="L314">
        <f ca="1">VARA(C$2:C314)</f>
        <v>5.0222754442116359E-4</v>
      </c>
      <c r="M314">
        <f ca="1">(L314-L313)/D314</f>
        <v>1.3763182850140632E-3</v>
      </c>
      <c r="N314">
        <f t="shared" ca="1" si="540"/>
        <v>-4.0486635823651307</v>
      </c>
      <c r="O314" t="b">
        <f ca="1">IF(OR(O313,M314*MIN((B314-B$2)*Analysis!$B$19,1)&gt;Analysis!$B$18),TRUE,FALSE)</f>
        <v>0</v>
      </c>
      <c r="P314">
        <f ca="1">IF(O314,P313,SUM(C$2:C314)/COUNT(C$2:C314))</f>
        <v>9.851829213162933</v>
      </c>
      <c r="Q314">
        <f ca="1">IF(O314,C314-P314,0)</f>
        <v>0</v>
      </c>
      <c r="R314">
        <f ca="1">R313+Q314*$D314</f>
        <v>0</v>
      </c>
      <c r="S314">
        <f t="shared" ca="1" si="541"/>
        <v>0</v>
      </c>
      <c r="U314">
        <f ca="1">MEDIAN2(Q314,Analysis!$B$5,2)</f>
        <v>0</v>
      </c>
      <c r="V314">
        <f t="shared" ref="V314:W314" ca="1" si="650">V313+U314*$D314</f>
        <v>0</v>
      </c>
      <c r="W314">
        <f t="shared" ca="1" si="650"/>
        <v>0</v>
      </c>
      <c r="Y314">
        <f ca="1">AVERAGE2(U314,Analysis!$B$5,2)</f>
        <v>0</v>
      </c>
      <c r="Z314">
        <f t="shared" ref="Z314:AA314" ca="1" si="651">Z313+Y314*$D314</f>
        <v>0</v>
      </c>
      <c r="AA314">
        <f t="shared" ca="1" si="651"/>
        <v>0</v>
      </c>
      <c r="AD314">
        <f ca="1">IF(B314&gt;0,C314-Analysis!$B$14,0)</f>
        <v>-9.6707904942858747E-2</v>
      </c>
      <c r="AE314">
        <f ca="1">IF(B314&gt;0,AE313+AD314*$D314,0)</f>
        <v>-3.1181285866700485E-2</v>
      </c>
      <c r="AF314">
        <f ca="1">IF(B314&gt;0,AF313+AE314*$D314,0)</f>
        <v>-0.11036256025874346</v>
      </c>
      <c r="AG314">
        <f ca="1">IF(AND(B314&gt;Analysis!$B$34,B314&lt;Analysis!$B$35),FilterInput(AD314,Analysis!$B$29,Analysis!$B$30),0)</f>
        <v>0</v>
      </c>
      <c r="AH314">
        <f ca="1">MEDIAN2(AG314,Analysis!$B$5,2)</f>
        <v>0</v>
      </c>
      <c r="AI314">
        <f ca="1">AVERAGE2(AH314,Analysis!$B$6,2)</f>
        <v>0</v>
      </c>
      <c r="AJ314">
        <f ca="1">INTEGRAL2(AI314,$B314,AJ313,AI313,$B313,Analysis!$B$22)</f>
        <v>0</v>
      </c>
      <c r="AK314">
        <f ca="1">IF(AND(B314&lt;Analysis!$B$35,B314&gt;0),INTEGRAL2(AJ314,$B314,AK313,AJ313,$B313,Analysis!$B$23),0)</f>
        <v>0</v>
      </c>
      <c r="AM314">
        <f>Analysis!$B$31*'Flight Input'!U314+IF('Flight Input'!U314 &gt; 0,Analysis!$B$32,0)</f>
        <v>0</v>
      </c>
      <c r="AN314">
        <f ca="1">_xlfn.COVARIANCE.P($AK$102:$AK$1171,AM314:AM1383)</f>
        <v>-1.4671910119195716E-2</v>
      </c>
      <c r="AO314">
        <f t="shared" ca="1" si="537"/>
        <v>0</v>
      </c>
    </row>
    <row r="315" spans="1:41" x14ac:dyDescent="0.3">
      <c r="A315">
        <v>313</v>
      </c>
      <c r="B315">
        <f>'Flight Input'!M315</f>
        <v>6.3126840000040829</v>
      </c>
      <c r="C315">
        <f ca="1">INDIRECT(CONCATENATE("'Flight Input'!",Analysis!$B$2,A315+2))</f>
        <v>9.8041630499999997</v>
      </c>
      <c r="D315">
        <f t="shared" si="534"/>
        <v>2.6236000005155802E-2</v>
      </c>
      <c r="F315">
        <f t="shared" ca="1" si="538"/>
        <v>61.671310962717818</v>
      </c>
      <c r="G315">
        <f t="shared" ca="1" si="539"/>
        <v>193.66810492487639</v>
      </c>
      <c r="I315">
        <f>SUM(D$2:D315)/COUNT(D$2:D315)</f>
        <v>2.0000268370634653E-2</v>
      </c>
      <c r="J315">
        <f>D315/I315</f>
        <v>1.3117823980640553</v>
      </c>
      <c r="L315">
        <f ca="1">VARA(C$2:C315)</f>
        <v>5.0785885335559032E-4</v>
      </c>
      <c r="M315">
        <f ca="1">(L315-L314)/D315</f>
        <v>2.1464052955176436E-4</v>
      </c>
      <c r="N315">
        <f t="shared" ca="1" si="540"/>
        <v>1.682985591985108</v>
      </c>
      <c r="O315" t="b">
        <f ca="1">IF(OR(O314,M315*MIN((B315-B$2)*Analysis!$B$19,1)&gt;Analysis!$B$18),TRUE,FALSE)</f>
        <v>0</v>
      </c>
      <c r="P315">
        <f ca="1">IF(O315,P314,SUM(C$2:C315)/COUNT(C$2:C315))</f>
        <v>9.8516774100955367</v>
      </c>
      <c r="Q315">
        <f ca="1">IF(O315,C315-P315,0)</f>
        <v>0</v>
      </c>
      <c r="R315">
        <f ca="1">R314+Q315*$D315</f>
        <v>0</v>
      </c>
      <c r="S315">
        <f t="shared" ca="1" si="541"/>
        <v>0</v>
      </c>
      <c r="U315">
        <f ca="1">MEDIAN2(Q315,Analysis!$B$5,2)</f>
        <v>0</v>
      </c>
      <c r="V315">
        <f t="shared" ref="V315:W315" ca="1" si="652">V314+U315*$D315</f>
        <v>0</v>
      </c>
      <c r="W315">
        <f t="shared" ca="1" si="652"/>
        <v>0</v>
      </c>
      <c r="Y315">
        <f ca="1">AVERAGE2(U315,Analysis!$B$5,2)</f>
        <v>0</v>
      </c>
      <c r="Z315">
        <f t="shared" ref="Z315:AA315" ca="1" si="653">Z314+Y315*$D315</f>
        <v>0</v>
      </c>
      <c r="AA315">
        <f t="shared" ca="1" si="653"/>
        <v>0</v>
      </c>
      <c r="AD315">
        <f ca="1">IF(B315&gt;0,C315-Analysis!$B$14,0)</f>
        <v>-5.2553094942860312E-2</v>
      </c>
      <c r="AE315">
        <f ca="1">IF(B315&gt;0,AE314+AD315*$D315,0)</f>
        <v>-3.2560068865892321E-2</v>
      </c>
      <c r="AF315">
        <f ca="1">IF(B315&gt;0,AF314+AE315*$D315,0)</f>
        <v>-0.11121680622567688</v>
      </c>
      <c r="AG315">
        <f ca="1">IF(AND(B315&gt;Analysis!$B$34,B315&lt;Analysis!$B$35),FilterInput(AD315,Analysis!$B$29,Analysis!$B$30),0)</f>
        <v>0</v>
      </c>
      <c r="AH315">
        <f ca="1">MEDIAN2(AG315,Analysis!$B$5,2)</f>
        <v>0</v>
      </c>
      <c r="AI315">
        <f ca="1">AVERAGE2(AH315,Analysis!$B$6,2)</f>
        <v>0</v>
      </c>
      <c r="AJ315">
        <f ca="1">INTEGRAL2(AI315,$B315,AJ314,AI314,$B314,Analysis!$B$22)</f>
        <v>0</v>
      </c>
      <c r="AK315">
        <f ca="1">IF(AND(B315&lt;Analysis!$B$35,B315&gt;0),INTEGRAL2(AJ315,$B315,AK314,AJ314,$B314,Analysis!$B$23),0)</f>
        <v>0</v>
      </c>
      <c r="AM315">
        <f>Analysis!$B$31*'Flight Input'!U315+IF('Flight Input'!U315 &gt; 0,Analysis!$B$32,0)</f>
        <v>0</v>
      </c>
      <c r="AN315">
        <f ca="1">_xlfn.COVARIANCE.P($AK$102:$AK$1171,AM315:AM1384)</f>
        <v>-1.5522366816083663E-2</v>
      </c>
      <c r="AO315">
        <f t="shared" ca="1" si="537"/>
        <v>0</v>
      </c>
    </row>
    <row r="316" spans="1:41" x14ac:dyDescent="0.3">
      <c r="A316">
        <v>314</v>
      </c>
      <c r="B316">
        <f>'Flight Input'!M316</f>
        <v>6.3321949999954086</v>
      </c>
      <c r="C316">
        <f ca="1">INDIRECT(CONCATENATE("'Flight Input'!",Analysis!$B$2,A316+2))</f>
        <v>9.8606784600000008</v>
      </c>
      <c r="D316">
        <f t="shared" si="534"/>
        <v>1.9510999991325662E-2</v>
      </c>
      <c r="F316">
        <f t="shared" ca="1" si="538"/>
        <v>61.863702660065343</v>
      </c>
      <c r="G316">
        <f t="shared" ca="1" si="539"/>
        <v>194.8751276269403</v>
      </c>
      <c r="I316">
        <f>SUM(D$2:D316)/COUNT(D$2:D316)</f>
        <v>1.9998710191082715E-2</v>
      </c>
      <c r="J316">
        <f>D316/I316</f>
        <v>0.97561291727830923</v>
      </c>
      <c r="L316">
        <f ca="1">VARA(C$2:C316)</f>
        <v>5.0649867132747514E-4</v>
      </c>
      <c r="M316">
        <f ca="1">(L316-L315)/D316</f>
        <v>-6.971359892982948E-5</v>
      </c>
      <c r="N316">
        <f t="shared" ca="1" si="540"/>
        <v>2.8965921800587964</v>
      </c>
      <c r="O316" t="b">
        <f ca="1">IF(OR(O315,M316*MIN((B316-B$2)*Analysis!$B$19,1)&gt;Analysis!$B$18),TRUE,FALSE)</f>
        <v>0</v>
      </c>
      <c r="P316">
        <f ca="1">IF(O316,P315,SUM(C$2:C316)/COUNT(C$2:C316))</f>
        <v>9.8517059848571389</v>
      </c>
      <c r="Q316">
        <f ca="1">IF(O316,C316-P316,0)</f>
        <v>0</v>
      </c>
      <c r="R316">
        <f ca="1">R315+Q316*$D316</f>
        <v>0</v>
      </c>
      <c r="S316">
        <f t="shared" ca="1" si="541"/>
        <v>0</v>
      </c>
      <c r="U316">
        <f ca="1">MEDIAN2(Q316,Analysis!$B$5,2)</f>
        <v>0</v>
      </c>
      <c r="V316">
        <f t="shared" ref="V316:W316" ca="1" si="654">V315+U316*$D316</f>
        <v>0</v>
      </c>
      <c r="W316">
        <f t="shared" ca="1" si="654"/>
        <v>0</v>
      </c>
      <c r="Y316">
        <f ca="1">AVERAGE2(U316,Analysis!$B$5,2)</f>
        <v>0</v>
      </c>
      <c r="Z316">
        <f t="shared" ref="Z316:AA316" ca="1" si="655">Z315+Y316*$D316</f>
        <v>0</v>
      </c>
      <c r="AA316">
        <f t="shared" ca="1" si="655"/>
        <v>0</v>
      </c>
      <c r="AD316">
        <f ca="1">IF(B316&gt;0,C316-Analysis!$B$14,0)</f>
        <v>3.9623150571408416E-3</v>
      </c>
      <c r="AE316">
        <f ca="1">IF(B316&gt;0,AE315+AD316*$D316,0)</f>
        <v>-3.2482760136846818E-2</v>
      </c>
      <c r="AF316">
        <f ca="1">IF(B316&gt;0,AF315+AE316*$D316,0)</f>
        <v>-0.11185057735842513</v>
      </c>
      <c r="AG316">
        <f ca="1">IF(AND(B316&gt;Analysis!$B$34,B316&lt;Analysis!$B$35),FilterInput(AD316,Analysis!$B$29,Analysis!$B$30),0)</f>
        <v>0</v>
      </c>
      <c r="AH316">
        <f ca="1">MEDIAN2(AG316,Analysis!$B$5,2)</f>
        <v>0</v>
      </c>
      <c r="AI316">
        <f ca="1">AVERAGE2(AH316,Analysis!$B$6,2)</f>
        <v>0</v>
      </c>
      <c r="AJ316">
        <f ca="1">INTEGRAL2(AI316,$B316,AJ315,AI315,$B315,Analysis!$B$22)</f>
        <v>0</v>
      </c>
      <c r="AK316">
        <f ca="1">IF(AND(B316&lt;Analysis!$B$35,B316&gt;0),INTEGRAL2(AJ316,$B316,AK315,AJ315,$B315,Analysis!$B$23),0)</f>
        <v>0</v>
      </c>
      <c r="AM316">
        <f>Analysis!$B$31*'Flight Input'!U316+IF('Flight Input'!U316 &gt; 0,Analysis!$B$32,0)</f>
        <v>0</v>
      </c>
      <c r="AN316">
        <f ca="1">_xlfn.COVARIANCE.P($AK$102:$AK$1171,AM316:AM1385)</f>
        <v>-1.6378604772604867E-2</v>
      </c>
      <c r="AO316">
        <f t="shared" ca="1" si="537"/>
        <v>0</v>
      </c>
    </row>
    <row r="317" spans="1:41" x14ac:dyDescent="0.3">
      <c r="A317">
        <v>315</v>
      </c>
      <c r="B317">
        <f>'Flight Input'!M317</f>
        <v>6.3515110000007553</v>
      </c>
      <c r="C317">
        <f ca="1">INDIRECT(CONCATENATE("'Flight Input'!",Analysis!$B$2,A317+2))</f>
        <v>9.8567642699999993</v>
      </c>
      <c r="D317">
        <f t="shared" si="534"/>
        <v>1.9316000005346723E-2</v>
      </c>
      <c r="F317">
        <f t="shared" ca="1" si="538"/>
        <v>62.054095918757362</v>
      </c>
      <c r="G317">
        <f t="shared" ca="1" si="539"/>
        <v>196.0737645440388</v>
      </c>
      <c r="I317">
        <f>SUM(D$2:D317)/COUNT(D$2:D317)</f>
        <v>1.9996542857159742E-2</v>
      </c>
      <c r="J317">
        <f>D317/I317</f>
        <v>0.96596697455783709</v>
      </c>
      <c r="L317">
        <f ca="1">VARA(C$2:C317)</f>
        <v>5.0497170817864322E-4</v>
      </c>
      <c r="M317">
        <f ca="1">(L317-L316)/D317</f>
        <v>-7.9051726465585373E-5</v>
      </c>
      <c r="N317">
        <f t="shared" ca="1" si="540"/>
        <v>-0.20263978043684117</v>
      </c>
      <c r="O317" t="b">
        <f ca="1">IF(OR(O316,M317*MIN((B317-B$2)*Analysis!$B$19,1)&gt;Analysis!$B$18),TRUE,FALSE)</f>
        <v>0</v>
      </c>
      <c r="P317">
        <f ca="1">IF(O317,P316,SUM(C$2:C317)/COUNT(C$2:C317))</f>
        <v>9.8517219920886028</v>
      </c>
      <c r="Q317">
        <f ca="1">IF(O317,C317-P317,0)</f>
        <v>0</v>
      </c>
      <c r="R317">
        <f ca="1">R316+Q317*$D317</f>
        <v>0</v>
      </c>
      <c r="S317">
        <f t="shared" ca="1" si="541"/>
        <v>0</v>
      </c>
      <c r="U317">
        <f ca="1">MEDIAN2(Q317,Analysis!$B$5,2)</f>
        <v>0</v>
      </c>
      <c r="V317">
        <f t="shared" ref="V317:W317" ca="1" si="656">V316+U317*$D317</f>
        <v>0</v>
      </c>
      <c r="W317">
        <f t="shared" ca="1" si="656"/>
        <v>0</v>
      </c>
      <c r="Y317">
        <f ca="1">AVERAGE2(U317,Analysis!$B$5,2)</f>
        <v>0</v>
      </c>
      <c r="Z317">
        <f t="shared" ref="Z317:AA317" ca="1" si="657">Z316+Y317*$D317</f>
        <v>0</v>
      </c>
      <c r="AA317">
        <f t="shared" ca="1" si="657"/>
        <v>0</v>
      </c>
      <c r="AD317">
        <f ca="1">IF(B317&gt;0,C317-Analysis!$B$14,0)</f>
        <v>4.8125057139358773E-5</v>
      </c>
      <c r="AE317">
        <f ca="1">IF(B317&gt;0,AE316+AD317*$D317,0)</f>
        <v>-3.2481830553242858E-2</v>
      </c>
      <c r="AF317">
        <f ca="1">IF(B317&gt;0,AF316+AE317*$D317,0)</f>
        <v>-0.11247799639756524</v>
      </c>
      <c r="AG317">
        <f ca="1">IF(AND(B317&gt;Analysis!$B$34,B317&lt;Analysis!$B$35),FilterInput(AD317,Analysis!$B$29,Analysis!$B$30),0)</f>
        <v>0</v>
      </c>
      <c r="AH317">
        <f ca="1">MEDIAN2(AG317,Analysis!$B$5,2)</f>
        <v>0</v>
      </c>
      <c r="AI317">
        <f ca="1">AVERAGE2(AH317,Analysis!$B$6,2)</f>
        <v>0</v>
      </c>
      <c r="AJ317">
        <f ca="1">INTEGRAL2(AI317,$B317,AJ316,AI316,$B316,Analysis!$B$22)</f>
        <v>0</v>
      </c>
      <c r="AK317">
        <f ca="1">IF(AND(B317&lt;Analysis!$B$35,B317&gt;0),INTEGRAL2(AJ317,$B317,AK316,AJ316,$B316,Analysis!$B$23),0)</f>
        <v>0</v>
      </c>
      <c r="AM317">
        <f>Analysis!$B$31*'Flight Input'!U317+IF('Flight Input'!U317 &gt; 0,Analysis!$B$32,0)</f>
        <v>0</v>
      </c>
      <c r="AN317">
        <f ca="1">_xlfn.COVARIANCE.P($AK$102:$AK$1171,AM317:AM1386)</f>
        <v>-1.7242167245660668E-2</v>
      </c>
      <c r="AO317">
        <f t="shared" ca="1" si="537"/>
        <v>0</v>
      </c>
    </row>
    <row r="318" spans="1:41" x14ac:dyDescent="0.3">
      <c r="A318">
        <v>316</v>
      </c>
      <c r="B318">
        <f>'Flight Input'!M318</f>
        <v>6.3666939999966417</v>
      </c>
      <c r="C318">
        <f ca="1">INDIRECT(CONCATENATE("'Flight Input'!",Analysis!$B$2,A318+2))</f>
        <v>9.8537231700000003</v>
      </c>
      <c r="D318">
        <f t="shared" si="534"/>
        <v>1.5182999995886348E-2</v>
      </c>
      <c r="F318">
        <f t="shared" ca="1" si="538"/>
        <v>62.203704997606934</v>
      </c>
      <c r="G318">
        <f t="shared" ca="1" si="539"/>
        <v>197.01820339676158</v>
      </c>
      <c r="I318">
        <f>SUM(D$2:D318)/COUNT(D$2:D318)</f>
        <v>1.9981310126586091E-2</v>
      </c>
      <c r="J318">
        <f>D318/I318</f>
        <v>0.75986008423364781</v>
      </c>
      <c r="L318">
        <f ca="1">VARA(C$2:C318)</f>
        <v>5.0338632960804245E-4</v>
      </c>
      <c r="M318">
        <f ca="1">(L318-L317)/D318</f>
        <v>-1.0441800507345822E-4</v>
      </c>
      <c r="N318">
        <f t="shared" ca="1" si="540"/>
        <v>-0.20029638416801482</v>
      </c>
      <c r="O318" t="b">
        <f ca="1">IF(OR(O317,M318*MIN((B318-B$2)*Analysis!$B$19,1)&gt;Analysis!$B$18),TRUE,FALSE)</f>
        <v>0</v>
      </c>
      <c r="P318">
        <f ca="1">IF(O318,P317,SUM(C$2:C318)/COUNT(C$2:C318))</f>
        <v>9.8517283049526778</v>
      </c>
      <c r="Q318">
        <f ca="1">IF(O318,C318-P318,0)</f>
        <v>0</v>
      </c>
      <c r="R318">
        <f ca="1">R317+Q318*$D318</f>
        <v>0</v>
      </c>
      <c r="S318">
        <f t="shared" ca="1" si="541"/>
        <v>0</v>
      </c>
      <c r="U318">
        <f ca="1">MEDIAN2(Q318,Analysis!$B$5,2)</f>
        <v>0</v>
      </c>
      <c r="V318">
        <f t="shared" ref="V318:W318" ca="1" si="658">V317+U318*$D318</f>
        <v>0</v>
      </c>
      <c r="W318">
        <f t="shared" ca="1" si="658"/>
        <v>0</v>
      </c>
      <c r="Y318">
        <f ca="1">AVERAGE2(U318,Analysis!$B$5,2)</f>
        <v>0</v>
      </c>
      <c r="Z318">
        <f t="shared" ref="Z318:AA318" ca="1" si="659">Z317+Y318*$D318</f>
        <v>0</v>
      </c>
      <c r="AA318">
        <f t="shared" ca="1" si="659"/>
        <v>0</v>
      </c>
      <c r="AD318">
        <f ca="1">IF(B318&gt;0,C318-Analysis!$B$14,0)</f>
        <v>-2.9929749428596608E-3</v>
      </c>
      <c r="AE318">
        <f ca="1">IF(B318&gt;0,AE317+AD318*$D318,0)</f>
        <v>-3.2527272891787987E-2</v>
      </c>
      <c r="AF318">
        <f ca="1">IF(B318&gt;0,AF317+AE318*$D318,0)</f>
        <v>-0.11297185798174746</v>
      </c>
      <c r="AG318">
        <f ca="1">IF(AND(B318&gt;Analysis!$B$34,B318&lt;Analysis!$B$35),FilterInput(AD318,Analysis!$B$29,Analysis!$B$30),0)</f>
        <v>0</v>
      </c>
      <c r="AH318">
        <f ca="1">MEDIAN2(AG318,Analysis!$B$5,2)</f>
        <v>0</v>
      </c>
      <c r="AI318">
        <f ca="1">AVERAGE2(AH318,Analysis!$B$6,2)</f>
        <v>0</v>
      </c>
      <c r="AJ318">
        <f ca="1">INTEGRAL2(AI318,$B318,AJ317,AI317,$B317,Analysis!$B$22)</f>
        <v>0</v>
      </c>
      <c r="AK318">
        <f ca="1">IF(AND(B318&lt;Analysis!$B$35,B318&gt;0),INTEGRAL2(AJ318,$B318,AK317,AJ317,$B317,Analysis!$B$23),0)</f>
        <v>0</v>
      </c>
      <c r="AM318">
        <f>Analysis!$B$31*'Flight Input'!U318+IF('Flight Input'!U318 &gt; 0,Analysis!$B$32,0)</f>
        <v>0</v>
      </c>
      <c r="AN318">
        <f ca="1">_xlfn.COVARIANCE.P($AK$102:$AK$1171,AM318:AM1387)</f>
        <v>-1.8111275100064887E-2</v>
      </c>
      <c r="AO318">
        <f t="shared" ca="1" si="537"/>
        <v>0</v>
      </c>
    </row>
    <row r="319" spans="1:41" x14ac:dyDescent="0.3">
      <c r="A319">
        <v>317</v>
      </c>
      <c r="B319">
        <f>'Flight Input'!M319</f>
        <v>6.3825130000041099</v>
      </c>
      <c r="C319">
        <f ca="1">INDIRECT(CONCATENATE("'Flight Input'!",Analysis!$B$2,A319+2))</f>
        <v>9.8729998200000004</v>
      </c>
      <c r="D319">
        <f t="shared" si="534"/>
        <v>1.5819000007468276E-2</v>
      </c>
      <c r="F319">
        <f t="shared" ca="1" si="538"/>
        <v>62.359885981833251</v>
      </c>
      <c r="G319">
        <f t="shared" ca="1" si="539"/>
        <v>198.00467443357391</v>
      </c>
      <c r="I319">
        <f>SUM(D$2:D319)/COUNT(D$2:D319)</f>
        <v>1.9968179810752912E-2</v>
      </c>
      <c r="J319">
        <f>D319/I319</f>
        <v>0.79221041463928055</v>
      </c>
      <c r="L319">
        <f ca="1">VARA(C$2:C319)</f>
        <v>5.0322124487001216E-4</v>
      </c>
      <c r="M319">
        <f ca="1">(L319-L318)/D319</f>
        <v>-1.0435851694313438E-5</v>
      </c>
      <c r="N319">
        <f t="shared" ca="1" si="540"/>
        <v>1.2185757627472948</v>
      </c>
      <c r="O319" t="b">
        <f ca="1">IF(OR(O318,M319*MIN((B319-B$2)*Analysis!$B$19,1)&gt;Analysis!$B$18),TRUE,FALSE)</f>
        <v>0</v>
      </c>
      <c r="P319">
        <f ca="1">IF(O319,P318,SUM(C$2:C319)/COUNT(C$2:C319))</f>
        <v>9.8517951965094301</v>
      </c>
      <c r="Q319">
        <f ca="1">IF(O319,C319-P319,0)</f>
        <v>0</v>
      </c>
      <c r="R319">
        <f ca="1">R318+Q319*$D319</f>
        <v>0</v>
      </c>
      <c r="S319">
        <f t="shared" ca="1" si="541"/>
        <v>0</v>
      </c>
      <c r="U319">
        <f ca="1">MEDIAN2(Q319,Analysis!$B$5,2)</f>
        <v>0</v>
      </c>
      <c r="V319">
        <f t="shared" ref="V319:W319" ca="1" si="660">V318+U319*$D319</f>
        <v>0</v>
      </c>
      <c r="W319">
        <f t="shared" ca="1" si="660"/>
        <v>0</v>
      </c>
      <c r="Y319">
        <f ca="1">AVERAGE2(U319,Analysis!$B$5,2)</f>
        <v>0</v>
      </c>
      <c r="Z319">
        <f t="shared" ref="Z319:AA319" ca="1" si="661">Z318+Y319*$D319</f>
        <v>0</v>
      </c>
      <c r="AA319">
        <f t="shared" ca="1" si="661"/>
        <v>0</v>
      </c>
      <c r="AD319">
        <f ca="1">IF(B319&gt;0,C319-Analysis!$B$14,0)</f>
        <v>1.6283675057140456E-2</v>
      </c>
      <c r="AE319">
        <f ca="1">IF(B319&gt;0,AE318+AD319*$D319,0)</f>
        <v>-3.2269681435937468E-2</v>
      </c>
      <c r="AF319">
        <f ca="1">IF(B319&gt;0,AF318+AE319*$D319,0)</f>
        <v>-0.11348233207262355</v>
      </c>
      <c r="AG319">
        <f ca="1">IF(AND(B319&gt;Analysis!$B$34,B319&lt;Analysis!$B$35),FilterInput(AD319,Analysis!$B$29,Analysis!$B$30),0)</f>
        <v>0</v>
      </c>
      <c r="AH319">
        <f ca="1">MEDIAN2(AG319,Analysis!$B$5,2)</f>
        <v>0</v>
      </c>
      <c r="AI319">
        <f ca="1">AVERAGE2(AH319,Analysis!$B$6,2)</f>
        <v>0</v>
      </c>
      <c r="AJ319">
        <f ca="1">INTEGRAL2(AI319,$B319,AJ318,AI318,$B318,Analysis!$B$22)</f>
        <v>0</v>
      </c>
      <c r="AK319">
        <f ca="1">IF(AND(B319&lt;Analysis!$B$35,B319&gt;0),INTEGRAL2(AJ319,$B319,AK318,AJ318,$B318,Analysis!$B$23),0)</f>
        <v>0</v>
      </c>
      <c r="AM319">
        <f>Analysis!$B$31*'Flight Input'!U319+IF('Flight Input'!U319 &gt; 0,Analysis!$B$32,0)</f>
        <v>0</v>
      </c>
      <c r="AN319">
        <f ca="1">_xlfn.COVARIANCE.P($AK$102:$AK$1171,AM319:AM1388)</f>
        <v>-1.8988431348136606E-2</v>
      </c>
      <c r="AO319">
        <f t="shared" ca="1" si="537"/>
        <v>0</v>
      </c>
    </row>
    <row r="320" spans="1:41" x14ac:dyDescent="0.3">
      <c r="A320">
        <v>318</v>
      </c>
      <c r="B320">
        <f>'Flight Input'!M320</f>
        <v>6.4117300000070827</v>
      </c>
      <c r="C320">
        <f ca="1">INDIRECT(CONCATENATE("'Flight Input'!",Analysis!$B$2,A320+2))</f>
        <v>9.8596091700000006</v>
      </c>
      <c r="D320">
        <f t="shared" si="534"/>
        <v>2.9217000002972782E-2</v>
      </c>
      <c r="F320">
        <f t="shared" ca="1" si="538"/>
        <v>62.647954182982453</v>
      </c>
      <c r="G320">
        <f t="shared" ca="1" si="539"/>
        <v>199.83505971112436</v>
      </c>
      <c r="I320">
        <f>SUM(D$2:D320)/COUNT(D$2:D320)</f>
        <v>1.9997264150980021E-2</v>
      </c>
      <c r="J320">
        <f>D320/I320</f>
        <v>1.4610498607401214</v>
      </c>
      <c r="L320">
        <f ca="1">VARA(C$2:C320)</f>
        <v>5.0183019308348018E-4</v>
      </c>
      <c r="M320">
        <f ca="1">(L320-L319)/D320</f>
        <v>-4.7611041051115749E-5</v>
      </c>
      <c r="N320">
        <f t="shared" ca="1" si="540"/>
        <v>-0.45831707562848206</v>
      </c>
      <c r="O320" t="b">
        <f ca="1">IF(OR(O319,M320*MIN((B320-B$2)*Analysis!$B$19,1)&gt;Analysis!$B$18),TRUE,FALSE)</f>
        <v>0</v>
      </c>
      <c r="P320">
        <f ca="1">IF(O320,P319,SUM(C$2:C320)/COUNT(C$2:C320))</f>
        <v>9.8518196917241347</v>
      </c>
      <c r="Q320">
        <f ca="1">IF(O320,C320-P320,0)</f>
        <v>0</v>
      </c>
      <c r="R320">
        <f ca="1">R319+Q320*$D320</f>
        <v>0</v>
      </c>
      <c r="S320">
        <f t="shared" ca="1" si="541"/>
        <v>0</v>
      </c>
      <c r="U320">
        <f ca="1">MEDIAN2(Q320,Analysis!$B$5,2)</f>
        <v>0</v>
      </c>
      <c r="V320">
        <f t="shared" ref="V320:W320" ca="1" si="662">V319+U320*$D320</f>
        <v>0</v>
      </c>
      <c r="W320">
        <f t="shared" ca="1" si="662"/>
        <v>0</v>
      </c>
      <c r="Y320">
        <f ca="1">AVERAGE2(U320,Analysis!$B$5,2)</f>
        <v>0</v>
      </c>
      <c r="Z320">
        <f t="shared" ref="Z320:AA320" ca="1" si="663">Z319+Y320*$D320</f>
        <v>0</v>
      </c>
      <c r="AA320">
        <f t="shared" ca="1" si="663"/>
        <v>0</v>
      </c>
      <c r="AD320">
        <f ca="1">IF(B320&gt;0,C320-Analysis!$B$14,0)</f>
        <v>2.8930250571406191E-3</v>
      </c>
      <c r="AE320">
        <f ca="1">IF(B320&gt;0,AE319+AD320*$D320,0)</f>
        <v>-3.2185155922834392E-2</v>
      </c>
      <c r="AF320">
        <f ca="1">IF(B320&gt;0,AF319+AE320*$D320,0)</f>
        <v>-0.11442268577331668</v>
      </c>
      <c r="AG320">
        <f ca="1">IF(AND(B320&gt;Analysis!$B$34,B320&lt;Analysis!$B$35),FilterInput(AD320,Analysis!$B$29,Analysis!$B$30),0)</f>
        <v>0</v>
      </c>
      <c r="AH320">
        <f ca="1">MEDIAN2(AG320,Analysis!$B$5,2)</f>
        <v>0</v>
      </c>
      <c r="AI320">
        <f ca="1">AVERAGE2(AH320,Analysis!$B$6,2)</f>
        <v>0</v>
      </c>
      <c r="AJ320">
        <f ca="1">INTEGRAL2(AI320,$B320,AJ319,AI319,$B319,Analysis!$B$22)</f>
        <v>0</v>
      </c>
      <c r="AK320">
        <f ca="1">IF(AND(B320&lt;Analysis!$B$35,B320&gt;0),INTEGRAL2(AJ320,$B320,AK319,AJ319,$B319,Analysis!$B$23),0)</f>
        <v>0</v>
      </c>
      <c r="AM320">
        <f>Analysis!$B$31*'Flight Input'!U320+IF('Flight Input'!U320 &gt; 0,Analysis!$B$32,0)</f>
        <v>0</v>
      </c>
      <c r="AN320">
        <f ca="1">_xlfn.COVARIANCE.P($AK$102:$AK$1171,AM320:AM1389)</f>
        <v>-1.987227855504349E-2</v>
      </c>
      <c r="AO320">
        <f t="shared" ca="1" si="537"/>
        <v>0</v>
      </c>
    </row>
    <row r="321" spans="1:41" x14ac:dyDescent="0.3">
      <c r="A321">
        <v>319</v>
      </c>
      <c r="B321">
        <f>'Flight Input'!M321</f>
        <v>6.42871500000183</v>
      </c>
      <c r="C321">
        <f ca="1">INDIRECT(CONCATENATE("'Flight Input'!",Analysis!$B$2,A321+2))</f>
        <v>9.8304244199999999</v>
      </c>
      <c r="D321">
        <f t="shared" si="534"/>
        <v>1.6984999994747341E-2</v>
      </c>
      <c r="F321">
        <f t="shared" ca="1" si="538"/>
        <v>62.814923941704514</v>
      </c>
      <c r="G321">
        <f t="shared" ca="1" si="539"/>
        <v>200.90197119394426</v>
      </c>
      <c r="I321">
        <f>SUM(D$2:D321)/COUNT(D$2:D321)</f>
        <v>1.9987821316634461E-2</v>
      </c>
      <c r="J321">
        <f>D321/I321</f>
        <v>0.84976745217408545</v>
      </c>
      <c r="L321">
        <f ca="1">VARA(C$2:C321)</f>
        <v>5.016875503449325E-4</v>
      </c>
      <c r="M321">
        <f ca="1">(L321-L320)/D321</f>
        <v>-8.3981594696371108E-6</v>
      </c>
      <c r="N321">
        <f t="shared" ca="1" si="540"/>
        <v>-1.7182661176936187</v>
      </c>
      <c r="O321" t="b">
        <f ca="1">IF(OR(O320,M321*MIN((B321-B$2)*Analysis!$B$19,1)&gt;Analysis!$B$18),TRUE,FALSE)</f>
        <v>0</v>
      </c>
      <c r="P321">
        <f ca="1">IF(O321,P320,SUM(C$2:C321)/COUNT(C$2:C321))</f>
        <v>9.8517528314999971</v>
      </c>
      <c r="Q321">
        <f ca="1">IF(O321,C321-P321,0)</f>
        <v>0</v>
      </c>
      <c r="R321">
        <f ca="1">R320+Q321*$D321</f>
        <v>0</v>
      </c>
      <c r="S321">
        <f t="shared" ca="1" si="541"/>
        <v>0</v>
      </c>
      <c r="U321">
        <f ca="1">MEDIAN2(Q321,Analysis!$B$5,2)</f>
        <v>0</v>
      </c>
      <c r="V321">
        <f t="shared" ref="V321:W321" ca="1" si="664">V320+U321*$D321</f>
        <v>0</v>
      </c>
      <c r="W321">
        <f t="shared" ca="1" si="664"/>
        <v>0</v>
      </c>
      <c r="Y321">
        <f ca="1">AVERAGE2(U321,Analysis!$B$5,2)</f>
        <v>0</v>
      </c>
      <c r="Z321">
        <f t="shared" ref="Z321:AA321" ca="1" si="665">Z320+Y321*$D321</f>
        <v>0</v>
      </c>
      <c r="AA321">
        <f t="shared" ca="1" si="665"/>
        <v>0</v>
      </c>
      <c r="AD321">
        <f ca="1">IF(B321&gt;0,C321-Analysis!$B$14,0)</f>
        <v>-2.6291724942860029E-2</v>
      </c>
      <c r="AE321">
        <f ca="1">IF(B321&gt;0,AE320+AD321*$D321,0)</f>
        <v>-3.2631720870850769E-2</v>
      </c>
      <c r="AF321">
        <f ca="1">IF(B321&gt;0,AF320+AE321*$D321,0)</f>
        <v>-0.11497693555213669</v>
      </c>
      <c r="AG321">
        <f ca="1">IF(AND(B321&gt;Analysis!$B$34,B321&lt;Analysis!$B$35),FilterInput(AD321,Analysis!$B$29,Analysis!$B$30),0)</f>
        <v>0</v>
      </c>
      <c r="AH321">
        <f ca="1">MEDIAN2(AG321,Analysis!$B$5,2)</f>
        <v>0</v>
      </c>
      <c r="AI321">
        <f ca="1">AVERAGE2(AH321,Analysis!$B$6,2)</f>
        <v>0</v>
      </c>
      <c r="AJ321">
        <f ca="1">INTEGRAL2(AI321,$B321,AJ320,AI320,$B320,Analysis!$B$22)</f>
        <v>0</v>
      </c>
      <c r="AK321">
        <f ca="1">IF(AND(B321&lt;Analysis!$B$35,B321&gt;0),INTEGRAL2(AJ321,$B321,AK320,AJ320,$B320,Analysis!$B$23),0)</f>
        <v>0</v>
      </c>
      <c r="AM321">
        <f>Analysis!$B$31*'Flight Input'!U321+IF('Flight Input'!U321 &gt; 0,Analysis!$B$32,0)</f>
        <v>0</v>
      </c>
      <c r="AN321">
        <f ca="1">_xlfn.COVARIANCE.P($AK$102:$AK$1171,AM321:AM1390)</f>
        <v>-2.075831867200198E-2</v>
      </c>
      <c r="AO321">
        <f t="shared" ca="1" si="537"/>
        <v>0</v>
      </c>
    </row>
    <row r="322" spans="1:41" x14ac:dyDescent="0.3">
      <c r="A322">
        <v>320</v>
      </c>
      <c r="B322">
        <f>'Flight Input'!M322</f>
        <v>6.4473149999976158</v>
      </c>
      <c r="C322">
        <f ca="1">INDIRECT(CONCATENATE("'Flight Input'!",Analysis!$B$2,A322+2))</f>
        <v>9.8595993600000007</v>
      </c>
      <c r="D322">
        <f t="shared" si="534"/>
        <v>1.8599999995785765E-2</v>
      </c>
      <c r="F322">
        <f t="shared" ca="1" si="538"/>
        <v>62.998312489758966</v>
      </c>
      <c r="G322">
        <f t="shared" ca="1" si="539"/>
        <v>202.07373980598828</v>
      </c>
      <c r="I322">
        <f>SUM(D$2:D322)/COUNT(D$2:D322)</f>
        <v>1.998348437500681E-2</v>
      </c>
      <c r="J322">
        <f>D322/I322</f>
        <v>0.93076861105607001</v>
      </c>
      <c r="L322">
        <f ca="1">VARA(C$2:C322)</f>
        <v>5.0031157740275671E-4</v>
      </c>
      <c r="M322">
        <f ca="1">(L322-L321)/D322</f>
        <v>-7.397703991868545E-5</v>
      </c>
      <c r="N322">
        <f t="shared" ca="1" si="540"/>
        <v>1.5685451616457515</v>
      </c>
      <c r="O322" t="b">
        <f ca="1">IF(OR(O321,M322*MIN((B322-B$2)*Analysis!$B$19,1)&gt;Analysis!$B$18),TRUE,FALSE)</f>
        <v>0</v>
      </c>
      <c r="P322">
        <f ca="1">IF(O322,P321,SUM(C$2:C322)/COUNT(C$2:C322))</f>
        <v>9.8517772755140154</v>
      </c>
      <c r="Q322">
        <f ca="1">IF(O322,C322-P322,0)</f>
        <v>0</v>
      </c>
      <c r="R322">
        <f ca="1">R321+Q322*$D322</f>
        <v>0</v>
      </c>
      <c r="S322">
        <f t="shared" ca="1" si="541"/>
        <v>0</v>
      </c>
      <c r="U322">
        <f ca="1">MEDIAN2(Q322,Analysis!$B$5,2)</f>
        <v>0</v>
      </c>
      <c r="V322">
        <f t="shared" ref="V322:W322" ca="1" si="666">V321+U322*$D322</f>
        <v>0</v>
      </c>
      <c r="W322">
        <f t="shared" ca="1" si="666"/>
        <v>0</v>
      </c>
      <c r="Y322">
        <f ca="1">AVERAGE2(U322,Analysis!$B$5,2)</f>
        <v>0</v>
      </c>
      <c r="Z322">
        <f t="shared" ref="Z322:AA322" ca="1" si="667">Z321+Y322*$D322</f>
        <v>0</v>
      </c>
      <c r="AA322">
        <f t="shared" ca="1" si="667"/>
        <v>0</v>
      </c>
      <c r="AD322">
        <f ca="1">IF(B322&gt;0,C322-Analysis!$B$14,0)</f>
        <v>2.8832150571407311E-3</v>
      </c>
      <c r="AE322">
        <f ca="1">IF(B322&gt;0,AE321+AD322*$D322,0)</f>
        <v>-3.2578093070800104E-2</v>
      </c>
      <c r="AF322">
        <f ca="1">IF(B322&gt;0,AF321+AE322*$D322,0)</f>
        <v>-0.11558288808311627</v>
      </c>
      <c r="AG322">
        <f ca="1">IF(AND(B322&gt;Analysis!$B$34,B322&lt;Analysis!$B$35),FilterInput(AD322,Analysis!$B$29,Analysis!$B$30),0)</f>
        <v>0</v>
      </c>
      <c r="AH322">
        <f ca="1">MEDIAN2(AG322,Analysis!$B$5,2)</f>
        <v>0</v>
      </c>
      <c r="AI322">
        <f ca="1">AVERAGE2(AH322,Analysis!$B$6,2)</f>
        <v>0</v>
      </c>
      <c r="AJ322">
        <f ca="1">INTEGRAL2(AI322,$B322,AJ321,AI321,$B321,Analysis!$B$22)</f>
        <v>0</v>
      </c>
      <c r="AK322">
        <f ca="1">IF(AND(B322&lt;Analysis!$B$35,B322&gt;0),INTEGRAL2(AJ322,$B322,AK321,AJ321,$B321,Analysis!$B$23),0)</f>
        <v>0</v>
      </c>
      <c r="AM322">
        <f>Analysis!$B$31*'Flight Input'!U322+IF('Flight Input'!U322 &gt; 0,Analysis!$B$32,0)</f>
        <v>0</v>
      </c>
      <c r="AN322">
        <f ca="1">_xlfn.COVARIANCE.P($AK$102:$AK$1171,AM322:AM1391)</f>
        <v>-2.1646198346539667E-2</v>
      </c>
      <c r="AO322">
        <f t="shared" ca="1" si="537"/>
        <v>0</v>
      </c>
    </row>
    <row r="323" spans="1:41" x14ac:dyDescent="0.3">
      <c r="A323">
        <v>321</v>
      </c>
      <c r="B323">
        <f>'Flight Input'!M323</f>
        <v>6.4672019999998156</v>
      </c>
      <c r="C323">
        <f ca="1">INDIRECT(CONCATENATE("'Flight Input'!",Analysis!$B$2,A323+2))</f>
        <v>9.85686237</v>
      </c>
      <c r="D323">
        <f t="shared" ref="D323:D386" si="668">B323-B322</f>
        <v>1.9887000002199784E-2</v>
      </c>
      <c r="F323">
        <f t="shared" ca="1" si="538"/>
        <v>63.194335911732836</v>
      </c>
      <c r="G323">
        <f t="shared" ca="1" si="539"/>
        <v>203.33048556440392</v>
      </c>
      <c r="I323">
        <f>SUM(D$2:D323)/COUNT(D$2:D323)</f>
        <v>1.9983183800636694E-2</v>
      </c>
      <c r="J323">
        <f>D323/I323</f>
        <v>0.99518676306055665</v>
      </c>
      <c r="L323">
        <f ca="1">VARA(C$2:C323)</f>
        <v>4.9883327928314106E-4</v>
      </c>
      <c r="M323">
        <f ca="1">(L323-L322)/D323</f>
        <v>-7.433489814713789E-5</v>
      </c>
      <c r="N323">
        <f t="shared" ca="1" si="540"/>
        <v>-0.13762709306069124</v>
      </c>
      <c r="O323" t="b">
        <f ca="1">IF(OR(O322,M323*MIN((B323-B$2)*Analysis!$B$19,1)&gt;Analysis!$B$18),TRUE,FALSE)</f>
        <v>0</v>
      </c>
      <c r="P323">
        <f ca="1">IF(O323,P322,SUM(C$2:C323)/COUNT(C$2:C323))</f>
        <v>9.8517930677329151</v>
      </c>
      <c r="Q323">
        <f ca="1">IF(O323,C323-P323,0)</f>
        <v>0</v>
      </c>
      <c r="R323">
        <f ca="1">R322+Q323*$D323</f>
        <v>0</v>
      </c>
      <c r="S323">
        <f t="shared" ca="1" si="541"/>
        <v>0</v>
      </c>
      <c r="U323">
        <f ca="1">MEDIAN2(Q323,Analysis!$B$5,2)</f>
        <v>0</v>
      </c>
      <c r="V323">
        <f t="shared" ref="V323:W323" ca="1" si="669">V322+U323*$D323</f>
        <v>0</v>
      </c>
      <c r="W323">
        <f t="shared" ca="1" si="669"/>
        <v>0</v>
      </c>
      <c r="Y323">
        <f ca="1">AVERAGE2(U323,Analysis!$B$5,2)</f>
        <v>0</v>
      </c>
      <c r="Z323">
        <f t="shared" ref="Z323:AA323" ca="1" si="670">Z322+Y323*$D323</f>
        <v>0</v>
      </c>
      <c r="AA323">
        <f t="shared" ca="1" si="670"/>
        <v>0</v>
      </c>
      <c r="AD323">
        <f ca="1">IF(B323&gt;0,C323-Analysis!$B$14,0)</f>
        <v>1.4622505714001477E-4</v>
      </c>
      <c r="AE323">
        <f ca="1">IF(B323&gt;0,AE322+AD323*$D323,0)</f>
        <v>-3.2575185093088439E-2</v>
      </c>
      <c r="AF323">
        <f ca="1">IF(B323&gt;0,AF322+AE323*$D323,0)</f>
        <v>-0.11623071078913418</v>
      </c>
      <c r="AG323">
        <f ca="1">IF(AND(B323&gt;Analysis!$B$34,B323&lt;Analysis!$B$35),FilterInput(AD323,Analysis!$B$29,Analysis!$B$30),0)</f>
        <v>0</v>
      </c>
      <c r="AH323">
        <f ca="1">MEDIAN2(AG323,Analysis!$B$5,2)</f>
        <v>0</v>
      </c>
      <c r="AI323">
        <f ca="1">AVERAGE2(AH323,Analysis!$B$6,2)</f>
        <v>0</v>
      </c>
      <c r="AJ323">
        <f ca="1">INTEGRAL2(AI323,$B323,AJ322,AI322,$B322,Analysis!$B$22)</f>
        <v>0</v>
      </c>
      <c r="AK323">
        <f ca="1">IF(AND(B323&lt;Analysis!$B$35,B323&gt;0),INTEGRAL2(AJ323,$B323,AK322,AJ322,$B322,Analysis!$B$23),0)</f>
        <v>0</v>
      </c>
      <c r="AM323">
        <f>Analysis!$B$31*'Flight Input'!U323+IF('Flight Input'!U323 &gt; 0,Analysis!$B$32,0)</f>
        <v>0</v>
      </c>
      <c r="AN323">
        <f ca="1">_xlfn.COVARIANCE.P($AK$102:$AK$1171,AM323:AM1392)</f>
        <v>-2.253568814091049E-2</v>
      </c>
      <c r="AO323">
        <f t="shared" ref="AO323:AO386" ca="1" si="671">AM323-AK323</f>
        <v>0</v>
      </c>
    </row>
    <row r="324" spans="1:41" x14ac:dyDescent="0.3">
      <c r="A324">
        <v>322</v>
      </c>
      <c r="B324">
        <f>'Flight Input'!M324</f>
        <v>6.4927759999991395</v>
      </c>
      <c r="C324">
        <f ca="1">INDIRECT(CONCATENATE("'Flight Input'!",Analysis!$B$2,A324+2))</f>
        <v>9.8495441100000001</v>
      </c>
      <c r="D324">
        <f t="shared" si="668"/>
        <v>2.557399999932386E-2</v>
      </c>
      <c r="F324">
        <f t="shared" ref="F324:F387" ca="1" si="672">F323+C324*$D324</f>
        <v>63.446228152795314</v>
      </c>
      <c r="G324">
        <f t="shared" ref="G324:G387" ca="1" si="673">G323+F324*$D324</f>
        <v>204.9530594031406</v>
      </c>
      <c r="I324">
        <f>SUM(D$2:D324)/COUNT(D$2:D324)</f>
        <v>2.0000546583862432E-2</v>
      </c>
      <c r="J324">
        <f>D324/I324</f>
        <v>1.2786650550819649</v>
      </c>
      <c r="L324">
        <f ca="1">VARA(C$2:C324)</f>
        <v>4.9729976646557589E-4</v>
      </c>
      <c r="M324">
        <f ca="1">(L324-L323)/D324</f>
        <v>-5.9963745116357132E-5</v>
      </c>
      <c r="N324">
        <f t="shared" ref="N324:N387" ca="1" si="674">(C324-C323)/D324</f>
        <v>-0.286160162672769</v>
      </c>
      <c r="O324" t="b">
        <f ca="1">IF(OR(O323,M324*MIN((B324-B$2)*Analysis!$B$19,1)&gt;Analysis!$B$18),TRUE,FALSE)</f>
        <v>0</v>
      </c>
      <c r="P324">
        <f ca="1">IF(O324,P323,SUM(C$2:C324)/COUNT(C$2:C324))</f>
        <v>9.851786105015476</v>
      </c>
      <c r="Q324">
        <f ca="1">IF(O324,C324-P324,0)</f>
        <v>0</v>
      </c>
      <c r="R324">
        <f ca="1">R323+Q324*$D324</f>
        <v>0</v>
      </c>
      <c r="S324">
        <f t="shared" ref="S324:S387" ca="1" si="675">S323+R324*$D324</f>
        <v>0</v>
      </c>
      <c r="U324">
        <f ca="1">MEDIAN2(Q324,Analysis!$B$5,2)</f>
        <v>0</v>
      </c>
      <c r="V324">
        <f t="shared" ref="V324:W324" ca="1" si="676">V323+U324*$D324</f>
        <v>0</v>
      </c>
      <c r="W324">
        <f t="shared" ca="1" si="676"/>
        <v>0</v>
      </c>
      <c r="Y324">
        <f ca="1">AVERAGE2(U324,Analysis!$B$5,2)</f>
        <v>0</v>
      </c>
      <c r="Z324">
        <f t="shared" ref="Z324:AA324" ca="1" si="677">Z323+Y324*$D324</f>
        <v>0</v>
      </c>
      <c r="AA324">
        <f t="shared" ca="1" si="677"/>
        <v>0</v>
      </c>
      <c r="AD324">
        <f ca="1">IF(B324&gt;0,C324-Analysis!$B$14,0)</f>
        <v>-7.1720349428598951E-3</v>
      </c>
      <c r="AE324">
        <f ca="1">IF(B324&gt;0,AE323+AD324*$D324,0)</f>
        <v>-3.2758602714712287E-2</v>
      </c>
      <c r="AF324">
        <f ca="1">IF(B324&gt;0,AF323+AE324*$D324,0)</f>
        <v>-0.11706847929493808</v>
      </c>
      <c r="AG324">
        <f ca="1">IF(AND(B324&gt;Analysis!$B$34,B324&lt;Analysis!$B$35),FilterInput(AD324,Analysis!$B$29,Analysis!$B$30),0)</f>
        <v>0</v>
      </c>
      <c r="AH324">
        <f ca="1">MEDIAN2(AG324,Analysis!$B$5,2)</f>
        <v>0</v>
      </c>
      <c r="AI324">
        <f ca="1">AVERAGE2(AH324,Analysis!$B$6,2)</f>
        <v>0</v>
      </c>
      <c r="AJ324">
        <f ca="1">INTEGRAL2(AI324,$B324,AJ323,AI323,$B323,Analysis!$B$22)</f>
        <v>0</v>
      </c>
      <c r="AK324">
        <f ca="1">IF(AND(B324&lt;Analysis!$B$35,B324&gt;0),INTEGRAL2(AJ324,$B324,AK323,AJ323,$B323,Analysis!$B$23),0)</f>
        <v>0</v>
      </c>
      <c r="AM324">
        <f>Analysis!$B$31*'Flight Input'!U324+IF('Flight Input'!U324 &gt; 0,Analysis!$B$32,0)</f>
        <v>0</v>
      </c>
      <c r="AN324">
        <f ca="1">_xlfn.COVARIANCE.P($AK$102:$AK$1171,AM324:AM1393)</f>
        <v>-2.3431253689118213E-2</v>
      </c>
      <c r="AO324">
        <f t="shared" ca="1" si="671"/>
        <v>0</v>
      </c>
    </row>
    <row r="325" spans="1:41" x14ac:dyDescent="0.3">
      <c r="A325">
        <v>323</v>
      </c>
      <c r="B325">
        <f>'Flight Input'!M325</f>
        <v>6.5122140000021318</v>
      </c>
      <c r="C325">
        <f ca="1">INDIRECT(CONCATENATE("'Flight Input'!",Analysis!$B$2,A325+2))</f>
        <v>9.85421367</v>
      </c>
      <c r="D325">
        <f t="shared" si="668"/>
        <v>1.9438000002992339E-2</v>
      </c>
      <c r="F325">
        <f t="shared" ca="1" si="672"/>
        <v>63.637774358142259</v>
      </c>
      <c r="G325">
        <f t="shared" ca="1" si="673"/>
        <v>206.19005046130459</v>
      </c>
      <c r="I325">
        <f>SUM(D$2:D325)/COUNT(D$2:D325)</f>
        <v>1.9998804953581101E-2</v>
      </c>
      <c r="J325">
        <f>D325/I325</f>
        <v>0.9719580769005729</v>
      </c>
      <c r="L325">
        <f ca="1">VARA(C$2:C325)</f>
        <v>4.9577832719868871E-4</v>
      </c>
      <c r="M325">
        <f ca="1">(L325-L324)/D325</f>
        <v>-7.8271389374059088E-5</v>
      </c>
      <c r="N325">
        <f t="shared" ca="1" si="674"/>
        <v>0.240228418524597</v>
      </c>
      <c r="O325" t="b">
        <f ca="1">IF(OR(O324,M325*MIN((B325-B$2)*Analysis!$B$19,1)&gt;Analysis!$B$18),TRUE,FALSE)</f>
        <v>0</v>
      </c>
      <c r="P325">
        <f ca="1">IF(O325,P324,SUM(C$2:C325)/COUNT(C$2:C325))</f>
        <v>9.8517935974999951</v>
      </c>
      <c r="Q325">
        <f ca="1">IF(O325,C325-P325,0)</f>
        <v>0</v>
      </c>
      <c r="R325">
        <f ca="1">R324+Q325*$D325</f>
        <v>0</v>
      </c>
      <c r="S325">
        <f t="shared" ca="1" si="675"/>
        <v>0</v>
      </c>
      <c r="U325">
        <f ca="1">MEDIAN2(Q325,Analysis!$B$5,2)</f>
        <v>0</v>
      </c>
      <c r="V325">
        <f t="shared" ref="V325:W325" ca="1" si="678">V324+U325*$D325</f>
        <v>0</v>
      </c>
      <c r="W325">
        <f t="shared" ca="1" si="678"/>
        <v>0</v>
      </c>
      <c r="Y325">
        <f ca="1">AVERAGE2(U325,Analysis!$B$5,2)</f>
        <v>0</v>
      </c>
      <c r="Z325">
        <f t="shared" ref="Z325:AA325" ca="1" si="679">Z324+Y325*$D325</f>
        <v>0</v>
      </c>
      <c r="AA325">
        <f t="shared" ca="1" si="679"/>
        <v>0</v>
      </c>
      <c r="AD325">
        <f ca="1">IF(B325&gt;0,C325-Analysis!$B$14,0)</f>
        <v>-2.5024749428599335E-3</v>
      </c>
      <c r="AE325">
        <f ca="1">IF(B325&gt;0,AE324+AD325*$D325,0)</f>
        <v>-3.2807245822659085E-2</v>
      </c>
      <c r="AF325">
        <f ca="1">IF(B325&gt;0,AF324+AE325*$D325,0)</f>
        <v>-0.11770618653933709</v>
      </c>
      <c r="AG325">
        <f ca="1">IF(AND(B325&gt;Analysis!$B$34,B325&lt;Analysis!$B$35),FilterInput(AD325,Analysis!$B$29,Analysis!$B$30),0)</f>
        <v>0</v>
      </c>
      <c r="AH325">
        <f ca="1">MEDIAN2(AG325,Analysis!$B$5,2)</f>
        <v>0</v>
      </c>
      <c r="AI325">
        <f ca="1">AVERAGE2(AH325,Analysis!$B$6,2)</f>
        <v>0</v>
      </c>
      <c r="AJ325">
        <f ca="1">INTEGRAL2(AI325,$B325,AJ324,AI324,$B324,Analysis!$B$22)</f>
        <v>0</v>
      </c>
      <c r="AK325">
        <f ca="1">IF(AND(B325&lt;Analysis!$B$35,B325&gt;0),INTEGRAL2(AJ325,$B325,AK324,AJ324,$B324,Analysis!$B$23),0)</f>
        <v>0</v>
      </c>
      <c r="AM325">
        <f>Analysis!$B$31*'Flight Input'!U325+IF('Flight Input'!U325 &gt; 0,Analysis!$B$32,0)</f>
        <v>0</v>
      </c>
      <c r="AN325">
        <f ca="1">_xlfn.COVARIANCE.P($AK$102:$AK$1171,AM325:AM1394)</f>
        <v>-2.4331157782574081E-2</v>
      </c>
      <c r="AO325">
        <f t="shared" ca="1" si="671"/>
        <v>0</v>
      </c>
    </row>
    <row r="326" spans="1:41" x14ac:dyDescent="0.3">
      <c r="A326">
        <v>324</v>
      </c>
      <c r="B326">
        <f>'Flight Input'!M326</f>
        <v>6.5327839999954449</v>
      </c>
      <c r="C326">
        <f ca="1">INDIRECT(CONCATENATE("'Flight Input'!",Analysis!$B$2,A326+2))</f>
        <v>9.9190675800000001</v>
      </c>
      <c r="D326">
        <f t="shared" si="668"/>
        <v>2.0569999993313104E-2</v>
      </c>
      <c r="F326">
        <f t="shared" ca="1" si="672"/>
        <v>63.841809578196532</v>
      </c>
      <c r="G326">
        <f t="shared" ca="1" si="673"/>
        <v>207.5032764839012</v>
      </c>
      <c r="I326">
        <f>SUM(D$2:D326)/COUNT(D$2:D326)</f>
        <v>2.0000567901234594E-2</v>
      </c>
      <c r="J326">
        <f>D326/I326</f>
        <v>1.0284707961739106</v>
      </c>
      <c r="L326">
        <f ca="1">VARA(C$2:C326)</f>
        <v>5.081736509346559E-4</v>
      </c>
      <c r="M326">
        <f ca="1">(L326-L325)/D326</f>
        <v>6.0259230627110634E-4</v>
      </c>
      <c r="N326">
        <f t="shared" ca="1" si="674"/>
        <v>3.1528395732174421</v>
      </c>
      <c r="O326" t="b">
        <f ca="1">IF(OR(O325,M326*MIN((B326-B$2)*Analysis!$B$19,1)&gt;Analysis!$B$18),TRUE,FALSE)</f>
        <v>0</v>
      </c>
      <c r="P326">
        <f ca="1">IF(O326,P325,SUM(C$2:C326)/COUNT(C$2:C326))</f>
        <v>9.8520005943692261</v>
      </c>
      <c r="Q326">
        <f ca="1">IF(O326,C326-P326,0)</f>
        <v>0</v>
      </c>
      <c r="R326">
        <f ca="1">R325+Q326*$D326</f>
        <v>0</v>
      </c>
      <c r="S326">
        <f t="shared" ca="1" si="675"/>
        <v>0</v>
      </c>
      <c r="U326">
        <f ca="1">MEDIAN2(Q326,Analysis!$B$5,2)</f>
        <v>0</v>
      </c>
      <c r="V326">
        <f t="shared" ref="V326:W326" ca="1" si="680">V325+U326*$D326</f>
        <v>0</v>
      </c>
      <c r="W326">
        <f t="shared" ca="1" si="680"/>
        <v>0</v>
      </c>
      <c r="Y326">
        <f ca="1">AVERAGE2(U326,Analysis!$B$5,2)</f>
        <v>0</v>
      </c>
      <c r="Z326">
        <f t="shared" ref="Z326:AA326" ca="1" si="681">Z325+Y326*$D326</f>
        <v>0</v>
      </c>
      <c r="AA326">
        <f t="shared" ca="1" si="681"/>
        <v>0</v>
      </c>
      <c r="AD326">
        <f ca="1">IF(B326&gt;0,C326-Analysis!$B$14,0)</f>
        <v>6.2351435057140137E-2</v>
      </c>
      <c r="AE326">
        <f ca="1">IF(B326&gt;0,AE325+AD326*$D326,0)</f>
        <v>-3.1524676803950651E-2</v>
      </c>
      <c r="AF326">
        <f ca="1">IF(B326&gt;0,AF325+AE326*$D326,0)</f>
        <v>-0.11835464914098355</v>
      </c>
      <c r="AG326">
        <f ca="1">IF(AND(B326&gt;Analysis!$B$34,B326&lt;Analysis!$B$35),FilterInput(AD326,Analysis!$B$29,Analysis!$B$30),0)</f>
        <v>0</v>
      </c>
      <c r="AH326">
        <f ca="1">MEDIAN2(AG326,Analysis!$B$5,2)</f>
        <v>0</v>
      </c>
      <c r="AI326">
        <f ca="1">AVERAGE2(AH326,Analysis!$B$6,2)</f>
        <v>0</v>
      </c>
      <c r="AJ326">
        <f ca="1">INTEGRAL2(AI326,$B326,AJ325,AI325,$B325,Analysis!$B$22)</f>
        <v>0</v>
      </c>
      <c r="AK326">
        <f ca="1">IF(AND(B326&lt;Analysis!$B$35,B326&gt;0),INTEGRAL2(AJ326,$B326,AK325,AJ325,$B325,Analysis!$B$23),0)</f>
        <v>0</v>
      </c>
      <c r="AM326">
        <f>Analysis!$B$31*'Flight Input'!U326+IF('Flight Input'!U326 &gt; 0,Analysis!$B$32,0)</f>
        <v>0</v>
      </c>
      <c r="AN326">
        <f ca="1">_xlfn.COVARIANCE.P($AK$102:$AK$1171,AM326:AM1395)</f>
        <v>-2.523620125805948E-2</v>
      </c>
      <c r="AO326">
        <f t="shared" ca="1" si="671"/>
        <v>0</v>
      </c>
    </row>
    <row r="327" spans="1:41" x14ac:dyDescent="0.3">
      <c r="A327">
        <v>325</v>
      </c>
      <c r="B327">
        <f>'Flight Input'!M327</f>
        <v>6.5528210000047693</v>
      </c>
      <c r="C327">
        <f ca="1">INDIRECT(CONCATENATE("'Flight Input'!",Analysis!$B$2,A327+2))</f>
        <v>9.8553320099999997</v>
      </c>
      <c r="D327">
        <f t="shared" si="668"/>
        <v>2.0037000009324402E-2</v>
      </c>
      <c r="F327">
        <f t="shared" ca="1" si="672"/>
        <v>64.039280865772795</v>
      </c>
      <c r="G327">
        <f t="shared" ca="1" si="673"/>
        <v>208.78643155520581</v>
      </c>
      <c r="I327">
        <f>SUM(D$2:D327)/COUNT(D$2:D327)</f>
        <v>2.0000680000028716E-2</v>
      </c>
      <c r="J327">
        <f>D327/I327</f>
        <v>1.0018159387228651</v>
      </c>
      <c r="L327">
        <f ca="1">VARA(C$2:C327)</f>
        <v>5.0664408365838805E-4</v>
      </c>
      <c r="M327">
        <f ca="1">(L327-L326)/D327</f>
        <v>-7.6337140068675487E-5</v>
      </c>
      <c r="N327">
        <f t="shared" ca="1" si="674"/>
        <v>-3.1808938449039514</v>
      </c>
      <c r="O327" t="b">
        <f ca="1">IF(OR(O326,M327*MIN((B327-B$2)*Analysis!$B$19,1)&gt;Analysis!$B$18),TRUE,FALSE)</f>
        <v>0</v>
      </c>
      <c r="P327">
        <f ca="1">IF(O327,P326,SUM(C$2:C327)/COUNT(C$2:C327))</f>
        <v>9.8520108134355784</v>
      </c>
      <c r="Q327">
        <f ca="1">IF(O327,C327-P327,0)</f>
        <v>0</v>
      </c>
      <c r="R327">
        <f ca="1">R326+Q327*$D327</f>
        <v>0</v>
      </c>
      <c r="S327">
        <f t="shared" ca="1" si="675"/>
        <v>0</v>
      </c>
      <c r="U327">
        <f ca="1">MEDIAN2(Q327,Analysis!$B$5,2)</f>
        <v>0</v>
      </c>
      <c r="V327">
        <f t="shared" ref="V327:W327" ca="1" si="682">V326+U327*$D327</f>
        <v>0</v>
      </c>
      <c r="W327">
        <f t="shared" ca="1" si="682"/>
        <v>0</v>
      </c>
      <c r="Y327">
        <f ca="1">AVERAGE2(U327,Analysis!$B$5,2)</f>
        <v>0</v>
      </c>
      <c r="Z327">
        <f t="shared" ref="Z327:AA327" ca="1" si="683">Z326+Y327*$D327</f>
        <v>0</v>
      </c>
      <c r="AA327">
        <f t="shared" ca="1" si="683"/>
        <v>0</v>
      </c>
      <c r="AD327">
        <f ca="1">IF(B327&gt;0,C327-Analysis!$B$14,0)</f>
        <v>-1.3841349428602712E-3</v>
      </c>
      <c r="AE327">
        <f ca="1">IF(B327&gt;0,AE326+AD327*$D327,0)</f>
        <v>-3.1552410715813647E-2</v>
      </c>
      <c r="AF327">
        <f ca="1">IF(B327&gt;0,AF326+AE327*$D327,0)</f>
        <v>-0.11898686479479051</v>
      </c>
      <c r="AG327">
        <f ca="1">IF(AND(B327&gt;Analysis!$B$34,B327&lt;Analysis!$B$35),FilterInput(AD327,Analysis!$B$29,Analysis!$B$30),0)</f>
        <v>0</v>
      </c>
      <c r="AH327">
        <f ca="1">MEDIAN2(AG327,Analysis!$B$5,2)</f>
        <v>0</v>
      </c>
      <c r="AI327">
        <f ca="1">AVERAGE2(AH327,Analysis!$B$6,2)</f>
        <v>0</v>
      </c>
      <c r="AJ327">
        <f ca="1">INTEGRAL2(AI327,$B327,AJ326,AI326,$B326,Analysis!$B$22)</f>
        <v>0</v>
      </c>
      <c r="AK327">
        <f ca="1">IF(AND(B327&lt;Analysis!$B$35,B327&gt;0),INTEGRAL2(AJ327,$B327,AK326,AJ326,$B326,Analysis!$B$23),0)</f>
        <v>0</v>
      </c>
      <c r="AM327">
        <f>Analysis!$B$31*'Flight Input'!U327+IF('Flight Input'!U327 &gt; 0,Analysis!$B$32,0)</f>
        <v>0</v>
      </c>
      <c r="AN327">
        <f ca="1">_xlfn.COVARIANCE.P($AK$102:$AK$1171,AM327:AM1396)</f>
        <v>-2.6143674468833134E-2</v>
      </c>
      <c r="AO327">
        <f t="shared" ca="1" si="671"/>
        <v>0</v>
      </c>
    </row>
    <row r="328" spans="1:41" x14ac:dyDescent="0.3">
      <c r="A328">
        <v>326</v>
      </c>
      <c r="B328">
        <f>'Flight Input'!M328</f>
        <v>6.5691119999974035</v>
      </c>
      <c r="C328">
        <f ca="1">INDIRECT(CONCATENATE("'Flight Input'!",Analysis!$B$2,A328+2))</f>
        <v>9.853664310000001</v>
      </c>
      <c r="D328">
        <f t="shared" si="668"/>
        <v>1.629099999263417E-2</v>
      </c>
      <c r="F328">
        <f t="shared" ca="1" si="672"/>
        <v>64.199806910974431</v>
      </c>
      <c r="G328">
        <f t="shared" ca="1" si="673"/>
        <v>209.83231060911962</v>
      </c>
      <c r="I328">
        <f>SUM(D$2:D328)/COUNT(D$2:D328)</f>
        <v>1.9989300613502965E-2</v>
      </c>
      <c r="J328">
        <f>D328/I328</f>
        <v>0.81498599213768597</v>
      </c>
      <c r="L328">
        <f ca="1">VARA(C$2:C328)</f>
        <v>5.0509832171427235E-4</v>
      </c>
      <c r="M328">
        <f ca="1">(L328-L327)/D328</f>
        <v>-9.4884411320029464E-5</v>
      </c>
      <c r="N328">
        <f t="shared" ca="1" si="674"/>
        <v>-0.10236940646692978</v>
      </c>
      <c r="O328" t="b">
        <f ca="1">IF(OR(O327,M328*MIN((B328-B$2)*Analysis!$B$19,1)&gt;Analysis!$B$18),TRUE,FALSE)</f>
        <v>0</v>
      </c>
      <c r="P328">
        <f ca="1">IF(O328,P327,SUM(C$2:C328)/COUNT(C$2:C328))</f>
        <v>9.8520158699999953</v>
      </c>
      <c r="Q328">
        <f ca="1">IF(O328,C328-P328,0)</f>
        <v>0</v>
      </c>
      <c r="R328">
        <f ca="1">R327+Q328*$D328</f>
        <v>0</v>
      </c>
      <c r="S328">
        <f t="shared" ca="1" si="675"/>
        <v>0</v>
      </c>
      <c r="U328">
        <f ca="1">MEDIAN2(Q328,Analysis!$B$5,2)</f>
        <v>0</v>
      </c>
      <c r="V328">
        <f t="shared" ref="V328:W328" ca="1" si="684">V327+U328*$D328</f>
        <v>0</v>
      </c>
      <c r="W328">
        <f t="shared" ca="1" si="684"/>
        <v>0</v>
      </c>
      <c r="Y328">
        <f ca="1">AVERAGE2(U328,Analysis!$B$5,2)</f>
        <v>0</v>
      </c>
      <c r="Z328">
        <f t="shared" ref="Z328:AA328" ca="1" si="685">Z327+Y328*$D328</f>
        <v>0</v>
      </c>
      <c r="AA328">
        <f t="shared" ca="1" si="685"/>
        <v>0</v>
      </c>
      <c r="AD328">
        <f ca="1">IF(B328&gt;0,C328-Analysis!$B$14,0)</f>
        <v>-3.0518349428589886E-3</v>
      </c>
      <c r="AE328">
        <f ca="1">IF(B328&gt;0,AE327+AD328*$D328,0)</f>
        <v>-3.1602128158845284E-2</v>
      </c>
      <c r="AF328">
        <f ca="1">IF(B328&gt;0,AF327+AE328*$D328,0)</f>
        <v>-0.11950169506439348</v>
      </c>
      <c r="AG328">
        <f ca="1">IF(AND(B328&gt;Analysis!$B$34,B328&lt;Analysis!$B$35),FilterInput(AD328,Analysis!$B$29,Analysis!$B$30),0)</f>
        <v>0</v>
      </c>
      <c r="AH328">
        <f ca="1">MEDIAN2(AG328,Analysis!$B$5,2)</f>
        <v>0</v>
      </c>
      <c r="AI328">
        <f ca="1">AVERAGE2(AH328,Analysis!$B$6,2)</f>
        <v>0</v>
      </c>
      <c r="AJ328">
        <f ca="1">INTEGRAL2(AI328,$B328,AJ327,AI327,$B327,Analysis!$B$22)</f>
        <v>0</v>
      </c>
      <c r="AK328">
        <f ca="1">IF(AND(B328&lt;Analysis!$B$35,B328&gt;0),INTEGRAL2(AJ328,$B328,AK327,AJ327,$B327,Analysis!$B$23),0)</f>
        <v>0</v>
      </c>
      <c r="AM328">
        <f>Analysis!$B$31*'Flight Input'!U328+IF('Flight Input'!U328 &gt; 0,Analysis!$B$32,0)</f>
        <v>0</v>
      </c>
      <c r="AN328">
        <f ca="1">_xlfn.COVARIANCE.P($AK$102:$AK$1171,AM328:AM1397)</f>
        <v>-2.7056072447837941E-2</v>
      </c>
      <c r="AO328">
        <f t="shared" ca="1" si="671"/>
        <v>0</v>
      </c>
    </row>
    <row r="329" spans="1:41" x14ac:dyDescent="0.3">
      <c r="A329">
        <v>327</v>
      </c>
      <c r="B329">
        <f>'Flight Input'!M329</f>
        <v>6.5885390000039479</v>
      </c>
      <c r="C329">
        <f ca="1">INDIRECT(CONCATENATE("'Flight Input'!",Analysis!$B$2,A329+2))</f>
        <v>9.8473466700000003</v>
      </c>
      <c r="D329">
        <f t="shared" si="668"/>
        <v>1.9427000006544404E-2</v>
      </c>
      <c r="F329">
        <f t="shared" ca="1" si="672"/>
        <v>64.391111314796959</v>
      </c>
      <c r="G329">
        <f t="shared" ca="1" si="673"/>
        <v>211.08323672905357</v>
      </c>
      <c r="I329">
        <f>SUM(D$2:D329)/COUNT(D$2:D329)</f>
        <v>1.998758103978138E-2</v>
      </c>
      <c r="J329">
        <f>D329/I329</f>
        <v>0.9719535329402168</v>
      </c>
      <c r="L329">
        <f ca="1">VARA(C$2:C329)</f>
        <v>5.0362014629884574E-4</v>
      </c>
      <c r="M329">
        <f ca="1">(L329-L328)/D329</f>
        <v>-7.6088712355415467E-5</v>
      </c>
      <c r="N329">
        <f t="shared" ca="1" si="674"/>
        <v>-0.32519894980555136</v>
      </c>
      <c r="O329" t="b">
        <f ca="1">IF(OR(O328,M329*MIN((B329-B$2)*Analysis!$B$19,1)&gt;Analysis!$B$18),TRUE,FALSE)</f>
        <v>0</v>
      </c>
      <c r="P329">
        <f ca="1">IF(O329,P328,SUM(C$2:C329)/COUNT(C$2:C329))</f>
        <v>9.8520016346341421</v>
      </c>
      <c r="Q329">
        <f ca="1">IF(O329,C329-P329,0)</f>
        <v>0</v>
      </c>
      <c r="R329">
        <f ca="1">R328+Q329*$D329</f>
        <v>0</v>
      </c>
      <c r="S329">
        <f t="shared" ca="1" si="675"/>
        <v>0</v>
      </c>
      <c r="U329">
        <f ca="1">MEDIAN2(Q329,Analysis!$B$5,2)</f>
        <v>0</v>
      </c>
      <c r="V329">
        <f t="shared" ref="V329:W329" ca="1" si="686">V328+U329*$D329</f>
        <v>0</v>
      </c>
      <c r="W329">
        <f t="shared" ca="1" si="686"/>
        <v>0</v>
      </c>
      <c r="Y329">
        <f ca="1">AVERAGE2(U329,Analysis!$B$5,2)</f>
        <v>0</v>
      </c>
      <c r="Z329">
        <f t="shared" ref="Z329:AA329" ca="1" si="687">Z328+Y329*$D329</f>
        <v>0</v>
      </c>
      <c r="AA329">
        <f t="shared" ca="1" si="687"/>
        <v>0</v>
      </c>
      <c r="AD329">
        <f ca="1">IF(B329&gt;0,C329-Analysis!$B$14,0)</f>
        <v>-9.369474942859668E-3</v>
      </c>
      <c r="AE329">
        <f ca="1">IF(B329&gt;0,AE328+AD329*$D329,0)</f>
        <v>-3.1784148948621534E-2</v>
      </c>
      <c r="AF329">
        <f ca="1">IF(B329&gt;0,AF328+AE329*$D329,0)</f>
        <v>-0.12011916572622636</v>
      </c>
      <c r="AG329">
        <f ca="1">IF(AND(B329&gt;Analysis!$B$34,B329&lt;Analysis!$B$35),FilterInput(AD329,Analysis!$B$29,Analysis!$B$30),0)</f>
        <v>0</v>
      </c>
      <c r="AH329">
        <f ca="1">MEDIAN2(AG329,Analysis!$B$5,2)</f>
        <v>0</v>
      </c>
      <c r="AI329">
        <f ca="1">AVERAGE2(AH329,Analysis!$B$6,2)</f>
        <v>0</v>
      </c>
      <c r="AJ329">
        <f ca="1">INTEGRAL2(AI329,$B329,AJ328,AI328,$B328,Analysis!$B$22)</f>
        <v>0</v>
      </c>
      <c r="AK329">
        <f ca="1">IF(AND(B329&lt;Analysis!$B$35,B329&gt;0),INTEGRAL2(AJ329,$B329,AK328,AJ328,$B328,Analysis!$B$23),0)</f>
        <v>0</v>
      </c>
      <c r="AM329">
        <f>Analysis!$B$31*'Flight Input'!U329+IF('Flight Input'!U329 &gt; 0,Analysis!$B$32,0)</f>
        <v>0</v>
      </c>
      <c r="AN329">
        <f ca="1">_xlfn.COVARIANCE.P($AK$102:$AK$1171,AM329:AM1398)</f>
        <v>-2.7973021463298775E-2</v>
      </c>
      <c r="AO329">
        <f t="shared" ca="1" si="671"/>
        <v>0</v>
      </c>
    </row>
    <row r="330" spans="1:41" x14ac:dyDescent="0.3">
      <c r="A330">
        <v>328</v>
      </c>
      <c r="B330">
        <f>'Flight Input'!M330</f>
        <v>6.6088980000058655</v>
      </c>
      <c r="C330">
        <f ca="1">INDIRECT(CONCATENATE("'Flight Input'!",Analysis!$B$2,A330+2))</f>
        <v>9.8514472499999997</v>
      </c>
      <c r="D330">
        <f t="shared" si="668"/>
        <v>2.0359000001917593E-2</v>
      </c>
      <c r="F330">
        <f t="shared" ca="1" si="672"/>
        <v>64.591676929378593</v>
      </c>
      <c r="G330">
        <f t="shared" ca="1" si="673"/>
        <v>212.39825867978266</v>
      </c>
      <c r="I330">
        <f>SUM(D$2:D330)/COUNT(D$2:D330)</f>
        <v>1.9988713414665942E-2</v>
      </c>
      <c r="J330">
        <f>D330/I330</f>
        <v>1.0185247834400371</v>
      </c>
      <c r="L330">
        <f ca="1">VARA(C$2:C330)</f>
        <v>5.0208565319473776E-4</v>
      </c>
      <c r="M330">
        <f ca="1">(L330-L329)/D330</f>
        <v>-7.5371732598037471E-5</v>
      </c>
      <c r="N330">
        <f t="shared" ca="1" si="674"/>
        <v>0.20141362540464289</v>
      </c>
      <c r="O330" t="b">
        <f ca="1">IF(OR(O329,M330*MIN((B330-B$2)*Analysis!$B$19,1)&gt;Analysis!$B$18),TRUE,FALSE)</f>
        <v>0</v>
      </c>
      <c r="P330">
        <f ca="1">IF(O330,P329,SUM(C$2:C330)/COUNT(C$2:C330))</f>
        <v>9.8519999495744646</v>
      </c>
      <c r="Q330">
        <f ca="1">IF(O330,C330-P330,0)</f>
        <v>0</v>
      </c>
      <c r="R330">
        <f ca="1">R329+Q330*$D330</f>
        <v>0</v>
      </c>
      <c r="S330">
        <f t="shared" ca="1" si="675"/>
        <v>0</v>
      </c>
      <c r="U330">
        <f ca="1">MEDIAN2(Q330,Analysis!$B$5,2)</f>
        <v>0</v>
      </c>
      <c r="V330">
        <f t="shared" ref="V330:W330" ca="1" si="688">V329+U330*$D330</f>
        <v>0</v>
      </c>
      <c r="W330">
        <f t="shared" ca="1" si="688"/>
        <v>0</v>
      </c>
      <c r="Y330">
        <f ca="1">AVERAGE2(U330,Analysis!$B$5,2)</f>
        <v>0</v>
      </c>
      <c r="Z330">
        <f t="shared" ref="Z330:AA330" ca="1" si="689">Z329+Y330*$D330</f>
        <v>0</v>
      </c>
      <c r="AA330">
        <f t="shared" ca="1" si="689"/>
        <v>0</v>
      </c>
      <c r="AD330">
        <f ca="1">IF(B330&gt;0,C330-Analysis!$B$14,0)</f>
        <v>-5.2688949428603138E-3</v>
      </c>
      <c r="AE330">
        <f ca="1">IF(B330&gt;0,AE329+AD330*$D330,0)</f>
        <v>-3.1891418380773327E-2</v>
      </c>
      <c r="AF330">
        <f ca="1">IF(B330&gt;0,AF329+AE330*$D330,0)</f>
        <v>-0.12076844311310167</v>
      </c>
      <c r="AG330">
        <f ca="1">IF(AND(B330&gt;Analysis!$B$34,B330&lt;Analysis!$B$35),FilterInput(AD330,Analysis!$B$29,Analysis!$B$30),0)</f>
        <v>0</v>
      </c>
      <c r="AH330">
        <f ca="1">MEDIAN2(AG330,Analysis!$B$5,2)</f>
        <v>0</v>
      </c>
      <c r="AI330">
        <f ca="1">AVERAGE2(AH330,Analysis!$B$6,2)</f>
        <v>0</v>
      </c>
      <c r="AJ330">
        <f ca="1">INTEGRAL2(AI330,$B330,AJ329,AI329,$B329,Analysis!$B$22)</f>
        <v>0</v>
      </c>
      <c r="AK330">
        <f ca="1">IF(AND(B330&lt;Analysis!$B$35,B330&gt;0),INTEGRAL2(AJ330,$B330,AK329,AJ329,$B329,Analysis!$B$23),0)</f>
        <v>0</v>
      </c>
      <c r="AM330">
        <f>Analysis!$B$31*'Flight Input'!U330+IF('Flight Input'!U330 &gt; 0,Analysis!$B$32,0)</f>
        <v>0</v>
      </c>
      <c r="AN330">
        <f ca="1">_xlfn.COVARIANCE.P($AK$102:$AK$1171,AM330:AM1399)</f>
        <v>-2.8891903086077961E-2</v>
      </c>
      <c r="AO330">
        <f t="shared" ca="1" si="671"/>
        <v>0</v>
      </c>
    </row>
    <row r="331" spans="1:41" x14ac:dyDescent="0.3">
      <c r="A331">
        <v>329</v>
      </c>
      <c r="B331">
        <f>'Flight Input'!M331</f>
        <v>6.6250469999940833</v>
      </c>
      <c r="C331">
        <f ca="1">INDIRECT(CONCATENATE("'Flight Input'!",Analysis!$B$2,A331+2))</f>
        <v>9.8492694299999997</v>
      </c>
      <c r="D331">
        <f t="shared" si="668"/>
        <v>1.6148999988217838E-2</v>
      </c>
      <c r="F331">
        <f t="shared" ca="1" si="672"/>
        <v>64.750732781287624</v>
      </c>
      <c r="G331">
        <f t="shared" ca="1" si="673"/>
        <v>213.44391826270476</v>
      </c>
      <c r="I331">
        <f>SUM(D$2:D331)/COUNT(D$2:D331)</f>
        <v>1.9977042553187375E-2</v>
      </c>
      <c r="J331">
        <f>D331/I331</f>
        <v>0.80837791405921766</v>
      </c>
      <c r="L331">
        <f ca="1">VARA(C$2:C331)</f>
        <v>5.005821501272874E-4</v>
      </c>
      <c r="M331">
        <f ca="1">(L331-L330)/D331</f>
        <v>-9.3101930060517603E-5</v>
      </c>
      <c r="N331">
        <f t="shared" ca="1" si="674"/>
        <v>-0.13485788603560062</v>
      </c>
      <c r="O331" t="b">
        <f ca="1">IF(OR(O330,M331*MIN((B331-B$2)*Analysis!$B$19,1)&gt;Analysis!$B$18),TRUE,FALSE)</f>
        <v>0</v>
      </c>
      <c r="P331">
        <f ca="1">IF(O331,P330,SUM(C$2:C331)/COUNT(C$2:C331))</f>
        <v>9.851991675272723</v>
      </c>
      <c r="Q331">
        <f ca="1">IF(O331,C331-P331,0)</f>
        <v>0</v>
      </c>
      <c r="R331">
        <f ca="1">R330+Q331*$D331</f>
        <v>0</v>
      </c>
      <c r="S331">
        <f t="shared" ca="1" si="675"/>
        <v>0</v>
      </c>
      <c r="U331">
        <f ca="1">MEDIAN2(Q331,Analysis!$B$5,2)</f>
        <v>0</v>
      </c>
      <c r="V331">
        <f t="shared" ref="V331:W331" ca="1" si="690">V330+U331*$D331</f>
        <v>0</v>
      </c>
      <c r="W331">
        <f t="shared" ca="1" si="690"/>
        <v>0</v>
      </c>
      <c r="Y331">
        <f ca="1">AVERAGE2(U331,Analysis!$B$5,2)</f>
        <v>0</v>
      </c>
      <c r="Z331">
        <f t="shared" ref="Z331:AA331" ca="1" si="691">Z330+Y331*$D331</f>
        <v>0</v>
      </c>
      <c r="AA331">
        <f t="shared" ca="1" si="691"/>
        <v>0</v>
      </c>
      <c r="AD331">
        <f ca="1">IF(B331&gt;0,C331-Analysis!$B$14,0)</f>
        <v>-7.4467149428603108E-3</v>
      </c>
      <c r="AE331">
        <f ca="1">IF(B331&gt;0,AE330+AD331*$D331,0)</f>
        <v>-3.2011675380297838E-2</v>
      </c>
      <c r="AF331">
        <f ca="1">IF(B331&gt;0,AF330+AE331*$D331,0)</f>
        <v>-0.12128539965844093</v>
      </c>
      <c r="AG331">
        <f ca="1">IF(AND(B331&gt;Analysis!$B$34,B331&lt;Analysis!$B$35),FilterInput(AD331,Analysis!$B$29,Analysis!$B$30),0)</f>
        <v>0</v>
      </c>
      <c r="AH331">
        <f ca="1">MEDIAN2(AG331,Analysis!$B$5,2)</f>
        <v>0</v>
      </c>
      <c r="AI331">
        <f ca="1">AVERAGE2(AH331,Analysis!$B$6,2)</f>
        <v>0</v>
      </c>
      <c r="AJ331">
        <f ca="1">INTEGRAL2(AI331,$B331,AJ330,AI330,$B330,Analysis!$B$22)</f>
        <v>0</v>
      </c>
      <c r="AK331">
        <f ca="1">IF(AND(B331&lt;Analysis!$B$35,B331&gt;0),INTEGRAL2(AJ331,$B331,AK330,AJ330,$B330,Analysis!$B$23),0)</f>
        <v>0</v>
      </c>
      <c r="AM331">
        <f>Analysis!$B$31*'Flight Input'!U331+IF('Flight Input'!U331 &gt; 0,Analysis!$B$32,0)</f>
        <v>0</v>
      </c>
      <c r="AN331">
        <f ca="1">_xlfn.COVARIANCE.P($AK$102:$AK$1171,AM331:AM1400)</f>
        <v>-2.9811510051515795E-2</v>
      </c>
      <c r="AO331">
        <f t="shared" ca="1" si="671"/>
        <v>0</v>
      </c>
    </row>
    <row r="332" spans="1:41" x14ac:dyDescent="0.3">
      <c r="A332">
        <v>330</v>
      </c>
      <c r="B332">
        <f>'Flight Input'!M332</f>
        <v>6.6494329999986803</v>
      </c>
      <c r="C332">
        <f ca="1">INDIRECT(CONCATENATE("'Flight Input'!",Analysis!$B$2,A332+2))</f>
        <v>9.8511431400000014</v>
      </c>
      <c r="D332">
        <f t="shared" si="668"/>
        <v>2.4386000004597008E-2</v>
      </c>
      <c r="F332">
        <f t="shared" ca="1" si="672"/>
        <v>64.990962757944956</v>
      </c>
      <c r="G332">
        <f t="shared" ca="1" si="673"/>
        <v>215.02878788081875</v>
      </c>
      <c r="I332">
        <f>SUM(D$2:D332)/COUNT(D$2:D332)</f>
        <v>1.999040303031286E-2</v>
      </c>
      <c r="J332">
        <f>D332/I332</f>
        <v>1.2198853603711137</v>
      </c>
      <c r="L332">
        <f ca="1">VARA(C$2:C332)</f>
        <v>4.9906740978401039E-4</v>
      </c>
      <c r="M332">
        <f ca="1">(L332-L331)/D332</f>
        <v>-6.2115162100855753E-5</v>
      </c>
      <c r="N332">
        <f t="shared" ca="1" si="674"/>
        <v>7.6835479358996164E-2</v>
      </c>
      <c r="O332" t="b">
        <f ca="1">IF(OR(O331,M332*MIN((B332-B$2)*Analysis!$B$19,1)&gt;Analysis!$B$18),TRUE,FALSE)</f>
        <v>0</v>
      </c>
      <c r="P332">
        <f ca="1">IF(O332,P331,SUM(C$2:C332)/COUNT(C$2:C332))</f>
        <v>9.8519891117220517</v>
      </c>
      <c r="Q332">
        <f ca="1">IF(O332,C332-P332,0)</f>
        <v>0</v>
      </c>
      <c r="R332">
        <f ca="1">R331+Q332*$D332</f>
        <v>0</v>
      </c>
      <c r="S332">
        <f t="shared" ca="1" si="675"/>
        <v>0</v>
      </c>
      <c r="U332">
        <f ca="1">MEDIAN2(Q332,Analysis!$B$5,2)</f>
        <v>0</v>
      </c>
      <c r="V332">
        <f t="shared" ref="V332:W332" ca="1" si="692">V331+U332*$D332</f>
        <v>0</v>
      </c>
      <c r="W332">
        <f t="shared" ca="1" si="692"/>
        <v>0</v>
      </c>
      <c r="Y332">
        <f ca="1">AVERAGE2(U332,Analysis!$B$5,2)</f>
        <v>0</v>
      </c>
      <c r="Z332">
        <f t="shared" ref="Z332:AA332" ca="1" si="693">Z331+Y332*$D332</f>
        <v>0</v>
      </c>
      <c r="AA332">
        <f t="shared" ca="1" si="693"/>
        <v>0</v>
      </c>
      <c r="AD332">
        <f ca="1">IF(B332&gt;0,C332-Analysis!$B$14,0)</f>
        <v>-5.573004942858617E-3</v>
      </c>
      <c r="AE332">
        <f ca="1">IF(B332&gt;0,AE331+AD332*$D332,0)</f>
        <v>-3.2147578678860006E-2</v>
      </c>
      <c r="AF332">
        <f ca="1">IF(B332&gt;0,AF331+AE332*$D332,0)</f>
        <v>-0.12206935051225139</v>
      </c>
      <c r="AG332">
        <f ca="1">IF(AND(B332&gt;Analysis!$B$34,B332&lt;Analysis!$B$35),FilterInput(AD332,Analysis!$B$29,Analysis!$B$30),0)</f>
        <v>0</v>
      </c>
      <c r="AH332">
        <f ca="1">MEDIAN2(AG332,Analysis!$B$5,2)</f>
        <v>0</v>
      </c>
      <c r="AI332">
        <f ca="1">AVERAGE2(AH332,Analysis!$B$6,2)</f>
        <v>0</v>
      </c>
      <c r="AJ332">
        <f ca="1">INTEGRAL2(AI332,$B332,AJ331,AI331,$B331,Analysis!$B$22)</f>
        <v>0</v>
      </c>
      <c r="AK332">
        <f ca="1">IF(AND(B332&lt;Analysis!$B$35,B332&gt;0),INTEGRAL2(AJ332,$B332,AK331,AJ331,$B331,Analysis!$B$23),0)</f>
        <v>0</v>
      </c>
      <c r="AM332">
        <f>Analysis!$B$31*'Flight Input'!U332+IF('Flight Input'!U332 &gt; 0,Analysis!$B$32,0)</f>
        <v>0</v>
      </c>
      <c r="AN332">
        <f ca="1">_xlfn.COVARIANCE.P($AK$102:$AK$1171,AM332:AM1401)</f>
        <v>-3.0735378957617344E-2</v>
      </c>
      <c r="AO332">
        <f t="shared" ca="1" si="671"/>
        <v>0</v>
      </c>
    </row>
    <row r="333" spans="1:41" x14ac:dyDescent="0.3">
      <c r="A333">
        <v>331</v>
      </c>
      <c r="B333">
        <f>'Flight Input'!M333</f>
        <v>6.6683259999990696</v>
      </c>
      <c r="C333">
        <f ca="1">INDIRECT(CONCATENATE("'Flight Input'!",Analysis!$B$2,A333+2))</f>
        <v>9.8685460799999998</v>
      </c>
      <c r="D333">
        <f t="shared" si="668"/>
        <v>1.8893000000389293E-2</v>
      </c>
      <c r="F333">
        <f t="shared" ca="1" si="672"/>
        <v>65.177409199038237</v>
      </c>
      <c r="G333">
        <f t="shared" ca="1" si="673"/>
        <v>216.26018467284155</v>
      </c>
      <c r="I333">
        <f>SUM(D$2:D333)/COUNT(D$2:D333)</f>
        <v>1.9987087613304026E-2</v>
      </c>
      <c r="J333">
        <f>D333/I333</f>
        <v>0.94526027833157267</v>
      </c>
      <c r="L333">
        <f ca="1">VARA(C$2:C333)</f>
        <v>4.9838535566427511E-4</v>
      </c>
      <c r="M333">
        <f ca="1">(L333-L332)/D333</f>
        <v>-3.6100890262066815E-5</v>
      </c>
      <c r="N333">
        <f t="shared" ca="1" si="674"/>
        <v>0.92113163603661852</v>
      </c>
      <c r="O333" t="b">
        <f ca="1">IF(OR(O332,M333*MIN((B333-B$2)*Analysis!$B$19,1)&gt;Analysis!$B$18),TRUE,FALSE)</f>
        <v>0</v>
      </c>
      <c r="P333">
        <f ca="1">IF(O333,P332,SUM(C$2:C333)/COUNT(C$2:C333))</f>
        <v>9.8520389821084322</v>
      </c>
      <c r="Q333">
        <f ca="1">IF(O333,C333-P333,0)</f>
        <v>0</v>
      </c>
      <c r="R333">
        <f ca="1">R332+Q333*$D333</f>
        <v>0</v>
      </c>
      <c r="S333">
        <f t="shared" ca="1" si="675"/>
        <v>0</v>
      </c>
      <c r="U333">
        <f ca="1">MEDIAN2(Q333,Analysis!$B$5,2)</f>
        <v>0</v>
      </c>
      <c r="V333">
        <f t="shared" ref="V333:W333" ca="1" si="694">V332+U333*$D333</f>
        <v>0</v>
      </c>
      <c r="W333">
        <f t="shared" ca="1" si="694"/>
        <v>0</v>
      </c>
      <c r="Y333">
        <f ca="1">AVERAGE2(U333,Analysis!$B$5,2)</f>
        <v>0</v>
      </c>
      <c r="Z333">
        <f t="shared" ref="Z333:AA333" ca="1" si="695">Z332+Y333*$D333</f>
        <v>0</v>
      </c>
      <c r="AA333">
        <f t="shared" ca="1" si="695"/>
        <v>0</v>
      </c>
      <c r="AD333">
        <f ca="1">IF(B333&gt;0,C333-Analysis!$B$14,0)</f>
        <v>1.1829935057139807E-2</v>
      </c>
      <c r="AE333">
        <f ca="1">IF(B333&gt;0,AE332+AD333*$D333,0)</f>
        <v>-3.1924075715820857E-2</v>
      </c>
      <c r="AF333">
        <f ca="1">IF(B333&gt;0,AF332+AE333*$D333,0)</f>
        <v>-0.12267249207476282</v>
      </c>
      <c r="AG333">
        <f ca="1">IF(AND(B333&gt;Analysis!$B$34,B333&lt;Analysis!$B$35),FilterInput(AD333,Analysis!$B$29,Analysis!$B$30),0)</f>
        <v>0</v>
      </c>
      <c r="AH333">
        <f ca="1">MEDIAN2(AG333,Analysis!$B$5,2)</f>
        <v>0</v>
      </c>
      <c r="AI333">
        <f ca="1">AVERAGE2(AH333,Analysis!$B$6,2)</f>
        <v>0</v>
      </c>
      <c r="AJ333">
        <f ca="1">INTEGRAL2(AI333,$B333,AJ332,AI332,$B332,Analysis!$B$22)</f>
        <v>0</v>
      </c>
      <c r="AK333">
        <f ca="1">IF(AND(B333&lt;Analysis!$B$35,B333&gt;0),INTEGRAL2(AJ333,$B333,AK332,AJ332,$B332,Analysis!$B$23),0)</f>
        <v>0</v>
      </c>
      <c r="AM333">
        <f>Analysis!$B$31*'Flight Input'!U333+IF('Flight Input'!U333 &gt; 0,Analysis!$B$32,0)</f>
        <v>0</v>
      </c>
      <c r="AN333">
        <f ca="1">_xlfn.COVARIANCE.P($AK$102:$AK$1171,AM333:AM1402)</f>
        <v>-3.1662138825958655E-2</v>
      </c>
      <c r="AO333">
        <f t="shared" ca="1" si="671"/>
        <v>0</v>
      </c>
    </row>
    <row r="334" spans="1:41" x14ac:dyDescent="0.3">
      <c r="A334">
        <v>332</v>
      </c>
      <c r="B334">
        <f>'Flight Input'!M334</f>
        <v>6.6891250000044238</v>
      </c>
      <c r="C334">
        <f ca="1">INDIRECT(CONCATENATE("'Flight Input'!",Analysis!$B$2,A334+2))</f>
        <v>9.8572351500000011</v>
      </c>
      <c r="D334">
        <f t="shared" si="668"/>
        <v>2.0799000005354173E-2</v>
      </c>
      <c r="F334">
        <f t="shared" ca="1" si="672"/>
        <v>65.382429832975859</v>
      </c>
      <c r="G334">
        <f t="shared" ca="1" si="673"/>
        <v>217.62007383128767</v>
      </c>
      <c r="I334">
        <f>SUM(D$2:D334)/COUNT(D$2:D334)</f>
        <v>1.9989533132557191E-2</v>
      </c>
      <c r="J334">
        <f>D334/I334</f>
        <v>1.0404945361869704</v>
      </c>
      <c r="L334">
        <f ca="1">VARA(C$2:C334)</f>
        <v>4.969652765182788E-4</v>
      </c>
      <c r="M334">
        <f ca="1">(L334-L333)/D334</f>
        <v>-6.8276318362938085E-5</v>
      </c>
      <c r="N334">
        <f t="shared" ca="1" si="674"/>
        <v>-0.54382085663190582</v>
      </c>
      <c r="O334" t="b">
        <f ca="1">IF(OR(O333,M334*MIN((B334-B$2)*Analysis!$B$19,1)&gt;Analysis!$B$18),TRUE,FALSE)</f>
        <v>0</v>
      </c>
      <c r="P334">
        <f ca="1">IF(O334,P333,SUM(C$2:C334)/COUNT(C$2:C334))</f>
        <v>9.8520545862162141</v>
      </c>
      <c r="Q334">
        <f ca="1">IF(O334,C334-P334,0)</f>
        <v>0</v>
      </c>
      <c r="R334">
        <f ca="1">R333+Q334*$D334</f>
        <v>0</v>
      </c>
      <c r="S334">
        <f t="shared" ca="1" si="675"/>
        <v>0</v>
      </c>
      <c r="U334">
        <f ca="1">MEDIAN2(Q334,Analysis!$B$5,2)</f>
        <v>0</v>
      </c>
      <c r="V334">
        <f t="shared" ref="V334:W334" ca="1" si="696">V333+U334*$D334</f>
        <v>0</v>
      </c>
      <c r="W334">
        <f t="shared" ca="1" si="696"/>
        <v>0</v>
      </c>
      <c r="Y334">
        <f ca="1">AVERAGE2(U334,Analysis!$B$5,2)</f>
        <v>0</v>
      </c>
      <c r="Z334">
        <f t="shared" ref="Z334:AA334" ca="1" si="697">Z333+Y334*$D334</f>
        <v>0</v>
      </c>
      <c r="AA334">
        <f t="shared" ca="1" si="697"/>
        <v>0</v>
      </c>
      <c r="AD334">
        <f ca="1">IF(B334&gt;0,C334-Analysis!$B$14,0)</f>
        <v>5.1900505714108647E-4</v>
      </c>
      <c r="AE334">
        <f ca="1">IF(B334&gt;0,AE333+AD334*$D334,0)</f>
        <v>-3.1913280929634601E-2</v>
      </c>
      <c r="AF334">
        <f ca="1">IF(B334&gt;0,AF333+AE334*$D334,0)</f>
        <v>-0.12333625640498916</v>
      </c>
      <c r="AG334">
        <f ca="1">IF(AND(B334&gt;Analysis!$B$34,B334&lt;Analysis!$B$35),FilterInput(AD334,Analysis!$B$29,Analysis!$B$30),0)</f>
        <v>0</v>
      </c>
      <c r="AH334">
        <f ca="1">MEDIAN2(AG334,Analysis!$B$5,2)</f>
        <v>0</v>
      </c>
      <c r="AI334">
        <f ca="1">AVERAGE2(AH334,Analysis!$B$6,2)</f>
        <v>0</v>
      </c>
      <c r="AJ334">
        <f ca="1">INTEGRAL2(AI334,$B334,AJ333,AI333,$B333,Analysis!$B$22)</f>
        <v>0</v>
      </c>
      <c r="AK334">
        <f ca="1">IF(AND(B334&lt;Analysis!$B$35,B334&gt;0),INTEGRAL2(AJ334,$B334,AK333,AJ333,$B333,Analysis!$B$23),0)</f>
        <v>0</v>
      </c>
      <c r="AM334">
        <f>Analysis!$B$31*'Flight Input'!U334+IF('Flight Input'!U334 &gt; 0,Analysis!$B$32,0)</f>
        <v>0</v>
      </c>
      <c r="AN334">
        <f ca="1">_xlfn.COVARIANCE.P($AK$102:$AK$1171,AM334:AM1403)</f>
        <v>-3.2588543980909955E-2</v>
      </c>
      <c r="AO334">
        <f t="shared" ca="1" si="671"/>
        <v>0</v>
      </c>
    </row>
    <row r="335" spans="1:41" x14ac:dyDescent="0.3">
      <c r="A335">
        <v>333</v>
      </c>
      <c r="B335">
        <f>'Flight Input'!M335</f>
        <v>6.7096219999948516</v>
      </c>
      <c r="C335">
        <f ca="1">INDIRECT(CONCATENATE("'Flight Input'!",Analysis!$B$2,A335+2))</f>
        <v>9.8341816499999997</v>
      </c>
      <c r="D335">
        <f t="shared" si="668"/>
        <v>2.0496999990427867E-2</v>
      </c>
      <c r="F335">
        <f t="shared" ca="1" si="672"/>
        <v>65.584001054161774</v>
      </c>
      <c r="G335">
        <f t="shared" ca="1" si="673"/>
        <v>218.96434910026704</v>
      </c>
      <c r="I335">
        <f>SUM(D$2:D335)/COUNT(D$2:D335)</f>
        <v>1.9991057057055301E-2</v>
      </c>
      <c r="J335">
        <f>D335/I335</f>
        <v>1.025308463275783</v>
      </c>
      <c r="L335">
        <f ca="1">VARA(C$2:C335)</f>
        <v>4.9642930102202984E-4</v>
      </c>
      <c r="M335">
        <f ca="1">(L335-L334)/D335</f>
        <v>-2.6148972849649185E-5</v>
      </c>
      <c r="N335">
        <f t="shared" ca="1" si="674"/>
        <v>-1.1247255701208672</v>
      </c>
      <c r="O335" t="b">
        <f ca="1">IF(OR(O334,M335*MIN((B335-B$2)*Analysis!$B$19,1)&gt;Analysis!$B$18),TRUE,FALSE)</f>
        <v>0</v>
      </c>
      <c r="P335">
        <f ca="1">IF(O335,P334,SUM(C$2:C335)/COUNT(C$2:C335))</f>
        <v>9.8520010744311364</v>
      </c>
      <c r="Q335">
        <f ca="1">IF(O335,C335-P335,0)</f>
        <v>0</v>
      </c>
      <c r="R335">
        <f ca="1">R334+Q335*$D335</f>
        <v>0</v>
      </c>
      <c r="S335">
        <f t="shared" ca="1" si="675"/>
        <v>0</v>
      </c>
      <c r="U335">
        <f ca="1">MEDIAN2(Q335,Analysis!$B$5,2)</f>
        <v>0</v>
      </c>
      <c r="V335">
        <f t="shared" ref="V335:W335" ca="1" si="698">V334+U335*$D335</f>
        <v>0</v>
      </c>
      <c r="W335">
        <f t="shared" ca="1" si="698"/>
        <v>0</v>
      </c>
      <c r="Y335">
        <f ca="1">AVERAGE2(U335,Analysis!$B$5,2)</f>
        <v>0</v>
      </c>
      <c r="Z335">
        <f t="shared" ref="Z335:AA335" ca="1" si="699">Z334+Y335*$D335</f>
        <v>0</v>
      </c>
      <c r="AA335">
        <f t="shared" ca="1" si="699"/>
        <v>0</v>
      </c>
      <c r="AD335">
        <f ca="1">IF(B335&gt;0,C335-Analysis!$B$14,0)</f>
        <v>-2.2534494942860306E-2</v>
      </c>
      <c r="AE335">
        <f ca="1">IF(B335&gt;0,AE334+AD335*$D335,0)</f>
        <v>-3.2375170472262703E-2</v>
      </c>
      <c r="AF335">
        <f ca="1">IF(B335&gt;0,AF334+AE335*$D335,0)</f>
        <v>-0.12399985027384923</v>
      </c>
      <c r="AG335">
        <f ca="1">IF(AND(B335&gt;Analysis!$B$34,B335&lt;Analysis!$B$35),FilterInput(AD335,Analysis!$B$29,Analysis!$B$30),0)</f>
        <v>0</v>
      </c>
      <c r="AH335">
        <f ca="1">MEDIAN2(AG335,Analysis!$B$5,2)</f>
        <v>0</v>
      </c>
      <c r="AI335">
        <f ca="1">AVERAGE2(AH335,Analysis!$B$6,2)</f>
        <v>0</v>
      </c>
      <c r="AJ335">
        <f ca="1">INTEGRAL2(AI335,$B335,AJ334,AI334,$B334,Analysis!$B$22)</f>
        <v>0</v>
      </c>
      <c r="AK335">
        <f ca="1">IF(AND(B335&lt;Analysis!$B$35,B335&gt;0),INTEGRAL2(AJ335,$B335,AK334,AJ334,$B334,Analysis!$B$23),0)</f>
        <v>0</v>
      </c>
      <c r="AM335">
        <f>Analysis!$B$31*'Flight Input'!U335+IF('Flight Input'!U335 &gt; 0,Analysis!$B$32,0)</f>
        <v>0</v>
      </c>
      <c r="AN335">
        <f ca="1">_xlfn.COVARIANCE.P($AK$102:$AK$1171,AM335:AM1404)</f>
        <v>-3.3516293106186985E-2</v>
      </c>
      <c r="AO335">
        <f t="shared" ca="1" si="671"/>
        <v>0</v>
      </c>
    </row>
    <row r="336" spans="1:41" x14ac:dyDescent="0.3">
      <c r="A336">
        <v>334</v>
      </c>
      <c r="B336">
        <f>'Flight Input'!M336</f>
        <v>6.7310640000068815</v>
      </c>
      <c r="C336">
        <f ca="1">INDIRECT(CONCATENATE("'Flight Input'!",Analysis!$B$2,A336+2))</f>
        <v>9.8455612500000012</v>
      </c>
      <c r="D336">
        <f t="shared" si="668"/>
        <v>2.1442000012029894E-2</v>
      </c>
      <c r="F336">
        <f t="shared" ca="1" si="672"/>
        <v>65.79510957860272</v>
      </c>
      <c r="G336">
        <f t="shared" ca="1" si="673"/>
        <v>220.37512784064296</v>
      </c>
      <c r="I336">
        <f>SUM(D$2:D336)/COUNT(D$2:D336)</f>
        <v>1.9995401197639057E-2</v>
      </c>
      <c r="J336">
        <f>D336/I336</f>
        <v>1.0723465760997906</v>
      </c>
      <c r="L336">
        <f ca="1">VARA(C$2:C336)</f>
        <v>4.9506678079041665E-4</v>
      </c>
      <c r="M336">
        <f ca="1">(L336-L335)/D336</f>
        <v>-6.3544456247027246E-5</v>
      </c>
      <c r="N336">
        <f t="shared" ca="1" si="674"/>
        <v>0.53071541804015665</v>
      </c>
      <c r="O336" t="b">
        <f ca="1">IF(OR(O335,M336*MIN((B336-B$2)*Analysis!$B$19,1)&gt;Analysis!$B$18),TRUE,FALSE)</f>
        <v>0</v>
      </c>
      <c r="P336">
        <f ca="1">IF(O336,P335,SUM(C$2:C336)/COUNT(C$2:C336))</f>
        <v>9.8519818510746262</v>
      </c>
      <c r="Q336">
        <f ca="1">IF(O336,C336-P336,0)</f>
        <v>0</v>
      </c>
      <c r="R336">
        <f ca="1">R335+Q336*$D336</f>
        <v>0</v>
      </c>
      <c r="S336">
        <f t="shared" ca="1" si="675"/>
        <v>0</v>
      </c>
      <c r="U336">
        <f ca="1">MEDIAN2(Q336,Analysis!$B$5,2)</f>
        <v>0</v>
      </c>
      <c r="V336">
        <f t="shared" ref="V336:W336" ca="1" si="700">V335+U336*$D336</f>
        <v>0</v>
      </c>
      <c r="W336">
        <f t="shared" ca="1" si="700"/>
        <v>0</v>
      </c>
      <c r="Y336">
        <f ca="1">AVERAGE2(U336,Analysis!$B$5,2)</f>
        <v>0</v>
      </c>
      <c r="Z336">
        <f t="shared" ref="Z336:AA336" ca="1" si="701">Z335+Y336*$D336</f>
        <v>0</v>
      </c>
      <c r="AA336">
        <f t="shared" ca="1" si="701"/>
        <v>0</v>
      </c>
      <c r="AD336">
        <f ca="1">IF(B336&gt;0,C336-Analysis!$B$14,0)</f>
        <v>-1.1154894942858817E-2</v>
      </c>
      <c r="AE336">
        <f ca="1">IF(B336&gt;0,AE335+AD336*$D336,0)</f>
        <v>-3.2614353729761673E-2</v>
      </c>
      <c r="AF336">
        <f ca="1">IF(B336&gt;0,AF335+AE336*$D336,0)</f>
        <v>-0.12469916724691513</v>
      </c>
      <c r="AG336">
        <f ca="1">IF(AND(B336&gt;Analysis!$B$34,B336&lt;Analysis!$B$35),FilterInput(AD336,Analysis!$B$29,Analysis!$B$30),0)</f>
        <v>0</v>
      </c>
      <c r="AH336">
        <f ca="1">MEDIAN2(AG336,Analysis!$B$5,2)</f>
        <v>0</v>
      </c>
      <c r="AI336">
        <f ca="1">AVERAGE2(AH336,Analysis!$B$6,2)</f>
        <v>0</v>
      </c>
      <c r="AJ336">
        <f ca="1">INTEGRAL2(AI336,$B336,AJ335,AI335,$B335,Analysis!$B$22)</f>
        <v>0</v>
      </c>
      <c r="AK336">
        <f ca="1">IF(AND(B336&lt;Analysis!$B$35,B336&gt;0),INTEGRAL2(AJ336,$B336,AK335,AJ335,$B335,Analysis!$B$23),0)</f>
        <v>0</v>
      </c>
      <c r="AM336">
        <f>Analysis!$B$31*'Flight Input'!U336+IF('Flight Input'!U336 &gt; 0,Analysis!$B$32,0)</f>
        <v>0</v>
      </c>
      <c r="AN336">
        <f ca="1">_xlfn.COVARIANCE.P($AK$102:$AK$1171,AM336:AM1405)</f>
        <v>-3.4439473219732911E-2</v>
      </c>
      <c r="AO336">
        <f t="shared" ca="1" si="671"/>
        <v>0</v>
      </c>
    </row>
    <row r="337" spans="1:41" x14ac:dyDescent="0.3">
      <c r="A337">
        <v>335</v>
      </c>
      <c r="B337">
        <f>'Flight Input'!M337</f>
        <v>6.750530000004801</v>
      </c>
      <c r="C337">
        <f ca="1">INDIRECT(CONCATENATE("'Flight Input'!",Analysis!$B$2,A337+2))</f>
        <v>9.8533994400000005</v>
      </c>
      <c r="D337">
        <f t="shared" si="668"/>
        <v>1.9465999997919425E-2</v>
      </c>
      <c r="F337">
        <f t="shared" ca="1" si="672"/>
        <v>65.986915852081253</v>
      </c>
      <c r="G337">
        <f t="shared" ca="1" si="673"/>
        <v>221.6596291444823</v>
      </c>
      <c r="I337">
        <f>SUM(D$2:D337)/COUNT(D$2:D337)</f>
        <v>1.9993820895550341E-2</v>
      </c>
      <c r="J337">
        <f>D337/I337</f>
        <v>0.97360079894741969</v>
      </c>
      <c r="L337">
        <f ca="1">VARA(C$2:C337)</f>
        <v>4.9359495033293049E-4</v>
      </c>
      <c r="M337">
        <f ca="1">(L337-L336)/D337</f>
        <v>-7.5610318382999628E-5</v>
      </c>
      <c r="N337">
        <f t="shared" ca="1" si="674"/>
        <v>0.40266053636273841</v>
      </c>
      <c r="O337" t="b">
        <f ca="1">IF(OR(O336,M337*MIN((B337-B$2)*Analysis!$B$19,1)&gt;Analysis!$B$18),TRUE,FALSE)</f>
        <v>0</v>
      </c>
      <c r="P337">
        <f ca="1">IF(O337,P336,SUM(C$2:C337)/COUNT(C$2:C337))</f>
        <v>9.8519860700892856</v>
      </c>
      <c r="Q337">
        <f ca="1">IF(O337,C337-P337,0)</f>
        <v>0</v>
      </c>
      <c r="R337">
        <f ca="1">R336+Q337*$D337</f>
        <v>0</v>
      </c>
      <c r="S337">
        <f t="shared" ca="1" si="675"/>
        <v>0</v>
      </c>
      <c r="U337">
        <f ca="1">MEDIAN2(Q337,Analysis!$B$5,2)</f>
        <v>0</v>
      </c>
      <c r="V337">
        <f t="shared" ref="V337:W337" ca="1" si="702">V336+U337*$D337</f>
        <v>0</v>
      </c>
      <c r="W337">
        <f t="shared" ca="1" si="702"/>
        <v>0</v>
      </c>
      <c r="Y337">
        <f ca="1">AVERAGE2(U337,Analysis!$B$5,2)</f>
        <v>0</v>
      </c>
      <c r="Z337">
        <f t="shared" ref="Z337:AA337" ca="1" si="703">Z336+Y337*$D337</f>
        <v>0</v>
      </c>
      <c r="AA337">
        <f t="shared" ca="1" si="703"/>
        <v>0</v>
      </c>
      <c r="AD337">
        <f ca="1">IF(B337&gt;0,C337-Analysis!$B$14,0)</f>
        <v>-3.3167049428595163E-3</v>
      </c>
      <c r="AE337">
        <f ca="1">IF(B337&gt;0,AE336+AD337*$D337,0)</f>
        <v>-3.2678916708172474E-2</v>
      </c>
      <c r="AF337">
        <f ca="1">IF(B337&gt;0,AF336+AE337*$D337,0)</f>
        <v>-0.12533529503948843</v>
      </c>
      <c r="AG337">
        <f ca="1">IF(AND(B337&gt;Analysis!$B$34,B337&lt;Analysis!$B$35),FilterInput(AD337,Analysis!$B$29,Analysis!$B$30),0)</f>
        <v>0</v>
      </c>
      <c r="AH337">
        <f ca="1">MEDIAN2(AG337,Analysis!$B$5,2)</f>
        <v>0</v>
      </c>
      <c r="AI337">
        <f ca="1">AVERAGE2(AH337,Analysis!$B$6,2)</f>
        <v>0</v>
      </c>
      <c r="AJ337">
        <f ca="1">INTEGRAL2(AI337,$B337,AJ336,AI336,$B336,Analysis!$B$22)</f>
        <v>0</v>
      </c>
      <c r="AK337">
        <f ca="1">IF(AND(B337&lt;Analysis!$B$35,B337&gt;0),INTEGRAL2(AJ337,$B337,AK336,AJ336,$B336,Analysis!$B$23),0)</f>
        <v>0</v>
      </c>
      <c r="AM337">
        <f>Analysis!$B$31*'Flight Input'!U337+IF('Flight Input'!U337 &gt; 0,Analysis!$B$32,0)</f>
        <v>0</v>
      </c>
      <c r="AN337">
        <f ca="1">_xlfn.COVARIANCE.P($AK$102:$AK$1171,AM337:AM1406)</f>
        <v>-3.5361496288830584E-2</v>
      </c>
      <c r="AO337">
        <f t="shared" ca="1" si="671"/>
        <v>0</v>
      </c>
    </row>
    <row r="338" spans="1:41" x14ac:dyDescent="0.3">
      <c r="A338">
        <v>336</v>
      </c>
      <c r="B338">
        <f>'Flight Input'!M338</f>
        <v>6.7719000000070082</v>
      </c>
      <c r="C338">
        <f ca="1">INDIRECT(CONCATENATE("'Flight Input'!",Analysis!$B$2,A338+2))</f>
        <v>9.8511823799999991</v>
      </c>
      <c r="D338">
        <f t="shared" si="668"/>
        <v>2.1370000002207235E-2</v>
      </c>
      <c r="F338">
        <f t="shared" ca="1" si="672"/>
        <v>66.197435619563592</v>
      </c>
      <c r="G338">
        <f t="shared" ca="1" si="673"/>
        <v>223.07426834381849</v>
      </c>
      <c r="I338">
        <f>SUM(D$2:D338)/COUNT(D$2:D338)</f>
        <v>1.9997916666701105E-2</v>
      </c>
      <c r="J338">
        <f>D338/I338</f>
        <v>1.0686113137870412</v>
      </c>
      <c r="L338">
        <f ca="1">VARA(C$2:C338)</f>
        <v>4.9212783441256451E-4</v>
      </c>
      <c r="M338">
        <f ca="1">(L338-L337)/D338</f>
        <v>-6.8653061310923835E-5</v>
      </c>
      <c r="N338">
        <f t="shared" ca="1" si="674"/>
        <v>-0.1037463734100296</v>
      </c>
      <c r="O338" t="b">
        <f ca="1">IF(OR(O337,M338*MIN((B338-B$2)*Analysis!$B$19,1)&gt;Analysis!$B$18),TRUE,FALSE)</f>
        <v>0</v>
      </c>
      <c r="P338">
        <f ca="1">IF(O338,P337,SUM(C$2:C338)/COUNT(C$2:C338))</f>
        <v>9.8519836852522236</v>
      </c>
      <c r="Q338">
        <f ca="1">IF(O338,C338-P338,0)</f>
        <v>0</v>
      </c>
      <c r="R338">
        <f ca="1">R337+Q338*$D338</f>
        <v>0</v>
      </c>
      <c r="S338">
        <f t="shared" ca="1" si="675"/>
        <v>0</v>
      </c>
      <c r="U338">
        <f ca="1">MEDIAN2(Q338,Analysis!$B$5,2)</f>
        <v>0</v>
      </c>
      <c r="V338">
        <f t="shared" ref="V338:W338" ca="1" si="704">V337+U338*$D338</f>
        <v>0</v>
      </c>
      <c r="W338">
        <f t="shared" ca="1" si="704"/>
        <v>0</v>
      </c>
      <c r="Y338">
        <f ca="1">AVERAGE2(U338,Analysis!$B$5,2)</f>
        <v>0</v>
      </c>
      <c r="Z338">
        <f t="shared" ref="Z338:AA338" ca="1" si="705">Z337+Y338*$D338</f>
        <v>0</v>
      </c>
      <c r="AA338">
        <f t="shared" ca="1" si="705"/>
        <v>0</v>
      </c>
      <c r="AD338">
        <f ca="1">IF(B338&gt;0,C338-Analysis!$B$14,0)</f>
        <v>-5.5337649428608415E-3</v>
      </c>
      <c r="AE338">
        <f ca="1">IF(B338&gt;0,AE337+AD338*$D338,0)</f>
        <v>-3.2797173265013628E-2</v>
      </c>
      <c r="AF338">
        <f ca="1">IF(B338&gt;0,AF337+AE338*$D338,0)</f>
        <v>-0.12603617063223416</v>
      </c>
      <c r="AG338">
        <f ca="1">IF(AND(B338&gt;Analysis!$B$34,B338&lt;Analysis!$B$35),FilterInput(AD338,Analysis!$B$29,Analysis!$B$30),0)</f>
        <v>0</v>
      </c>
      <c r="AH338">
        <f ca="1">MEDIAN2(AG338,Analysis!$B$5,2)</f>
        <v>0</v>
      </c>
      <c r="AI338">
        <f ca="1">AVERAGE2(AH338,Analysis!$B$6,2)</f>
        <v>0</v>
      </c>
      <c r="AJ338">
        <f ca="1">INTEGRAL2(AI338,$B338,AJ337,AI337,$B337,Analysis!$B$22)</f>
        <v>0</v>
      </c>
      <c r="AK338">
        <f ca="1">IF(AND(B338&lt;Analysis!$B$35,B338&gt;0),INTEGRAL2(AJ338,$B338,AK337,AJ337,$B337,Analysis!$B$23),0)</f>
        <v>0</v>
      </c>
      <c r="AM338">
        <f>Analysis!$B$31*'Flight Input'!U338+IF('Flight Input'!U338 &gt; 0,Analysis!$B$32,0)</f>
        <v>0</v>
      </c>
      <c r="AN338">
        <f ca="1">_xlfn.COVARIANCE.P($AK$102:$AK$1171,AM338:AM1407)</f>
        <v>-3.6278608306767851E-2</v>
      </c>
      <c r="AO338">
        <f t="shared" ca="1" si="671"/>
        <v>0</v>
      </c>
    </row>
    <row r="339" spans="1:41" x14ac:dyDescent="0.3">
      <c r="A339">
        <v>337</v>
      </c>
      <c r="B339">
        <f>'Flight Input'!M339</f>
        <v>6.7896100000070874</v>
      </c>
      <c r="C339">
        <f ca="1">INDIRECT(CONCATENATE("'Flight Input'!",Analysis!$B$2,A339+2))</f>
        <v>9.8510646600000005</v>
      </c>
      <c r="D339">
        <f t="shared" si="668"/>
        <v>1.7710000000079162E-2</v>
      </c>
      <c r="F339">
        <f t="shared" ca="1" si="672"/>
        <v>66.37189797469297</v>
      </c>
      <c r="G339">
        <f t="shared" ca="1" si="673"/>
        <v>224.24971465695555</v>
      </c>
      <c r="I339">
        <f>SUM(D$2:D339)/COUNT(D$2:D339)</f>
        <v>1.9991127596473743E-2</v>
      </c>
      <c r="J339">
        <f>D339/I339</f>
        <v>0.88589300001281812</v>
      </c>
      <c r="L339">
        <f ca="1">VARA(C$2:C339)</f>
        <v>4.9067001326764763E-4</v>
      </c>
      <c r="M339">
        <f ca="1">(L339-L338)/D339</f>
        <v>-8.2316270181274274E-5</v>
      </c>
      <c r="N339">
        <f t="shared" ca="1" si="674"/>
        <v>-6.6470920382907606E-3</v>
      </c>
      <c r="O339" t="b">
        <f ca="1">IF(OR(O338,M339*MIN((B339-B$2)*Analysis!$B$19,1)&gt;Analysis!$B$18),TRUE,FALSE)</f>
        <v>0</v>
      </c>
      <c r="P339">
        <f ca="1">IF(O339,P338,SUM(C$2:C339)/COUNT(C$2:C339))</f>
        <v>9.8519809662426017</v>
      </c>
      <c r="Q339">
        <f ca="1">IF(O339,C339-P339,0)</f>
        <v>0</v>
      </c>
      <c r="R339">
        <f ca="1">R338+Q339*$D339</f>
        <v>0</v>
      </c>
      <c r="S339">
        <f t="shared" ca="1" si="675"/>
        <v>0</v>
      </c>
      <c r="U339">
        <f ca="1">MEDIAN2(Q339,Analysis!$B$5,2)</f>
        <v>0</v>
      </c>
      <c r="V339">
        <f t="shared" ref="V339:W339" ca="1" si="706">V338+U339*$D339</f>
        <v>0</v>
      </c>
      <c r="W339">
        <f t="shared" ca="1" si="706"/>
        <v>0</v>
      </c>
      <c r="Y339">
        <f ca="1">AVERAGE2(U339,Analysis!$B$5,2)</f>
        <v>0</v>
      </c>
      <c r="Z339">
        <f t="shared" ref="Z339:AA339" ca="1" si="707">Z338+Y339*$D339</f>
        <v>0</v>
      </c>
      <c r="AA339">
        <f t="shared" ca="1" si="707"/>
        <v>0</v>
      </c>
      <c r="AD339">
        <f ca="1">IF(B339&gt;0,C339-Analysis!$B$14,0)</f>
        <v>-5.6514849428594971E-3</v>
      </c>
      <c r="AE339">
        <f ca="1">IF(B339&gt;0,AE338+AD339*$D339,0)</f>
        <v>-3.2897261063352119E-2</v>
      </c>
      <c r="AF339">
        <f ca="1">IF(B339&gt;0,AF338+AE339*$D339,0)</f>
        <v>-0.12661878112566874</v>
      </c>
      <c r="AG339">
        <f ca="1">IF(AND(B339&gt;Analysis!$B$34,B339&lt;Analysis!$B$35),FilterInput(AD339,Analysis!$B$29,Analysis!$B$30),0)</f>
        <v>0</v>
      </c>
      <c r="AH339">
        <f ca="1">MEDIAN2(AG339,Analysis!$B$5,2)</f>
        <v>0</v>
      </c>
      <c r="AI339">
        <f ca="1">AVERAGE2(AH339,Analysis!$B$6,2)</f>
        <v>0</v>
      </c>
      <c r="AJ339">
        <f ca="1">INTEGRAL2(AI339,$B339,AJ338,AI338,$B338,Analysis!$B$22)</f>
        <v>0</v>
      </c>
      <c r="AK339">
        <f ca="1">IF(AND(B339&lt;Analysis!$B$35,B339&gt;0),INTEGRAL2(AJ339,$B339,AK338,AJ338,$B338,Analysis!$B$23),0)</f>
        <v>0</v>
      </c>
      <c r="AM339">
        <f>Analysis!$B$31*'Flight Input'!U339+IF('Flight Input'!U339 &gt; 0,Analysis!$B$32,0)</f>
        <v>0</v>
      </c>
      <c r="AN339">
        <f ca="1">_xlfn.COVARIANCE.P($AK$102:$AK$1171,AM339:AM1408)</f>
        <v>-3.7196922947991581E-2</v>
      </c>
      <c r="AO339">
        <f t="shared" ca="1" si="671"/>
        <v>0</v>
      </c>
    </row>
    <row r="340" spans="1:41" x14ac:dyDescent="0.3">
      <c r="A340">
        <v>338</v>
      </c>
      <c r="B340">
        <f>'Flight Input'!M340</f>
        <v>6.8107880000025034</v>
      </c>
      <c r="C340">
        <f ca="1">INDIRECT(CONCATENATE("'Flight Input'!",Analysis!$B$2,A340+2))</f>
        <v>9.8541744300000005</v>
      </c>
      <c r="D340">
        <f t="shared" si="668"/>
        <v>2.117799999541603E-2</v>
      </c>
      <c r="F340">
        <f t="shared" ca="1" si="672"/>
        <v>66.580589680726334</v>
      </c>
      <c r="G340">
        <f t="shared" ca="1" si="673"/>
        <v>225.65975838490877</v>
      </c>
      <c r="I340">
        <f>SUM(D$2:D340)/COUNT(D$2:D340)</f>
        <v>1.9994639053275347E-2</v>
      </c>
      <c r="J340">
        <f>D340/I340</f>
        <v>1.0591839111967782</v>
      </c>
      <c r="L340">
        <f ca="1">VARA(C$2:C340)</f>
        <v>4.8923251941383544E-4</v>
      </c>
      <c r="M340">
        <f ca="1">(L340-L339)/D340</f>
        <v>-6.787675201262345E-5</v>
      </c>
      <c r="N340">
        <f t="shared" ca="1" si="674"/>
        <v>0.14683964494631788</v>
      </c>
      <c r="O340" t="b">
        <f ca="1">IF(OR(O339,M340*MIN((B340-B$2)*Analysis!$B$19,1)&gt;Analysis!$B$18),TRUE,FALSE)</f>
        <v>0</v>
      </c>
      <c r="P340">
        <f ca="1">IF(O340,P339,SUM(C$2:C340)/COUNT(C$2:C340))</f>
        <v>9.8519874366371667</v>
      </c>
      <c r="Q340">
        <f ca="1">IF(O340,C340-P340,0)</f>
        <v>0</v>
      </c>
      <c r="R340">
        <f ca="1">R339+Q340*$D340</f>
        <v>0</v>
      </c>
      <c r="S340">
        <f t="shared" ca="1" si="675"/>
        <v>0</v>
      </c>
      <c r="U340">
        <f ca="1">MEDIAN2(Q340,Analysis!$B$5,2)</f>
        <v>0</v>
      </c>
      <c r="V340">
        <f t="shared" ref="V340:W340" ca="1" si="708">V339+U340*$D340</f>
        <v>0</v>
      </c>
      <c r="W340">
        <f t="shared" ca="1" si="708"/>
        <v>0</v>
      </c>
      <c r="Y340">
        <f ca="1">AVERAGE2(U340,Analysis!$B$5,2)</f>
        <v>0</v>
      </c>
      <c r="Z340">
        <f t="shared" ref="Z340:AA340" ca="1" si="709">Z339+Y340*$D340</f>
        <v>0</v>
      </c>
      <c r="AA340">
        <f t="shared" ca="1" si="709"/>
        <v>0</v>
      </c>
      <c r="AD340">
        <f ca="1">IF(B340&gt;0,C340-Analysis!$B$14,0)</f>
        <v>-2.5417149428594854E-3</v>
      </c>
      <c r="AE340">
        <f ca="1">IF(B340&gt;0,AE339+AD340*$D340,0)</f>
        <v>-3.2951089502400346E-2</v>
      </c>
      <c r="AF340">
        <f ca="1">IF(B340&gt;0,AF339+AE340*$D340,0)</f>
        <v>-0.12731661929899954</v>
      </c>
      <c r="AG340">
        <f ca="1">IF(AND(B340&gt;Analysis!$B$34,B340&lt;Analysis!$B$35),FilterInput(AD340,Analysis!$B$29,Analysis!$B$30),0)</f>
        <v>0</v>
      </c>
      <c r="AH340">
        <f ca="1">MEDIAN2(AG340,Analysis!$B$5,2)</f>
        <v>0</v>
      </c>
      <c r="AI340">
        <f ca="1">AVERAGE2(AH340,Analysis!$B$6,2)</f>
        <v>0</v>
      </c>
      <c r="AJ340">
        <f ca="1">INTEGRAL2(AI340,$B340,AJ339,AI339,$B339,Analysis!$B$22)</f>
        <v>0</v>
      </c>
      <c r="AK340">
        <f ca="1">IF(AND(B340&lt;Analysis!$B$35,B340&gt;0),INTEGRAL2(AJ340,$B340,AK339,AJ339,$B339,Analysis!$B$23),0)</f>
        <v>0</v>
      </c>
      <c r="AM340">
        <f>Analysis!$B$31*'Flight Input'!U340+IF('Flight Input'!U340 &gt; 0,Analysis!$B$32,0)</f>
        <v>0</v>
      </c>
      <c r="AN340">
        <f ca="1">_xlfn.COVARIANCE.P($AK$102:$AK$1171,AM340:AM1409)</f>
        <v>-3.8113971781984002E-2</v>
      </c>
      <c r="AO340">
        <f t="shared" ca="1" si="671"/>
        <v>0</v>
      </c>
    </row>
    <row r="341" spans="1:41" x14ac:dyDescent="0.3">
      <c r="A341">
        <v>339</v>
      </c>
      <c r="B341">
        <f>'Flight Input'!M341</f>
        <v>6.8291630000021541</v>
      </c>
      <c r="C341">
        <f ca="1">INDIRECT(CONCATENATE("'Flight Input'!",Analysis!$B$2,A341+2))</f>
        <v>9.8535564000000004</v>
      </c>
      <c r="D341">
        <f t="shared" si="668"/>
        <v>1.8374999999650754E-2</v>
      </c>
      <c r="F341">
        <f t="shared" ca="1" si="672"/>
        <v>66.761648779572894</v>
      </c>
      <c r="G341">
        <f t="shared" ca="1" si="673"/>
        <v>226.88650368121012</v>
      </c>
      <c r="I341">
        <f>SUM(D$2:D341)/COUNT(D$2:D341)</f>
        <v>1.9989861356951969E-2</v>
      </c>
      <c r="J341">
        <f>D341/I341</f>
        <v>0.91921598011786076</v>
      </c>
      <c r="L341">
        <f ca="1">VARA(C$2:C341)</f>
        <v>4.8779659577514697E-4</v>
      </c>
      <c r="M341">
        <f ca="1">(L341-L340)/D341</f>
        <v>-7.8145504147796607E-5</v>
      </c>
      <c r="N341">
        <f t="shared" ca="1" si="674"/>
        <v>-3.3634285714927555E-2</v>
      </c>
      <c r="O341" t="b">
        <f ca="1">IF(OR(O340,M341*MIN((B341-B$2)*Analysis!$B$19,1)&gt;Analysis!$B$18),TRUE,FALSE)</f>
        <v>0</v>
      </c>
      <c r="P341">
        <f ca="1">IF(O341,P340,SUM(C$2:C341)/COUNT(C$2:C341))</f>
        <v>9.8519920512352925</v>
      </c>
      <c r="Q341">
        <f ca="1">IF(O341,C341-P341,0)</f>
        <v>0</v>
      </c>
      <c r="R341">
        <f ca="1">R340+Q341*$D341</f>
        <v>0</v>
      </c>
      <c r="S341">
        <f t="shared" ca="1" si="675"/>
        <v>0</v>
      </c>
      <c r="U341">
        <f ca="1">MEDIAN2(Q341,Analysis!$B$5,2)</f>
        <v>0</v>
      </c>
      <c r="V341">
        <f t="shared" ref="V341:W341" ca="1" si="710">V340+U341*$D341</f>
        <v>0</v>
      </c>
      <c r="W341">
        <f t="shared" ca="1" si="710"/>
        <v>0</v>
      </c>
      <c r="Y341">
        <f ca="1">AVERAGE2(U341,Analysis!$B$5,2)</f>
        <v>0</v>
      </c>
      <c r="Z341">
        <f t="shared" ref="Z341:AA341" ca="1" si="711">Z340+Y341*$D341</f>
        <v>0</v>
      </c>
      <c r="AA341">
        <f t="shared" ca="1" si="711"/>
        <v>0</v>
      </c>
      <c r="AD341">
        <f ca="1">IF(B341&gt;0,C341-Analysis!$B$14,0)</f>
        <v>-3.1597449428595326E-3</v>
      </c>
      <c r="AE341">
        <f ca="1">IF(B341&gt;0,AE340+AD341*$D341,0)</f>
        <v>-3.3009149815724288E-2</v>
      </c>
      <c r="AF341">
        <f ca="1">IF(B341&gt;0,AF340+AE341*$D341,0)</f>
        <v>-0.12792316242685195</v>
      </c>
      <c r="AG341">
        <f ca="1">IF(AND(B341&gt;Analysis!$B$34,B341&lt;Analysis!$B$35),FilterInput(AD341,Analysis!$B$29,Analysis!$B$30),0)</f>
        <v>0</v>
      </c>
      <c r="AH341">
        <f ca="1">MEDIAN2(AG341,Analysis!$B$5,2)</f>
        <v>0</v>
      </c>
      <c r="AI341">
        <f ca="1">AVERAGE2(AH341,Analysis!$B$6,2)</f>
        <v>0</v>
      </c>
      <c r="AJ341">
        <f ca="1">INTEGRAL2(AI341,$B341,AJ340,AI340,$B340,Analysis!$B$22)</f>
        <v>0</v>
      </c>
      <c r="AK341">
        <f ca="1">IF(AND(B341&lt;Analysis!$B$35,B341&gt;0),INTEGRAL2(AJ341,$B341,AK340,AJ340,$B340,Analysis!$B$23),0)</f>
        <v>0</v>
      </c>
      <c r="AM341">
        <f>Analysis!$B$31*'Flight Input'!U341+IF('Flight Input'!U341 &gt; 0,Analysis!$B$32,0)</f>
        <v>0</v>
      </c>
      <c r="AN341">
        <f ca="1">_xlfn.COVARIANCE.P($AK$102:$AK$1171,AM341:AM1410)</f>
        <v>-3.9030125783369125E-2</v>
      </c>
      <c r="AO341">
        <f t="shared" ca="1" si="671"/>
        <v>0</v>
      </c>
    </row>
    <row r="342" spans="1:41" x14ac:dyDescent="0.3">
      <c r="A342">
        <v>340</v>
      </c>
      <c r="B342">
        <f>'Flight Input'!M342</f>
        <v>6.8509550000017043</v>
      </c>
      <c r="C342">
        <f ca="1">INDIRECT(CONCATENATE("'Flight Input'!",Analysis!$B$2,A342+2))</f>
        <v>9.8535171600000009</v>
      </c>
      <c r="D342">
        <f t="shared" si="668"/>
        <v>2.1791999999550171E-2</v>
      </c>
      <c r="F342">
        <f t="shared" ca="1" si="672"/>
        <v>66.97637662551918</v>
      </c>
      <c r="G342">
        <f t="shared" ca="1" si="673"/>
        <v>228.34605288060331</v>
      </c>
      <c r="I342">
        <f>SUM(D$2:D342)/COUNT(D$2:D342)</f>
        <v>1.9995161764724316E-2</v>
      </c>
      <c r="J342">
        <f>D342/I342</f>
        <v>1.0898636508155617</v>
      </c>
      <c r="L342">
        <f ca="1">VARA(C$2:C342)</f>
        <v>4.8636872089273954E-4</v>
      </c>
      <c r="M342">
        <f ca="1">(L342-L341)/D342</f>
        <v>-6.5522892916524642E-5</v>
      </c>
      <c r="N342">
        <f t="shared" ca="1" si="674"/>
        <v>-1.8006607929681464E-3</v>
      </c>
      <c r="O342" t="b">
        <f ca="1">IF(OR(O341,M342*MIN((B342-B$2)*Analysis!$B$19,1)&gt;Analysis!$B$18),TRUE,FALSE)</f>
        <v>0</v>
      </c>
      <c r="P342">
        <f ca="1">IF(O342,P341,SUM(C$2:C342)/COUNT(C$2:C342))</f>
        <v>9.8519965236950124</v>
      </c>
      <c r="Q342">
        <f ca="1">IF(O342,C342-P342,0)</f>
        <v>0</v>
      </c>
      <c r="R342">
        <f ca="1">R341+Q342*$D342</f>
        <v>0</v>
      </c>
      <c r="S342">
        <f t="shared" ca="1" si="675"/>
        <v>0</v>
      </c>
      <c r="U342">
        <f ca="1">MEDIAN2(Q342,Analysis!$B$5,2)</f>
        <v>0</v>
      </c>
      <c r="V342">
        <f t="shared" ref="V342:W342" ca="1" si="712">V341+U342*$D342</f>
        <v>0</v>
      </c>
      <c r="W342">
        <f t="shared" ca="1" si="712"/>
        <v>0</v>
      </c>
      <c r="Y342">
        <f ca="1">AVERAGE2(U342,Analysis!$B$5,2)</f>
        <v>0</v>
      </c>
      <c r="Z342">
        <f t="shared" ref="Z342:AA342" ca="1" si="713">Z341+Y342*$D342</f>
        <v>0</v>
      </c>
      <c r="AA342">
        <f t="shared" ca="1" si="713"/>
        <v>0</v>
      </c>
      <c r="AD342">
        <f ca="1">IF(B342&gt;0,C342-Analysis!$B$14,0)</f>
        <v>-3.1989849428590844E-3</v>
      </c>
      <c r="AE342">
        <f ca="1">IF(B342&gt;0,AE341+AD342*$D342,0)</f>
        <v>-3.3078862095597635E-2</v>
      </c>
      <c r="AF342">
        <f ca="1">IF(B342&gt;0,AF341+AE342*$D342,0)</f>
        <v>-0.12864401698962433</v>
      </c>
      <c r="AG342">
        <f ca="1">IF(AND(B342&gt;Analysis!$B$34,B342&lt;Analysis!$B$35),FilterInput(AD342,Analysis!$B$29,Analysis!$B$30),0)</f>
        <v>0</v>
      </c>
      <c r="AH342">
        <f ca="1">MEDIAN2(AG342,Analysis!$B$5,2)</f>
        <v>0</v>
      </c>
      <c r="AI342">
        <f ca="1">AVERAGE2(AH342,Analysis!$B$6,2)</f>
        <v>0</v>
      </c>
      <c r="AJ342">
        <f ca="1">INTEGRAL2(AI342,$B342,AJ341,AI341,$B341,Analysis!$B$22)</f>
        <v>0</v>
      </c>
      <c r="AK342">
        <f ca="1">IF(AND(B342&lt;Analysis!$B$35,B342&gt;0),INTEGRAL2(AJ342,$B342,AK341,AJ341,$B341,Analysis!$B$23),0)</f>
        <v>0</v>
      </c>
      <c r="AM342">
        <f>Analysis!$B$31*'Flight Input'!U342+IF('Flight Input'!U342 &gt; 0,Analysis!$B$32,0)</f>
        <v>0</v>
      </c>
      <c r="AN342">
        <f ca="1">_xlfn.COVARIANCE.P($AK$102:$AK$1171,AM342:AM1411)</f>
        <v>-3.9943696186330098E-2</v>
      </c>
      <c r="AO342">
        <f t="shared" ca="1" si="671"/>
        <v>0</v>
      </c>
    </row>
    <row r="343" spans="1:41" x14ac:dyDescent="0.3">
      <c r="A343">
        <v>341</v>
      </c>
      <c r="B343">
        <f>'Flight Input'!M343</f>
        <v>6.8708230000047479</v>
      </c>
      <c r="C343">
        <f ca="1">INDIRECT(CONCATENATE("'Flight Input'!",Analysis!$B$2,A343+2))</f>
        <v>9.8535367800000007</v>
      </c>
      <c r="D343">
        <f t="shared" si="668"/>
        <v>1.9868000003043562E-2</v>
      </c>
      <c r="F343">
        <f t="shared" ca="1" si="672"/>
        <v>67.172146694294213</v>
      </c>
      <c r="G343">
        <f t="shared" ca="1" si="673"/>
        <v>229.68062909132999</v>
      </c>
      <c r="I343">
        <f>SUM(D$2:D343)/COUNT(D$2:D343)</f>
        <v>1.9994788856332293E-2</v>
      </c>
      <c r="J343">
        <f>D343/I343</f>
        <v>0.99365890511774135</v>
      </c>
      <c r="L343">
        <f ca="1">VARA(C$2:C343)</f>
        <v>4.8494935646981009E-4</v>
      </c>
      <c r="M343">
        <f ca="1">(L343-L342)/D343</f>
        <v>-7.1439723309443243E-5</v>
      </c>
      <c r="N343">
        <f t="shared" ca="1" si="674"/>
        <v>9.8751761610480957E-4</v>
      </c>
      <c r="O343" t="b">
        <f ca="1">IF(OR(O342,M343*MIN((B343-B$2)*Analysis!$B$19,1)&gt;Analysis!$B$18),TRUE,FALSE)</f>
        <v>0</v>
      </c>
      <c r="P343">
        <f ca="1">IF(O343,P342,SUM(C$2:C343)/COUNT(C$2:C343))</f>
        <v>9.85200102736842</v>
      </c>
      <c r="Q343">
        <f ca="1">IF(O343,C343-P343,0)</f>
        <v>0</v>
      </c>
      <c r="R343">
        <f ca="1">R342+Q343*$D343</f>
        <v>0</v>
      </c>
      <c r="S343">
        <f t="shared" ca="1" si="675"/>
        <v>0</v>
      </c>
      <c r="U343">
        <f ca="1">MEDIAN2(Q343,Analysis!$B$5,2)</f>
        <v>0</v>
      </c>
      <c r="V343">
        <f t="shared" ref="V343:W343" ca="1" si="714">V342+U343*$D343</f>
        <v>0</v>
      </c>
      <c r="W343">
        <f t="shared" ca="1" si="714"/>
        <v>0</v>
      </c>
      <c r="Y343">
        <f ca="1">AVERAGE2(U343,Analysis!$B$5,2)</f>
        <v>0</v>
      </c>
      <c r="Z343">
        <f t="shared" ref="Z343:AA343" ca="1" si="715">Z342+Y343*$D343</f>
        <v>0</v>
      </c>
      <c r="AA343">
        <f t="shared" ca="1" si="715"/>
        <v>0</v>
      </c>
      <c r="AD343">
        <f ca="1">IF(B343&gt;0,C343-Analysis!$B$14,0)</f>
        <v>-3.1793649428593085E-3</v>
      </c>
      <c r="AE343">
        <f ca="1">IF(B343&gt;0,AE342+AD343*$D343,0)</f>
        <v>-3.314202971829204E-2</v>
      </c>
      <c r="AF343">
        <f ca="1">IF(B343&gt;0,AF342+AE343*$D343,0)</f>
        <v>-0.12930248283616821</v>
      </c>
      <c r="AG343">
        <f ca="1">IF(AND(B343&gt;Analysis!$B$34,B343&lt;Analysis!$B$35),FilterInput(AD343,Analysis!$B$29,Analysis!$B$30),0)</f>
        <v>0</v>
      </c>
      <c r="AH343">
        <f ca="1">MEDIAN2(AG343,Analysis!$B$5,2)</f>
        <v>0</v>
      </c>
      <c r="AI343">
        <f ca="1">AVERAGE2(AH343,Analysis!$B$6,2)</f>
        <v>0</v>
      </c>
      <c r="AJ343">
        <f ca="1">INTEGRAL2(AI343,$B343,AJ342,AI342,$B342,Analysis!$B$22)</f>
        <v>0</v>
      </c>
      <c r="AK343">
        <f ca="1">IF(AND(B343&lt;Analysis!$B$35,B343&gt;0),INTEGRAL2(AJ343,$B343,AK342,AJ342,$B342,Analysis!$B$23),0)</f>
        <v>0</v>
      </c>
      <c r="AM343">
        <f>Analysis!$B$31*'Flight Input'!U343+IF('Flight Input'!U343 &gt; 0,Analysis!$B$32,0)</f>
        <v>0</v>
      </c>
      <c r="AN343">
        <f ca="1">_xlfn.COVARIANCE.P($AK$102:$AK$1171,AM343:AM1412)</f>
        <v>-4.085603525651272E-2</v>
      </c>
      <c r="AO343">
        <f t="shared" ca="1" si="671"/>
        <v>0</v>
      </c>
    </row>
    <row r="344" spans="1:41" x14ac:dyDescent="0.3">
      <c r="A344">
        <v>342</v>
      </c>
      <c r="B344">
        <f>'Flight Input'!M344</f>
        <v>6.8905999999988126</v>
      </c>
      <c r="C344">
        <f ca="1">INDIRECT(CONCATENATE("'Flight Input'!",Analysis!$B$2,A344+2))</f>
        <v>9.8529285600000005</v>
      </c>
      <c r="D344">
        <f t="shared" si="668"/>
        <v>1.9776999994064681E-2</v>
      </c>
      <c r="F344">
        <f t="shared" ca="1" si="672"/>
        <v>67.36700806236685</v>
      </c>
      <c r="G344">
        <f t="shared" ca="1" si="673"/>
        <v>231.01294640937957</v>
      </c>
      <c r="I344">
        <f>SUM(D$2:D344)/COUNT(D$2:D344)</f>
        <v>1.9994152046793497E-2</v>
      </c>
      <c r="J344">
        <f>D344/I344</f>
        <v>0.98913922169739421</v>
      </c>
      <c r="L344">
        <f ca="1">VARA(C$2:C344)</f>
        <v>4.8353388410753113E-4</v>
      </c>
      <c r="M344">
        <f ca="1">(L344-L343)/D344</f>
        <v>-7.1571641942850639E-5</v>
      </c>
      <c r="N344">
        <f t="shared" ca="1" si="674"/>
        <v>-3.0753906061722881E-2</v>
      </c>
      <c r="O344" t="b">
        <f ca="1">IF(OR(O343,M344*MIN((B344-B$2)*Analysis!$B$19,1)&gt;Analysis!$B$18),TRUE,FALSE)</f>
        <v>0</v>
      </c>
      <c r="P344">
        <f ca="1">IF(O344,P343,SUM(C$2:C344)/COUNT(C$2:C344))</f>
        <v>9.8520037315451869</v>
      </c>
      <c r="Q344">
        <f ca="1">IF(O344,C344-P344,0)</f>
        <v>0</v>
      </c>
      <c r="R344">
        <f ca="1">R343+Q344*$D344</f>
        <v>0</v>
      </c>
      <c r="S344">
        <f t="shared" ca="1" si="675"/>
        <v>0</v>
      </c>
      <c r="U344">
        <f ca="1">MEDIAN2(Q344,Analysis!$B$5,2)</f>
        <v>0</v>
      </c>
      <c r="V344">
        <f t="shared" ref="V344:W344" ca="1" si="716">V343+U344*$D344</f>
        <v>0</v>
      </c>
      <c r="W344">
        <f t="shared" ca="1" si="716"/>
        <v>0</v>
      </c>
      <c r="Y344">
        <f ca="1">AVERAGE2(U344,Analysis!$B$5,2)</f>
        <v>0</v>
      </c>
      <c r="Z344">
        <f t="shared" ref="Z344:AA344" ca="1" si="717">Z343+Y344*$D344</f>
        <v>0</v>
      </c>
      <c r="AA344">
        <f t="shared" ca="1" si="717"/>
        <v>0</v>
      </c>
      <c r="AD344">
        <f ca="1">IF(B344&gt;0,C344-Analysis!$B$14,0)</f>
        <v>-3.7875849428594677E-3</v>
      </c>
      <c r="AE344">
        <f ca="1">IF(B344&gt;0,AE343+AD344*$D344,0)</f>
        <v>-3.3216936785684492E-2</v>
      </c>
      <c r="AF344">
        <f ca="1">IF(B344&gt;0,AF343+AE344*$D344,0)</f>
        <v>-0.12995941419478155</v>
      </c>
      <c r="AG344">
        <f ca="1">IF(AND(B344&gt;Analysis!$B$34,B344&lt;Analysis!$B$35),FilterInput(AD344,Analysis!$B$29,Analysis!$B$30),0)</f>
        <v>0</v>
      </c>
      <c r="AH344">
        <f ca="1">MEDIAN2(AG344,Analysis!$B$5,2)</f>
        <v>0</v>
      </c>
      <c r="AI344">
        <f ca="1">AVERAGE2(AH344,Analysis!$B$6,2)</f>
        <v>0</v>
      </c>
      <c r="AJ344">
        <f ca="1">INTEGRAL2(AI344,$B344,AJ343,AI343,$B343,Analysis!$B$22)</f>
        <v>0</v>
      </c>
      <c r="AK344">
        <f ca="1">IF(AND(B344&lt;Analysis!$B$35,B344&gt;0),INTEGRAL2(AJ344,$B344,AK343,AJ343,$B343,Analysis!$B$23),0)</f>
        <v>0</v>
      </c>
      <c r="AM344">
        <f>Analysis!$B$31*'Flight Input'!U344+IF('Flight Input'!U344 &gt; 0,Analysis!$B$32,0)</f>
        <v>0</v>
      </c>
      <c r="AN344">
        <f ca="1">_xlfn.COVARIANCE.P($AK$102:$AK$1171,AM344:AM1413)</f>
        <v>-4.1763275874354341E-2</v>
      </c>
      <c r="AO344">
        <f t="shared" ca="1" si="671"/>
        <v>0</v>
      </c>
    </row>
    <row r="345" spans="1:41" x14ac:dyDescent="0.3">
      <c r="A345">
        <v>343</v>
      </c>
      <c r="B345">
        <f>'Flight Input'!M345</f>
        <v>6.9100480000051903</v>
      </c>
      <c r="C345">
        <f ca="1">INDIRECT(CONCATENATE("'Flight Input'!",Analysis!$B$2,A345+2))</f>
        <v>9.8527225500000011</v>
      </c>
      <c r="D345">
        <f t="shared" si="668"/>
        <v>1.9448000006377697E-2</v>
      </c>
      <c r="F345">
        <f t="shared" ca="1" si="672"/>
        <v>67.558623810582091</v>
      </c>
      <c r="G345">
        <f t="shared" ca="1" si="673"/>
        <v>232.32682652567863</v>
      </c>
      <c r="I345">
        <f>SUM(D$2:D345)/COUNT(D$2:D345)</f>
        <v>1.9992559766792286E-2</v>
      </c>
      <c r="J345">
        <f>D345/I345</f>
        <v>0.97276187908068157</v>
      </c>
      <c r="L345">
        <f ca="1">VARA(C$2:C345)</f>
        <v>4.8212566636359123E-4</v>
      </c>
      <c r="M345">
        <f ca="1">(L345-L344)/D345</f>
        <v>-7.2409386233962135E-5</v>
      </c>
      <c r="N345">
        <f t="shared" ca="1" si="674"/>
        <v>-1.0592863015830189E-2</v>
      </c>
      <c r="O345" t="b">
        <f ca="1">IF(OR(O344,M345*MIN((B345-B$2)*Analysis!$B$19,1)&gt;Analysis!$B$18),TRUE,FALSE)</f>
        <v>0</v>
      </c>
      <c r="P345">
        <f ca="1">IF(O345,P344,SUM(C$2:C345)/COUNT(C$2:C345))</f>
        <v>9.8520058211337194</v>
      </c>
      <c r="Q345">
        <f ca="1">IF(O345,C345-P345,0)</f>
        <v>0</v>
      </c>
      <c r="R345">
        <f ca="1">R344+Q345*$D345</f>
        <v>0</v>
      </c>
      <c r="S345">
        <f t="shared" ca="1" si="675"/>
        <v>0</v>
      </c>
      <c r="U345">
        <f ca="1">MEDIAN2(Q345,Analysis!$B$5,2)</f>
        <v>0</v>
      </c>
      <c r="V345">
        <f t="shared" ref="V345:W345" ca="1" si="718">V344+U345*$D345</f>
        <v>0</v>
      </c>
      <c r="W345">
        <f t="shared" ca="1" si="718"/>
        <v>0</v>
      </c>
      <c r="Y345">
        <f ca="1">AVERAGE2(U345,Analysis!$B$5,2)</f>
        <v>0</v>
      </c>
      <c r="Z345">
        <f t="shared" ref="Z345:AA345" ca="1" si="719">Z344+Y345*$D345</f>
        <v>0</v>
      </c>
      <c r="AA345">
        <f t="shared" ca="1" si="719"/>
        <v>0</v>
      </c>
      <c r="AD345">
        <f ca="1">IF(B345&gt;0,C345-Analysis!$B$14,0)</f>
        <v>-3.9935949428588913E-3</v>
      </c>
      <c r="AE345">
        <f ca="1">IF(B345&gt;0,AE344+AD345*$D345,0)</f>
        <v>-3.3294604220158681E-2</v>
      </c>
      <c r="AF345">
        <f ca="1">IF(B345&gt;0,AF344+AE345*$D345,0)</f>
        <v>-0.13060692765786755</v>
      </c>
      <c r="AG345">
        <f ca="1">IF(AND(B345&gt;Analysis!$B$34,B345&lt;Analysis!$B$35),FilterInput(AD345,Analysis!$B$29,Analysis!$B$30),0)</f>
        <v>0</v>
      </c>
      <c r="AH345">
        <f ca="1">MEDIAN2(AG345,Analysis!$B$5,2)</f>
        <v>0</v>
      </c>
      <c r="AI345">
        <f ca="1">AVERAGE2(AH345,Analysis!$B$6,2)</f>
        <v>0</v>
      </c>
      <c r="AJ345">
        <f ca="1">INTEGRAL2(AI345,$B345,AJ344,AI344,$B344,Analysis!$B$22)</f>
        <v>0</v>
      </c>
      <c r="AK345">
        <f ca="1">IF(AND(B345&lt;Analysis!$B$35,B345&gt;0),INTEGRAL2(AJ345,$B345,AK344,AJ344,$B344,Analysis!$B$23),0)</f>
        <v>0</v>
      </c>
      <c r="AM345">
        <f>Analysis!$B$31*'Flight Input'!U345+IF('Flight Input'!U345 &gt; 0,Analysis!$B$32,0)</f>
        <v>0</v>
      </c>
      <c r="AN345">
        <f ca="1">_xlfn.COVARIANCE.P($AK$102:$AK$1171,AM345:AM1414)</f>
        <v>-4.2672887643271214E-2</v>
      </c>
      <c r="AO345">
        <f t="shared" ca="1" si="671"/>
        <v>0</v>
      </c>
    </row>
    <row r="346" spans="1:41" x14ac:dyDescent="0.3">
      <c r="A346">
        <v>344</v>
      </c>
      <c r="B346">
        <f>'Flight Input'!M346</f>
        <v>6.9326330000039889</v>
      </c>
      <c r="C346">
        <f ca="1">INDIRECT(CONCATENATE("'Flight Input'!",Analysis!$B$2,A346+2))</f>
        <v>9.8533602000000009</v>
      </c>
      <c r="D346">
        <f t="shared" si="668"/>
        <v>2.2584999998798594E-2</v>
      </c>
      <c r="F346">
        <f t="shared" ca="1" si="672"/>
        <v>67.781161950687249</v>
      </c>
      <c r="G346">
        <f t="shared" ca="1" si="673"/>
        <v>233.85766406825346</v>
      </c>
      <c r="I346">
        <f>SUM(D$2:D346)/COUNT(D$2:D346)</f>
        <v>2.0000095930257419E-2</v>
      </c>
      <c r="J346">
        <f>D346/I346</f>
        <v>1.1292445835037506</v>
      </c>
      <c r="L346">
        <f ca="1">VARA(C$2:C346)</f>
        <v>4.8072945519735935E-4</v>
      </c>
      <c r="M346">
        <f ca="1">(L346-L345)/D346</f>
        <v>-6.182028630976973E-5</v>
      </c>
      <c r="N346">
        <f t="shared" ca="1" si="674"/>
        <v>2.8233340714356556E-2</v>
      </c>
      <c r="O346" t="b">
        <f ca="1">IF(OR(O345,M346*MIN((B346-B$2)*Analysis!$B$19,1)&gt;Analysis!$B$18),TRUE,FALSE)</f>
        <v>0</v>
      </c>
      <c r="P346">
        <f ca="1">IF(O346,P345,SUM(C$2:C346)/COUNT(C$2:C346))</f>
        <v>9.8520097468695642</v>
      </c>
      <c r="Q346">
        <f ca="1">IF(O346,C346-P346,0)</f>
        <v>0</v>
      </c>
      <c r="R346">
        <f ca="1">R345+Q346*$D346</f>
        <v>0</v>
      </c>
      <c r="S346">
        <f t="shared" ca="1" si="675"/>
        <v>0</v>
      </c>
      <c r="U346">
        <f ca="1">MEDIAN2(Q346,Analysis!$B$5,2)</f>
        <v>0</v>
      </c>
      <c r="V346">
        <f t="shared" ref="V346:W346" ca="1" si="720">V345+U346*$D346</f>
        <v>0</v>
      </c>
      <c r="W346">
        <f t="shared" ca="1" si="720"/>
        <v>0</v>
      </c>
      <c r="Y346">
        <f ca="1">AVERAGE2(U346,Analysis!$B$5,2)</f>
        <v>0</v>
      </c>
      <c r="Z346">
        <f t="shared" ref="Z346:AA346" ca="1" si="721">Z345+Y346*$D346</f>
        <v>0</v>
      </c>
      <c r="AA346">
        <f t="shared" ca="1" si="721"/>
        <v>0</v>
      </c>
      <c r="AD346">
        <f ca="1">IF(B346&gt;0,C346-Analysis!$B$14,0)</f>
        <v>-3.3559449428590682E-3</v>
      </c>
      <c r="AE346">
        <f ca="1">IF(B346&gt;0,AE345+AD346*$D346,0)</f>
        <v>-3.3370398236689122E-2</v>
      </c>
      <c r="AF346">
        <f ca="1">IF(B346&gt;0,AF345+AE346*$D346,0)</f>
        <v>-0.1313605981020031</v>
      </c>
      <c r="AG346">
        <f ca="1">IF(AND(B346&gt;Analysis!$B$34,B346&lt;Analysis!$B$35),FilterInput(AD346,Analysis!$B$29,Analysis!$B$30),0)</f>
        <v>0</v>
      </c>
      <c r="AH346">
        <f ca="1">MEDIAN2(AG346,Analysis!$B$5,2)</f>
        <v>0</v>
      </c>
      <c r="AI346">
        <f ca="1">AVERAGE2(AH346,Analysis!$B$6,2)</f>
        <v>0</v>
      </c>
      <c r="AJ346">
        <f ca="1">INTEGRAL2(AI346,$B346,AJ345,AI345,$B345,Analysis!$B$22)</f>
        <v>0</v>
      </c>
      <c r="AK346">
        <f ca="1">IF(AND(B346&lt;Analysis!$B$35,B346&gt;0),INTEGRAL2(AJ346,$B346,AK345,AJ345,$B345,Analysis!$B$23),0)</f>
        <v>0</v>
      </c>
      <c r="AM346">
        <f>Analysis!$B$31*'Flight Input'!U346+IF('Flight Input'!U346 &gt; 0,Analysis!$B$32,0)</f>
        <v>0</v>
      </c>
      <c r="AN346">
        <f ca="1">_xlfn.COVARIANCE.P($AK$102:$AK$1171,AM346:AM1415)</f>
        <v>-4.3579526641526221E-2</v>
      </c>
      <c r="AO346">
        <f t="shared" ca="1" si="671"/>
        <v>0</v>
      </c>
    </row>
    <row r="347" spans="1:41" x14ac:dyDescent="0.3">
      <c r="A347">
        <v>345</v>
      </c>
      <c r="B347">
        <f>'Flight Input'!M347</f>
        <v>6.9449889999959851</v>
      </c>
      <c r="C347">
        <f ca="1">INDIRECT(CONCATENATE("'Flight Input'!",Analysis!$B$2,A347+2))</f>
        <v>9.8537624100000016</v>
      </c>
      <c r="D347">
        <f t="shared" si="668"/>
        <v>1.2355999991996214E-2</v>
      </c>
      <c r="F347">
        <f t="shared" ca="1" si="672"/>
        <v>67.902915038946347</v>
      </c>
      <c r="G347">
        <f t="shared" ca="1" si="673"/>
        <v>234.6966724859312</v>
      </c>
      <c r="I347">
        <f>SUM(D$2:D347)/COUNT(D$2:D347)</f>
        <v>1.9977939130436374E-2</v>
      </c>
      <c r="J347">
        <f>D347/I347</f>
        <v>0.61848221237053713</v>
      </c>
      <c r="L347">
        <f ca="1">VARA(C$2:C347)</f>
        <v>4.7934491460239028E-4</v>
      </c>
      <c r="M347">
        <f ca="1">(L347-L346)/D347</f>
        <v>-1.1205411102832047E-4</v>
      </c>
      <c r="N347">
        <f t="shared" ca="1" si="674"/>
        <v>3.2551796719105956E-2</v>
      </c>
      <c r="O347" t="b">
        <f ca="1">IF(OR(O346,M347*MIN((B347-B$2)*Analysis!$B$19,1)&gt;Analysis!$B$18),TRUE,FALSE)</f>
        <v>0</v>
      </c>
      <c r="P347">
        <f ca="1">IF(O347,P346,SUM(C$2:C347)/COUNT(C$2:C347))</f>
        <v>9.8520148123699407</v>
      </c>
      <c r="Q347">
        <f ca="1">IF(O347,C347-P347,0)</f>
        <v>0</v>
      </c>
      <c r="R347">
        <f ca="1">R346+Q347*$D347</f>
        <v>0</v>
      </c>
      <c r="S347">
        <f t="shared" ca="1" si="675"/>
        <v>0</v>
      </c>
      <c r="U347">
        <f ca="1">MEDIAN2(Q347,Analysis!$B$5,2)</f>
        <v>0</v>
      </c>
      <c r="V347">
        <f t="shared" ref="V347:W347" ca="1" si="722">V346+U347*$D347</f>
        <v>0</v>
      </c>
      <c r="W347">
        <f t="shared" ca="1" si="722"/>
        <v>0</v>
      </c>
      <c r="Y347">
        <f ca="1">AVERAGE2(U347,Analysis!$B$5,2)</f>
        <v>0</v>
      </c>
      <c r="Z347">
        <f t="shared" ref="Z347:AA347" ca="1" si="723">Z346+Y347*$D347</f>
        <v>0</v>
      </c>
      <c r="AA347">
        <f t="shared" ca="1" si="723"/>
        <v>0</v>
      </c>
      <c r="AD347">
        <f ca="1">IF(B347&gt;0,C347-Analysis!$B$14,0)</f>
        <v>-2.9537349428583326E-3</v>
      </c>
      <c r="AE347">
        <f ca="1">IF(B347&gt;0,AE346+AD347*$D347,0)</f>
        <v>-3.3406894585619441E-2</v>
      </c>
      <c r="AF347">
        <f ca="1">IF(B347&gt;0,AF346+AE347*$D347,0)</f>
        <v>-0.13177337369123562</v>
      </c>
      <c r="AG347">
        <f ca="1">IF(AND(B347&gt;Analysis!$B$34,B347&lt;Analysis!$B$35),FilterInput(AD347,Analysis!$B$29,Analysis!$B$30),0)</f>
        <v>0</v>
      </c>
      <c r="AH347">
        <f ca="1">MEDIAN2(AG347,Analysis!$B$5,2)</f>
        <v>0</v>
      </c>
      <c r="AI347">
        <f ca="1">AVERAGE2(AH347,Analysis!$B$6,2)</f>
        <v>0</v>
      </c>
      <c r="AJ347">
        <f ca="1">INTEGRAL2(AI347,$B347,AJ346,AI346,$B346,Analysis!$B$22)</f>
        <v>0</v>
      </c>
      <c r="AK347">
        <f ca="1">IF(AND(B347&lt;Analysis!$B$35,B347&gt;0),INTEGRAL2(AJ347,$B347,AK346,AJ346,$B346,Analysis!$B$23),0)</f>
        <v>0</v>
      </c>
      <c r="AM347">
        <f>Analysis!$B$31*'Flight Input'!U347+IF('Flight Input'!U347 &gt; 0,Analysis!$B$32,0)</f>
        <v>0</v>
      </c>
      <c r="AN347">
        <f ca="1">_xlfn.COVARIANCE.P($AK$102:$AK$1171,AM347:AM1416)</f>
        <v>-4.4484966693942335E-2</v>
      </c>
      <c r="AO347">
        <f t="shared" ca="1" si="671"/>
        <v>0</v>
      </c>
    </row>
    <row r="348" spans="1:41" x14ac:dyDescent="0.3">
      <c r="A348">
        <v>346</v>
      </c>
      <c r="B348">
        <f>'Flight Input'!M348</f>
        <v>6.9655269999930169</v>
      </c>
      <c r="C348">
        <f ca="1">INDIRECT(CONCATENATE("'Flight Input'!",Analysis!$B$2,A348+2))</f>
        <v>9.8883426600000011</v>
      </c>
      <c r="D348">
        <f t="shared" si="668"/>
        <v>2.0537999997031875E-2</v>
      </c>
      <c r="F348">
        <f t="shared" ca="1" si="672"/>
        <v>68.10600182046808</v>
      </c>
      <c r="G348">
        <f t="shared" ca="1" si="673"/>
        <v>236.09543355111782</v>
      </c>
      <c r="I348">
        <f>SUM(D$2:D348)/COUNT(D$2:D348)</f>
        <v>1.9979557803461216E-2</v>
      </c>
      <c r="J348">
        <f>D348/I348</f>
        <v>1.0279506783415355</v>
      </c>
      <c r="L348">
        <f ca="1">VARA(C$2:C348)</f>
        <v>4.8176273076637797E-4</v>
      </c>
      <c r="M348">
        <f ca="1">(L348-L347)/D348</f>
        <v>1.1772403176244547E-4</v>
      </c>
      <c r="N348">
        <f t="shared" ca="1" si="674"/>
        <v>1.6837204209269119</v>
      </c>
      <c r="O348" t="b">
        <f ca="1">IF(OR(O347,M348*MIN((B348-B$2)*Analysis!$B$19,1)&gt;Analysis!$B$18),TRUE,FALSE)</f>
        <v>0</v>
      </c>
      <c r="P348">
        <f ca="1">IF(O348,P347,SUM(C$2:C348)/COUNT(C$2:C348))</f>
        <v>9.852119503573487</v>
      </c>
      <c r="Q348">
        <f ca="1">IF(O348,C348-P348,0)</f>
        <v>0</v>
      </c>
      <c r="R348">
        <f ca="1">R347+Q348*$D348</f>
        <v>0</v>
      </c>
      <c r="S348">
        <f t="shared" ca="1" si="675"/>
        <v>0</v>
      </c>
      <c r="U348">
        <f ca="1">MEDIAN2(Q348,Analysis!$B$5,2)</f>
        <v>0</v>
      </c>
      <c r="V348">
        <f t="shared" ref="V348:W348" ca="1" si="724">V347+U348*$D348</f>
        <v>0</v>
      </c>
      <c r="W348">
        <f t="shared" ca="1" si="724"/>
        <v>0</v>
      </c>
      <c r="Y348">
        <f ca="1">AVERAGE2(U348,Analysis!$B$5,2)</f>
        <v>0</v>
      </c>
      <c r="Z348">
        <f t="shared" ref="Z348:AA348" ca="1" si="725">Z347+Y348*$D348</f>
        <v>0</v>
      </c>
      <c r="AA348">
        <f t="shared" ca="1" si="725"/>
        <v>0</v>
      </c>
      <c r="AD348">
        <f ca="1">IF(B348&gt;0,C348-Analysis!$B$14,0)</f>
        <v>3.1626515057141091E-2</v>
      </c>
      <c r="AE348">
        <f ca="1">IF(B348&gt;0,AE347+AD348*$D348,0)</f>
        <v>-3.2757349219469746E-2</v>
      </c>
      <c r="AF348">
        <f ca="1">IF(B348&gt;0,AF347+AE348*$D348,0)</f>
        <v>-0.13244614412940786</v>
      </c>
      <c r="AG348">
        <f ca="1">IF(AND(B348&gt;Analysis!$B$34,B348&lt;Analysis!$B$35),FilterInput(AD348,Analysis!$B$29,Analysis!$B$30),0)</f>
        <v>0</v>
      </c>
      <c r="AH348">
        <f ca="1">MEDIAN2(AG348,Analysis!$B$5,2)</f>
        <v>0</v>
      </c>
      <c r="AI348">
        <f ca="1">AVERAGE2(AH348,Analysis!$B$6,2)</f>
        <v>0</v>
      </c>
      <c r="AJ348">
        <f ca="1">INTEGRAL2(AI348,$B348,AJ347,AI347,$B347,Analysis!$B$22)</f>
        <v>0</v>
      </c>
      <c r="AK348">
        <f ca="1">IF(AND(B348&lt;Analysis!$B$35,B348&gt;0),INTEGRAL2(AJ348,$B348,AK347,AJ347,$B347,Analysis!$B$23),0)</f>
        <v>0</v>
      </c>
      <c r="AM348">
        <f>Analysis!$B$31*'Flight Input'!U348+IF('Flight Input'!U348 &gt; 0,Analysis!$B$32,0)</f>
        <v>0</v>
      </c>
      <c r="AN348">
        <f ca="1">_xlfn.COVARIANCE.P($AK$102:$AK$1171,AM348:AM1417)</f>
        <v>-4.5387687342849356E-2</v>
      </c>
      <c r="AO348">
        <f t="shared" ca="1" si="671"/>
        <v>0</v>
      </c>
    </row>
    <row r="349" spans="1:41" x14ac:dyDescent="0.3">
      <c r="A349">
        <v>347</v>
      </c>
      <c r="B349">
        <f>'Flight Input'!M349</f>
        <v>6.9883089999930235</v>
      </c>
      <c r="C349">
        <f ca="1">INDIRECT(CONCATENATE("'Flight Input'!",Analysis!$B$2,A349+2))</f>
        <v>9.9259836299999993</v>
      </c>
      <c r="D349">
        <f t="shared" si="668"/>
        <v>2.2782000000006519E-2</v>
      </c>
      <c r="F349">
        <f t="shared" ca="1" si="672"/>
        <v>68.332135579526806</v>
      </c>
      <c r="G349">
        <f t="shared" ca="1" si="673"/>
        <v>237.65217626389105</v>
      </c>
      <c r="I349">
        <f>SUM(D$2:D349)/COUNT(D$2:D349)</f>
        <v>1.9987634005756736E-2</v>
      </c>
      <c r="J349">
        <f>D349/I349</f>
        <v>1.1398047409435736</v>
      </c>
      <c r="L349">
        <f ca="1">VARA(C$2:C349)</f>
        <v>4.9605226546973135E-4</v>
      </c>
      <c r="M349">
        <f ca="1">(L349-L348)/D349</f>
        <v>6.2722915913217866E-4</v>
      </c>
      <c r="N349">
        <f t="shared" ca="1" si="674"/>
        <v>1.6522241243081137</v>
      </c>
      <c r="O349" t="b">
        <f ca="1">IF(OR(O348,M349*MIN((B349-B$2)*Analysis!$B$19,1)&gt;Analysis!$B$18),TRUE,FALSE)</f>
        <v>0</v>
      </c>
      <c r="P349">
        <f ca="1">IF(O349,P348,SUM(C$2:C349)/COUNT(C$2:C349))</f>
        <v>9.8523317568103437</v>
      </c>
      <c r="Q349">
        <f ca="1">IF(O349,C349-P349,0)</f>
        <v>0</v>
      </c>
      <c r="R349">
        <f ca="1">R348+Q349*$D349</f>
        <v>0</v>
      </c>
      <c r="S349">
        <f t="shared" ca="1" si="675"/>
        <v>0</v>
      </c>
      <c r="U349">
        <f ca="1">MEDIAN2(Q349,Analysis!$B$5,2)</f>
        <v>0</v>
      </c>
      <c r="V349">
        <f t="shared" ref="V349:W349" ca="1" si="726">V348+U349*$D349</f>
        <v>0</v>
      </c>
      <c r="W349">
        <f t="shared" ca="1" si="726"/>
        <v>0</v>
      </c>
      <c r="Y349">
        <f ca="1">AVERAGE2(U349,Analysis!$B$5,2)</f>
        <v>0</v>
      </c>
      <c r="Z349">
        <f t="shared" ref="Z349:AA349" ca="1" si="727">Z348+Y349*$D349</f>
        <v>0</v>
      </c>
      <c r="AA349">
        <f t="shared" ca="1" si="727"/>
        <v>0</v>
      </c>
      <c r="AD349">
        <f ca="1">IF(B349&gt;0,C349-Analysis!$B$14,0)</f>
        <v>6.9267485057139311E-2</v>
      </c>
      <c r="AE349">
        <f ca="1">IF(B349&gt;0,AE348+AD349*$D349,0)</f>
        <v>-3.1179297374897545E-2</v>
      </c>
      <c r="AF349">
        <f ca="1">IF(B349&gt;0,AF348+AE349*$D349,0)</f>
        <v>-0.13315647088220298</v>
      </c>
      <c r="AG349">
        <f ca="1">IF(AND(B349&gt;Analysis!$B$34,B349&lt;Analysis!$B$35),FilterInput(AD349,Analysis!$B$29,Analysis!$B$30),0)</f>
        <v>0</v>
      </c>
      <c r="AH349">
        <f ca="1">MEDIAN2(AG349,Analysis!$B$5,2)</f>
        <v>0</v>
      </c>
      <c r="AI349">
        <f ca="1">AVERAGE2(AH349,Analysis!$B$6,2)</f>
        <v>0</v>
      </c>
      <c r="AJ349">
        <f ca="1">INTEGRAL2(AI349,$B349,AJ348,AI348,$B348,Analysis!$B$22)</f>
        <v>0</v>
      </c>
      <c r="AK349">
        <f ca="1">IF(AND(B349&lt;Analysis!$B$35,B349&gt;0),INTEGRAL2(AJ349,$B349,AK348,AJ348,$B348,Analysis!$B$23),0)</f>
        <v>0</v>
      </c>
      <c r="AM349">
        <f>Analysis!$B$31*'Flight Input'!U349+IF('Flight Input'!U349 &gt; 0,Analysis!$B$32,0)</f>
        <v>0</v>
      </c>
      <c r="AN349">
        <f ca="1">_xlfn.COVARIANCE.P($AK$102:$AK$1171,AM349:AM1418)</f>
        <v>-4.6288649882336996E-2</v>
      </c>
      <c r="AO349">
        <f t="shared" ca="1" si="671"/>
        <v>0</v>
      </c>
    </row>
    <row r="350" spans="1:41" x14ac:dyDescent="0.3">
      <c r="A350">
        <v>348</v>
      </c>
      <c r="B350">
        <f>'Flight Input'!M350</f>
        <v>7.0150399999984074</v>
      </c>
      <c r="C350">
        <f ca="1">INDIRECT(CONCATENATE("'Flight Input'!",Analysis!$B$2,A350+2))</f>
        <v>9.9351756000000009</v>
      </c>
      <c r="D350">
        <f t="shared" si="668"/>
        <v>2.6731000005383976E-2</v>
      </c>
      <c r="F350">
        <f t="shared" ca="1" si="672"/>
        <v>68.597712758543892</v>
      </c>
      <c r="G350">
        <f t="shared" ca="1" si="673"/>
        <v>239.48586172400903</v>
      </c>
      <c r="I350">
        <f>SUM(D$2:D350)/COUNT(D$2:D350)</f>
        <v>2.0007011494261411E-2</v>
      </c>
      <c r="J350">
        <f>D350/I350</f>
        <v>1.3360816038442922</v>
      </c>
      <c r="L350">
        <f ca="1">VARA(C$2:C350)</f>
        <v>5.1429187765144495E-4</v>
      </c>
      <c r="M350">
        <f ca="1">(L350-L349)/D350</f>
        <v>6.8233931308368215E-4</v>
      </c>
      <c r="N350">
        <f t="shared" ca="1" si="674"/>
        <v>0.343869290267862</v>
      </c>
      <c r="O350" t="b">
        <f ca="1">IF(OR(O349,M350*MIN((B350-B$2)*Analysis!$B$19,1)&gt;Analysis!$B$18),TRUE,FALSE)</f>
        <v>0</v>
      </c>
      <c r="P350">
        <f ca="1">IF(O350,P349,SUM(C$2:C350)/COUNT(C$2:C350))</f>
        <v>9.8525691317191963</v>
      </c>
      <c r="Q350">
        <f ca="1">IF(O350,C350-P350,0)</f>
        <v>0</v>
      </c>
      <c r="R350">
        <f ca="1">R349+Q350*$D350</f>
        <v>0</v>
      </c>
      <c r="S350">
        <f t="shared" ca="1" si="675"/>
        <v>0</v>
      </c>
      <c r="U350">
        <f ca="1">MEDIAN2(Q350,Analysis!$B$5,2)</f>
        <v>0</v>
      </c>
      <c r="V350">
        <f t="shared" ref="V350:W350" ca="1" si="728">V349+U350*$D350</f>
        <v>0</v>
      </c>
      <c r="W350">
        <f t="shared" ca="1" si="728"/>
        <v>0</v>
      </c>
      <c r="Y350">
        <f ca="1">AVERAGE2(U350,Analysis!$B$5,2)</f>
        <v>0</v>
      </c>
      <c r="Z350">
        <f t="shared" ref="Z350:AA350" ca="1" si="729">Z349+Y350*$D350</f>
        <v>0</v>
      </c>
      <c r="AA350">
        <f t="shared" ca="1" si="729"/>
        <v>0</v>
      </c>
      <c r="AD350">
        <f ca="1">IF(B350&gt;0,C350-Analysis!$B$14,0)</f>
        <v>7.8459455057140914E-2</v>
      </c>
      <c r="AE350">
        <f ca="1">IF(B350&gt;0,AE349+AD350*$D350,0)</f>
        <v>-2.9081997681342689E-2</v>
      </c>
      <c r="AF350">
        <f ca="1">IF(B350&gt;0,AF349+AE350*$D350,0)</f>
        <v>-0.13393386176237954</v>
      </c>
      <c r="AG350">
        <f ca="1">IF(AND(B350&gt;Analysis!$B$34,B350&lt;Analysis!$B$35),FilterInput(AD350,Analysis!$B$29,Analysis!$B$30),0)</f>
        <v>0</v>
      </c>
      <c r="AH350">
        <f ca="1">MEDIAN2(AG350,Analysis!$B$5,2)</f>
        <v>0</v>
      </c>
      <c r="AI350">
        <f ca="1">AVERAGE2(AH350,Analysis!$B$6,2)</f>
        <v>0</v>
      </c>
      <c r="AJ350">
        <f ca="1">INTEGRAL2(AI350,$B350,AJ349,AI349,$B349,Analysis!$B$22)</f>
        <v>0</v>
      </c>
      <c r="AK350">
        <f ca="1">IF(AND(B350&lt;Analysis!$B$35,B350&gt;0),INTEGRAL2(AJ350,$B350,AK349,AJ349,$B349,Analysis!$B$23),0)</f>
        <v>0</v>
      </c>
      <c r="AM350">
        <f>Analysis!$B$31*'Flight Input'!U350+IF('Flight Input'!U350 &gt; 0,Analysis!$B$32,0)</f>
        <v>0</v>
      </c>
      <c r="AN350">
        <f ca="1">_xlfn.COVARIANCE.P($AK$102:$AK$1171,AM350:AM1419)</f>
        <v>-4.7187670411584927E-2</v>
      </c>
      <c r="AO350">
        <f t="shared" ca="1" si="671"/>
        <v>0</v>
      </c>
    </row>
    <row r="351" spans="1:41" x14ac:dyDescent="0.3">
      <c r="A351">
        <v>349</v>
      </c>
      <c r="B351">
        <f>'Flight Input'!M351</f>
        <v>7.0287379999936093</v>
      </c>
      <c r="C351">
        <f ca="1">INDIRECT(CONCATENATE("'Flight Input'!",Analysis!$B$2,A351+2))</f>
        <v>9.9287794800000011</v>
      </c>
      <c r="D351">
        <f t="shared" si="668"/>
        <v>1.3697999995201826E-2</v>
      </c>
      <c r="F351">
        <f t="shared" ca="1" si="672"/>
        <v>68.733717179813297</v>
      </c>
      <c r="G351">
        <f t="shared" ca="1" si="673"/>
        <v>240.42737618160831</v>
      </c>
      <c r="I351">
        <f>SUM(D$2:D351)/COUNT(D$2:D351)</f>
        <v>1.9988934097415968E-2</v>
      </c>
      <c r="J351">
        <f>D351/I351</f>
        <v>0.68527916138222744</v>
      </c>
      <c r="L351">
        <f ca="1">VARA(C$2:C351)</f>
        <v>5.2941259677068706E-4</v>
      </c>
      <c r="M351">
        <f ca="1">(L351-L350)/D351</f>
        <v>1.103863273801915E-3</v>
      </c>
      <c r="N351">
        <f t="shared" ca="1" si="674"/>
        <v>-0.46693823932254591</v>
      </c>
      <c r="O351" t="b">
        <f ca="1">IF(OR(O350,M351*MIN((B351-B$2)*Analysis!$B$19,1)&gt;Analysis!$B$18),TRUE,FALSE)</f>
        <v>0</v>
      </c>
      <c r="P351">
        <f ca="1">IF(O351,P350,SUM(C$2:C351)/COUNT(C$2:C351))</f>
        <v>9.852786875571427</v>
      </c>
      <c r="Q351">
        <f ca="1">IF(O351,C351-P351,0)</f>
        <v>0</v>
      </c>
      <c r="R351">
        <f ca="1">R350+Q351*$D351</f>
        <v>0</v>
      </c>
      <c r="S351">
        <f t="shared" ca="1" si="675"/>
        <v>0</v>
      </c>
      <c r="U351">
        <f ca="1">MEDIAN2(Q351,Analysis!$B$5,2)</f>
        <v>0</v>
      </c>
      <c r="V351">
        <f t="shared" ref="V351:W351" ca="1" si="730">V350+U351*$D351</f>
        <v>0</v>
      </c>
      <c r="W351">
        <f t="shared" ca="1" si="730"/>
        <v>0</v>
      </c>
      <c r="Y351">
        <f ca="1">AVERAGE2(U351,Analysis!$B$5,2)</f>
        <v>0</v>
      </c>
      <c r="Z351">
        <f t="shared" ref="Z351:AA351" ca="1" si="731">Z350+Y351*$D351</f>
        <v>0</v>
      </c>
      <c r="AA351">
        <f t="shared" ca="1" si="731"/>
        <v>0</v>
      </c>
      <c r="AD351">
        <f ca="1">IF(B351&gt;0,C351-Analysis!$B$14,0)</f>
        <v>7.2063335057141131E-2</v>
      </c>
      <c r="AE351">
        <f ca="1">IF(B351&gt;0,AE350+AD351*$D351,0)</f>
        <v>-2.8094874118075742E-2</v>
      </c>
      <c r="AF351">
        <f ca="1">IF(B351&gt;0,AF350+AE351*$D351,0)</f>
        <v>-0.13431870534791412</v>
      </c>
      <c r="AG351">
        <f ca="1">IF(AND(B351&gt;Analysis!$B$34,B351&lt;Analysis!$B$35),FilterInput(AD351,Analysis!$B$29,Analysis!$B$30),0)</f>
        <v>0</v>
      </c>
      <c r="AH351">
        <f ca="1">MEDIAN2(AG351,Analysis!$B$5,2)</f>
        <v>0</v>
      </c>
      <c r="AI351">
        <f ca="1">AVERAGE2(AH351,Analysis!$B$6,2)</f>
        <v>0</v>
      </c>
      <c r="AJ351">
        <f ca="1">INTEGRAL2(AI351,$B351,AJ350,AI350,$B350,Analysis!$B$22)</f>
        <v>0</v>
      </c>
      <c r="AK351">
        <f ca="1">IF(AND(B351&lt;Analysis!$B$35,B351&gt;0),INTEGRAL2(AJ351,$B351,AK350,AJ350,$B350,Analysis!$B$23),0)</f>
        <v>0</v>
      </c>
      <c r="AM351">
        <f>Analysis!$B$31*'Flight Input'!U351+IF('Flight Input'!U351 &gt; 0,Analysis!$B$32,0)</f>
        <v>0</v>
      </c>
      <c r="AN351">
        <f ca="1">_xlfn.COVARIANCE.P($AK$102:$AK$1171,AM351:AM1420)</f>
        <v>-4.8087472576819237E-2</v>
      </c>
      <c r="AO351">
        <f t="shared" ca="1" si="671"/>
        <v>0</v>
      </c>
    </row>
    <row r="352" spans="1:41" x14ac:dyDescent="0.3">
      <c r="A352">
        <v>350</v>
      </c>
      <c r="B352">
        <f>'Flight Input'!M352</f>
        <v>7.0497789999935776</v>
      </c>
      <c r="C352">
        <f ca="1">INDIRECT(CONCATENATE("'Flight Input'!",Analysis!$B$2,A352+2))</f>
        <v>9.843618870000002</v>
      </c>
      <c r="D352">
        <f t="shared" si="668"/>
        <v>2.1040999999968335E-2</v>
      </c>
      <c r="F352">
        <f t="shared" ca="1" si="672"/>
        <v>68.940836764456662</v>
      </c>
      <c r="G352">
        <f t="shared" ca="1" si="673"/>
        <v>241.87796032796706</v>
      </c>
      <c r="I352">
        <f>SUM(D$2:D352)/COUNT(D$2:D352)</f>
        <v>1.9991939999994688E-2</v>
      </c>
      <c r="J352">
        <f>D352/I352</f>
        <v>1.0524741470799694</v>
      </c>
      <c r="L352">
        <f ca="1">VARA(C$2:C352)</f>
        <v>5.2813945466803028E-4</v>
      </c>
      <c r="M352">
        <f ca="1">(L352-L351)/D352</f>
        <v>-6.0507680369692126E-5</v>
      </c>
      <c r="N352">
        <f t="shared" ca="1" si="674"/>
        <v>-4.047365144248241</v>
      </c>
      <c r="O352" t="b">
        <f ca="1">IF(OR(O351,M352*MIN((B352-B$2)*Analysis!$B$19,1)&gt;Analysis!$B$18),TRUE,FALSE)</f>
        <v>0</v>
      </c>
      <c r="P352">
        <f ca="1">IF(O352,P351,SUM(C$2:C352)/COUNT(C$2:C352))</f>
        <v>9.8527607558974353</v>
      </c>
      <c r="Q352">
        <f ca="1">IF(O352,C352-P352,0)</f>
        <v>0</v>
      </c>
      <c r="R352">
        <f ca="1">R351+Q352*$D352</f>
        <v>0</v>
      </c>
      <c r="S352">
        <f t="shared" ca="1" si="675"/>
        <v>0</v>
      </c>
      <c r="U352">
        <f ca="1">MEDIAN2(Q352,Analysis!$B$5,2)</f>
        <v>0</v>
      </c>
      <c r="V352">
        <f t="shared" ref="V352:W352" ca="1" si="732">V351+U352*$D352</f>
        <v>0</v>
      </c>
      <c r="W352">
        <f t="shared" ca="1" si="732"/>
        <v>0</v>
      </c>
      <c r="Y352">
        <f ca="1">AVERAGE2(U352,Analysis!$B$5,2)</f>
        <v>0</v>
      </c>
      <c r="Z352">
        <f t="shared" ref="Z352:AA352" ca="1" si="733">Z351+Y352*$D352</f>
        <v>0</v>
      </c>
      <c r="AA352">
        <f t="shared" ca="1" si="733"/>
        <v>0</v>
      </c>
      <c r="AD352">
        <f ca="1">IF(B352&gt;0,C352-Analysis!$B$14,0)</f>
        <v>-1.309727494285795E-2</v>
      </c>
      <c r="AE352">
        <f ca="1">IF(B352&gt;0,AE351+AD352*$D352,0)</f>
        <v>-2.8370453880148003E-2</v>
      </c>
      <c r="AF352">
        <f ca="1">IF(B352&gt;0,AF351+AE352*$D352,0)</f>
        <v>-0.13491564806800543</v>
      </c>
      <c r="AG352">
        <f ca="1">IF(AND(B352&gt;Analysis!$B$34,B352&lt;Analysis!$B$35),FilterInput(AD352,Analysis!$B$29,Analysis!$B$30),0)</f>
        <v>0</v>
      </c>
      <c r="AH352">
        <f ca="1">MEDIAN2(AG352,Analysis!$B$5,2)</f>
        <v>0</v>
      </c>
      <c r="AI352">
        <f ca="1">AVERAGE2(AH352,Analysis!$B$6,2)</f>
        <v>0</v>
      </c>
      <c r="AJ352">
        <f ca="1">INTEGRAL2(AI352,$B352,AJ351,AI351,$B351,Analysis!$B$22)</f>
        <v>0</v>
      </c>
      <c r="AK352">
        <f ca="1">IF(AND(B352&lt;Analysis!$B$35,B352&gt;0),INTEGRAL2(AJ352,$B352,AK351,AJ351,$B351,Analysis!$B$23),0)</f>
        <v>0</v>
      </c>
      <c r="AM352">
        <f>Analysis!$B$31*'Flight Input'!U352+IF('Flight Input'!U352 &gt; 0,Analysis!$B$32,0)</f>
        <v>0</v>
      </c>
      <c r="AN352">
        <f ca="1">_xlfn.COVARIANCE.P($AK$102:$AK$1171,AM352:AM1421)</f>
        <v>-4.8986875299395084E-2</v>
      </c>
      <c r="AO352">
        <f t="shared" ca="1" si="671"/>
        <v>0</v>
      </c>
    </row>
    <row r="353" spans="1:41" x14ac:dyDescent="0.3">
      <c r="A353">
        <v>351</v>
      </c>
      <c r="B353">
        <f>'Flight Input'!M353</f>
        <v>7.0709510000015143</v>
      </c>
      <c r="C353">
        <f ca="1">INDIRECT(CONCATENATE("'Flight Input'!",Analysis!$B$2,A353+2))</f>
        <v>9.8542921500000009</v>
      </c>
      <c r="D353">
        <f t="shared" si="668"/>
        <v>2.1172000007936731E-2</v>
      </c>
      <c r="F353">
        <f t="shared" ca="1" si="672"/>
        <v>69.149471837934669</v>
      </c>
      <c r="G353">
        <f t="shared" ca="1" si="673"/>
        <v>243.34199294626865</v>
      </c>
      <c r="I353">
        <f>SUM(D$2:D353)/COUNT(D$2:D353)</f>
        <v>1.9995301994319311E-2</v>
      </c>
      <c r="J353">
        <f>D353/I353</f>
        <v>1.0588487242629154</v>
      </c>
      <c r="L353">
        <f ca="1">VARA(C$2:C353)</f>
        <v>5.266414462658099E-4</v>
      </c>
      <c r="M353">
        <f ca="1">(L353-L352)/D353</f>
        <v>-7.0754222636445664E-5</v>
      </c>
      <c r="N353">
        <f t="shared" ca="1" si="674"/>
        <v>0.50412242565642418</v>
      </c>
      <c r="O353" t="b">
        <f ca="1">IF(OR(O352,M353*MIN((B353-B$2)*Analysis!$B$19,1)&gt;Analysis!$B$18),TRUE,FALSE)</f>
        <v>0</v>
      </c>
      <c r="P353">
        <f ca="1">IF(O353,P352,SUM(C$2:C353)/COUNT(C$2:C353))</f>
        <v>9.8527651064488637</v>
      </c>
      <c r="Q353">
        <f ca="1">IF(O353,C353-P353,0)</f>
        <v>0</v>
      </c>
      <c r="R353">
        <f ca="1">R352+Q353*$D353</f>
        <v>0</v>
      </c>
      <c r="S353">
        <f t="shared" ca="1" si="675"/>
        <v>0</v>
      </c>
      <c r="U353">
        <f ca="1">MEDIAN2(Q353,Analysis!$B$5,2)</f>
        <v>0</v>
      </c>
      <c r="V353">
        <f t="shared" ref="V353:W353" ca="1" si="734">V352+U353*$D353</f>
        <v>0</v>
      </c>
      <c r="W353">
        <f t="shared" ca="1" si="734"/>
        <v>0</v>
      </c>
      <c r="Y353">
        <f ca="1">AVERAGE2(U353,Analysis!$B$5,2)</f>
        <v>0</v>
      </c>
      <c r="Z353">
        <f t="shared" ref="Z353:AA353" ca="1" si="735">Z352+Y353*$D353</f>
        <v>0</v>
      </c>
      <c r="AA353">
        <f t="shared" ca="1" si="735"/>
        <v>0</v>
      </c>
      <c r="AD353">
        <f ca="1">IF(B353&gt;0,C353-Analysis!$B$14,0)</f>
        <v>-2.4239949428590535E-3</v>
      </c>
      <c r="AE353">
        <f ca="1">IF(B353&gt;0,AE352+AD353*$D353,0)</f>
        <v>-2.8421774701097455E-2</v>
      </c>
      <c r="AF353">
        <f ca="1">IF(B353&gt;0,AF352+AE353*$D353,0)</f>
        <v>-0.13551739388220266</v>
      </c>
      <c r="AG353">
        <f ca="1">IF(AND(B353&gt;Analysis!$B$34,B353&lt;Analysis!$B$35),FilterInput(AD353,Analysis!$B$29,Analysis!$B$30),0)</f>
        <v>0</v>
      </c>
      <c r="AH353">
        <f ca="1">MEDIAN2(AG353,Analysis!$B$5,2)</f>
        <v>0</v>
      </c>
      <c r="AI353">
        <f ca="1">AVERAGE2(AH353,Analysis!$B$6,2)</f>
        <v>0</v>
      </c>
      <c r="AJ353">
        <f ca="1">INTEGRAL2(AI353,$B353,AJ352,AI352,$B352,Analysis!$B$22)</f>
        <v>0</v>
      </c>
      <c r="AK353">
        <f ca="1">IF(AND(B353&lt;Analysis!$B$35,B353&gt;0),INTEGRAL2(AJ353,$B353,AK352,AJ352,$B352,Analysis!$B$23),0)</f>
        <v>0</v>
      </c>
      <c r="AM353">
        <f>Analysis!$B$31*'Flight Input'!U353+IF('Flight Input'!U353 &gt; 0,Analysis!$B$32,0)</f>
        <v>0</v>
      </c>
      <c r="AN353">
        <f ca="1">_xlfn.COVARIANCE.P($AK$102:$AK$1171,AM353:AM1422)</f>
        <v>-4.9886172245592893E-2</v>
      </c>
      <c r="AO353">
        <f t="shared" ca="1" si="671"/>
        <v>0</v>
      </c>
    </row>
    <row r="354" spans="1:41" x14ac:dyDescent="0.3">
      <c r="A354">
        <v>352</v>
      </c>
      <c r="B354">
        <f>'Flight Input'!M354</f>
        <v>7.0911889999988489</v>
      </c>
      <c r="C354">
        <f ca="1">INDIRECT(CONCATENATE("'Flight Input'!",Analysis!$B$2,A354+2))</f>
        <v>9.8507997899999999</v>
      </c>
      <c r="D354">
        <f t="shared" si="668"/>
        <v>2.0237999997334555E-2</v>
      </c>
      <c r="F354">
        <f t="shared" ca="1" si="672"/>
        <v>69.348832324058435</v>
      </c>
      <c r="G354">
        <f t="shared" ca="1" si="673"/>
        <v>244.74547461465809</v>
      </c>
      <c r="I354">
        <f>SUM(D$2:D354)/COUNT(D$2:D354)</f>
        <v>1.9995991477282423E-2</v>
      </c>
      <c r="J354">
        <f>D354/I354</f>
        <v>1.012102851730412</v>
      </c>
      <c r="L354">
        <f ca="1">VARA(C$2:C354)</f>
        <v>5.2515624763126579E-4</v>
      </c>
      <c r="M354">
        <f ca="1">(L354-L353)/D354</f>
        <v>-7.3386630830107408E-5</v>
      </c>
      <c r="N354">
        <f t="shared" ca="1" si="674"/>
        <v>-0.17256448267916458</v>
      </c>
      <c r="O354" t="b">
        <f ca="1">IF(OR(O353,M354*MIN((B354-B$2)*Analysis!$B$19,1)&gt;Analysis!$B$18),TRUE,FALSE)</f>
        <v>0</v>
      </c>
      <c r="P354">
        <f ca="1">IF(O354,P353,SUM(C$2:C354)/COUNT(C$2:C354))</f>
        <v>9.8527595389801697</v>
      </c>
      <c r="Q354">
        <f ca="1">IF(O354,C354-P354,0)</f>
        <v>0</v>
      </c>
      <c r="R354">
        <f ca="1">R353+Q354*$D354</f>
        <v>0</v>
      </c>
      <c r="S354">
        <f t="shared" ca="1" si="675"/>
        <v>0</v>
      </c>
      <c r="U354">
        <f ca="1">MEDIAN2(Q354,Analysis!$B$5,2)</f>
        <v>0</v>
      </c>
      <c r="V354">
        <f t="shared" ref="V354:W354" ca="1" si="736">V353+U354*$D354</f>
        <v>0</v>
      </c>
      <c r="W354">
        <f t="shared" ca="1" si="736"/>
        <v>0</v>
      </c>
      <c r="Y354">
        <f ca="1">AVERAGE2(U354,Analysis!$B$5,2)</f>
        <v>0</v>
      </c>
      <c r="Z354">
        <f t="shared" ref="Z354:AA354" ca="1" si="737">Z353+Y354*$D354</f>
        <v>0</v>
      </c>
      <c r="AA354">
        <f t="shared" ca="1" si="737"/>
        <v>0</v>
      </c>
      <c r="AD354">
        <f ca="1">IF(B354&gt;0,C354-Analysis!$B$14,0)</f>
        <v>-5.9163549428600248E-3</v>
      </c>
      <c r="AE354">
        <f ca="1">IF(B354&gt;0,AE353+AD354*$D354,0)</f>
        <v>-2.8541509892415287E-2</v>
      </c>
      <c r="AF354">
        <f ca="1">IF(B354&gt;0,AF353+AE354*$D354,0)</f>
        <v>-0.1360950169593293</v>
      </c>
      <c r="AG354">
        <f ca="1">IF(AND(B354&gt;Analysis!$B$34,B354&lt;Analysis!$B$35),FilterInput(AD354,Analysis!$B$29,Analysis!$B$30),0)</f>
        <v>0</v>
      </c>
      <c r="AH354">
        <f ca="1">MEDIAN2(AG354,Analysis!$B$5,2)</f>
        <v>0</v>
      </c>
      <c r="AI354">
        <f ca="1">AVERAGE2(AH354,Analysis!$B$6,2)</f>
        <v>0</v>
      </c>
      <c r="AJ354">
        <f ca="1">INTEGRAL2(AI354,$B354,AJ353,AI353,$B353,Analysis!$B$22)</f>
        <v>0</v>
      </c>
      <c r="AK354">
        <f ca="1">IF(AND(B354&lt;Analysis!$B$35,B354&gt;0),INTEGRAL2(AJ354,$B354,AK353,AJ353,$B353,Analysis!$B$23),0)</f>
        <v>0</v>
      </c>
      <c r="AM354">
        <f>Analysis!$B$31*'Flight Input'!U354+IF('Flight Input'!U354 &gt; 0,Analysis!$B$32,0)</f>
        <v>0</v>
      </c>
      <c r="AN354">
        <f ca="1">_xlfn.COVARIANCE.P($AK$102:$AK$1171,AM354:AM1423)</f>
        <v>-5.0787473562720925E-2</v>
      </c>
      <c r="AO354">
        <f t="shared" ca="1" si="671"/>
        <v>0</v>
      </c>
    </row>
    <row r="355" spans="1:41" x14ac:dyDescent="0.3">
      <c r="A355">
        <v>353</v>
      </c>
      <c r="B355">
        <f>'Flight Input'!M355</f>
        <v>7.1107849999971222</v>
      </c>
      <c r="C355">
        <f ca="1">INDIRECT(CONCATENATE("'Flight Input'!",Analysis!$B$2,A355+2))</f>
        <v>9.8509273200000003</v>
      </c>
      <c r="D355">
        <f t="shared" si="668"/>
        <v>1.9595999998273328E-2</v>
      </c>
      <c r="F355">
        <f t="shared" ca="1" si="672"/>
        <v>69.54187109580414</v>
      </c>
      <c r="G355">
        <f t="shared" ca="1" si="673"/>
        <v>246.10821712053141</v>
      </c>
      <c r="I355">
        <f>SUM(D$2:D355)/COUNT(D$2:D355)</f>
        <v>1.9994858356945287E-2</v>
      </c>
      <c r="J355">
        <f>D355/I355</f>
        <v>0.98005195377973686</v>
      </c>
      <c r="L355">
        <f ca="1">VARA(C$2:C355)</f>
        <v>5.2367803600416912E-4</v>
      </c>
      <c r="M355">
        <f ca="1">(L355-L354)/D355</f>
        <v>-7.5434355339197679E-5</v>
      </c>
      <c r="N355">
        <f t="shared" ca="1" si="674"/>
        <v>6.5079608089179935E-3</v>
      </c>
      <c r="O355" t="b">
        <f ca="1">IF(OR(O354,M355*MIN((B355-B$2)*Analysis!$B$19,1)&gt;Analysis!$B$18),TRUE,FALSE)</f>
        <v>0</v>
      </c>
      <c r="P355">
        <f ca="1">IF(O355,P354,SUM(C$2:C355)/COUNT(C$2:C355))</f>
        <v>9.85275436322034</v>
      </c>
      <c r="Q355">
        <f ca="1">IF(O355,C355-P355,0)</f>
        <v>0</v>
      </c>
      <c r="R355">
        <f ca="1">R354+Q355*$D355</f>
        <v>0</v>
      </c>
      <c r="S355">
        <f t="shared" ca="1" si="675"/>
        <v>0</v>
      </c>
      <c r="U355">
        <f ca="1">MEDIAN2(Q355,Analysis!$B$5,2)</f>
        <v>0</v>
      </c>
      <c r="V355">
        <f t="shared" ref="V355:W355" ca="1" si="738">V354+U355*$D355</f>
        <v>0</v>
      </c>
      <c r="W355">
        <f t="shared" ca="1" si="738"/>
        <v>0</v>
      </c>
      <c r="Y355">
        <f ca="1">AVERAGE2(U355,Analysis!$B$5,2)</f>
        <v>0</v>
      </c>
      <c r="Z355">
        <f t="shared" ref="Z355:AA355" ca="1" si="739">Z354+Y355*$D355</f>
        <v>0</v>
      </c>
      <c r="AA355">
        <f t="shared" ca="1" si="739"/>
        <v>0</v>
      </c>
      <c r="AD355">
        <f ca="1">IF(B355&gt;0,C355-Analysis!$B$14,0)</f>
        <v>-5.7888249428597049E-3</v>
      </c>
      <c r="AE355">
        <f ca="1">IF(B355&gt;0,AE354+AD355*$D355,0)</f>
        <v>-2.8654947705985572E-2</v>
      </c>
      <c r="AF355">
        <f ca="1">IF(B355&gt;0,AF354+AE355*$D355,0)</f>
        <v>-0.13665653931452632</v>
      </c>
      <c r="AG355">
        <f ca="1">IF(AND(B355&gt;Analysis!$B$34,B355&lt;Analysis!$B$35),FilterInput(AD355,Analysis!$B$29,Analysis!$B$30),0)</f>
        <v>0</v>
      </c>
      <c r="AH355">
        <f ca="1">MEDIAN2(AG355,Analysis!$B$5,2)</f>
        <v>0</v>
      </c>
      <c r="AI355">
        <f ca="1">AVERAGE2(AH355,Analysis!$B$6,2)</f>
        <v>0</v>
      </c>
      <c r="AJ355">
        <f ca="1">INTEGRAL2(AI355,$B355,AJ354,AI354,$B354,Analysis!$B$22)</f>
        <v>0</v>
      </c>
      <c r="AK355">
        <f ca="1">IF(AND(B355&lt;Analysis!$B$35,B355&gt;0),INTEGRAL2(AJ355,$B355,AK354,AJ354,$B354,Analysis!$B$23),0)</f>
        <v>0</v>
      </c>
      <c r="AM355">
        <f>Analysis!$B$31*'Flight Input'!U355+IF('Flight Input'!U355 &gt; 0,Analysis!$B$32,0)</f>
        <v>0</v>
      </c>
      <c r="AN355">
        <f ca="1">_xlfn.COVARIANCE.P($AK$102:$AK$1171,AM355:AM1424)</f>
        <v>-5.1687207727809353E-2</v>
      </c>
      <c r="AO355">
        <f t="shared" ca="1" si="671"/>
        <v>0</v>
      </c>
    </row>
    <row r="356" spans="1:41" x14ac:dyDescent="0.3">
      <c r="A356">
        <v>354</v>
      </c>
      <c r="B356">
        <f>'Flight Input'!M356</f>
        <v>7.129413000002387</v>
      </c>
      <c r="C356">
        <f ca="1">INDIRECT(CONCATENATE("'Flight Input'!",Analysis!$B$2,A356+2))</f>
        <v>9.8502896700000004</v>
      </c>
      <c r="D356">
        <f t="shared" si="668"/>
        <v>1.8628000005264767E-2</v>
      </c>
      <c r="F356">
        <f t="shared" ca="1" si="672"/>
        <v>69.725362291828759</v>
      </c>
      <c r="G356">
        <f t="shared" ca="1" si="673"/>
        <v>247.40706116967067</v>
      </c>
      <c r="I356">
        <f>SUM(D$2:D356)/COUNT(D$2:D356)</f>
        <v>1.9990997175160875E-2</v>
      </c>
      <c r="J356">
        <f>D356/I356</f>
        <v>0.93181945062802296</v>
      </c>
      <c r="L356">
        <f ca="1">VARA(C$2:C356)</f>
        <v>5.2221583138495808E-4</v>
      </c>
      <c r="M356">
        <f ca="1">(L356-L355)/D356</f>
        <v>-7.8494987051631047E-5</v>
      </c>
      <c r="N356">
        <f t="shared" ca="1" si="674"/>
        <v>-3.4230727926755758E-2</v>
      </c>
      <c r="O356" t="b">
        <f ca="1">IF(OR(O355,M356*MIN((B356-B$2)*Analysis!$B$19,1)&gt;Analysis!$B$18),TRUE,FALSE)</f>
        <v>0</v>
      </c>
      <c r="P356">
        <f ca="1">IF(O356,P355,SUM(C$2:C356)/COUNT(C$2:C356))</f>
        <v>9.8527474204225367</v>
      </c>
      <c r="Q356">
        <f ca="1">IF(O356,C356-P356,0)</f>
        <v>0</v>
      </c>
      <c r="R356">
        <f ca="1">R355+Q356*$D356</f>
        <v>0</v>
      </c>
      <c r="S356">
        <f t="shared" ca="1" si="675"/>
        <v>0</v>
      </c>
      <c r="U356">
        <f ca="1">MEDIAN2(Q356,Analysis!$B$5,2)</f>
        <v>0</v>
      </c>
      <c r="V356">
        <f t="shared" ref="V356:W356" ca="1" si="740">V355+U356*$D356</f>
        <v>0</v>
      </c>
      <c r="W356">
        <f t="shared" ca="1" si="740"/>
        <v>0</v>
      </c>
      <c r="Y356">
        <f ca="1">AVERAGE2(U356,Analysis!$B$5,2)</f>
        <v>0</v>
      </c>
      <c r="Z356">
        <f t="shared" ref="Z356:AA356" ca="1" si="741">Z355+Y356*$D356</f>
        <v>0</v>
      </c>
      <c r="AA356">
        <f t="shared" ca="1" si="741"/>
        <v>0</v>
      </c>
      <c r="AD356">
        <f ca="1">IF(B356&gt;0,C356-Analysis!$B$14,0)</f>
        <v>-6.426474942859528E-3</v>
      </c>
      <c r="AE356">
        <f ca="1">IF(B356&gt;0,AE355+AD356*$D356,0)</f>
        <v>-2.8774660081254993E-2</v>
      </c>
      <c r="AF356">
        <f ca="1">IF(B356&gt;0,AF355+AE356*$D356,0)</f>
        <v>-0.13719255368267141</v>
      </c>
      <c r="AG356">
        <f ca="1">IF(AND(B356&gt;Analysis!$B$34,B356&lt;Analysis!$B$35),FilterInput(AD356,Analysis!$B$29,Analysis!$B$30),0)</f>
        <v>0</v>
      </c>
      <c r="AH356">
        <f ca="1">MEDIAN2(AG356,Analysis!$B$5,2)</f>
        <v>0</v>
      </c>
      <c r="AI356">
        <f ca="1">AVERAGE2(AH356,Analysis!$B$6,2)</f>
        <v>0</v>
      </c>
      <c r="AJ356">
        <f ca="1">INTEGRAL2(AI356,$B356,AJ355,AI355,$B355,Analysis!$B$22)</f>
        <v>0</v>
      </c>
      <c r="AK356">
        <f ca="1">IF(AND(B356&lt;Analysis!$B$35,B356&gt;0),INTEGRAL2(AJ356,$B356,AK355,AJ355,$B355,Analysis!$B$23),0)</f>
        <v>0</v>
      </c>
      <c r="AM356">
        <f>Analysis!$B$31*'Flight Input'!U356+IF('Flight Input'!U356 &gt; 0,Analysis!$B$32,0)</f>
        <v>0</v>
      </c>
      <c r="AN356">
        <f ca="1">_xlfn.COVARIANCE.P($AK$102:$AK$1171,AM356:AM1425)</f>
        <v>-5.258667174273593E-2</v>
      </c>
      <c r="AO356">
        <f t="shared" ca="1" si="671"/>
        <v>0</v>
      </c>
    </row>
    <row r="357" spans="1:41" x14ac:dyDescent="0.3">
      <c r="A357">
        <v>355</v>
      </c>
      <c r="B357">
        <f>'Flight Input'!M357</f>
        <v>7.1513030000060098</v>
      </c>
      <c r="C357">
        <f ca="1">INDIRECT(CONCATENATE("'Flight Input'!",Analysis!$B$2,A357+2))</f>
        <v>9.8505054900000015</v>
      </c>
      <c r="D357">
        <f t="shared" si="668"/>
        <v>2.1890000003622845E-2</v>
      </c>
      <c r="F357">
        <f t="shared" ca="1" si="672"/>
        <v>69.940989857040549</v>
      </c>
      <c r="G357">
        <f t="shared" ca="1" si="673"/>
        <v>248.93806943789468</v>
      </c>
      <c r="I357">
        <f>SUM(D$2:D357)/COUNT(D$2:D357)</f>
        <v>1.9996346478903023E-2</v>
      </c>
      <c r="J357">
        <f>D357/I357</f>
        <v>1.0946999756539377</v>
      </c>
      <c r="L357">
        <f ca="1">VARA(C$2:C357)</f>
        <v>5.2075891955946239E-4</v>
      </c>
      <c r="M357">
        <f ca="1">(L357-L356)/D357</f>
        <v>-6.6556045009345295E-5</v>
      </c>
      <c r="N357">
        <f t="shared" ca="1" si="674"/>
        <v>9.8592964808300234E-3</v>
      </c>
      <c r="O357" t="b">
        <f ca="1">IF(OR(O356,M357*MIN((B357-B$2)*Analysis!$B$19,1)&gt;Analysis!$B$18),TRUE,FALSE)</f>
        <v>0</v>
      </c>
      <c r="P357">
        <f ca="1">IF(O357,P356,SUM(C$2:C357)/COUNT(C$2:C357))</f>
        <v>9.8527411228651705</v>
      </c>
      <c r="Q357">
        <f ca="1">IF(O357,C357-P357,0)</f>
        <v>0</v>
      </c>
      <c r="R357">
        <f ca="1">R356+Q357*$D357</f>
        <v>0</v>
      </c>
      <c r="S357">
        <f t="shared" ca="1" si="675"/>
        <v>0</v>
      </c>
      <c r="U357">
        <f ca="1">MEDIAN2(Q357,Analysis!$B$5,2)</f>
        <v>0</v>
      </c>
      <c r="V357">
        <f t="shared" ref="V357:W357" ca="1" si="742">V356+U357*$D357</f>
        <v>0</v>
      </c>
      <c r="W357">
        <f t="shared" ca="1" si="742"/>
        <v>0</v>
      </c>
      <c r="Y357">
        <f ca="1">AVERAGE2(U357,Analysis!$B$5,2)</f>
        <v>0</v>
      </c>
      <c r="Z357">
        <f t="shared" ref="Z357:AA357" ca="1" si="743">Z356+Y357*$D357</f>
        <v>0</v>
      </c>
      <c r="AA357">
        <f t="shared" ca="1" si="743"/>
        <v>0</v>
      </c>
      <c r="AD357">
        <f ca="1">IF(B357&gt;0,C357-Analysis!$B$14,0)</f>
        <v>-6.2106549428584401E-3</v>
      </c>
      <c r="AE357">
        <f ca="1">IF(B357&gt;0,AE356+AD357*$D357,0)</f>
        <v>-2.8910611317976665E-2</v>
      </c>
      <c r="AF357">
        <f ca="1">IF(B357&gt;0,AF356+AE357*$D357,0)</f>
        <v>-0.13782540696452666</v>
      </c>
      <c r="AG357">
        <f ca="1">IF(AND(B357&gt;Analysis!$B$34,B357&lt;Analysis!$B$35),FilterInput(AD357,Analysis!$B$29,Analysis!$B$30),0)</f>
        <v>0</v>
      </c>
      <c r="AH357">
        <f ca="1">MEDIAN2(AG357,Analysis!$B$5,2)</f>
        <v>0</v>
      </c>
      <c r="AI357">
        <f ca="1">AVERAGE2(AH357,Analysis!$B$6,2)</f>
        <v>0</v>
      </c>
      <c r="AJ357">
        <f ca="1">INTEGRAL2(AI357,$B357,AJ356,AI356,$B356,Analysis!$B$22)</f>
        <v>0</v>
      </c>
      <c r="AK357">
        <f ca="1">IF(AND(B357&lt;Analysis!$B$35,B357&gt;0),INTEGRAL2(AJ357,$B357,AK356,AJ356,$B356,Analysis!$B$23),0)</f>
        <v>0</v>
      </c>
      <c r="AM357">
        <f>Analysis!$B$31*'Flight Input'!U357+IF('Flight Input'!U357 &gt; 0,Analysis!$B$32,0)</f>
        <v>0</v>
      </c>
      <c r="AN357">
        <f ca="1">_xlfn.COVARIANCE.P($AK$102:$AK$1171,AM357:AM1426)</f>
        <v>-5.3484230118985392E-2</v>
      </c>
      <c r="AO357">
        <f t="shared" ca="1" si="671"/>
        <v>0</v>
      </c>
    </row>
    <row r="358" spans="1:41" x14ac:dyDescent="0.3">
      <c r="A358">
        <v>356</v>
      </c>
      <c r="B358">
        <f>'Flight Input'!M358</f>
        <v>7.1711340000038035</v>
      </c>
      <c r="C358">
        <f ca="1">INDIRECT(CONCATENATE("'Flight Input'!",Analysis!$B$2,A358+2))</f>
        <v>9.8506526399999998</v>
      </c>
      <c r="D358">
        <f t="shared" si="668"/>
        <v>1.9830999997793697E-2</v>
      </c>
      <c r="F358">
        <f t="shared" ca="1" si="672"/>
        <v>70.136338149522658</v>
      </c>
      <c r="G358">
        <f t="shared" ca="1" si="673"/>
        <v>250.32894315958313</v>
      </c>
      <c r="I358">
        <f>SUM(D$2:D358)/COUNT(D$2:D358)</f>
        <v>1.9995882022495411E-2</v>
      </c>
      <c r="J358">
        <f>D358/I358</f>
        <v>0.99175420096416744</v>
      </c>
      <c r="L358">
        <f ca="1">VARA(C$2:C358)</f>
        <v>5.1930833142266927E-4</v>
      </c>
      <c r="M358">
        <f ca="1">(L358-L357)/D358</f>
        <v>-7.314750325018974E-5</v>
      </c>
      <c r="N358">
        <f t="shared" ca="1" si="674"/>
        <v>7.4202006966209806E-3</v>
      </c>
      <c r="O358" t="b">
        <f ca="1">IF(OR(O357,M358*MIN((B358-B$2)*Analysis!$B$19,1)&gt;Analysis!$B$18),TRUE,FALSE)</f>
        <v>0</v>
      </c>
      <c r="P358">
        <f ca="1">IF(O358,P357,SUM(C$2:C358)/COUNT(C$2:C358))</f>
        <v>9.8527352727731117</v>
      </c>
      <c r="Q358">
        <f ca="1">IF(O358,C358-P358,0)</f>
        <v>0</v>
      </c>
      <c r="R358">
        <f ca="1">R357+Q358*$D358</f>
        <v>0</v>
      </c>
      <c r="S358">
        <f t="shared" ca="1" si="675"/>
        <v>0</v>
      </c>
      <c r="U358">
        <f ca="1">MEDIAN2(Q358,Analysis!$B$5,2)</f>
        <v>0</v>
      </c>
      <c r="V358">
        <f t="shared" ref="V358:W358" ca="1" si="744">V357+U358*$D358</f>
        <v>0</v>
      </c>
      <c r="W358">
        <f t="shared" ca="1" si="744"/>
        <v>0</v>
      </c>
      <c r="Y358">
        <f ca="1">AVERAGE2(U358,Analysis!$B$5,2)</f>
        <v>0</v>
      </c>
      <c r="Z358">
        <f t="shared" ref="Z358:AA358" ca="1" si="745">Z357+Y358*$D358</f>
        <v>0</v>
      </c>
      <c r="AA358">
        <f t="shared" ca="1" si="745"/>
        <v>0</v>
      </c>
      <c r="AD358">
        <f ca="1">IF(B358&gt;0,C358-Analysis!$B$14,0)</f>
        <v>-6.0635049428601207E-3</v>
      </c>
      <c r="AE358">
        <f ca="1">IF(B358&gt;0,AE357+AD358*$D358,0)</f>
        <v>-2.9030856684485146E-2</v>
      </c>
      <c r="AF358">
        <f ca="1">IF(B358&gt;0,AF357+AE358*$D358,0)</f>
        <v>-0.13840111788337264</v>
      </c>
      <c r="AG358">
        <f ca="1">IF(AND(B358&gt;Analysis!$B$34,B358&lt;Analysis!$B$35),FilterInput(AD358,Analysis!$B$29,Analysis!$B$30),0)</f>
        <v>0</v>
      </c>
      <c r="AH358">
        <f ca="1">MEDIAN2(AG358,Analysis!$B$5,2)</f>
        <v>0</v>
      </c>
      <c r="AI358">
        <f ca="1">AVERAGE2(AH358,Analysis!$B$6,2)</f>
        <v>0</v>
      </c>
      <c r="AJ358">
        <f ca="1">INTEGRAL2(AI358,$B358,AJ357,AI357,$B357,Analysis!$B$22)</f>
        <v>0</v>
      </c>
      <c r="AK358">
        <f ca="1">IF(AND(B358&lt;Analysis!$B$35,B358&gt;0),INTEGRAL2(AJ358,$B358,AK357,AJ357,$B357,Analysis!$B$23),0)</f>
        <v>0</v>
      </c>
      <c r="AM358">
        <f>Analysis!$B$31*'Flight Input'!U358+IF('Flight Input'!U358 &gt; 0,Analysis!$B$32,0)</f>
        <v>0</v>
      </c>
      <c r="AN358">
        <f ca="1">_xlfn.COVARIANCE.P($AK$102:$AK$1171,AM358:AM1427)</f>
        <v>-5.4380758448760225E-2</v>
      </c>
      <c r="AO358">
        <f t="shared" ca="1" si="671"/>
        <v>0</v>
      </c>
    </row>
    <row r="359" spans="1:41" x14ac:dyDescent="0.3">
      <c r="A359">
        <v>357</v>
      </c>
      <c r="B359">
        <f>'Flight Input'!M359</f>
        <v>7.1819510000059381</v>
      </c>
      <c r="C359">
        <f ca="1">INDIRECT(CONCATENATE("'Flight Input'!",Analysis!$B$2,A359+2))</f>
        <v>9.850574159999999</v>
      </c>
      <c r="D359">
        <f t="shared" si="668"/>
        <v>1.0817000002134591E-2</v>
      </c>
      <c r="F359">
        <f t="shared" ca="1" si="672"/>
        <v>70.242891810232408</v>
      </c>
      <c r="G359">
        <f t="shared" ca="1" si="673"/>
        <v>251.08876052044437</v>
      </c>
      <c r="I359">
        <f>SUM(D$2:D359)/COUNT(D$2:D359)</f>
        <v>1.9970170868376755E-2</v>
      </c>
      <c r="J359">
        <f>D359/I359</f>
        <v>0.54165785928569954</v>
      </c>
      <c r="L359">
        <f ca="1">VARA(C$2:C359)</f>
        <v>5.1786673207018167E-4</v>
      </c>
      <c r="M359">
        <f ca="1">(L359-L358)/D359</f>
        <v>-1.3327164206370626E-4</v>
      </c>
      <c r="N359">
        <f t="shared" ca="1" si="674"/>
        <v>-7.2552463701019768E-3</v>
      </c>
      <c r="O359" t="b">
        <f ca="1">IF(OR(O358,M359*MIN((B359-B$2)*Analysis!$B$19,1)&gt;Analysis!$B$18),TRUE,FALSE)</f>
        <v>0</v>
      </c>
      <c r="P359">
        <f ca="1">IF(O359,P358,SUM(C$2:C359)/COUNT(C$2:C359))</f>
        <v>9.8527292361452528</v>
      </c>
      <c r="Q359">
        <f ca="1">IF(O359,C359-P359,0)</f>
        <v>0</v>
      </c>
      <c r="R359">
        <f ca="1">R358+Q359*$D359</f>
        <v>0</v>
      </c>
      <c r="S359">
        <f t="shared" ca="1" si="675"/>
        <v>0</v>
      </c>
      <c r="U359">
        <f ca="1">MEDIAN2(Q359,Analysis!$B$5,2)</f>
        <v>0</v>
      </c>
      <c r="V359">
        <f t="shared" ref="V359:W359" ca="1" si="746">V358+U359*$D359</f>
        <v>0</v>
      </c>
      <c r="W359">
        <f t="shared" ca="1" si="746"/>
        <v>0</v>
      </c>
      <c r="Y359">
        <f ca="1">AVERAGE2(U359,Analysis!$B$5,2)</f>
        <v>0</v>
      </c>
      <c r="Z359">
        <f t="shared" ref="Z359:AA359" ca="1" si="747">Z358+Y359*$D359</f>
        <v>0</v>
      </c>
      <c r="AA359">
        <f t="shared" ca="1" si="747"/>
        <v>0</v>
      </c>
      <c r="AD359">
        <f ca="1">IF(B359&gt;0,C359-Analysis!$B$14,0)</f>
        <v>-6.1419849428610007E-3</v>
      </c>
      <c r="AE359">
        <f ca="1">IF(B359&gt;0,AE358+AD359*$D359,0)</f>
        <v>-2.9097294535625186E-2</v>
      </c>
      <c r="AF359">
        <f ca="1">IF(B359&gt;0,AF358+AE359*$D359,0)</f>
        <v>-0.13871586331842661</v>
      </c>
      <c r="AG359">
        <f ca="1">IF(AND(B359&gt;Analysis!$B$34,B359&lt;Analysis!$B$35),FilterInput(AD359,Analysis!$B$29,Analysis!$B$30),0)</f>
        <v>0</v>
      </c>
      <c r="AH359">
        <f ca="1">MEDIAN2(AG359,Analysis!$B$5,2)</f>
        <v>0</v>
      </c>
      <c r="AI359">
        <f ca="1">AVERAGE2(AH359,Analysis!$B$6,2)</f>
        <v>0</v>
      </c>
      <c r="AJ359">
        <f ca="1">INTEGRAL2(AI359,$B359,AJ358,AI358,$B358,Analysis!$B$22)</f>
        <v>0</v>
      </c>
      <c r="AK359">
        <f ca="1">IF(AND(B359&lt;Analysis!$B$35,B359&gt;0),INTEGRAL2(AJ359,$B359,AK358,AJ358,$B358,Analysis!$B$23),0)</f>
        <v>0</v>
      </c>
      <c r="AM359">
        <f>Analysis!$B$31*'Flight Input'!U359+IF('Flight Input'!U359 &gt; 0,Analysis!$B$32,0)</f>
        <v>0</v>
      </c>
      <c r="AN359">
        <f ca="1">_xlfn.COVARIANCE.P($AK$102:$AK$1171,AM359:AM1428)</f>
        <v>-5.5276981361073577E-2</v>
      </c>
      <c r="AO359">
        <f t="shared" ca="1" si="671"/>
        <v>0</v>
      </c>
    </row>
    <row r="360" spans="1:41" x14ac:dyDescent="0.3">
      <c r="A360">
        <v>358</v>
      </c>
      <c r="B360">
        <f>'Flight Input'!M360</f>
        <v>7.2112820000038482</v>
      </c>
      <c r="C360">
        <f ca="1">INDIRECT(CONCATENATE("'Flight Input'!",Analysis!$B$2,A360+2))</f>
        <v>9.8537624100000016</v>
      </c>
      <c r="D360">
        <f t="shared" si="668"/>
        <v>2.9330999997910112E-2</v>
      </c>
      <c r="F360">
        <f t="shared" ca="1" si="672"/>
        <v>70.531912515459524</v>
      </c>
      <c r="G360">
        <f t="shared" ca="1" si="673"/>
        <v>253.15753204628791</v>
      </c>
      <c r="I360">
        <f>SUM(D$2:D360)/COUNT(D$2:D360)</f>
        <v>1.9996318435777687E-2</v>
      </c>
      <c r="J360">
        <f>D360/I360</f>
        <v>1.4668200094988828</v>
      </c>
      <c r="L360">
        <f ca="1">VARA(C$2:C360)</f>
        <v>5.1642315034602134E-4</v>
      </c>
      <c r="M360">
        <f ca="1">(L360-L359)/D360</f>
        <v>-4.9216928310087916E-5</v>
      </c>
      <c r="N360">
        <f t="shared" ca="1" si="674"/>
        <v>0.10869898742728978</v>
      </c>
      <c r="O360" t="b">
        <f ca="1">IF(OR(O359,M360*MIN((B360-B$2)*Analysis!$B$19,1)&gt;Analysis!$B$18),TRUE,FALSE)</f>
        <v>0</v>
      </c>
      <c r="P360">
        <f ca="1">IF(O360,P359,SUM(C$2:C360)/COUNT(C$2:C360))</f>
        <v>9.8527321140668551</v>
      </c>
      <c r="Q360">
        <f ca="1">IF(O360,C360-P360,0)</f>
        <v>0</v>
      </c>
      <c r="R360">
        <f ca="1">R359+Q360*$D360</f>
        <v>0</v>
      </c>
      <c r="S360">
        <f t="shared" ca="1" si="675"/>
        <v>0</v>
      </c>
      <c r="U360">
        <f ca="1">MEDIAN2(Q360,Analysis!$B$5,2)</f>
        <v>0</v>
      </c>
      <c r="V360">
        <f t="shared" ref="V360:W360" ca="1" si="748">V359+U360*$D360</f>
        <v>0</v>
      </c>
      <c r="W360">
        <f t="shared" ca="1" si="748"/>
        <v>0</v>
      </c>
      <c r="Y360">
        <f ca="1">AVERAGE2(U360,Analysis!$B$5,2)</f>
        <v>0</v>
      </c>
      <c r="Z360">
        <f t="shared" ref="Z360:AA360" ca="1" si="749">Z359+Y360*$D360</f>
        <v>0</v>
      </c>
      <c r="AA360">
        <f t="shared" ca="1" si="749"/>
        <v>0</v>
      </c>
      <c r="AD360">
        <f ca="1">IF(B360&gt;0,C360-Analysis!$B$14,0)</f>
        <v>-2.9537349428583326E-3</v>
      </c>
      <c r="AE360">
        <f ca="1">IF(B360&gt;0,AE359+AD360*$D360,0)</f>
        <v>-2.9183930535227991E-2</v>
      </c>
      <c r="AF360">
        <f ca="1">IF(B360&gt;0,AF359+AE360*$D360,0)</f>
        <v>-0.1395718571848944</v>
      </c>
      <c r="AG360">
        <f ca="1">IF(AND(B360&gt;Analysis!$B$34,B360&lt;Analysis!$B$35),FilterInput(AD360,Analysis!$B$29,Analysis!$B$30),0)</f>
        <v>0</v>
      </c>
      <c r="AH360">
        <f ca="1">MEDIAN2(AG360,Analysis!$B$5,2)</f>
        <v>0</v>
      </c>
      <c r="AI360">
        <f ca="1">AVERAGE2(AH360,Analysis!$B$6,2)</f>
        <v>0</v>
      </c>
      <c r="AJ360">
        <f ca="1">INTEGRAL2(AI360,$B360,AJ359,AI359,$B359,Analysis!$B$22)</f>
        <v>0</v>
      </c>
      <c r="AK360">
        <f ca="1">IF(AND(B360&lt;Analysis!$B$35,B360&gt;0),INTEGRAL2(AJ360,$B360,AK359,AJ359,$B359,Analysis!$B$23),0)</f>
        <v>0</v>
      </c>
      <c r="AM360">
        <f>Analysis!$B$31*'Flight Input'!U360+IF('Flight Input'!U360 &gt; 0,Analysis!$B$32,0)</f>
        <v>0</v>
      </c>
      <c r="AN360">
        <f ca="1">_xlfn.COVARIANCE.P($AK$102:$AK$1171,AM360:AM1429)</f>
        <v>-5.6171238926523669E-2</v>
      </c>
      <c r="AO360">
        <f t="shared" ca="1" si="671"/>
        <v>0</v>
      </c>
    </row>
    <row r="361" spans="1:41" x14ac:dyDescent="0.3">
      <c r="A361">
        <v>359</v>
      </c>
      <c r="B361">
        <f>'Flight Input'!M361</f>
        <v>7.2316540000028908</v>
      </c>
      <c r="C361">
        <f ca="1">INDIRECT(CONCATENATE("'Flight Input'!",Analysis!$B$2,A361+2))</f>
        <v>9.86884038</v>
      </c>
      <c r="D361">
        <f t="shared" si="668"/>
        <v>2.03719999990426E-2</v>
      </c>
      <c r="F361">
        <f t="shared" ca="1" si="672"/>
        <v>70.732960531671438</v>
      </c>
      <c r="G361">
        <f t="shared" ca="1" si="673"/>
        <v>254.59850391817139</v>
      </c>
      <c r="I361">
        <f>SUM(D$2:D361)/COUNT(D$2:D361)</f>
        <v>1.9997364902527726E-2</v>
      </c>
      <c r="J361">
        <f>D361/I361</f>
        <v>1.0187342231509473</v>
      </c>
      <c r="L361">
        <f ca="1">VARA(C$2:C361)</f>
        <v>5.1570541305832667E-4</v>
      </c>
      <c r="M361">
        <f ca="1">(L361-L360)/D361</f>
        <v>-3.5231557418437046E-5</v>
      </c>
      <c r="N361">
        <f t="shared" ca="1" si="674"/>
        <v>0.74013204401663724</v>
      </c>
      <c r="O361" t="b">
        <f ca="1">IF(OR(O360,M361*MIN((B361-B$2)*Analysis!$B$19,1)&gt;Analysis!$B$18),TRUE,FALSE)</f>
        <v>0</v>
      </c>
      <c r="P361">
        <f ca="1">IF(O361,P360,SUM(C$2:C361)/COUNT(C$2:C361))</f>
        <v>9.8527768592500031</v>
      </c>
      <c r="Q361">
        <f ca="1">IF(O361,C361-P361,0)</f>
        <v>0</v>
      </c>
      <c r="R361">
        <f ca="1">R360+Q361*$D361</f>
        <v>0</v>
      </c>
      <c r="S361">
        <f t="shared" ca="1" si="675"/>
        <v>0</v>
      </c>
      <c r="U361">
        <f ca="1">MEDIAN2(Q361,Analysis!$B$5,2)</f>
        <v>0</v>
      </c>
      <c r="V361">
        <f t="shared" ref="V361:W361" ca="1" si="750">V360+U361*$D361</f>
        <v>0</v>
      </c>
      <c r="W361">
        <f t="shared" ca="1" si="750"/>
        <v>0</v>
      </c>
      <c r="Y361">
        <f ca="1">AVERAGE2(U361,Analysis!$B$5,2)</f>
        <v>0</v>
      </c>
      <c r="Z361">
        <f t="shared" ref="Z361:AA361" ca="1" si="751">Z360+Y361*$D361</f>
        <v>0</v>
      </c>
      <c r="AA361">
        <f t="shared" ca="1" si="751"/>
        <v>0</v>
      </c>
      <c r="AD361">
        <f ca="1">IF(B361&gt;0,C361-Analysis!$B$14,0)</f>
        <v>1.2124235057139998E-2</v>
      </c>
      <c r="AE361">
        <f ca="1">IF(B361&gt;0,AE360+AD361*$D361,0)</f>
        <v>-2.8936935618655544E-2</v>
      </c>
      <c r="AF361">
        <f ca="1">IF(B361&gt;0,AF360+AE361*$D361,0)</f>
        <v>-0.14016136043728994</v>
      </c>
      <c r="AG361">
        <f ca="1">IF(AND(B361&gt;Analysis!$B$34,B361&lt;Analysis!$B$35),FilterInput(AD361,Analysis!$B$29,Analysis!$B$30),0)</f>
        <v>0</v>
      </c>
      <c r="AH361">
        <f ca="1">MEDIAN2(AG361,Analysis!$B$5,2)</f>
        <v>0</v>
      </c>
      <c r="AI361">
        <f ca="1">AVERAGE2(AH361,Analysis!$B$6,2)</f>
        <v>0</v>
      </c>
      <c r="AJ361">
        <f ca="1">INTEGRAL2(AI361,$B361,AJ360,AI360,$B360,Analysis!$B$22)</f>
        <v>0</v>
      </c>
      <c r="AK361">
        <f ca="1">IF(AND(B361&lt;Analysis!$B$35,B361&gt;0),INTEGRAL2(AJ361,$B361,AK360,AJ360,$B360,Analysis!$B$23),0)</f>
        <v>0</v>
      </c>
      <c r="AM361">
        <f>Analysis!$B$31*'Flight Input'!U361+IF('Flight Input'!U361 &gt; 0,Analysis!$B$32,0)</f>
        <v>0</v>
      </c>
      <c r="AN361">
        <f ca="1">_xlfn.COVARIANCE.P($AK$102:$AK$1171,AM361:AM1430)</f>
        <v>-5.706587508279954E-2</v>
      </c>
      <c r="AO361">
        <f t="shared" ca="1" si="671"/>
        <v>0</v>
      </c>
    </row>
    <row r="362" spans="1:41" x14ac:dyDescent="0.3">
      <c r="A362">
        <v>360</v>
      </c>
      <c r="B362">
        <f>'Flight Input'!M362</f>
        <v>7.249498000004678</v>
      </c>
      <c r="C362">
        <f ca="1">INDIRECT(CONCATENATE("'Flight Input'!",Analysis!$B$2,A362+2))</f>
        <v>9.9384619500000007</v>
      </c>
      <c r="D362">
        <f t="shared" si="668"/>
        <v>1.7844000001787208E-2</v>
      </c>
      <c r="F362">
        <f t="shared" ca="1" si="672"/>
        <v>70.910302446724998</v>
      </c>
      <c r="G362">
        <f t="shared" ca="1" si="673"/>
        <v>255.86382735515747</v>
      </c>
      <c r="I362">
        <f>SUM(D$2:D362)/COUNT(D$2:D362)</f>
        <v>1.9991383333359005E-2</v>
      </c>
      <c r="J362">
        <f>D362/I362</f>
        <v>0.8925845552674424</v>
      </c>
      <c r="L362">
        <f ca="1">VARA(C$2:C362)</f>
        <v>5.3461066748697241E-4</v>
      </c>
      <c r="M362">
        <f ca="1">(L362-L361)/D362</f>
        <v>1.0594740207774175E-3</v>
      </c>
      <c r="N362">
        <f t="shared" ca="1" si="674"/>
        <v>3.9016795557625854</v>
      </c>
      <c r="O362" t="b">
        <f ca="1">IF(OR(O361,M362*MIN((B362-B$2)*Analysis!$B$19,1)&gt;Analysis!$B$18),TRUE,FALSE)</f>
        <v>0</v>
      </c>
      <c r="P362">
        <f ca="1">IF(O362,P361,SUM(C$2:C362)/COUNT(C$2:C362))</f>
        <v>9.8530142140720258</v>
      </c>
      <c r="Q362">
        <f ca="1">IF(O362,C362-P362,0)</f>
        <v>0</v>
      </c>
      <c r="R362">
        <f ca="1">R361+Q362*$D362</f>
        <v>0</v>
      </c>
      <c r="S362">
        <f t="shared" ca="1" si="675"/>
        <v>0</v>
      </c>
      <c r="U362">
        <f ca="1">MEDIAN2(Q362,Analysis!$B$5,2)</f>
        <v>0</v>
      </c>
      <c r="V362">
        <f t="shared" ref="V362:W362" ca="1" si="752">V361+U362*$D362</f>
        <v>0</v>
      </c>
      <c r="W362">
        <f t="shared" ca="1" si="752"/>
        <v>0</v>
      </c>
      <c r="Y362">
        <f ca="1">AVERAGE2(U362,Analysis!$B$5,2)</f>
        <v>0</v>
      </c>
      <c r="Z362">
        <f t="shared" ref="Z362:AA362" ca="1" si="753">Z361+Y362*$D362</f>
        <v>0</v>
      </c>
      <c r="AA362">
        <f t="shared" ca="1" si="753"/>
        <v>0</v>
      </c>
      <c r="AD362">
        <f ca="1">IF(B362&gt;0,C362-Analysis!$B$14,0)</f>
        <v>8.1745805057140686E-2</v>
      </c>
      <c r="AE362">
        <f ca="1">IF(B362&gt;0,AE361+AD362*$D362,0)</f>
        <v>-2.7478263473069829E-2</v>
      </c>
      <c r="AF362">
        <f ca="1">IF(B362&gt;0,AF361+AE362*$D362,0)</f>
        <v>-0.1406516825707525</v>
      </c>
      <c r="AG362">
        <f ca="1">IF(AND(B362&gt;Analysis!$B$34,B362&lt;Analysis!$B$35),FilterInput(AD362,Analysis!$B$29,Analysis!$B$30),0)</f>
        <v>0</v>
      </c>
      <c r="AH362">
        <f ca="1">MEDIAN2(AG362,Analysis!$B$5,2)</f>
        <v>0</v>
      </c>
      <c r="AI362">
        <f ca="1">AVERAGE2(AH362,Analysis!$B$6,2)</f>
        <v>0</v>
      </c>
      <c r="AJ362">
        <f ca="1">INTEGRAL2(AI362,$B362,AJ361,AI361,$B361,Analysis!$B$22)</f>
        <v>0</v>
      </c>
      <c r="AK362">
        <f ca="1">IF(AND(B362&lt;Analysis!$B$35,B362&gt;0),INTEGRAL2(AJ362,$B362,AK361,AJ361,$B361,Analysis!$B$23),0)</f>
        <v>0</v>
      </c>
      <c r="AM362">
        <f>Analysis!$B$31*'Flight Input'!U362+IF('Flight Input'!U362 &gt; 0,Analysis!$B$32,0)</f>
        <v>0</v>
      </c>
      <c r="AN362">
        <f ca="1">_xlfn.COVARIANCE.P($AK$102:$AK$1171,AM362:AM1431)</f>
        <v>-5.7963455882763873E-2</v>
      </c>
      <c r="AO362">
        <f t="shared" ca="1" si="671"/>
        <v>0</v>
      </c>
    </row>
    <row r="363" spans="1:41" x14ac:dyDescent="0.3">
      <c r="A363">
        <v>361</v>
      </c>
      <c r="B363">
        <f>'Flight Input'!M363</f>
        <v>7.2723109999933513</v>
      </c>
      <c r="C363">
        <f ca="1">INDIRECT(CONCATENATE("'Flight Input'!",Analysis!$B$2,A363+2))</f>
        <v>9.9274943699999998</v>
      </c>
      <c r="D363">
        <f t="shared" si="668"/>
        <v>2.2812999988673255E-2</v>
      </c>
      <c r="F363">
        <f t="shared" ca="1" si="672"/>
        <v>71.136778375675362</v>
      </c>
      <c r="G363">
        <f t="shared" ca="1" si="673"/>
        <v>257.48667067943597</v>
      </c>
      <c r="I363">
        <f>SUM(D$2:D363)/COUNT(D$2:D363)</f>
        <v>1.9999199445977604E-2</v>
      </c>
      <c r="J363">
        <f>D363/I363</f>
        <v>1.1406956588585642</v>
      </c>
      <c r="L363">
        <f ca="1">VARA(C$2:C363)</f>
        <v>5.4845376705490707E-4</v>
      </c>
      <c r="M363">
        <f ca="1">(L363-L362)/D363</f>
        <v>6.0680750338876156E-4</v>
      </c>
      <c r="N363">
        <f t="shared" ca="1" si="674"/>
        <v>-0.48076009316820723</v>
      </c>
      <c r="O363" t="b">
        <f ca="1">IF(OR(O362,M363*MIN((B363-B$2)*Analysis!$B$19,1)&gt;Analysis!$B$18),TRUE,FALSE)</f>
        <v>0</v>
      </c>
      <c r="P363">
        <f ca="1">IF(O363,P362,SUM(C$2:C363)/COUNT(C$2:C363))</f>
        <v>9.8532199603591195</v>
      </c>
      <c r="Q363">
        <f ca="1">IF(O363,C363-P363,0)</f>
        <v>0</v>
      </c>
      <c r="R363">
        <f ca="1">R362+Q363*$D363</f>
        <v>0</v>
      </c>
      <c r="S363">
        <f t="shared" ca="1" si="675"/>
        <v>0</v>
      </c>
      <c r="U363">
        <f ca="1">MEDIAN2(Q363,Analysis!$B$5,2)</f>
        <v>0</v>
      </c>
      <c r="V363">
        <f t="shared" ref="V363:W363" ca="1" si="754">V362+U363*$D363</f>
        <v>0</v>
      </c>
      <c r="W363">
        <f t="shared" ca="1" si="754"/>
        <v>0</v>
      </c>
      <c r="Y363">
        <f ca="1">AVERAGE2(U363,Analysis!$B$5,2)</f>
        <v>0</v>
      </c>
      <c r="Z363">
        <f t="shared" ref="Z363:AA363" ca="1" si="755">Z362+Y363*$D363</f>
        <v>0</v>
      </c>
      <c r="AA363">
        <f t="shared" ca="1" si="755"/>
        <v>0</v>
      </c>
      <c r="AD363">
        <f ca="1">IF(B363&gt;0,C363-Analysis!$B$14,0)</f>
        <v>7.0778225057139821E-2</v>
      </c>
      <c r="AE363">
        <f ca="1">IF(B363&gt;0,AE362+AD363*$D363,0)</f>
        <v>-2.5863599825642986E-2</v>
      </c>
      <c r="AF363">
        <f ca="1">IF(B363&gt;0,AF362+AE363*$D363,0)</f>
        <v>-0.14124170887328194</v>
      </c>
      <c r="AG363">
        <f ca="1">IF(AND(B363&gt;Analysis!$B$34,B363&lt;Analysis!$B$35),FilterInput(AD363,Analysis!$B$29,Analysis!$B$30),0)</f>
        <v>0</v>
      </c>
      <c r="AH363">
        <f ca="1">MEDIAN2(AG363,Analysis!$B$5,2)</f>
        <v>0</v>
      </c>
      <c r="AI363">
        <f ca="1">AVERAGE2(AH363,Analysis!$B$6,2)</f>
        <v>0</v>
      </c>
      <c r="AJ363">
        <f ca="1">INTEGRAL2(AI363,$B363,AJ362,AI362,$B362,Analysis!$B$22)</f>
        <v>0</v>
      </c>
      <c r="AK363">
        <f ca="1">IF(AND(B363&lt;Analysis!$B$35,B363&gt;0),INTEGRAL2(AJ363,$B363,AK362,AJ362,$B362,Analysis!$B$23),0)</f>
        <v>0</v>
      </c>
      <c r="AM363">
        <f>Analysis!$B$31*'Flight Input'!U363+IF('Flight Input'!U363 &gt; 0,Analysis!$B$32,0)</f>
        <v>0</v>
      </c>
      <c r="AN363">
        <f ca="1">_xlfn.COVARIANCE.P($AK$102:$AK$1171,AM363:AM1432)</f>
        <v>-5.8858754526450029E-2</v>
      </c>
      <c r="AO363">
        <f t="shared" ca="1" si="671"/>
        <v>0</v>
      </c>
    </row>
    <row r="364" spans="1:41" x14ac:dyDescent="0.3">
      <c r="A364">
        <v>362</v>
      </c>
      <c r="B364">
        <f>'Flight Input'!M364</f>
        <v>7.2877690000022994</v>
      </c>
      <c r="C364">
        <f ca="1">INDIRECT(CONCATENATE("'Flight Input'!",Analysis!$B$2,A364+2))</f>
        <v>9.862532550000001</v>
      </c>
      <c r="D364">
        <f t="shared" si="668"/>
        <v>1.5458000008948147E-2</v>
      </c>
      <c r="F364">
        <f t="shared" ca="1" si="672"/>
        <v>71.289233403921514</v>
      </c>
      <c r="G364">
        <f t="shared" ca="1" si="673"/>
        <v>258.58865965003167</v>
      </c>
      <c r="I364">
        <f>SUM(D$2:D364)/COUNT(D$2:D364)</f>
        <v>1.9986654696151556E-2</v>
      </c>
      <c r="J364">
        <f>D364/I364</f>
        <v>0.77341607407289603</v>
      </c>
      <c r="L364">
        <f ca="1">VARA(C$2:C364)</f>
        <v>5.4717761138854291E-4</v>
      </c>
      <c r="M364">
        <f ca="1">(L364-L363)/D364</f>
        <v>-8.2556324597324199E-5</v>
      </c>
      <c r="N364">
        <f t="shared" ca="1" si="674"/>
        <v>-4.2024725037129311</v>
      </c>
      <c r="O364" t="b">
        <f ca="1">IF(OR(O363,M364*MIN((B364-B$2)*Analysis!$B$19,1)&gt;Analysis!$B$18),TRUE,FALSE)</f>
        <v>0</v>
      </c>
      <c r="P364">
        <f ca="1">IF(O364,P363,SUM(C$2:C364)/COUNT(C$2:C364))</f>
        <v>9.8532456148760375</v>
      </c>
      <c r="Q364">
        <f ca="1">IF(O364,C364-P364,0)</f>
        <v>0</v>
      </c>
      <c r="R364">
        <f ca="1">R363+Q364*$D364</f>
        <v>0</v>
      </c>
      <c r="S364">
        <f t="shared" ca="1" si="675"/>
        <v>0</v>
      </c>
      <c r="U364">
        <f ca="1">MEDIAN2(Q364,Analysis!$B$5,2)</f>
        <v>0</v>
      </c>
      <c r="V364">
        <f t="shared" ref="V364:W364" ca="1" si="756">V363+U364*$D364</f>
        <v>0</v>
      </c>
      <c r="W364">
        <f t="shared" ca="1" si="756"/>
        <v>0</v>
      </c>
      <c r="Y364">
        <f ca="1">AVERAGE2(U364,Analysis!$B$5,2)</f>
        <v>0</v>
      </c>
      <c r="Z364">
        <f t="shared" ref="Z364:AA364" ca="1" si="757">Z363+Y364*$D364</f>
        <v>0</v>
      </c>
      <c r="AA364">
        <f t="shared" ca="1" si="757"/>
        <v>0</v>
      </c>
      <c r="AD364">
        <f ca="1">IF(B364&gt;0,C364-Analysis!$B$14,0)</f>
        <v>5.8164050571409831E-3</v>
      </c>
      <c r="AE364">
        <f ca="1">IF(B364&gt;0,AE363+AD364*$D364,0)</f>
        <v>-2.5773689836217653E-2</v>
      </c>
      <c r="AF364">
        <f ca="1">IF(B364&gt;0,AF363+AE364*$D364,0)</f>
        <v>-0.14164011857100081</v>
      </c>
      <c r="AG364">
        <f ca="1">IF(AND(B364&gt;Analysis!$B$34,B364&lt;Analysis!$B$35),FilterInput(AD364,Analysis!$B$29,Analysis!$B$30),0)</f>
        <v>0</v>
      </c>
      <c r="AH364">
        <f ca="1">MEDIAN2(AG364,Analysis!$B$5,2)</f>
        <v>0</v>
      </c>
      <c r="AI364">
        <f ca="1">AVERAGE2(AH364,Analysis!$B$6,2)</f>
        <v>0</v>
      </c>
      <c r="AJ364">
        <f ca="1">INTEGRAL2(AI364,$B364,AJ363,AI363,$B363,Analysis!$B$22)</f>
        <v>0</v>
      </c>
      <c r="AK364">
        <f ca="1">IF(AND(B364&lt;Analysis!$B$35,B364&gt;0),INTEGRAL2(AJ364,$B364,AK363,AJ363,$B363,Analysis!$B$23),0)</f>
        <v>0</v>
      </c>
      <c r="AM364">
        <f>Analysis!$B$31*'Flight Input'!U364+IF('Flight Input'!U364 &gt; 0,Analysis!$B$32,0)</f>
        <v>0</v>
      </c>
      <c r="AN364">
        <f ca="1">_xlfn.COVARIANCE.P($AK$102:$AK$1171,AM364:AM1433)</f>
        <v>-5.9753573168781972E-2</v>
      </c>
      <c r="AO364">
        <f t="shared" ca="1" si="671"/>
        <v>0</v>
      </c>
    </row>
    <row r="365" spans="1:41" x14ac:dyDescent="0.3">
      <c r="A365">
        <v>363</v>
      </c>
      <c r="B365">
        <f>'Flight Input'!M365</f>
        <v>7.3076699999946868</v>
      </c>
      <c r="C365">
        <f ca="1">INDIRECT(CONCATENATE("'Flight Input'!",Analysis!$B$2,A365+2))</f>
        <v>9.8615025000000003</v>
      </c>
      <c r="D365">
        <f t="shared" si="668"/>
        <v>1.9900999992387369E-2</v>
      </c>
      <c r="F365">
        <f t="shared" ca="1" si="672"/>
        <v>71.485487165098945</v>
      </c>
      <c r="G365">
        <f t="shared" ca="1" si="673"/>
        <v>260.01129232956009</v>
      </c>
      <c r="I365">
        <f>SUM(D$2:D365)/COUNT(D$2:D365)</f>
        <v>1.9986418732780304E-2</v>
      </c>
      <c r="J365">
        <f>D365/I365</f>
        <v>0.99572616077272325</v>
      </c>
      <c r="L365">
        <f ca="1">VARA(C$2:C365)</f>
        <v>5.4585753216937212E-4</v>
      </c>
      <c r="M365">
        <f ca="1">(L365-L364)/D365</f>
        <v>-6.6332305897982943E-5</v>
      </c>
      <c r="N365">
        <f t="shared" ca="1" si="674"/>
        <v>-5.1758705612516491E-2</v>
      </c>
      <c r="O365" t="b">
        <f ca="1">IF(OR(O364,M365*MIN((B365-B$2)*Analysis!$B$19,1)&gt;Analysis!$B$18),TRUE,FALSE)</f>
        <v>0</v>
      </c>
      <c r="P365">
        <f ca="1">IF(O365,P364,SUM(C$2:C365)/COUNT(C$2:C365))</f>
        <v>9.8532682986263769</v>
      </c>
      <c r="Q365">
        <f ca="1">IF(O365,C365-P365,0)</f>
        <v>0</v>
      </c>
      <c r="R365">
        <f ca="1">R364+Q365*$D365</f>
        <v>0</v>
      </c>
      <c r="S365">
        <f t="shared" ca="1" si="675"/>
        <v>0</v>
      </c>
      <c r="U365">
        <f ca="1">MEDIAN2(Q365,Analysis!$B$5,2)</f>
        <v>0</v>
      </c>
      <c r="V365">
        <f t="shared" ref="V365:W365" ca="1" si="758">V364+U365*$D365</f>
        <v>0</v>
      </c>
      <c r="W365">
        <f t="shared" ca="1" si="758"/>
        <v>0</v>
      </c>
      <c r="Y365">
        <f ca="1">AVERAGE2(U365,Analysis!$B$5,2)</f>
        <v>0</v>
      </c>
      <c r="Z365">
        <f t="shared" ref="Z365:AA365" ca="1" si="759">Z364+Y365*$D365</f>
        <v>0</v>
      </c>
      <c r="AA365">
        <f t="shared" ca="1" si="759"/>
        <v>0</v>
      </c>
      <c r="AD365">
        <f ca="1">IF(B365&gt;0,C365-Analysis!$B$14,0)</f>
        <v>4.7863550571403124E-3</v>
      </c>
      <c r="AE365">
        <f ca="1">IF(B365&gt;0,AE364+AD365*$D365,0)</f>
        <v>-2.567843658426194E-2</v>
      </c>
      <c r="AF365">
        <f ca="1">IF(B365&gt;0,AF364+AE365*$D365,0)</f>
        <v>-0.14215114513726873</v>
      </c>
      <c r="AG365">
        <f ca="1">IF(AND(B365&gt;Analysis!$B$34,B365&lt;Analysis!$B$35),FilterInput(AD365,Analysis!$B$29,Analysis!$B$30),0)</f>
        <v>0</v>
      </c>
      <c r="AH365">
        <f ca="1">MEDIAN2(AG365,Analysis!$B$5,2)</f>
        <v>0</v>
      </c>
      <c r="AI365">
        <f ca="1">AVERAGE2(AH365,Analysis!$B$6,2)</f>
        <v>0</v>
      </c>
      <c r="AJ365">
        <f ca="1">INTEGRAL2(AI365,$B365,AJ364,AI364,$B364,Analysis!$B$22)</f>
        <v>0</v>
      </c>
      <c r="AK365">
        <f ca="1">IF(AND(B365&lt;Analysis!$B$35,B365&gt;0),INTEGRAL2(AJ365,$B365,AK364,AJ364,$B364,Analysis!$B$23),0)</f>
        <v>0</v>
      </c>
      <c r="AM365">
        <f>Analysis!$B$31*'Flight Input'!U365+IF('Flight Input'!U365 &gt; 0,Analysis!$B$32,0)</f>
        <v>0</v>
      </c>
      <c r="AN365">
        <f ca="1">_xlfn.COVARIANCE.P($AK$102:$AK$1171,AM365:AM1434)</f>
        <v>-6.0642924430407981E-2</v>
      </c>
      <c r="AO365">
        <f t="shared" ca="1" si="671"/>
        <v>0</v>
      </c>
    </row>
    <row r="366" spans="1:41" x14ac:dyDescent="0.3">
      <c r="A366">
        <v>364</v>
      </c>
      <c r="B366">
        <f>'Flight Input'!M366</f>
        <v>7.3309580000059213</v>
      </c>
      <c r="C366">
        <f ca="1">INDIRECT(CONCATENATE("'Flight Input'!",Analysis!$B$2,A366+2))</f>
        <v>9.8680163400000005</v>
      </c>
      <c r="D366">
        <f t="shared" si="668"/>
        <v>2.3288000011234544E-2</v>
      </c>
      <c r="F366">
        <f t="shared" ca="1" si="672"/>
        <v>71.715293529735732</v>
      </c>
      <c r="G366">
        <f t="shared" ca="1" si="673"/>
        <v>261.68139808608629</v>
      </c>
      <c r="I366">
        <f>SUM(D$2:D366)/COUNT(D$2:D366)</f>
        <v>1.9995489011017817E-2</v>
      </c>
      <c r="J366">
        <f>D366/I366</f>
        <v>1.1646626895897623</v>
      </c>
      <c r="L366">
        <f ca="1">VARA(C$2:C366)</f>
        <v>5.4495382691891771E-4</v>
      </c>
      <c r="M366">
        <f ca="1">(L366-L365)/D366</f>
        <v>-3.8805618774409199E-5</v>
      </c>
      <c r="N366">
        <f t="shared" ca="1" si="674"/>
        <v>0.27970800398736789</v>
      </c>
      <c r="O366" t="b">
        <f ca="1">IF(OR(O365,M366*MIN((B366-B$2)*Analysis!$B$19,1)&gt;Analysis!$B$18),TRUE,FALSE)</f>
        <v>0</v>
      </c>
      <c r="P366">
        <f ca="1">IF(O366,P365,SUM(C$2:C366)/COUNT(C$2:C366))</f>
        <v>9.8533087042191809</v>
      </c>
      <c r="Q366">
        <f ca="1">IF(O366,C366-P366,0)</f>
        <v>0</v>
      </c>
      <c r="R366">
        <f ca="1">R365+Q366*$D366</f>
        <v>0</v>
      </c>
      <c r="S366">
        <f t="shared" ca="1" si="675"/>
        <v>0</v>
      </c>
      <c r="U366">
        <f ca="1">MEDIAN2(Q366,Analysis!$B$5,2)</f>
        <v>0</v>
      </c>
      <c r="V366">
        <f t="shared" ref="V366:W366" ca="1" si="760">V365+U366*$D366</f>
        <v>0</v>
      </c>
      <c r="W366">
        <f t="shared" ca="1" si="760"/>
        <v>0</v>
      </c>
      <c r="Y366">
        <f ca="1">AVERAGE2(U366,Analysis!$B$5,2)</f>
        <v>0</v>
      </c>
      <c r="Z366">
        <f t="shared" ref="Z366:AA366" ca="1" si="761">Z365+Y366*$D366</f>
        <v>0</v>
      </c>
      <c r="AA366">
        <f t="shared" ca="1" si="761"/>
        <v>0</v>
      </c>
      <c r="AD366">
        <f ca="1">IF(B366&gt;0,C366-Analysis!$B$14,0)</f>
        <v>1.1300195057140527E-2</v>
      </c>
      <c r="AE366">
        <f ca="1">IF(B366&gt;0,AE365+AD366*$D366,0)</f>
        <v>-2.54152776416443E-2</v>
      </c>
      <c r="AF366">
        <f ca="1">IF(B366&gt;0,AF365+AE366*$D366,0)</f>
        <v>-0.14274301612327286</v>
      </c>
      <c r="AG366">
        <f ca="1">IF(AND(B366&gt;Analysis!$B$34,B366&lt;Analysis!$B$35),FilterInput(AD366,Analysis!$B$29,Analysis!$B$30),0)</f>
        <v>0</v>
      </c>
      <c r="AH366">
        <f ca="1">MEDIAN2(AG366,Analysis!$B$5,2)</f>
        <v>0</v>
      </c>
      <c r="AI366">
        <f ca="1">AVERAGE2(AH366,Analysis!$B$6,2)</f>
        <v>0</v>
      </c>
      <c r="AJ366">
        <f ca="1">INTEGRAL2(AI366,$B366,AJ365,AI365,$B365,Analysis!$B$22)</f>
        <v>0</v>
      </c>
      <c r="AK366">
        <f ca="1">IF(AND(B366&lt;Analysis!$B$35,B366&gt;0),INTEGRAL2(AJ366,$B366,AK365,AJ365,$B365,Analysis!$B$23),0)</f>
        <v>0</v>
      </c>
      <c r="AM366">
        <f>Analysis!$B$31*'Flight Input'!U366+IF('Flight Input'!U366 &gt; 0,Analysis!$B$32,0)</f>
        <v>0</v>
      </c>
      <c r="AN366">
        <f ca="1">_xlfn.COVARIANCE.P($AK$102:$AK$1171,AM366:AM1435)</f>
        <v>-6.1529188155738233E-2</v>
      </c>
      <c r="AO366">
        <f t="shared" ca="1" si="671"/>
        <v>0</v>
      </c>
    </row>
    <row r="367" spans="1:41" x14ac:dyDescent="0.3">
      <c r="A367">
        <v>365</v>
      </c>
      <c r="B367">
        <f>'Flight Input'!M367</f>
        <v>7.3470830000005662</v>
      </c>
      <c r="C367">
        <f ca="1">INDIRECT(CONCATENATE("'Flight Input'!",Analysis!$B$2,A367+2))</f>
        <v>9.8743045500000015</v>
      </c>
      <c r="D367">
        <f t="shared" si="668"/>
        <v>1.6124999994644895E-2</v>
      </c>
      <c r="F367">
        <f t="shared" ca="1" si="672"/>
        <v>71.874516690551602</v>
      </c>
      <c r="G367">
        <f t="shared" ca="1" si="673"/>
        <v>262.84037466733656</v>
      </c>
      <c r="I367">
        <f>SUM(D$2:D367)/COUNT(D$2:D367)</f>
        <v>1.9984884931520903E-2</v>
      </c>
      <c r="J367">
        <f>D367/I367</f>
        <v>0.80685978677875425</v>
      </c>
      <c r="L367">
        <f ca="1">VARA(C$2:C367)</f>
        <v>5.4466524410184036E-4</v>
      </c>
      <c r="M367">
        <f ca="1">(L367-L366)/D367</f>
        <v>-1.7896608816941857E-5</v>
      </c>
      <c r="N367">
        <f t="shared" ca="1" si="674"/>
        <v>0.38996651175747765</v>
      </c>
      <c r="O367" t="b">
        <f ca="1">IF(OR(O366,M367*MIN((B367-B$2)*Analysis!$B$19,1)&gt;Analysis!$B$18),TRUE,FALSE)</f>
        <v>0</v>
      </c>
      <c r="P367">
        <f ca="1">IF(O367,P366,SUM(C$2:C367)/COUNT(C$2:C367))</f>
        <v>9.853366069918037</v>
      </c>
      <c r="Q367">
        <f ca="1">IF(O367,C367-P367,0)</f>
        <v>0</v>
      </c>
      <c r="R367">
        <f ca="1">R366+Q367*$D367</f>
        <v>0</v>
      </c>
      <c r="S367">
        <f t="shared" ca="1" si="675"/>
        <v>0</v>
      </c>
      <c r="U367">
        <f ca="1">MEDIAN2(Q367,Analysis!$B$5,2)</f>
        <v>0</v>
      </c>
      <c r="V367">
        <f t="shared" ref="V367:W367" ca="1" si="762">V366+U367*$D367</f>
        <v>0</v>
      </c>
      <c r="W367">
        <f t="shared" ca="1" si="762"/>
        <v>0</v>
      </c>
      <c r="Y367">
        <f ca="1">AVERAGE2(U367,Analysis!$B$5,2)</f>
        <v>0</v>
      </c>
      <c r="Z367">
        <f t="shared" ref="Z367:AA367" ca="1" si="763">Z366+Y367*$D367</f>
        <v>0</v>
      </c>
      <c r="AA367">
        <f t="shared" ca="1" si="763"/>
        <v>0</v>
      </c>
      <c r="AD367">
        <f ca="1">IF(B367&gt;0,C367-Analysis!$B$14,0)</f>
        <v>1.7588405057141543E-2</v>
      </c>
      <c r="AE367">
        <f ca="1">IF(B367&gt;0,AE366+AD367*$D367,0)</f>
        <v>-2.5131664610192079E-2</v>
      </c>
      <c r="AF367">
        <f ca="1">IF(B367&gt;0,AF366+AE367*$D367,0)</f>
        <v>-0.14314826421497762</v>
      </c>
      <c r="AG367">
        <f ca="1">IF(AND(B367&gt;Analysis!$B$34,B367&lt;Analysis!$B$35),FilterInput(AD367,Analysis!$B$29,Analysis!$B$30),0)</f>
        <v>0</v>
      </c>
      <c r="AH367">
        <f ca="1">MEDIAN2(AG367,Analysis!$B$5,2)</f>
        <v>0</v>
      </c>
      <c r="AI367">
        <f ca="1">AVERAGE2(AH367,Analysis!$B$6,2)</f>
        <v>0</v>
      </c>
      <c r="AJ367">
        <f ca="1">INTEGRAL2(AI367,$B367,AJ366,AI366,$B366,Analysis!$B$22)</f>
        <v>0</v>
      </c>
      <c r="AK367">
        <f ca="1">IF(AND(B367&lt;Analysis!$B$35,B367&gt;0),INTEGRAL2(AJ367,$B367,AK366,AJ366,$B366,Analysis!$B$23),0)</f>
        <v>0</v>
      </c>
      <c r="AM367">
        <f>Analysis!$B$31*'Flight Input'!U367+IF('Flight Input'!U367 &gt; 0,Analysis!$B$32,0)</f>
        <v>0</v>
      </c>
      <c r="AN367">
        <f ca="1">_xlfn.COVARIANCE.P($AK$102:$AK$1171,AM367:AM1436)</f>
        <v>-6.2410898517788686E-2</v>
      </c>
      <c r="AO367">
        <f t="shared" ca="1" si="671"/>
        <v>0</v>
      </c>
    </row>
    <row r="368" spans="1:41" x14ac:dyDescent="0.3">
      <c r="A368">
        <v>366</v>
      </c>
      <c r="B368">
        <f>'Flight Input'!M368</f>
        <v>7.3723239999962971</v>
      </c>
      <c r="C368">
        <f ca="1">INDIRECT(CONCATENATE("'Flight Input'!",Analysis!$B$2,A368+2))</f>
        <v>9.8594325900000008</v>
      </c>
      <c r="D368">
        <f t="shared" si="668"/>
        <v>2.5240999995730817E-2</v>
      </c>
      <c r="F368">
        <f t="shared" ca="1" si="672"/>
        <v>72.123378628513706</v>
      </c>
      <c r="G368">
        <f t="shared" ca="1" si="673"/>
        <v>264.66084086699095</v>
      </c>
      <c r="I368">
        <f>SUM(D$2:D368)/COUNT(D$2:D368)</f>
        <v>1.9999245901641694E-2</v>
      </c>
      <c r="J368">
        <f>D368/I368</f>
        <v>1.2620975870724624</v>
      </c>
      <c r="L368">
        <f ca="1">VARA(C$2:C368)</f>
        <v>5.4327736744080076E-4</v>
      </c>
      <c r="M368">
        <f ca="1">(L368-L367)/D368</f>
        <v>-5.4985010945459325E-5</v>
      </c>
      <c r="N368">
        <f t="shared" ca="1" si="674"/>
        <v>-0.58919852630704328</v>
      </c>
      <c r="O368" t="b">
        <f ca="1">IF(OR(O367,M368*MIN((B368-B$2)*Analysis!$B$19,1)&gt;Analysis!$B$18),TRUE,FALSE)</f>
        <v>0</v>
      </c>
      <c r="P368">
        <f ca="1">IF(O368,P367,SUM(C$2:C368)/COUNT(C$2:C368))</f>
        <v>9.8533825999455065</v>
      </c>
      <c r="Q368">
        <f ca="1">IF(O368,C368-P368,0)</f>
        <v>0</v>
      </c>
      <c r="R368">
        <f ca="1">R367+Q368*$D368</f>
        <v>0</v>
      </c>
      <c r="S368">
        <f t="shared" ca="1" si="675"/>
        <v>0</v>
      </c>
      <c r="U368">
        <f ca="1">MEDIAN2(Q368,Analysis!$B$5,2)</f>
        <v>0</v>
      </c>
      <c r="V368">
        <f t="shared" ref="V368:W368" ca="1" si="764">V367+U368*$D368</f>
        <v>0</v>
      </c>
      <c r="W368">
        <f t="shared" ca="1" si="764"/>
        <v>0</v>
      </c>
      <c r="Y368">
        <f ca="1">AVERAGE2(U368,Analysis!$B$5,2)</f>
        <v>0</v>
      </c>
      <c r="Z368">
        <f t="shared" ref="Z368:AA368" ca="1" si="765">Z367+Y368*$D368</f>
        <v>0</v>
      </c>
      <c r="AA368">
        <f t="shared" ca="1" si="765"/>
        <v>0</v>
      </c>
      <c r="AD368">
        <f ca="1">IF(B368&gt;0,C368-Analysis!$B$14,0)</f>
        <v>2.7164450571408594E-3</v>
      </c>
      <c r="AE368">
        <f ca="1">IF(B368&gt;0,AE367+AD368*$D368,0)</f>
        <v>-2.5063098820516383E-2</v>
      </c>
      <c r="AF368">
        <f ca="1">IF(B368&gt;0,AF367+AE368*$D368,0)</f>
        <v>-0.14378088189219926</v>
      </c>
      <c r="AG368">
        <f ca="1">IF(AND(B368&gt;Analysis!$B$34,B368&lt;Analysis!$B$35),FilterInput(AD368,Analysis!$B$29,Analysis!$B$30),0)</f>
        <v>0</v>
      </c>
      <c r="AH368">
        <f ca="1">MEDIAN2(AG368,Analysis!$B$5,2)</f>
        <v>0</v>
      </c>
      <c r="AI368">
        <f ca="1">AVERAGE2(AH368,Analysis!$B$6,2)</f>
        <v>0</v>
      </c>
      <c r="AJ368">
        <f ca="1">INTEGRAL2(AI368,$B368,AJ367,AI367,$B367,Analysis!$B$22)</f>
        <v>0</v>
      </c>
      <c r="AK368">
        <f ca="1">IF(AND(B368&lt;Analysis!$B$35,B368&gt;0),INTEGRAL2(AJ368,$B368,AK367,AJ367,$B367,Analysis!$B$23),0)</f>
        <v>0</v>
      </c>
      <c r="AM368">
        <f>Analysis!$B$31*'Flight Input'!U368+IF('Flight Input'!U368 &gt; 0,Analysis!$B$32,0)</f>
        <v>0</v>
      </c>
      <c r="AN368">
        <f ca="1">_xlfn.COVARIANCE.P($AK$102:$AK$1171,AM368:AM1437)</f>
        <v>-6.3289459101866771E-2</v>
      </c>
      <c r="AO368">
        <f t="shared" ca="1" si="671"/>
        <v>0</v>
      </c>
    </row>
    <row r="369" spans="1:41" x14ac:dyDescent="0.3">
      <c r="A369">
        <v>367</v>
      </c>
      <c r="B369">
        <f>'Flight Input'!M369</f>
        <v>7.388491999998223</v>
      </c>
      <c r="C369">
        <f ca="1">INDIRECT(CONCATENATE("'Flight Input'!",Analysis!$B$2,A369+2))</f>
        <v>9.8497305000000015</v>
      </c>
      <c r="D369">
        <f t="shared" si="668"/>
        <v>1.6168000001925975E-2</v>
      </c>
      <c r="F369">
        <f t="shared" ca="1" si="672"/>
        <v>72.282629071256679</v>
      </c>
      <c r="G369">
        <f t="shared" ca="1" si="673"/>
        <v>265.82950641395422</v>
      </c>
      <c r="I369">
        <f>SUM(D$2:D369)/COUNT(D$2:D369)</f>
        <v>1.998880653951713E-2</v>
      </c>
      <c r="J369">
        <f>D369/I369</f>
        <v>0.80885269312914898</v>
      </c>
      <c r="L369">
        <f ca="1">VARA(C$2:C369)</f>
        <v>5.4183329175267261E-4</v>
      </c>
      <c r="M369">
        <f ca="1">(L369-L368)/D369</f>
        <v>-8.9316903015594277E-5</v>
      </c>
      <c r="N369">
        <f t="shared" ca="1" si="674"/>
        <v>-0.60007978716251809</v>
      </c>
      <c r="O369" t="b">
        <f ca="1">IF(OR(O368,M369*MIN((B369-B$2)*Analysis!$B$19,1)&gt;Analysis!$B$18),TRUE,FALSE)</f>
        <v>0</v>
      </c>
      <c r="P369">
        <f ca="1">IF(O369,P368,SUM(C$2:C369)/COUNT(C$2:C369))</f>
        <v>9.8533726757608733</v>
      </c>
      <c r="Q369">
        <f ca="1">IF(O369,C369-P369,0)</f>
        <v>0</v>
      </c>
      <c r="R369">
        <f ca="1">R368+Q369*$D369</f>
        <v>0</v>
      </c>
      <c r="S369">
        <f t="shared" ca="1" si="675"/>
        <v>0</v>
      </c>
      <c r="U369">
        <f ca="1">MEDIAN2(Q369,Analysis!$B$5,2)</f>
        <v>0</v>
      </c>
      <c r="V369">
        <f t="shared" ref="V369:W369" ca="1" si="766">V368+U369*$D369</f>
        <v>0</v>
      </c>
      <c r="W369">
        <f t="shared" ca="1" si="766"/>
        <v>0</v>
      </c>
      <c r="Y369">
        <f ca="1">AVERAGE2(U369,Analysis!$B$5,2)</f>
        <v>0</v>
      </c>
      <c r="Z369">
        <f t="shared" ref="Z369:AA369" ca="1" si="767">Z368+Y369*$D369</f>
        <v>0</v>
      </c>
      <c r="AA369">
        <f t="shared" ca="1" si="767"/>
        <v>0</v>
      </c>
      <c r="AD369">
        <f ca="1">IF(B369&gt;0,C369-Analysis!$B$14,0)</f>
        <v>-6.985644942858471E-3</v>
      </c>
      <c r="AE369">
        <f ca="1">IF(B369&gt;0,AE368+AD369*$D369,0)</f>
        <v>-2.5176042727965971E-2</v>
      </c>
      <c r="AF369">
        <f ca="1">IF(B369&gt;0,AF368+AE369*$D369,0)</f>
        <v>-0.14418792815107351</v>
      </c>
      <c r="AG369">
        <f ca="1">IF(AND(B369&gt;Analysis!$B$34,B369&lt;Analysis!$B$35),FilterInput(AD369,Analysis!$B$29,Analysis!$B$30),0)</f>
        <v>0</v>
      </c>
      <c r="AH369">
        <f ca="1">MEDIAN2(AG369,Analysis!$B$5,2)</f>
        <v>0</v>
      </c>
      <c r="AI369">
        <f ca="1">AVERAGE2(AH369,Analysis!$B$6,2)</f>
        <v>0</v>
      </c>
      <c r="AJ369">
        <f ca="1">INTEGRAL2(AI369,$B369,AJ368,AI368,$B368,Analysis!$B$22)</f>
        <v>0</v>
      </c>
      <c r="AK369">
        <f ca="1">IF(AND(B369&lt;Analysis!$B$35,B369&gt;0),INTEGRAL2(AJ369,$B369,AK368,AJ368,$B368,Analysis!$B$23),0)</f>
        <v>0</v>
      </c>
      <c r="AM369">
        <f>Analysis!$B$31*'Flight Input'!U369+IF('Flight Input'!U369 &gt; 0,Analysis!$B$32,0)</f>
        <v>0</v>
      </c>
      <c r="AN369">
        <f ca="1">_xlfn.COVARIANCE.P($AK$102:$AK$1171,AM369:AM1438)</f>
        <v>-6.4162723035470326E-2</v>
      </c>
      <c r="AO369">
        <f t="shared" ca="1" si="671"/>
        <v>0</v>
      </c>
    </row>
    <row r="370" spans="1:41" x14ac:dyDescent="0.3">
      <c r="A370">
        <v>368</v>
      </c>
      <c r="B370">
        <f>'Flight Input'!M370</f>
        <v>7.4141660000022966</v>
      </c>
      <c r="C370">
        <f ca="1">INDIRECT(CONCATENATE("'Flight Input'!",Analysis!$B$2,A370+2))</f>
        <v>9.849328289999999</v>
      </c>
      <c r="D370">
        <f t="shared" si="668"/>
        <v>2.5674000004073605E-2</v>
      </c>
      <c r="F370">
        <f t="shared" ca="1" si="672"/>
        <v>72.535500725814259</v>
      </c>
      <c r="G370">
        <f t="shared" ca="1" si="673"/>
        <v>267.69178285988426</v>
      </c>
      <c r="I370">
        <f>SUM(D$2:D370)/COUNT(D$2:D370)</f>
        <v>2.0004255434801249E-2</v>
      </c>
      <c r="J370">
        <f>D370/I370</f>
        <v>1.2834269232239828</v>
      </c>
      <c r="L370">
        <f ca="1">VARA(C$2:C370)</f>
        <v>5.4040524674279361E-4</v>
      </c>
      <c r="M370">
        <f ca="1">(L370-L369)/D370</f>
        <v>-5.5622225194843822E-5</v>
      </c>
      <c r="N370">
        <f t="shared" ca="1" si="674"/>
        <v>-1.5666043465712185E-2</v>
      </c>
      <c r="O370" t="b">
        <f ca="1">IF(OR(O369,M370*MIN((B370-B$2)*Analysis!$B$19,1)&gt;Analysis!$B$18),TRUE,FALSE)</f>
        <v>0</v>
      </c>
      <c r="P370">
        <f ca="1">IF(O370,P369,SUM(C$2:C370)/COUNT(C$2:C370))</f>
        <v>9.8533617153658568</v>
      </c>
      <c r="Q370">
        <f ca="1">IF(O370,C370-P370,0)</f>
        <v>0</v>
      </c>
      <c r="R370">
        <f ca="1">R369+Q370*$D370</f>
        <v>0</v>
      </c>
      <c r="S370">
        <f t="shared" ca="1" si="675"/>
        <v>0</v>
      </c>
      <c r="U370">
        <f ca="1">MEDIAN2(Q370,Analysis!$B$5,2)</f>
        <v>0</v>
      </c>
      <c r="V370">
        <f t="shared" ref="V370:W370" ca="1" si="768">V369+U370*$D370</f>
        <v>0</v>
      </c>
      <c r="W370">
        <f t="shared" ca="1" si="768"/>
        <v>0</v>
      </c>
      <c r="Y370">
        <f ca="1">AVERAGE2(U370,Analysis!$B$5,2)</f>
        <v>0</v>
      </c>
      <c r="Z370">
        <f t="shared" ref="Z370:AA370" ca="1" si="769">Z369+Y370*$D370</f>
        <v>0</v>
      </c>
      <c r="AA370">
        <f t="shared" ca="1" si="769"/>
        <v>0</v>
      </c>
      <c r="AD370">
        <f ca="1">IF(B370&gt;0,C370-Analysis!$B$14,0)</f>
        <v>-7.387854942860983E-3</v>
      </c>
      <c r="AE370">
        <f ca="1">IF(B370&gt;0,AE369+AD370*$D370,0)</f>
        <v>-2.5365718515799079E-2</v>
      </c>
      <c r="AF370">
        <f ca="1">IF(B370&gt;0,AF369+AE370*$D370,0)</f>
        <v>-0.14483916760835147</v>
      </c>
      <c r="AG370">
        <f ca="1">IF(AND(B370&gt;Analysis!$B$34,B370&lt;Analysis!$B$35),FilterInput(AD370,Analysis!$B$29,Analysis!$B$30),0)</f>
        <v>0</v>
      </c>
      <c r="AH370">
        <f ca="1">MEDIAN2(AG370,Analysis!$B$5,2)</f>
        <v>0</v>
      </c>
      <c r="AI370">
        <f ca="1">AVERAGE2(AH370,Analysis!$B$6,2)</f>
        <v>0</v>
      </c>
      <c r="AJ370">
        <f ca="1">INTEGRAL2(AI370,$B370,AJ369,AI369,$B369,Analysis!$B$22)</f>
        <v>0</v>
      </c>
      <c r="AK370">
        <f ca="1">IF(AND(B370&lt;Analysis!$B$35,B370&gt;0),INTEGRAL2(AJ370,$B370,AK369,AJ369,$B369,Analysis!$B$23),0)</f>
        <v>0</v>
      </c>
      <c r="AM370">
        <f>Analysis!$B$31*'Flight Input'!U370+IF('Flight Input'!U370 &gt; 0,Analysis!$B$32,0)</f>
        <v>0</v>
      </c>
      <c r="AN370">
        <f ca="1">_xlfn.COVARIANCE.P($AK$102:$AK$1171,AM370:AM1439)</f>
        <v>-6.5031751510875896E-2</v>
      </c>
      <c r="AO370">
        <f t="shared" ca="1" si="671"/>
        <v>0</v>
      </c>
    </row>
    <row r="371" spans="1:41" x14ac:dyDescent="0.3">
      <c r="A371">
        <v>369</v>
      </c>
      <c r="B371">
        <f>'Flight Input'!M371</f>
        <v>7.4282570000068517</v>
      </c>
      <c r="C371">
        <f ca="1">INDIRECT(CONCATENATE("'Flight Input'!",Analysis!$B$2,A371+2))</f>
        <v>9.847925459999999</v>
      </c>
      <c r="D371">
        <f t="shared" si="668"/>
        <v>1.4091000004555099E-2</v>
      </c>
      <c r="F371">
        <f t="shared" ca="1" si="672"/>
        <v>72.674267843515977</v>
      </c>
      <c r="G371">
        <f t="shared" ca="1" si="673"/>
        <v>268.71583596839827</v>
      </c>
      <c r="I371">
        <f>SUM(D$2:D371)/COUNT(D$2:D371)</f>
        <v>1.9988230352334459E-2</v>
      </c>
      <c r="J371">
        <f>D371/I371</f>
        <v>0.70496485962847566</v>
      </c>
      <c r="L371">
        <f ca="1">VARA(C$2:C371)</f>
        <v>5.390206065071071E-4</v>
      </c>
      <c r="M371">
        <f ca="1">(L371-L370)/D371</f>
        <v>-9.8264156925619979E-5</v>
      </c>
      <c r="N371">
        <f t="shared" ca="1" si="674"/>
        <v>-9.9555035096620753E-2</v>
      </c>
      <c r="O371" t="b">
        <f ca="1">IF(OR(O370,M371*MIN((B371-B$2)*Analysis!$B$19,1)&gt;Analysis!$B$18),TRUE,FALSE)</f>
        <v>0</v>
      </c>
      <c r="P371">
        <f ca="1">IF(O371,P370,SUM(C$2:C371)/COUNT(C$2:C371))</f>
        <v>9.8533470227837867</v>
      </c>
      <c r="Q371">
        <f ca="1">IF(O371,C371-P371,0)</f>
        <v>0</v>
      </c>
      <c r="R371">
        <f ca="1">R370+Q371*$D371</f>
        <v>0</v>
      </c>
      <c r="S371">
        <f t="shared" ca="1" si="675"/>
        <v>0</v>
      </c>
      <c r="U371">
        <f ca="1">MEDIAN2(Q371,Analysis!$B$5,2)</f>
        <v>0</v>
      </c>
      <c r="V371">
        <f t="shared" ref="V371:W371" ca="1" si="770">V370+U371*$D371</f>
        <v>0</v>
      </c>
      <c r="W371">
        <f t="shared" ca="1" si="770"/>
        <v>0</v>
      </c>
      <c r="Y371">
        <f ca="1">AVERAGE2(U371,Analysis!$B$5,2)</f>
        <v>0</v>
      </c>
      <c r="Z371">
        <f t="shared" ref="Z371:AA371" ca="1" si="771">Z370+Y371*$D371</f>
        <v>0</v>
      </c>
      <c r="AA371">
        <f t="shared" ca="1" si="771"/>
        <v>0</v>
      </c>
      <c r="AD371">
        <f ca="1">IF(B371&gt;0,C371-Analysis!$B$14,0)</f>
        <v>-8.790684942860949E-3</v>
      </c>
      <c r="AE371">
        <f ca="1">IF(B371&gt;0,AE370+AD371*$D371,0)</f>
        <v>-2.5489588057368975E-2</v>
      </c>
      <c r="AF371">
        <f ca="1">IF(B371&gt;0,AF370+AE371*$D371,0)</f>
        <v>-0.14519834139378396</v>
      </c>
      <c r="AG371">
        <f ca="1">IF(AND(B371&gt;Analysis!$B$34,B371&lt;Analysis!$B$35),FilterInput(AD371,Analysis!$B$29,Analysis!$B$30),0)</f>
        <v>0</v>
      </c>
      <c r="AH371">
        <f ca="1">MEDIAN2(AG371,Analysis!$B$5,2)</f>
        <v>0</v>
      </c>
      <c r="AI371">
        <f ca="1">AVERAGE2(AH371,Analysis!$B$6,2)</f>
        <v>0</v>
      </c>
      <c r="AJ371">
        <f ca="1">INTEGRAL2(AI371,$B371,AJ370,AI370,$B370,Analysis!$B$22)</f>
        <v>0</v>
      </c>
      <c r="AK371">
        <f ca="1">IF(AND(B371&lt;Analysis!$B$35,B371&gt;0),INTEGRAL2(AJ371,$B371,AK370,AJ370,$B370,Analysis!$B$23),0)</f>
        <v>0</v>
      </c>
      <c r="AM371">
        <f>Analysis!$B$31*'Flight Input'!U371+IF('Flight Input'!U371 &gt; 0,Analysis!$B$32,0)</f>
        <v>0</v>
      </c>
      <c r="AN371">
        <f ca="1">_xlfn.COVARIANCE.P($AK$102:$AK$1171,AM371:AM1440)</f>
        <v>-6.5894094518461621E-2</v>
      </c>
      <c r="AO371">
        <f t="shared" ca="1" si="671"/>
        <v>0</v>
      </c>
    </row>
    <row r="372" spans="1:41" x14ac:dyDescent="0.3">
      <c r="A372">
        <v>370</v>
      </c>
      <c r="B372">
        <f>'Flight Input'!M372</f>
        <v>7.4526329999935115</v>
      </c>
      <c r="C372">
        <f ca="1">INDIRECT(CONCATENATE("'Flight Input'!",Analysis!$B$2,A372+2))</f>
        <v>9.8508684599999992</v>
      </c>
      <c r="D372">
        <f t="shared" si="668"/>
        <v>2.4375999986659735E-2</v>
      </c>
      <c r="F372">
        <f t="shared" ca="1" si="672"/>
        <v>72.914392612965528</v>
      </c>
      <c r="G372">
        <f t="shared" ca="1" si="673"/>
        <v>270.49319720175924</v>
      </c>
      <c r="I372">
        <f>SUM(D$2:D372)/COUNT(D$2:D372)</f>
        <v>2.0000089189183987E-2</v>
      </c>
      <c r="J372">
        <f>D372/I372</f>
        <v>1.2187945641683555</v>
      </c>
      <c r="L372">
        <f ca="1">VARA(C$2:C372)</f>
        <v>5.3758035274569578E-4</v>
      </c>
      <c r="M372">
        <f ca="1">(L372-L371)/D372</f>
        <v>-5.9084909837525428E-5</v>
      </c>
      <c r="N372">
        <f t="shared" ca="1" si="674"/>
        <v>0.12073350843496705</v>
      </c>
      <c r="O372" t="b">
        <f ca="1">IF(OR(O371,M372*MIN((B372-B$2)*Analysis!$B$19,1)&gt;Analysis!$B$18),TRUE,FALSE)</f>
        <v>0</v>
      </c>
      <c r="P372">
        <f ca="1">IF(O372,P371,SUM(C$2:C372)/COUNT(C$2:C372))</f>
        <v>9.8533403420215677</v>
      </c>
      <c r="Q372">
        <f ca="1">IF(O372,C372-P372,0)</f>
        <v>0</v>
      </c>
      <c r="R372">
        <f ca="1">R371+Q372*$D372</f>
        <v>0</v>
      </c>
      <c r="S372">
        <f t="shared" ca="1" si="675"/>
        <v>0</v>
      </c>
      <c r="U372">
        <f ca="1">MEDIAN2(Q372,Analysis!$B$5,2)</f>
        <v>0</v>
      </c>
      <c r="V372">
        <f t="shared" ref="V372:W372" ca="1" si="772">V371+U372*$D372</f>
        <v>0</v>
      </c>
      <c r="W372">
        <f t="shared" ca="1" si="772"/>
        <v>0</v>
      </c>
      <c r="Y372">
        <f ca="1">AVERAGE2(U372,Analysis!$B$5,2)</f>
        <v>0</v>
      </c>
      <c r="Z372">
        <f t="shared" ref="Z372:AA372" ca="1" si="773">Z371+Y372*$D372</f>
        <v>0</v>
      </c>
      <c r="AA372">
        <f t="shared" ca="1" si="773"/>
        <v>0</v>
      </c>
      <c r="AD372">
        <f ca="1">IF(B372&gt;0,C372-Analysis!$B$14,0)</f>
        <v>-5.8476849428608091E-3</v>
      </c>
      <c r="AE372">
        <f ca="1">IF(B372&gt;0,AE371+AD372*$D372,0)</f>
        <v>-2.5632131225458141E-2</v>
      </c>
      <c r="AF372">
        <f ca="1">IF(B372&gt;0,AF371+AE372*$D372,0)</f>
        <v>-0.14582315022419379</v>
      </c>
      <c r="AG372">
        <f ca="1">IF(AND(B372&gt;Analysis!$B$34,B372&lt;Analysis!$B$35),FilterInput(AD372,Analysis!$B$29,Analysis!$B$30),0)</f>
        <v>0</v>
      </c>
      <c r="AH372">
        <f ca="1">MEDIAN2(AG372,Analysis!$B$5,2)</f>
        <v>0</v>
      </c>
      <c r="AI372">
        <f ca="1">AVERAGE2(AH372,Analysis!$B$6,2)</f>
        <v>0</v>
      </c>
      <c r="AJ372">
        <f ca="1">INTEGRAL2(AI372,$B372,AJ371,AI371,$B371,Analysis!$B$22)</f>
        <v>0</v>
      </c>
      <c r="AK372">
        <f ca="1">IF(AND(B372&lt;Analysis!$B$35,B372&gt;0),INTEGRAL2(AJ372,$B372,AK371,AJ371,$B371,Analysis!$B$23),0)</f>
        <v>0</v>
      </c>
      <c r="AM372">
        <f>Analysis!$B$31*'Flight Input'!U372+IF('Flight Input'!U372 &gt; 0,Analysis!$B$32,0)</f>
        <v>0</v>
      </c>
      <c r="AN372">
        <f ca="1">_xlfn.COVARIANCE.P($AK$102:$AK$1171,AM372:AM1441)</f>
        <v>-6.6748091331065559E-2</v>
      </c>
      <c r="AO372">
        <f t="shared" ca="1" si="671"/>
        <v>0</v>
      </c>
    </row>
    <row r="373" spans="1:41" x14ac:dyDescent="0.3">
      <c r="A373">
        <v>371</v>
      </c>
      <c r="B373">
        <f>'Flight Input'!M373</f>
        <v>7.4675129999959609</v>
      </c>
      <c r="C373">
        <f ca="1">INDIRECT(CONCATENATE("'Flight Input'!",Analysis!$B$2,A373+2))</f>
        <v>9.8502896700000004</v>
      </c>
      <c r="D373">
        <f t="shared" si="668"/>
        <v>1.4880000002449378E-2</v>
      </c>
      <c r="F373">
        <f t="shared" ca="1" si="672"/>
        <v>73.060964923279258</v>
      </c>
      <c r="G373">
        <f t="shared" ca="1" si="673"/>
        <v>271.58034435999662</v>
      </c>
      <c r="I373">
        <f>SUM(D$2:D373)/COUNT(D$2:D373)</f>
        <v>1.9986288409704917E-2</v>
      </c>
      <c r="J373">
        <f>D373/I373</f>
        <v>0.74451042121577538</v>
      </c>
      <c r="L373">
        <f ca="1">VARA(C$2:C373)</f>
        <v>5.3615636684083352E-4</v>
      </c>
      <c r="M373">
        <f ca="1">(L373-L372)/D373</f>
        <v>-9.5697977461550314E-5</v>
      </c>
      <c r="N373">
        <f t="shared" ca="1" si="674"/>
        <v>-3.8897177412865927E-2</v>
      </c>
      <c r="O373" t="b">
        <f ca="1">IF(OR(O372,M373*MIN((B373-B$2)*Analysis!$B$19,1)&gt;Analysis!$B$18),TRUE,FALSE)</f>
        <v>0</v>
      </c>
      <c r="P373">
        <f ca="1">IF(O373,P372,SUM(C$2:C373)/COUNT(C$2:C373))</f>
        <v>9.853332141290327</v>
      </c>
      <c r="Q373">
        <f ca="1">IF(O373,C373-P373,0)</f>
        <v>0</v>
      </c>
      <c r="R373">
        <f ca="1">R372+Q373*$D373</f>
        <v>0</v>
      </c>
      <c r="S373">
        <f t="shared" ca="1" si="675"/>
        <v>0</v>
      </c>
      <c r="U373">
        <f ca="1">MEDIAN2(Q373,Analysis!$B$5,2)</f>
        <v>0</v>
      </c>
      <c r="V373">
        <f t="shared" ref="V373:W373" ca="1" si="774">V372+U373*$D373</f>
        <v>0</v>
      </c>
      <c r="W373">
        <f t="shared" ca="1" si="774"/>
        <v>0</v>
      </c>
      <c r="Y373">
        <f ca="1">AVERAGE2(U373,Analysis!$B$5,2)</f>
        <v>0</v>
      </c>
      <c r="Z373">
        <f t="shared" ref="Z373:AA373" ca="1" si="775">Z372+Y373*$D373</f>
        <v>0</v>
      </c>
      <c r="AA373">
        <f t="shared" ca="1" si="775"/>
        <v>0</v>
      </c>
      <c r="AD373">
        <f ca="1">IF(B373&gt;0,C373-Analysis!$B$14,0)</f>
        <v>-6.426474942859528E-3</v>
      </c>
      <c r="AE373">
        <f ca="1">IF(B373&gt;0,AE372+AD373*$D373,0)</f>
        <v>-2.5727757172623631E-2</v>
      </c>
      <c r="AF373">
        <f ca="1">IF(B373&gt;0,AF372+AE373*$D373,0)</f>
        <v>-0.14620597925098544</v>
      </c>
      <c r="AG373">
        <f ca="1">IF(AND(B373&gt;Analysis!$B$34,B373&lt;Analysis!$B$35),FilterInput(AD373,Analysis!$B$29,Analysis!$B$30),0)</f>
        <v>0</v>
      </c>
      <c r="AH373">
        <f ca="1">MEDIAN2(AG373,Analysis!$B$5,2)</f>
        <v>0</v>
      </c>
      <c r="AI373">
        <f ca="1">AVERAGE2(AH373,Analysis!$B$6,2)</f>
        <v>0</v>
      </c>
      <c r="AJ373">
        <f ca="1">INTEGRAL2(AI373,$B373,AJ372,AI372,$B372,Analysis!$B$22)</f>
        <v>0</v>
      </c>
      <c r="AK373">
        <f ca="1">IF(AND(B373&lt;Analysis!$B$35,B373&gt;0),INTEGRAL2(AJ373,$B373,AK372,AJ372,$B372,Analysis!$B$23),0)</f>
        <v>0</v>
      </c>
      <c r="AM373">
        <f>Analysis!$B$31*'Flight Input'!U373+IF('Flight Input'!U373 &gt; 0,Analysis!$B$32,0)</f>
        <v>0</v>
      </c>
      <c r="AN373">
        <f ca="1">_xlfn.COVARIANCE.P($AK$102:$AK$1171,AM373:AM1442)</f>
        <v>-6.7605120412387212E-2</v>
      </c>
      <c r="AO373">
        <f t="shared" ca="1" si="671"/>
        <v>0</v>
      </c>
    </row>
    <row r="374" spans="1:41" x14ac:dyDescent="0.3">
      <c r="A374">
        <v>372</v>
      </c>
      <c r="B374">
        <f>'Flight Input'!M374</f>
        <v>7.4838699999963865</v>
      </c>
      <c r="C374">
        <f ca="1">INDIRECT(CONCATENATE("'Flight Input'!",Analysis!$B$2,A374+2))</f>
        <v>9.8532915299999999</v>
      </c>
      <c r="D374">
        <f t="shared" si="668"/>
        <v>1.6357000000425614E-2</v>
      </c>
      <c r="F374">
        <f t="shared" ca="1" si="672"/>
        <v>73.22213521283966</v>
      </c>
      <c r="G374">
        <f t="shared" ca="1" si="673"/>
        <v>272.77803882570419</v>
      </c>
      <c r="I374">
        <f>SUM(D$2:D374)/COUNT(D$2:D374)</f>
        <v>1.9976532258067069E-2</v>
      </c>
      <c r="J374">
        <f>D374/I374</f>
        <v>0.8188107820275069</v>
      </c>
      <c r="L374">
        <f ca="1">VARA(C$2:C374)</f>
        <v>5.3471509070646323E-4</v>
      </c>
      <c r="M374">
        <f ca="1">(L374-L373)/D374</f>
        <v>-8.8113720996073786E-5</v>
      </c>
      <c r="N374">
        <f t="shared" ca="1" si="674"/>
        <v>0.18352142812993572</v>
      </c>
      <c r="O374" t="b">
        <f ca="1">IF(OR(O373,M374*MIN((B374-B$2)*Analysis!$B$19,1)&gt;Analysis!$B$18),TRUE,FALSE)</f>
        <v>0</v>
      </c>
      <c r="P374">
        <f ca="1">IF(O374,P373,SUM(C$2:C374)/COUNT(C$2:C374))</f>
        <v>9.8533320324128741</v>
      </c>
      <c r="Q374">
        <f ca="1">IF(O374,C374-P374,0)</f>
        <v>0</v>
      </c>
      <c r="R374">
        <f ca="1">R373+Q374*$D374</f>
        <v>0</v>
      </c>
      <c r="S374">
        <f t="shared" ca="1" si="675"/>
        <v>0</v>
      </c>
      <c r="U374">
        <f ca="1">MEDIAN2(Q374,Analysis!$B$5,2)</f>
        <v>0</v>
      </c>
      <c r="V374">
        <f t="shared" ref="V374:W374" ca="1" si="776">V373+U374*$D374</f>
        <v>0</v>
      </c>
      <c r="W374">
        <f t="shared" ca="1" si="776"/>
        <v>0</v>
      </c>
      <c r="Y374">
        <f ca="1">AVERAGE2(U374,Analysis!$B$5,2)</f>
        <v>0</v>
      </c>
      <c r="Z374">
        <f t="shared" ref="Z374:AA374" ca="1" si="777">Z373+Y374*$D374</f>
        <v>0</v>
      </c>
      <c r="AA374">
        <f t="shared" ca="1" si="777"/>
        <v>0</v>
      </c>
      <c r="AD374">
        <f ca="1">IF(B374&gt;0,C374-Analysis!$B$14,0)</f>
        <v>-3.4246149428600603E-3</v>
      </c>
      <c r="AE374">
        <f ca="1">IF(B374&gt;0,AE373+AD374*$D374,0)</f>
        <v>-2.5783773599245451E-2</v>
      </c>
      <c r="AF374">
        <f ca="1">IF(B374&gt;0,AF373+AE374*$D374,0)</f>
        <v>-0.14662772443575928</v>
      </c>
      <c r="AG374">
        <f ca="1">IF(AND(B374&gt;Analysis!$B$34,B374&lt;Analysis!$B$35),FilterInput(AD374,Analysis!$B$29,Analysis!$B$30),0)</f>
        <v>0</v>
      </c>
      <c r="AH374">
        <f ca="1">MEDIAN2(AG374,Analysis!$B$5,2)</f>
        <v>0</v>
      </c>
      <c r="AI374">
        <f ca="1">AVERAGE2(AH374,Analysis!$B$6,2)</f>
        <v>0</v>
      </c>
      <c r="AJ374">
        <f ca="1">INTEGRAL2(AI374,$B374,AJ373,AI373,$B373,Analysis!$B$22)</f>
        <v>0</v>
      </c>
      <c r="AK374">
        <f ca="1">IF(AND(B374&lt;Analysis!$B$35,B374&gt;0),INTEGRAL2(AJ374,$B374,AK373,AJ373,$B373,Analysis!$B$23),0)</f>
        <v>0</v>
      </c>
      <c r="AM374">
        <f>Analysis!$B$31*'Flight Input'!U374+IF('Flight Input'!U374 &gt; 0,Analysis!$B$32,0)</f>
        <v>0</v>
      </c>
      <c r="AN374">
        <f ca="1">_xlfn.COVARIANCE.P($AK$102:$AK$1171,AM374:AM1443)</f>
        <v>-6.8458236505883757E-2</v>
      </c>
      <c r="AO374">
        <f t="shared" ca="1" si="671"/>
        <v>0</v>
      </c>
    </row>
    <row r="375" spans="1:41" x14ac:dyDescent="0.3">
      <c r="A375">
        <v>373</v>
      </c>
      <c r="B375">
        <f>'Flight Input'!M375</f>
        <v>7.5100749999983236</v>
      </c>
      <c r="C375">
        <f ca="1">INDIRECT(CONCATENATE("'Flight Input'!",Analysis!$B$2,A375+2))</f>
        <v>9.8537427900000001</v>
      </c>
      <c r="D375">
        <f t="shared" si="668"/>
        <v>2.6205000001937151E-2</v>
      </c>
      <c r="F375">
        <f t="shared" ca="1" si="672"/>
        <v>73.480352542670701</v>
      </c>
      <c r="G375">
        <f t="shared" ca="1" si="673"/>
        <v>274.7035914642272</v>
      </c>
      <c r="I375">
        <f>SUM(D$2:D375)/COUNT(D$2:D375)</f>
        <v>1.999323056301042E-2</v>
      </c>
      <c r="J375">
        <f>D375/I375</f>
        <v>1.3106936329949177</v>
      </c>
      <c r="L375">
        <f ca="1">VARA(C$2:C375)</f>
        <v>5.3328198931225715E-4</v>
      </c>
      <c r="M375">
        <f ca="1">(L375-L374)/D375</f>
        <v>-5.4688089834006725E-5</v>
      </c>
      <c r="N375">
        <f t="shared" ca="1" si="674"/>
        <v>1.722037778923171E-2</v>
      </c>
      <c r="O375" t="b">
        <f ca="1">IF(OR(O374,M375*MIN((B375-B$2)*Analysis!$B$19,1)&gt;Analysis!$B$18),TRUE,FALSE)</f>
        <v>0</v>
      </c>
      <c r="P375">
        <f ca="1">IF(O375,P374,SUM(C$2:C375)/COUNT(C$2:C375))</f>
        <v>9.8533331306951926</v>
      </c>
      <c r="Q375">
        <f ca="1">IF(O375,C375-P375,0)</f>
        <v>0</v>
      </c>
      <c r="R375">
        <f ca="1">R374+Q375*$D375</f>
        <v>0</v>
      </c>
      <c r="S375">
        <f t="shared" ca="1" si="675"/>
        <v>0</v>
      </c>
      <c r="U375">
        <f ca="1">MEDIAN2(Q375,Analysis!$B$5,2)</f>
        <v>0</v>
      </c>
      <c r="V375">
        <f t="shared" ref="V375:W375" ca="1" si="778">V374+U375*$D375</f>
        <v>0</v>
      </c>
      <c r="W375">
        <f t="shared" ca="1" si="778"/>
        <v>0</v>
      </c>
      <c r="Y375">
        <f ca="1">AVERAGE2(U375,Analysis!$B$5,2)</f>
        <v>0</v>
      </c>
      <c r="Z375">
        <f t="shared" ref="Z375:AA375" ca="1" si="779">Z374+Y375*$D375</f>
        <v>0</v>
      </c>
      <c r="AA375">
        <f t="shared" ca="1" si="779"/>
        <v>0</v>
      </c>
      <c r="AD375">
        <f ca="1">IF(B375&gt;0,C375-Analysis!$B$14,0)</f>
        <v>-2.9733549428598849E-3</v>
      </c>
      <c r="AE375">
        <f ca="1">IF(B375&gt;0,AE374+AD375*$D375,0)</f>
        <v>-2.5861690365528853E-2</v>
      </c>
      <c r="AF375">
        <f ca="1">IF(B375&gt;0,AF374+AE375*$D375,0)</f>
        <v>-0.14730543003183805</v>
      </c>
      <c r="AG375">
        <f ca="1">IF(AND(B375&gt;Analysis!$B$34,B375&lt;Analysis!$B$35),FilterInput(AD375,Analysis!$B$29,Analysis!$B$30),0)</f>
        <v>0</v>
      </c>
      <c r="AH375">
        <f ca="1">MEDIAN2(AG375,Analysis!$B$5,2)</f>
        <v>0</v>
      </c>
      <c r="AI375">
        <f ca="1">AVERAGE2(AH375,Analysis!$B$6,2)</f>
        <v>0</v>
      </c>
      <c r="AJ375">
        <f ca="1">INTEGRAL2(AI375,$B375,AJ374,AI374,$B374,Analysis!$B$22)</f>
        <v>0</v>
      </c>
      <c r="AK375">
        <f ca="1">IF(AND(B375&lt;Analysis!$B$35,B375&gt;0),INTEGRAL2(AJ375,$B375,AK374,AJ374,$B374,Analysis!$B$23),0)</f>
        <v>0</v>
      </c>
      <c r="AM375">
        <f>Analysis!$B$31*'Flight Input'!U375+IF('Flight Input'!U375 &gt; 0,Analysis!$B$32,0)</f>
        <v>0</v>
      </c>
      <c r="AN375">
        <f ca="1">_xlfn.COVARIANCE.P($AK$102:$AK$1171,AM375:AM1444)</f>
        <v>-6.9308986209262582E-2</v>
      </c>
      <c r="AO375">
        <f t="shared" ca="1" si="671"/>
        <v>0</v>
      </c>
    </row>
    <row r="376" spans="1:41" x14ac:dyDescent="0.3">
      <c r="A376">
        <v>374</v>
      </c>
      <c r="B376">
        <f>'Flight Input'!M376</f>
        <v>7.528613000002224</v>
      </c>
      <c r="C376">
        <f ca="1">INDIRECT(CONCATENATE("'Flight Input'!",Analysis!$B$2,A376+2))</f>
        <v>9.8522026199999999</v>
      </c>
      <c r="D376">
        <f t="shared" si="668"/>
        <v>1.8538000003900379E-2</v>
      </c>
      <c r="F376">
        <f t="shared" ca="1" si="672"/>
        <v>73.662992674878694</v>
      </c>
      <c r="G376">
        <f t="shared" ca="1" si="673"/>
        <v>276.06915602272142</v>
      </c>
      <c r="I376">
        <f>SUM(D$2:D376)/COUNT(D$2:D376)</f>
        <v>1.9989339572210663E-2</v>
      </c>
      <c r="J376">
        <f>D376/I376</f>
        <v>0.92739432120469112</v>
      </c>
      <c r="L376">
        <f ca="1">VARA(C$2:C376)</f>
        <v>5.3185950978545124E-4</v>
      </c>
      <c r="M376">
        <f ca="1">(L376-L375)/D376</f>
        <v>-7.6733171135322952E-5</v>
      </c>
      <c r="N376">
        <f t="shared" ca="1" si="674"/>
        <v>-8.3081777952105057E-2</v>
      </c>
      <c r="O376" t="b">
        <f ca="1">IF(OR(O375,M376*MIN((B376-B$2)*Analysis!$B$19,1)&gt;Analysis!$B$18),TRUE,FALSE)</f>
        <v>0</v>
      </c>
      <c r="P376">
        <f ca="1">IF(O376,P375,SUM(C$2:C376)/COUNT(C$2:C376))</f>
        <v>9.853330116000004</v>
      </c>
      <c r="Q376">
        <f ca="1">IF(O376,C376-P376,0)</f>
        <v>0</v>
      </c>
      <c r="R376">
        <f ca="1">R375+Q376*$D376</f>
        <v>0</v>
      </c>
      <c r="S376">
        <f t="shared" ca="1" si="675"/>
        <v>0</v>
      </c>
      <c r="U376">
        <f ca="1">MEDIAN2(Q376,Analysis!$B$5,2)</f>
        <v>0</v>
      </c>
      <c r="V376">
        <f t="shared" ref="V376:W376" ca="1" si="780">V375+U376*$D376</f>
        <v>0</v>
      </c>
      <c r="W376">
        <f t="shared" ca="1" si="780"/>
        <v>0</v>
      </c>
      <c r="Y376">
        <f ca="1">AVERAGE2(U376,Analysis!$B$5,2)</f>
        <v>0</v>
      </c>
      <c r="Z376">
        <f t="shared" ref="Z376:AA376" ca="1" si="781">Z375+Y376*$D376</f>
        <v>0</v>
      </c>
      <c r="AA376">
        <f t="shared" ca="1" si="781"/>
        <v>0</v>
      </c>
      <c r="AD376">
        <f ca="1">IF(B376&gt;0,C376-Analysis!$B$14,0)</f>
        <v>-4.5135249428600588E-3</v>
      </c>
      <c r="AE376">
        <f ca="1">IF(B376&gt;0,AE375+AD376*$D376,0)</f>
        <v>-2.5945362090937198E-2</v>
      </c>
      <c r="AF376">
        <f ca="1">IF(B376&gt;0,AF375+AE376*$D376,0)</f>
        <v>-0.14778640515438105</v>
      </c>
      <c r="AG376">
        <f ca="1">IF(AND(B376&gt;Analysis!$B$34,B376&lt;Analysis!$B$35),FilterInput(AD376,Analysis!$B$29,Analysis!$B$30),0)</f>
        <v>0</v>
      </c>
      <c r="AH376">
        <f ca="1">MEDIAN2(AG376,Analysis!$B$5,2)</f>
        <v>0</v>
      </c>
      <c r="AI376">
        <f ca="1">AVERAGE2(AH376,Analysis!$B$6,2)</f>
        <v>0</v>
      </c>
      <c r="AJ376">
        <f ca="1">INTEGRAL2(AI376,$B376,AJ375,AI375,$B375,Analysis!$B$22)</f>
        <v>0</v>
      </c>
      <c r="AK376">
        <f ca="1">IF(AND(B376&lt;Analysis!$B$35,B376&gt;0),INTEGRAL2(AJ376,$B376,AK375,AJ375,$B375,Analysis!$B$23),0)</f>
        <v>0</v>
      </c>
      <c r="AM376">
        <f>Analysis!$B$31*'Flight Input'!U376+IF('Flight Input'!U376 &gt; 0,Analysis!$B$32,0)</f>
        <v>0</v>
      </c>
      <c r="AN376">
        <f ca="1">_xlfn.COVARIANCE.P($AK$102:$AK$1171,AM376:AM1445)</f>
        <v>-7.0160835772867705E-2</v>
      </c>
      <c r="AO376">
        <f t="shared" ca="1" si="671"/>
        <v>0</v>
      </c>
    </row>
    <row r="377" spans="1:41" x14ac:dyDescent="0.3">
      <c r="A377">
        <v>375</v>
      </c>
      <c r="B377">
        <f>'Flight Input'!M377</f>
        <v>7.5522110000019893</v>
      </c>
      <c r="C377">
        <f ca="1">INDIRECT(CONCATENATE("'Flight Input'!",Analysis!$B$2,A377+2))</f>
        <v>9.850397580000001</v>
      </c>
      <c r="D377">
        <f t="shared" si="668"/>
        <v>2.3597999999765307E-2</v>
      </c>
      <c r="F377">
        <f t="shared" ca="1" si="672"/>
        <v>73.895442356969227</v>
      </c>
      <c r="G377">
        <f t="shared" ca="1" si="673"/>
        <v>277.81294067144381</v>
      </c>
      <c r="I377">
        <f>SUM(D$2:D377)/COUNT(D$2:D377)</f>
        <v>1.9998962666684141E-2</v>
      </c>
      <c r="J377">
        <f>D377/I377</f>
        <v>1.1799612006415077</v>
      </c>
      <c r="L377">
        <f ca="1">VARA(C$2:C377)</f>
        <v>5.3046408948114203E-4</v>
      </c>
      <c r="M377">
        <f ca="1">(L377-L376)/D377</f>
        <v>-5.9132990267102872E-5</v>
      </c>
      <c r="N377">
        <f t="shared" ca="1" si="674"/>
        <v>-7.6491228070890635E-2</v>
      </c>
      <c r="O377" t="b">
        <f ca="1">IF(OR(O376,M377*MIN((B377-B$2)*Analysis!$B$19,1)&gt;Analysis!$B$18),TRUE,FALSE)</f>
        <v>0</v>
      </c>
      <c r="P377">
        <f ca="1">IF(O377,P376,SUM(C$2:C377)/COUNT(C$2:C377))</f>
        <v>9.8533223167021315</v>
      </c>
      <c r="Q377">
        <f ca="1">IF(O377,C377-P377,0)</f>
        <v>0</v>
      </c>
      <c r="R377">
        <f ca="1">R376+Q377*$D377</f>
        <v>0</v>
      </c>
      <c r="S377">
        <f t="shared" ca="1" si="675"/>
        <v>0</v>
      </c>
      <c r="U377">
        <f ca="1">MEDIAN2(Q377,Analysis!$B$5,2)</f>
        <v>0</v>
      </c>
      <c r="V377">
        <f t="shared" ref="V377:W377" ca="1" si="782">V376+U377*$D377</f>
        <v>0</v>
      </c>
      <c r="W377">
        <f t="shared" ca="1" si="782"/>
        <v>0</v>
      </c>
      <c r="Y377">
        <f ca="1">AVERAGE2(U377,Analysis!$B$5,2)</f>
        <v>0</v>
      </c>
      <c r="Z377">
        <f t="shared" ref="Z377:AA377" ca="1" si="783">Z376+Y377*$D377</f>
        <v>0</v>
      </c>
      <c r="AA377">
        <f t="shared" ca="1" si="783"/>
        <v>0</v>
      </c>
      <c r="AD377">
        <f ca="1">IF(B377&gt;0,C377-Analysis!$B$14,0)</f>
        <v>-6.3185649428589841E-3</v>
      </c>
      <c r="AE377">
        <f ca="1">IF(B377&gt;0,AE376+AD377*$D377,0)</f>
        <v>-2.6094467586457303E-2</v>
      </c>
      <c r="AF377">
        <f ca="1">IF(B377&gt;0,AF376+AE377*$D377,0)</f>
        <v>-0.14840218240048014</v>
      </c>
      <c r="AG377">
        <f ca="1">IF(AND(B377&gt;Analysis!$B$34,B377&lt;Analysis!$B$35),FilterInput(AD377,Analysis!$B$29,Analysis!$B$30),0)</f>
        <v>0</v>
      </c>
      <c r="AH377">
        <f ca="1">MEDIAN2(AG377,Analysis!$B$5,2)</f>
        <v>0</v>
      </c>
      <c r="AI377">
        <f ca="1">AVERAGE2(AH377,Analysis!$B$6,2)</f>
        <v>0</v>
      </c>
      <c r="AJ377">
        <f ca="1">INTEGRAL2(AI377,$B377,AJ376,AI376,$B376,Analysis!$B$22)</f>
        <v>0</v>
      </c>
      <c r="AK377">
        <f ca="1">IF(AND(B377&lt;Analysis!$B$35,B377&gt;0),INTEGRAL2(AJ377,$B377,AK376,AJ376,$B376,Analysis!$B$23),0)</f>
        <v>0</v>
      </c>
      <c r="AM377">
        <f>Analysis!$B$31*'Flight Input'!U377+IF('Flight Input'!U377 &gt; 0,Analysis!$B$32,0)</f>
        <v>0</v>
      </c>
      <c r="AN377">
        <f ca="1">_xlfn.COVARIANCE.P($AK$102:$AK$1171,AM377:AM1446)</f>
        <v>-7.1011192924779587E-2</v>
      </c>
      <c r="AO377">
        <f t="shared" ca="1" si="671"/>
        <v>0</v>
      </c>
    </row>
    <row r="378" spans="1:41" x14ac:dyDescent="0.3">
      <c r="A378">
        <v>376</v>
      </c>
      <c r="B378">
        <f>'Flight Input'!M378</f>
        <v>7.5683180000050925</v>
      </c>
      <c r="C378">
        <f ca="1">INDIRECT(CONCATENATE("'Flight Input'!",Analysis!$B$2,A378+2))</f>
        <v>9.8504073900000009</v>
      </c>
      <c r="D378">
        <f t="shared" si="668"/>
        <v>1.6107000003103167E-2</v>
      </c>
      <c r="F378">
        <f t="shared" ca="1" si="672"/>
        <v>74.054102868830526</v>
      </c>
      <c r="G378">
        <f t="shared" ca="1" si="673"/>
        <v>279.00573010658189</v>
      </c>
      <c r="I378">
        <f>SUM(D$2:D378)/COUNT(D$2:D378)</f>
        <v>1.9988611702153339E-2</v>
      </c>
      <c r="J378">
        <f>D378/I378</f>
        <v>0.80580883970886219</v>
      </c>
      <c r="L378">
        <f ca="1">VARA(C$2:C378)</f>
        <v>5.290758186573993E-4</v>
      </c>
      <c r="M378">
        <f ca="1">(L378-L377)/D378</f>
        <v>-8.6190527315779597E-5</v>
      </c>
      <c r="N378">
        <f t="shared" ca="1" si="674"/>
        <v>6.0905196485987298E-4</v>
      </c>
      <c r="O378" t="b">
        <f ca="1">IF(OR(O377,M378*MIN((B378-B$2)*Analysis!$B$19,1)&gt;Analysis!$B$18),TRUE,FALSE)</f>
        <v>0</v>
      </c>
      <c r="P378">
        <f ca="1">IF(O378,P377,SUM(C$2:C378)/COUNT(C$2:C378))</f>
        <v>9.8533145848010655</v>
      </c>
      <c r="Q378">
        <f ca="1">IF(O378,C378-P378,0)</f>
        <v>0</v>
      </c>
      <c r="R378">
        <f ca="1">R377+Q378*$D378</f>
        <v>0</v>
      </c>
      <c r="S378">
        <f t="shared" ca="1" si="675"/>
        <v>0</v>
      </c>
      <c r="U378">
        <f ca="1">MEDIAN2(Q378,Analysis!$B$5,2)</f>
        <v>0</v>
      </c>
      <c r="V378">
        <f t="shared" ref="V378:W378" ca="1" si="784">V377+U378*$D378</f>
        <v>0</v>
      </c>
      <c r="W378">
        <f t="shared" ca="1" si="784"/>
        <v>0</v>
      </c>
      <c r="Y378">
        <f ca="1">AVERAGE2(U378,Analysis!$B$5,2)</f>
        <v>0</v>
      </c>
      <c r="Z378">
        <f t="shared" ref="Z378:AA378" ca="1" si="785">Z377+Y378*$D378</f>
        <v>0</v>
      </c>
      <c r="AA378">
        <f t="shared" ca="1" si="785"/>
        <v>0</v>
      </c>
      <c r="AD378">
        <f ca="1">IF(B378&gt;0,C378-Analysis!$B$14,0)</f>
        <v>-6.3087549428590961E-3</v>
      </c>
      <c r="AE378">
        <f ca="1">IF(B378&gt;0,AE377+AD378*$D378,0)</f>
        <v>-2.619608270234151E-2</v>
      </c>
      <c r="AF378">
        <f ca="1">IF(B378&gt;0,AF377+AE378*$D378,0)</f>
        <v>-0.14882412270464804</v>
      </c>
      <c r="AG378">
        <f ca="1">IF(AND(B378&gt;Analysis!$B$34,B378&lt;Analysis!$B$35),FilterInput(AD378,Analysis!$B$29,Analysis!$B$30),0)</f>
        <v>0</v>
      </c>
      <c r="AH378">
        <f ca="1">MEDIAN2(AG378,Analysis!$B$5,2)</f>
        <v>0</v>
      </c>
      <c r="AI378">
        <f ca="1">AVERAGE2(AH378,Analysis!$B$6,2)</f>
        <v>0</v>
      </c>
      <c r="AJ378">
        <f ca="1">INTEGRAL2(AI378,$B378,AJ377,AI377,$B377,Analysis!$B$22)</f>
        <v>0</v>
      </c>
      <c r="AK378">
        <f ca="1">IF(AND(B378&lt;Analysis!$B$35,B378&gt;0),INTEGRAL2(AJ378,$B378,AK377,AJ377,$B377,Analysis!$B$23),0)</f>
        <v>0</v>
      </c>
      <c r="AM378">
        <f>Analysis!$B$31*'Flight Input'!U378+IF('Flight Input'!U378 &gt; 0,Analysis!$B$32,0)</f>
        <v>0</v>
      </c>
      <c r="AN378">
        <f ca="1">_xlfn.COVARIANCE.P($AK$102:$AK$1171,AM378:AM1447)</f>
        <v>-7.1859391886597027E-2</v>
      </c>
      <c r="AO378">
        <f t="shared" ca="1" si="671"/>
        <v>0</v>
      </c>
    </row>
    <row r="379" spans="1:41" x14ac:dyDescent="0.3">
      <c r="A379">
        <v>377</v>
      </c>
      <c r="B379">
        <f>'Flight Input'!M379</f>
        <v>7.5886889999965206</v>
      </c>
      <c r="C379">
        <f ca="1">INDIRECT(CONCATENATE("'Flight Input'!",Analysis!$B$2,A379+2))</f>
        <v>9.8849091599999994</v>
      </c>
      <c r="D379">
        <f t="shared" si="668"/>
        <v>2.0370999991428107E-2</v>
      </c>
      <c r="F379">
        <f t="shared" ca="1" si="672"/>
        <v>74.255468353244154</v>
      </c>
      <c r="G379">
        <f t="shared" ca="1" si="673"/>
        <v>280.5183882517693</v>
      </c>
      <c r="I379">
        <f>SUM(D$2:D379)/COUNT(D$2:D379)</f>
        <v>1.9989625994697835E-2</v>
      </c>
      <c r="J379">
        <f>D379/I379</f>
        <v>1.0190785959092696</v>
      </c>
      <c r="L379">
        <f ca="1">VARA(C$2:C379)</f>
        <v>5.3031322071879971E-4</v>
      </c>
      <c r="M379">
        <f ca="1">(L379-L378)/D379</f>
        <v>6.0743314610038553E-5</v>
      </c>
      <c r="N379">
        <f t="shared" ca="1" si="674"/>
        <v>1.6936709054300971</v>
      </c>
      <c r="O379" t="b">
        <f ca="1">IF(OR(O378,M379*MIN((B379-B$2)*Analysis!$B$19,1)&gt;Analysis!$B$18),TRUE,FALSE)</f>
        <v>0</v>
      </c>
      <c r="P379">
        <f ca="1">IF(O379,P378,SUM(C$2:C379)/COUNT(C$2:C379))</f>
        <v>9.8533981683333369</v>
      </c>
      <c r="Q379">
        <f ca="1">IF(O379,C379-P379,0)</f>
        <v>0</v>
      </c>
      <c r="R379">
        <f ca="1">R378+Q379*$D379</f>
        <v>0</v>
      </c>
      <c r="S379">
        <f t="shared" ca="1" si="675"/>
        <v>0</v>
      </c>
      <c r="U379">
        <f ca="1">MEDIAN2(Q379,Analysis!$B$5,2)</f>
        <v>0</v>
      </c>
      <c r="V379">
        <f t="shared" ref="V379:W379" ca="1" si="786">V378+U379*$D379</f>
        <v>0</v>
      </c>
      <c r="W379">
        <f t="shared" ca="1" si="786"/>
        <v>0</v>
      </c>
      <c r="Y379">
        <f ca="1">AVERAGE2(U379,Analysis!$B$5,2)</f>
        <v>0</v>
      </c>
      <c r="Z379">
        <f t="shared" ref="Z379:AA379" ca="1" si="787">Z378+Y379*$D379</f>
        <v>0</v>
      </c>
      <c r="AA379">
        <f t="shared" ca="1" si="787"/>
        <v>0</v>
      </c>
      <c r="AD379">
        <f ca="1">IF(B379&gt;0,C379-Analysis!$B$14,0)</f>
        <v>2.8193015057139448E-2</v>
      </c>
      <c r="AE379">
        <f ca="1">IF(B379&gt;0,AE378+AD379*$D379,0)</f>
        <v>-2.5621762792854191E-2</v>
      </c>
      <c r="AF379">
        <f ca="1">IF(B379&gt;0,AF378+AE379*$D379,0)</f>
        <v>-0.14934606363428166</v>
      </c>
      <c r="AG379">
        <f ca="1">IF(AND(B379&gt;Analysis!$B$34,B379&lt;Analysis!$B$35),FilterInput(AD379,Analysis!$B$29,Analysis!$B$30),0)</f>
        <v>0</v>
      </c>
      <c r="AH379">
        <f ca="1">MEDIAN2(AG379,Analysis!$B$5,2)</f>
        <v>0</v>
      </c>
      <c r="AI379">
        <f ca="1">AVERAGE2(AH379,Analysis!$B$6,2)</f>
        <v>0</v>
      </c>
      <c r="AJ379">
        <f ca="1">INTEGRAL2(AI379,$B379,AJ378,AI378,$B378,Analysis!$B$22)</f>
        <v>0</v>
      </c>
      <c r="AK379">
        <f ca="1">IF(AND(B379&lt;Analysis!$B$35,B379&gt;0),INTEGRAL2(AJ379,$B379,AK378,AJ378,$B378,Analysis!$B$23),0)</f>
        <v>0</v>
      </c>
      <c r="AM379">
        <f>Analysis!$B$31*'Flight Input'!U379+IF('Flight Input'!U379 &gt; 0,Analysis!$B$32,0)</f>
        <v>0</v>
      </c>
      <c r="AN379">
        <f ca="1">_xlfn.COVARIANCE.P($AK$102:$AK$1171,AM379:AM1448)</f>
        <v>-7.2706128056204009E-2</v>
      </c>
      <c r="AO379">
        <f t="shared" ca="1" si="671"/>
        <v>0</v>
      </c>
    </row>
    <row r="380" spans="1:41" x14ac:dyDescent="0.3">
      <c r="A380">
        <v>378</v>
      </c>
      <c r="B380">
        <f>'Flight Input'!M380</f>
        <v>7.6127379999961704</v>
      </c>
      <c r="C380">
        <f ca="1">INDIRECT(CONCATENATE("'Flight Input'!",Analysis!$B$2,A380+2))</f>
        <v>9.8500542300000014</v>
      </c>
      <c r="D380">
        <f t="shared" si="668"/>
        <v>2.4048999999649823E-2</v>
      </c>
      <c r="F380">
        <f t="shared" ca="1" si="672"/>
        <v>74.492352307417974</v>
      </c>
      <c r="G380">
        <f t="shared" ca="1" si="673"/>
        <v>282.3098548323843</v>
      </c>
      <c r="I380">
        <f>SUM(D$2:D380)/COUNT(D$2:D380)</f>
        <v>2.0000365079367022E-2</v>
      </c>
      <c r="J380">
        <f>D380/I380</f>
        <v>1.2024280508989056</v>
      </c>
      <c r="L380">
        <f ca="1">VARA(C$2:C380)</f>
        <v>5.2893977944658407E-4</v>
      </c>
      <c r="M380">
        <f ca="1">(L380-L379)/D380</f>
        <v>-5.7110119848461085E-5</v>
      </c>
      <c r="N380">
        <f t="shared" ca="1" si="674"/>
        <v>-1.4493297018797282</v>
      </c>
      <c r="O380" t="b">
        <f ca="1">IF(OR(O379,M380*MIN((B380-B$2)*Analysis!$B$19,1)&gt;Analysis!$B$18),TRUE,FALSE)</f>
        <v>0</v>
      </c>
      <c r="P380">
        <f ca="1">IF(O380,P379,SUM(C$2:C380)/COUNT(C$2:C380))</f>
        <v>9.8533893452770478</v>
      </c>
      <c r="Q380">
        <f ca="1">IF(O380,C380-P380,0)</f>
        <v>0</v>
      </c>
      <c r="R380">
        <f ca="1">R379+Q380*$D380</f>
        <v>0</v>
      </c>
      <c r="S380">
        <f t="shared" ca="1" si="675"/>
        <v>0</v>
      </c>
      <c r="U380">
        <f ca="1">MEDIAN2(Q380,Analysis!$B$5,2)</f>
        <v>0</v>
      </c>
      <c r="V380">
        <f t="shared" ref="V380:W380" ca="1" si="788">V379+U380*$D380</f>
        <v>0</v>
      </c>
      <c r="W380">
        <f t="shared" ca="1" si="788"/>
        <v>0</v>
      </c>
      <c r="Y380">
        <f ca="1">AVERAGE2(U380,Analysis!$B$5,2)</f>
        <v>0</v>
      </c>
      <c r="Z380">
        <f t="shared" ref="Z380:AA380" ca="1" si="789">Z379+Y380*$D380</f>
        <v>0</v>
      </c>
      <c r="AA380">
        <f t="shared" ca="1" si="789"/>
        <v>0</v>
      </c>
      <c r="AD380">
        <f ca="1">IF(B380&gt;0,C380-Analysis!$B$14,0)</f>
        <v>-6.6619149428586155E-3</v>
      </c>
      <c r="AE380">
        <f ca="1">IF(B380&gt;0,AE379+AD380*$D380,0)</f>
        <v>-2.5781975185312667E-2</v>
      </c>
      <c r="AF380">
        <f ca="1">IF(B380&gt;0,AF379+AE380*$D380,0)</f>
        <v>-0.1499660943555042</v>
      </c>
      <c r="AG380">
        <f ca="1">IF(AND(B380&gt;Analysis!$B$34,B380&lt;Analysis!$B$35),FilterInput(AD380,Analysis!$B$29,Analysis!$B$30),0)</f>
        <v>0</v>
      </c>
      <c r="AH380">
        <f ca="1">MEDIAN2(AG380,Analysis!$B$5,2)</f>
        <v>0</v>
      </c>
      <c r="AI380">
        <f ca="1">AVERAGE2(AH380,Analysis!$B$6,2)</f>
        <v>0</v>
      </c>
      <c r="AJ380">
        <f ca="1">INTEGRAL2(AI380,$B380,AJ379,AI379,$B379,Analysis!$B$22)</f>
        <v>0</v>
      </c>
      <c r="AK380">
        <f ca="1">IF(AND(B380&lt;Analysis!$B$35,B380&gt;0),INTEGRAL2(AJ380,$B380,AK379,AJ379,$B379,Analysis!$B$23),0)</f>
        <v>0</v>
      </c>
      <c r="AM380">
        <f>Analysis!$B$31*'Flight Input'!U380+IF('Flight Input'!U380 &gt; 0,Analysis!$B$32,0)</f>
        <v>0</v>
      </c>
      <c r="AN380">
        <f ca="1">_xlfn.COVARIANCE.P($AK$102:$AK$1171,AM380:AM1449)</f>
        <v>-7.3551402657865111E-2</v>
      </c>
      <c r="AO380">
        <f t="shared" ca="1" si="671"/>
        <v>0</v>
      </c>
    </row>
    <row r="381" spans="1:41" x14ac:dyDescent="0.3">
      <c r="A381">
        <v>379</v>
      </c>
      <c r="B381">
        <f>'Flight Input'!M381</f>
        <v>7.6298700000043027</v>
      </c>
      <c r="C381">
        <f ca="1">INDIRECT(CONCATENATE("'Flight Input'!",Analysis!$B$2,A381+2))</f>
        <v>9.8431283700000005</v>
      </c>
      <c r="D381">
        <f t="shared" si="668"/>
        <v>1.7132000008132309E-2</v>
      </c>
      <c r="F381">
        <f t="shared" ca="1" si="672"/>
        <v>74.660984782732868</v>
      </c>
      <c r="G381">
        <f t="shared" ca="1" si="673"/>
        <v>283.58894682428922</v>
      </c>
      <c r="I381">
        <f>SUM(D$2:D381)/COUNT(D$2:D381)</f>
        <v>1.999279683379648E-2</v>
      </c>
      <c r="J381">
        <f>D381/I381</f>
        <v>0.85690862316831096</v>
      </c>
      <c r="L381">
        <f ca="1">VARA(C$2:C381)</f>
        <v>5.2782123264321159E-4</v>
      </c>
      <c r="M381">
        <f ca="1">(L381-L380)/D381</f>
        <v>-6.5289913777814569E-5</v>
      </c>
      <c r="N381">
        <f t="shared" ca="1" si="674"/>
        <v>-0.40426453401314699</v>
      </c>
      <c r="O381" t="b">
        <f ca="1">IF(OR(O380,M381*MIN((B381-B$2)*Analysis!$B$19,1)&gt;Analysis!$B$18),TRUE,FALSE)</f>
        <v>0</v>
      </c>
      <c r="P381">
        <f ca="1">IF(O381,P380,SUM(C$2:C381)/COUNT(C$2:C381))</f>
        <v>9.8533623427105308</v>
      </c>
      <c r="Q381">
        <f ca="1">IF(O381,C381-P381,0)</f>
        <v>0</v>
      </c>
      <c r="R381">
        <f ca="1">R380+Q381*$D381</f>
        <v>0</v>
      </c>
      <c r="S381">
        <f t="shared" ca="1" si="675"/>
        <v>0</v>
      </c>
      <c r="U381">
        <f ca="1">MEDIAN2(Q381,Analysis!$B$5,2)</f>
        <v>0</v>
      </c>
      <c r="V381">
        <f t="shared" ref="V381:W381" ca="1" si="790">V380+U381*$D381</f>
        <v>0</v>
      </c>
      <c r="W381">
        <f t="shared" ca="1" si="790"/>
        <v>0</v>
      </c>
      <c r="Y381">
        <f ca="1">AVERAGE2(U381,Analysis!$B$5,2)</f>
        <v>0</v>
      </c>
      <c r="Z381">
        <f t="shared" ref="Z381:AA381" ca="1" si="791">Z380+Y381*$D381</f>
        <v>0</v>
      </c>
      <c r="AA381">
        <f t="shared" ca="1" si="791"/>
        <v>0</v>
      </c>
      <c r="AD381">
        <f ca="1">IF(B381&gt;0,C381-Analysis!$B$14,0)</f>
        <v>-1.3587774942859454E-2</v>
      </c>
      <c r="AE381">
        <f ca="1">IF(B381&gt;0,AE380+AD381*$D381,0)</f>
        <v>-2.6014760945744234E-2</v>
      </c>
      <c r="AF381">
        <f ca="1">IF(B381&gt;0,AF380+AE381*$D381,0)</f>
        <v>-0.15041177924023824</v>
      </c>
      <c r="AG381">
        <f ca="1">IF(AND(B381&gt;Analysis!$B$34,B381&lt;Analysis!$B$35),FilterInput(AD381,Analysis!$B$29,Analysis!$B$30),0)</f>
        <v>0</v>
      </c>
      <c r="AH381">
        <f ca="1">MEDIAN2(AG381,Analysis!$B$5,2)</f>
        <v>0</v>
      </c>
      <c r="AI381">
        <f ca="1">AVERAGE2(AH381,Analysis!$B$6,2)</f>
        <v>0</v>
      </c>
      <c r="AJ381">
        <f ca="1">INTEGRAL2(AI381,$B381,AJ380,AI380,$B380,Analysis!$B$22)</f>
        <v>0</v>
      </c>
      <c r="AK381">
        <f ca="1">IF(AND(B381&lt;Analysis!$B$35,B381&gt;0),INTEGRAL2(AJ381,$B381,AK380,AJ380,$B380,Analysis!$B$23),0)</f>
        <v>0</v>
      </c>
      <c r="AM381">
        <f>Analysis!$B$31*'Flight Input'!U381+IF('Flight Input'!U381 &gt; 0,Analysis!$B$32,0)</f>
        <v>0</v>
      </c>
      <c r="AN381">
        <f ca="1">_xlfn.COVARIANCE.P($AK$102:$AK$1171,AM381:AM1450)</f>
        <v>-7.4394086927263417E-2</v>
      </c>
      <c r="AO381">
        <f t="shared" ca="1" si="671"/>
        <v>0</v>
      </c>
    </row>
    <row r="382" spans="1:41" x14ac:dyDescent="0.3">
      <c r="A382">
        <v>380</v>
      </c>
      <c r="B382">
        <f>'Flight Input'!M382</f>
        <v>7.6484230000060052</v>
      </c>
      <c r="C382">
        <f ca="1">INDIRECT(CONCATENATE("'Flight Input'!",Analysis!$B$2,A382+2))</f>
        <v>9.8275697100000023</v>
      </c>
      <c r="D382">
        <f t="shared" si="668"/>
        <v>1.8553000001702458E-2</v>
      </c>
      <c r="F382">
        <f t="shared" ca="1" si="672"/>
        <v>74.843315683579235</v>
      </c>
      <c r="G382">
        <f t="shared" ca="1" si="673"/>
        <v>284.97751486029409</v>
      </c>
      <c r="I382">
        <f>SUM(D$2:D382)/COUNT(D$2:D382)</f>
        <v>1.9989007894764654E-2</v>
      </c>
      <c r="J382">
        <f>D382/I382</f>
        <v>0.92816012177181129</v>
      </c>
      <c r="L382">
        <f ca="1">VARA(C$2:C382)</f>
        <v>5.2817831838140915E-4</v>
      </c>
      <c r="M382">
        <f ca="1">(L382-L381)/D382</f>
        <v>1.9246792333573597E-5</v>
      </c>
      <c r="N382">
        <f t="shared" ca="1" si="674"/>
        <v>-0.83860615526170856</v>
      </c>
      <c r="O382" t="b">
        <f ca="1">IF(OR(O381,M382*MIN((B382-B$2)*Analysis!$B$19,1)&gt;Analysis!$B$18),TRUE,FALSE)</f>
        <v>0</v>
      </c>
      <c r="P382">
        <f ca="1">IF(O382,P381,SUM(C$2:C382)/COUNT(C$2:C382))</f>
        <v>9.8532946455118147</v>
      </c>
      <c r="Q382">
        <f ca="1">IF(O382,C382-P382,0)</f>
        <v>0</v>
      </c>
      <c r="R382">
        <f ca="1">R381+Q382*$D382</f>
        <v>0</v>
      </c>
      <c r="S382">
        <f t="shared" ca="1" si="675"/>
        <v>0</v>
      </c>
      <c r="U382">
        <f ca="1">MEDIAN2(Q382,Analysis!$B$5,2)</f>
        <v>0</v>
      </c>
      <c r="V382">
        <f t="shared" ref="V382:W382" ca="1" si="792">V381+U382*$D382</f>
        <v>0</v>
      </c>
      <c r="W382">
        <f t="shared" ca="1" si="792"/>
        <v>0</v>
      </c>
      <c r="Y382">
        <f ca="1">AVERAGE2(U382,Analysis!$B$5,2)</f>
        <v>0</v>
      </c>
      <c r="Z382">
        <f t="shared" ref="Z382:AA382" ca="1" si="793">Z381+Y382*$D382</f>
        <v>0</v>
      </c>
      <c r="AA382">
        <f t="shared" ca="1" si="793"/>
        <v>0</v>
      </c>
      <c r="AD382">
        <f ca="1">IF(B382&gt;0,C382-Analysis!$B$14,0)</f>
        <v>-2.9146434942857624E-2</v>
      </c>
      <c r="AE382">
        <f ca="1">IF(B382&gt;0,AE381+AD382*$D382,0)</f>
        <v>-2.6555514753288691E-2</v>
      </c>
      <c r="AF382">
        <f ca="1">IF(B382&gt;0,AF381+AE382*$D382,0)</f>
        <v>-0.15090446370550123</v>
      </c>
      <c r="AG382">
        <f ca="1">IF(AND(B382&gt;Analysis!$B$34,B382&lt;Analysis!$B$35),FilterInput(AD382,Analysis!$B$29,Analysis!$B$30),0)</f>
        <v>0</v>
      </c>
      <c r="AH382">
        <f ca="1">MEDIAN2(AG382,Analysis!$B$5,2)</f>
        <v>0</v>
      </c>
      <c r="AI382">
        <f ca="1">AVERAGE2(AH382,Analysis!$B$6,2)</f>
        <v>0</v>
      </c>
      <c r="AJ382">
        <f ca="1">INTEGRAL2(AI382,$B382,AJ381,AI381,$B381,Analysis!$B$22)</f>
        <v>0</v>
      </c>
      <c r="AK382">
        <f ca="1">IF(AND(B382&lt;Analysis!$B$35,B382&gt;0),INTEGRAL2(AJ382,$B382,AK381,AJ381,$B381,Analysis!$B$23),0)</f>
        <v>0</v>
      </c>
      <c r="AM382">
        <f>Analysis!$B$31*'Flight Input'!U382+IF('Flight Input'!U382 &gt; 0,Analysis!$B$32,0)</f>
        <v>0</v>
      </c>
      <c r="AN382">
        <f ca="1">_xlfn.COVARIANCE.P($AK$102:$AK$1171,AM382:AM1451)</f>
        <v>-7.5234743365751103E-2</v>
      </c>
      <c r="AO382">
        <f t="shared" ca="1" si="671"/>
        <v>0</v>
      </c>
    </row>
    <row r="383" spans="1:41" x14ac:dyDescent="0.3">
      <c r="A383">
        <v>381</v>
      </c>
      <c r="B383">
        <f>'Flight Input'!M383</f>
        <v>7.6698239999968791</v>
      </c>
      <c r="C383">
        <f ca="1">INDIRECT(CONCATENATE("'Flight Input'!",Analysis!$B$2,A383+2))</f>
        <v>9.8461596600000014</v>
      </c>
      <c r="D383">
        <f t="shared" si="668"/>
        <v>2.140099999087397E-2</v>
      </c>
      <c r="F383">
        <f t="shared" ca="1" si="672"/>
        <v>75.054033346373032</v>
      </c>
      <c r="G383">
        <f t="shared" ca="1" si="673"/>
        <v>286.58374622725489</v>
      </c>
      <c r="I383">
        <f>SUM(D$2:D383)/COUNT(D$2:D383)</f>
        <v>1.9992713910764941E-2</v>
      </c>
      <c r="J383">
        <f>D383/I383</f>
        <v>1.070439965599205</v>
      </c>
      <c r="L383">
        <f ca="1">VARA(C$2:C383)</f>
        <v>5.2692529064599916E-4</v>
      </c>
      <c r="M383">
        <f ca="1">(L383-L382)/D383</f>
        <v>-5.8549961961792549E-5</v>
      </c>
      <c r="N383">
        <f t="shared" ca="1" si="674"/>
        <v>0.86864866164788523</v>
      </c>
      <c r="O383" t="b">
        <f ca="1">IF(OR(O382,M383*MIN((B383-B$2)*Analysis!$B$19,1)&gt;Analysis!$B$18),TRUE,FALSE)</f>
        <v>0</v>
      </c>
      <c r="P383">
        <f ca="1">IF(O383,P382,SUM(C$2:C383)/COUNT(C$2:C383))</f>
        <v>9.85327596753927</v>
      </c>
      <c r="Q383">
        <f ca="1">IF(O383,C383-P383,0)</f>
        <v>0</v>
      </c>
      <c r="R383">
        <f ca="1">R382+Q383*$D383</f>
        <v>0</v>
      </c>
      <c r="S383">
        <f t="shared" ca="1" si="675"/>
        <v>0</v>
      </c>
      <c r="U383">
        <f ca="1">MEDIAN2(Q383,Analysis!$B$5,2)</f>
        <v>0</v>
      </c>
      <c r="V383">
        <f t="shared" ref="V383:W383" ca="1" si="794">V382+U383*$D383</f>
        <v>0</v>
      </c>
      <c r="W383">
        <f t="shared" ca="1" si="794"/>
        <v>0</v>
      </c>
      <c r="Y383">
        <f ca="1">AVERAGE2(U383,Analysis!$B$5,2)</f>
        <v>0</v>
      </c>
      <c r="Z383">
        <f t="shared" ref="Z383:AA383" ca="1" si="795">Z382+Y383*$D383</f>
        <v>0</v>
      </c>
      <c r="AA383">
        <f t="shared" ca="1" si="795"/>
        <v>0</v>
      </c>
      <c r="AD383">
        <f ca="1">IF(B383&gt;0,C383-Analysis!$B$14,0)</f>
        <v>-1.0556484942858546E-2</v>
      </c>
      <c r="AE383">
        <f ca="1">IF(B383&gt;0,AE382+AD383*$D383,0)</f>
        <v>-2.6781434087454467E-2</v>
      </c>
      <c r="AF383">
        <f ca="1">IF(B383&gt;0,AF382+AE383*$D383,0)</f>
        <v>-0.15147761317616243</v>
      </c>
      <c r="AG383">
        <f ca="1">IF(AND(B383&gt;Analysis!$B$34,B383&lt;Analysis!$B$35),FilterInput(AD383,Analysis!$B$29,Analysis!$B$30),0)</f>
        <v>0</v>
      </c>
      <c r="AH383">
        <f ca="1">MEDIAN2(AG383,Analysis!$B$5,2)</f>
        <v>0</v>
      </c>
      <c r="AI383">
        <f ca="1">AVERAGE2(AH383,Analysis!$B$6,2)</f>
        <v>0</v>
      </c>
      <c r="AJ383">
        <f ca="1">INTEGRAL2(AI383,$B383,AJ382,AI382,$B382,Analysis!$B$22)</f>
        <v>0</v>
      </c>
      <c r="AK383">
        <f ca="1">IF(AND(B383&lt;Analysis!$B$35,B383&gt;0),INTEGRAL2(AJ383,$B383,AK382,AJ382,$B382,Analysis!$B$23),0)</f>
        <v>0</v>
      </c>
      <c r="AM383">
        <f>Analysis!$B$31*'Flight Input'!U383+IF('Flight Input'!U383 &gt; 0,Analysis!$B$32,0)</f>
        <v>0</v>
      </c>
      <c r="AN383">
        <f ca="1">_xlfn.COVARIANCE.P($AK$102:$AK$1171,AM383:AM1452)</f>
        <v>-7.6072823256331107E-2</v>
      </c>
      <c r="AO383">
        <f t="shared" ca="1" si="671"/>
        <v>0</v>
      </c>
    </row>
    <row r="384" spans="1:41" x14ac:dyDescent="0.3">
      <c r="A384">
        <v>382</v>
      </c>
      <c r="B384">
        <f>'Flight Input'!M384</f>
        <v>7.6921860000002198</v>
      </c>
      <c r="C384">
        <f ca="1">INDIRECT(CONCATENATE("'Flight Input'!",Analysis!$B$2,A384+2))</f>
        <v>9.8360357399999998</v>
      </c>
      <c r="D384">
        <f t="shared" si="668"/>
        <v>2.2362000003340654E-2</v>
      </c>
      <c r="F384">
        <f t="shared" ca="1" si="672"/>
        <v>75.273986777623776</v>
      </c>
      <c r="G384">
        <f t="shared" ca="1" si="673"/>
        <v>288.26702311982757</v>
      </c>
      <c r="I384">
        <f>SUM(D$2:D384)/COUNT(D$2:D384)</f>
        <v>1.9998916230379013E-2</v>
      </c>
      <c r="J384">
        <f>D384/I384</f>
        <v>1.1181605915910602</v>
      </c>
      <c r="L384">
        <f ca="1">VARA(C$2:C384)</f>
        <v>5.26321950618276E-4</v>
      </c>
      <c r="M384">
        <f ca="1">(L384-L383)/D384</f>
        <v>-2.6980593311556632E-5</v>
      </c>
      <c r="N384">
        <f t="shared" ca="1" si="674"/>
        <v>-0.45272873618143317</v>
      </c>
      <c r="O384" t="b">
        <f ca="1">IF(OR(O383,M384*MIN((B384-B$2)*Analysis!$B$19,1)&gt;Analysis!$B$18),TRUE,FALSE)</f>
        <v>0</v>
      </c>
      <c r="P384">
        <f ca="1">IF(O384,P383,SUM(C$2:C384)/COUNT(C$2:C384))</f>
        <v>9.8532309538903426</v>
      </c>
      <c r="Q384">
        <f ca="1">IF(O384,C384-P384,0)</f>
        <v>0</v>
      </c>
      <c r="R384">
        <f ca="1">R383+Q384*$D384</f>
        <v>0</v>
      </c>
      <c r="S384">
        <f t="shared" ca="1" si="675"/>
        <v>0</v>
      </c>
      <c r="U384">
        <f ca="1">MEDIAN2(Q384,Analysis!$B$5,2)</f>
        <v>0</v>
      </c>
      <c r="V384">
        <f t="shared" ref="V384:W384" ca="1" si="796">V383+U384*$D384</f>
        <v>0</v>
      </c>
      <c r="W384">
        <f t="shared" ca="1" si="796"/>
        <v>0</v>
      </c>
      <c r="Y384">
        <f ca="1">AVERAGE2(U384,Analysis!$B$5,2)</f>
        <v>0</v>
      </c>
      <c r="Z384">
        <f t="shared" ref="Z384:AA384" ca="1" si="797">Z383+Y384*$D384</f>
        <v>0</v>
      </c>
      <c r="AA384">
        <f t="shared" ca="1" si="797"/>
        <v>0</v>
      </c>
      <c r="AD384">
        <f ca="1">IF(B384&gt;0,C384-Analysis!$B$14,0)</f>
        <v>-2.0680404942860164E-2</v>
      </c>
      <c r="AE384">
        <f ca="1">IF(B384&gt;0,AE383+AD384*$D384,0)</f>
        <v>-2.7243889302855793E-2</v>
      </c>
      <c r="AF384">
        <f ca="1">IF(B384&gt;0,AF383+AE384*$D384,0)</f>
        <v>-0.1520868410288439</v>
      </c>
      <c r="AG384">
        <f ca="1">IF(AND(B384&gt;Analysis!$B$34,B384&lt;Analysis!$B$35),FilterInput(AD384,Analysis!$B$29,Analysis!$B$30),0)</f>
        <v>0</v>
      </c>
      <c r="AH384">
        <f ca="1">MEDIAN2(AG384,Analysis!$B$5,2)</f>
        <v>0</v>
      </c>
      <c r="AI384">
        <f ca="1">AVERAGE2(AH384,Analysis!$B$6,2)</f>
        <v>0</v>
      </c>
      <c r="AJ384">
        <f ca="1">INTEGRAL2(AI384,$B384,AJ383,AI383,$B383,Analysis!$B$22)</f>
        <v>0</v>
      </c>
      <c r="AK384">
        <f ca="1">IF(AND(B384&lt;Analysis!$B$35,B384&gt;0),INTEGRAL2(AJ384,$B384,AK383,AJ383,$B383,Analysis!$B$23),0)</f>
        <v>0</v>
      </c>
      <c r="AM384">
        <f>Analysis!$B$31*'Flight Input'!U384+IF('Flight Input'!U384 &gt; 0,Analysis!$B$32,0)</f>
        <v>0</v>
      </c>
      <c r="AN384">
        <f ca="1">_xlfn.COVARIANCE.P($AK$102:$AK$1171,AM384:AM1453)</f>
        <v>-7.6905304555104997E-2</v>
      </c>
      <c r="AO384">
        <f t="shared" ca="1" si="671"/>
        <v>0</v>
      </c>
    </row>
    <row r="385" spans="1:41" x14ac:dyDescent="0.3">
      <c r="A385">
        <v>383</v>
      </c>
      <c r="B385">
        <f>'Flight Input'!M385</f>
        <v>7.7091660000005504</v>
      </c>
      <c r="C385">
        <f ca="1">INDIRECT(CONCATENATE("'Flight Input'!",Analysis!$B$2,A385+2))</f>
        <v>9.7945786800000008</v>
      </c>
      <c r="D385">
        <f t="shared" si="668"/>
        <v>1.698000000033062E-2</v>
      </c>
      <c r="F385">
        <f t="shared" ca="1" si="672"/>
        <v>75.440298723613409</v>
      </c>
      <c r="G385">
        <f t="shared" ca="1" si="673"/>
        <v>289.54799939217946</v>
      </c>
      <c r="I385">
        <f>SUM(D$2:D385)/COUNT(D$2:D385)</f>
        <v>1.9991033942572099E-2</v>
      </c>
      <c r="J385">
        <f>D385/I385</f>
        <v>0.84938077985904958</v>
      </c>
      <c r="L385">
        <f ca="1">VARA(C$2:C385)</f>
        <v>5.3390630757958019E-4</v>
      </c>
      <c r="M385">
        <f ca="1">(L385-L384)/D385</f>
        <v>4.4666413198801664E-4</v>
      </c>
      <c r="N385">
        <f t="shared" ca="1" si="674"/>
        <v>-2.4415229681502844</v>
      </c>
      <c r="O385" t="b">
        <f ca="1">IF(OR(O384,M385*MIN((B385-B$2)*Analysis!$B$19,1)&gt;Analysis!$B$18),TRUE,FALSE)</f>
        <v>0</v>
      </c>
      <c r="P385">
        <f ca="1">IF(O385,P384,SUM(C$2:C385)/COUNT(C$2:C385))</f>
        <v>9.8530782135937542</v>
      </c>
      <c r="Q385">
        <f ca="1">IF(O385,C385-P385,0)</f>
        <v>0</v>
      </c>
      <c r="R385">
        <f ca="1">R384+Q385*$D385</f>
        <v>0</v>
      </c>
      <c r="S385">
        <f t="shared" ca="1" si="675"/>
        <v>0</v>
      </c>
      <c r="U385">
        <f ca="1">MEDIAN2(Q385,Analysis!$B$5,2)</f>
        <v>0</v>
      </c>
      <c r="V385">
        <f t="shared" ref="V385:W385" ca="1" si="798">V384+U385*$D385</f>
        <v>0</v>
      </c>
      <c r="W385">
        <f t="shared" ca="1" si="798"/>
        <v>0</v>
      </c>
      <c r="Y385">
        <f ca="1">AVERAGE2(U385,Analysis!$B$5,2)</f>
        <v>0</v>
      </c>
      <c r="Z385">
        <f t="shared" ref="Z385:AA385" ca="1" si="799">Z384+Y385*$D385</f>
        <v>0</v>
      </c>
      <c r="AA385">
        <f t="shared" ca="1" si="799"/>
        <v>0</v>
      </c>
      <c r="AD385">
        <f ca="1">IF(B385&gt;0,C385-Analysis!$B$14,0)</f>
        <v>-6.2137464942859211E-2</v>
      </c>
      <c r="AE385">
        <f ca="1">IF(B385&gt;0,AE384+AD385*$D385,0)</f>
        <v>-2.8298983457606085E-2</v>
      </c>
      <c r="AF385">
        <f ca="1">IF(B385&gt;0,AF384+AE385*$D385,0)</f>
        <v>-0.1525673577679634</v>
      </c>
      <c r="AG385">
        <f ca="1">IF(AND(B385&gt;Analysis!$B$34,B385&lt;Analysis!$B$35),FilterInput(AD385,Analysis!$B$29,Analysis!$B$30),0)</f>
        <v>0</v>
      </c>
      <c r="AH385">
        <f ca="1">MEDIAN2(AG385,Analysis!$B$5,2)</f>
        <v>0</v>
      </c>
      <c r="AI385">
        <f ca="1">AVERAGE2(AH385,Analysis!$B$6,2)</f>
        <v>0</v>
      </c>
      <c r="AJ385">
        <f ca="1">INTEGRAL2(AI385,$B385,AJ384,AI384,$B384,Analysis!$B$22)</f>
        <v>0</v>
      </c>
      <c r="AK385">
        <f ca="1">IF(AND(B385&lt;Analysis!$B$35,B385&gt;0),INTEGRAL2(AJ385,$B385,AK384,AJ384,$B384,Analysis!$B$23),0)</f>
        <v>0</v>
      </c>
      <c r="AM385">
        <f>Analysis!$B$31*'Flight Input'!U385+IF('Flight Input'!U385 &gt; 0,Analysis!$B$32,0)</f>
        <v>0</v>
      </c>
      <c r="AN385">
        <f ca="1">_xlfn.COVARIANCE.P($AK$102:$AK$1171,AM385:AM1454)</f>
        <v>-7.7733570878575978E-2</v>
      </c>
      <c r="AO385">
        <f t="shared" ca="1" si="671"/>
        <v>0</v>
      </c>
    </row>
    <row r="386" spans="1:41" x14ac:dyDescent="0.3">
      <c r="A386">
        <v>384</v>
      </c>
      <c r="B386">
        <f>'Flight Input'!M386</f>
        <v>7.7291450000047917</v>
      </c>
      <c r="C386">
        <f ca="1">INDIRECT(CONCATENATE("'Flight Input'!",Analysis!$B$2,A386+2))</f>
        <v>9.8592265799999996</v>
      </c>
      <c r="D386">
        <f t="shared" si="668"/>
        <v>1.9979000004241243E-2</v>
      </c>
      <c r="F386">
        <f t="shared" ca="1" si="672"/>
        <v>75.637276211497039</v>
      </c>
      <c r="G386">
        <f t="shared" ca="1" si="673"/>
        <v>291.05915653392975</v>
      </c>
      <c r="I386">
        <f>SUM(D$2:D386)/COUNT(D$2:D386)</f>
        <v>1.9991002604191028E-2</v>
      </c>
      <c r="J386">
        <f>D386/I386</f>
        <v>0.99939959990064386</v>
      </c>
      <c r="L386">
        <f ca="1">VARA(C$2:C386)</f>
        <v>5.3261411464679265E-4</v>
      </c>
      <c r="M386">
        <f ca="1">(L386-L385)/D386</f>
        <v>-6.4677558061626266E-5</v>
      </c>
      <c r="N386">
        <f t="shared" ca="1" si="674"/>
        <v>3.2357925815243549</v>
      </c>
      <c r="O386" t="b">
        <f ca="1">IF(OR(O385,M386*MIN((B386-B$2)*Analysis!$B$19,1)&gt;Analysis!$B$18),TRUE,FALSE)</f>
        <v>0</v>
      </c>
      <c r="P386">
        <f ca="1">IF(O386,P385,SUM(C$2:C386)/COUNT(C$2:C386))</f>
        <v>9.8530941833766263</v>
      </c>
      <c r="Q386">
        <f ca="1">IF(O386,C386-P386,0)</f>
        <v>0</v>
      </c>
      <c r="R386">
        <f ca="1">R385+Q386*$D386</f>
        <v>0</v>
      </c>
      <c r="S386">
        <f t="shared" ca="1" si="675"/>
        <v>0</v>
      </c>
      <c r="U386">
        <f ca="1">MEDIAN2(Q386,Analysis!$B$5,2)</f>
        <v>0</v>
      </c>
      <c r="V386">
        <f t="shared" ref="V386:W386" ca="1" si="800">V385+U386*$D386</f>
        <v>0</v>
      </c>
      <c r="W386">
        <f t="shared" ca="1" si="800"/>
        <v>0</v>
      </c>
      <c r="Y386">
        <f ca="1">AVERAGE2(U386,Analysis!$B$5,2)</f>
        <v>0</v>
      </c>
      <c r="Z386">
        <f t="shared" ref="Z386:AA386" ca="1" si="801">Z385+Y386*$D386</f>
        <v>0</v>
      </c>
      <c r="AA386">
        <f t="shared" ca="1" si="801"/>
        <v>0</v>
      </c>
      <c r="AD386">
        <f ca="1">IF(B386&gt;0,C386-Analysis!$B$14,0)</f>
        <v>2.5104350571396594E-3</v>
      </c>
      <c r="AE386">
        <f ca="1">IF(B386&gt;0,AE385+AD386*$D386,0)</f>
        <v>-2.8248827475588843E-2</v>
      </c>
      <c r="AF386">
        <f ca="1">IF(B386&gt;0,AF385+AE386*$D386,0)</f>
        <v>-0.153131741092218</v>
      </c>
      <c r="AG386">
        <f ca="1">IF(AND(B386&gt;Analysis!$B$34,B386&lt;Analysis!$B$35),FilterInput(AD386,Analysis!$B$29,Analysis!$B$30),0)</f>
        <v>0</v>
      </c>
      <c r="AH386">
        <f ca="1">MEDIAN2(AG386,Analysis!$B$5,2)</f>
        <v>0</v>
      </c>
      <c r="AI386">
        <f ca="1">AVERAGE2(AH386,Analysis!$B$6,2)</f>
        <v>0</v>
      </c>
      <c r="AJ386">
        <f ca="1">INTEGRAL2(AI386,$B386,AJ385,AI385,$B385,Analysis!$B$22)</f>
        <v>0</v>
      </c>
      <c r="AK386">
        <f ca="1">IF(AND(B386&lt;Analysis!$B$35,B386&gt;0),INTEGRAL2(AJ386,$B386,AK385,AJ385,$B385,Analysis!$B$23),0)</f>
        <v>0</v>
      </c>
      <c r="AM386">
        <f>Analysis!$B$31*'Flight Input'!U386+IF('Flight Input'!U386 &gt; 0,Analysis!$B$32,0)</f>
        <v>0</v>
      </c>
      <c r="AN386">
        <f ca="1">_xlfn.COVARIANCE.P($AK$102:$AK$1171,AM386:AM1455)</f>
        <v>-7.8557314265786202E-2</v>
      </c>
      <c r="AO386">
        <f t="shared" ca="1" si="671"/>
        <v>0</v>
      </c>
    </row>
    <row r="387" spans="1:41" x14ac:dyDescent="0.3">
      <c r="A387">
        <v>385</v>
      </c>
      <c r="B387">
        <f>'Flight Input'!M387</f>
        <v>7.7497719999955734</v>
      </c>
      <c r="C387">
        <f ca="1">INDIRECT(CONCATENATE("'Flight Input'!",Analysis!$B$2,A387+2))</f>
        <v>9.8551554299999999</v>
      </c>
      <c r="D387">
        <f t="shared" ref="D387:D450" si="802">B387-B386</f>
        <v>2.0626999990781769E-2</v>
      </c>
      <c r="F387">
        <f t="shared" ca="1" si="672"/>
        <v>75.840558502460794</v>
      </c>
      <c r="G387">
        <f t="shared" ca="1" si="673"/>
        <v>292.62351973346091</v>
      </c>
      <c r="I387">
        <f>SUM(D$2:D387)/COUNT(D$2:D387)</f>
        <v>1.9992654545454902E-2</v>
      </c>
      <c r="J387">
        <f>D387/I387</f>
        <v>1.0317289254353208</v>
      </c>
      <c r="L387">
        <f ca="1">VARA(C$2:C387)</f>
        <v>5.3124170845433307E-4</v>
      </c>
      <c r="M387">
        <f ca="1">(L387-L386)/D387</f>
        <v>-6.6534454504916244E-5</v>
      </c>
      <c r="N387">
        <f t="shared" ca="1" si="674"/>
        <v>-0.19736995209284394</v>
      </c>
      <c r="O387" t="b">
        <f ca="1">IF(OR(O386,M387*MIN((B387-B$2)*Analysis!$B$19,1)&gt;Analysis!$B$18),TRUE,FALSE)</f>
        <v>0</v>
      </c>
      <c r="P387">
        <f ca="1">IF(O387,P386,SUM(C$2:C387)/COUNT(C$2:C387))</f>
        <v>9.8530995233937873</v>
      </c>
      <c r="Q387">
        <f ca="1">IF(O387,C387-P387,0)</f>
        <v>0</v>
      </c>
      <c r="R387">
        <f ca="1">R386+Q387*$D387</f>
        <v>0</v>
      </c>
      <c r="S387">
        <f t="shared" ca="1" si="675"/>
        <v>0</v>
      </c>
      <c r="U387">
        <f ca="1">MEDIAN2(Q387,Analysis!$B$5,2)</f>
        <v>0</v>
      </c>
      <c r="V387">
        <f t="shared" ref="V387:W387" ca="1" si="803">V386+U387*$D387</f>
        <v>0</v>
      </c>
      <c r="W387">
        <f t="shared" ca="1" si="803"/>
        <v>0</v>
      </c>
      <c r="Y387">
        <f ca="1">AVERAGE2(U387,Analysis!$B$5,2)</f>
        <v>0</v>
      </c>
      <c r="Z387">
        <f t="shared" ref="Z387:AA387" ca="1" si="804">Z386+Y387*$D387</f>
        <v>0</v>
      </c>
      <c r="AA387">
        <f t="shared" ca="1" si="804"/>
        <v>0</v>
      </c>
      <c r="AD387">
        <f ca="1">IF(B387&gt;0,C387-Analysis!$B$14,0)</f>
        <v>-1.5607149428600309E-3</v>
      </c>
      <c r="AE387">
        <f ca="1">IF(B387&gt;0,AE386+AD387*$D387,0)</f>
        <v>-2.828102034270083E-2</v>
      </c>
      <c r="AF387">
        <f ca="1">IF(B387&gt;0,AF386+AE387*$D387,0)</f>
        <v>-0.15371509369856617</v>
      </c>
      <c r="AG387">
        <f ca="1">IF(AND(B387&gt;Analysis!$B$34,B387&lt;Analysis!$B$35),FilterInput(AD387,Analysis!$B$29,Analysis!$B$30),0)</f>
        <v>0</v>
      </c>
      <c r="AH387">
        <f ca="1">MEDIAN2(AG387,Analysis!$B$5,2)</f>
        <v>0</v>
      </c>
      <c r="AI387">
        <f ca="1">AVERAGE2(AH387,Analysis!$B$6,2)</f>
        <v>0</v>
      </c>
      <c r="AJ387">
        <f ca="1">INTEGRAL2(AI387,$B387,AJ386,AI386,$B386,Analysis!$B$22)</f>
        <v>0</v>
      </c>
      <c r="AK387">
        <f ca="1">IF(AND(B387&lt;Analysis!$B$35,B387&gt;0),INTEGRAL2(AJ387,$B387,AK386,AJ386,$B386,Analysis!$B$23),0)</f>
        <v>0</v>
      </c>
      <c r="AM387">
        <f>Analysis!$B$31*'Flight Input'!U387+IF('Flight Input'!U387 &gt; 0,Analysis!$B$32,0)</f>
        <v>0</v>
      </c>
      <c r="AN387">
        <f ca="1">_xlfn.COVARIANCE.P($AK$102:$AK$1171,AM387:AM1456)</f>
        <v>-7.9379697552010478E-2</v>
      </c>
      <c r="AO387">
        <f t="shared" ref="AO387:AO450" ca="1" si="805">AM387-AK387</f>
        <v>0</v>
      </c>
    </row>
    <row r="388" spans="1:41" x14ac:dyDescent="0.3">
      <c r="A388">
        <v>386</v>
      </c>
      <c r="B388">
        <f>'Flight Input'!M388</f>
        <v>7.7715639999951236</v>
      </c>
      <c r="C388">
        <f ca="1">INDIRECT(CONCATENATE("'Flight Input'!",Analysis!$B$2,A388+2))</f>
        <v>9.8494263899999996</v>
      </c>
      <c r="D388">
        <f t="shared" si="802"/>
        <v>2.1791999999550171E-2</v>
      </c>
      <c r="F388">
        <f t="shared" ref="F388:F451" ca="1" si="806">F387+C388*$D388</f>
        <v>76.055197202347244</v>
      </c>
      <c r="G388">
        <f t="shared" ref="G388:G451" ca="1" si="807">G387+F388*$D388</f>
        <v>294.28091459086028</v>
      </c>
      <c r="I388">
        <f>SUM(D$2:D388)/COUNT(D$2:D388)</f>
        <v>1.9997316062175356E-2</v>
      </c>
      <c r="J388">
        <f>D388/I388</f>
        <v>1.0897462405352203</v>
      </c>
      <c r="L388">
        <f ca="1">VARA(C$2:C388)</f>
        <v>5.2990029741200218E-4</v>
      </c>
      <c r="M388">
        <f ca="1">(L388-L387)/D388</f>
        <v>-6.155520568826105E-5</v>
      </c>
      <c r="N388">
        <f t="shared" ref="N388:N451" ca="1" si="808">(C388-C387)/D388</f>
        <v>-0.26289647577636538</v>
      </c>
      <c r="O388" t="b">
        <f ca="1">IF(OR(O387,M388*MIN((B388-B$2)*Analysis!$B$19,1)&gt;Analysis!$B$18),TRUE,FALSE)</f>
        <v>0</v>
      </c>
      <c r="P388">
        <f ca="1">IF(O388,P387,SUM(C$2:C388)/COUNT(C$2:C388))</f>
        <v>9.8530900320930286</v>
      </c>
      <c r="Q388">
        <f ca="1">IF(O388,C388-P388,0)</f>
        <v>0</v>
      </c>
      <c r="R388">
        <f ca="1">R387+Q388*$D388</f>
        <v>0</v>
      </c>
      <c r="S388">
        <f t="shared" ref="S388:S451" ca="1" si="809">S387+R388*$D388</f>
        <v>0</v>
      </c>
      <c r="U388">
        <f ca="1">MEDIAN2(Q388,Analysis!$B$5,2)</f>
        <v>0</v>
      </c>
      <c r="V388">
        <f t="shared" ref="V388:W388" ca="1" si="810">V387+U388*$D388</f>
        <v>0</v>
      </c>
      <c r="W388">
        <f t="shared" ca="1" si="810"/>
        <v>0</v>
      </c>
      <c r="Y388">
        <f ca="1">AVERAGE2(U388,Analysis!$B$5,2)</f>
        <v>0</v>
      </c>
      <c r="Z388">
        <f t="shared" ref="Z388:AA388" ca="1" si="811">Z387+Y388*$D388</f>
        <v>0</v>
      </c>
      <c r="AA388">
        <f t="shared" ca="1" si="811"/>
        <v>0</v>
      </c>
      <c r="AD388">
        <f ca="1">IF(B388&gt;0,C388-Analysis!$B$14,0)</f>
        <v>-7.289754942860327E-3</v>
      </c>
      <c r="AE388">
        <f ca="1">IF(B388&gt;0,AE387+AD388*$D388,0)</f>
        <v>-2.8439878682412364E-2</v>
      </c>
      <c r="AF388">
        <f ca="1">IF(B388&gt;0,AF387+AE388*$D388,0)</f>
        <v>-0.1543348555348005</v>
      </c>
      <c r="AG388">
        <f ca="1">IF(AND(B388&gt;Analysis!$B$34,B388&lt;Analysis!$B$35),FilterInput(AD388,Analysis!$B$29,Analysis!$B$30),0)</f>
        <v>0</v>
      </c>
      <c r="AH388">
        <f ca="1">MEDIAN2(AG388,Analysis!$B$5,2)</f>
        <v>0</v>
      </c>
      <c r="AI388">
        <f ca="1">AVERAGE2(AH388,Analysis!$B$6,2)</f>
        <v>0</v>
      </c>
      <c r="AJ388">
        <f ca="1">INTEGRAL2(AI388,$B388,AJ387,AI387,$B387,Analysis!$B$22)</f>
        <v>0</v>
      </c>
      <c r="AK388">
        <f ca="1">IF(AND(B388&lt;Analysis!$B$35,B388&gt;0),INTEGRAL2(AJ388,$B388,AK387,AJ387,$B387,Analysis!$B$23),0)</f>
        <v>0</v>
      </c>
      <c r="AM388">
        <f>Analysis!$B$31*'Flight Input'!U388+IF('Flight Input'!U388 &gt; 0,Analysis!$B$32,0)</f>
        <v>0</v>
      </c>
      <c r="AN388">
        <f ca="1">_xlfn.COVARIANCE.P($AK$102:$AK$1171,AM388:AM1457)</f>
        <v>-8.0195570061691229E-2</v>
      </c>
      <c r="AO388">
        <f t="shared" ca="1" si="805"/>
        <v>0</v>
      </c>
    </row>
    <row r="389" spans="1:41" x14ac:dyDescent="0.3">
      <c r="A389">
        <v>387</v>
      </c>
      <c r="B389">
        <f>'Flight Input'!M389</f>
        <v>7.7911140000069281</v>
      </c>
      <c r="C389">
        <f ca="1">INDIRECT(CONCATENATE("'Flight Input'!",Analysis!$B$2,A389+2))</f>
        <v>9.8507016899999993</v>
      </c>
      <c r="D389">
        <f t="shared" si="802"/>
        <v>1.9550000011804514E-2</v>
      </c>
      <c r="F389">
        <f t="shared" ca="1" si="806"/>
        <v>76.247778420503025</v>
      </c>
      <c r="G389">
        <f t="shared" ca="1" si="807"/>
        <v>295.77155865988118</v>
      </c>
      <c r="I389">
        <f>SUM(D$2:D389)/COUNT(D$2:D389)</f>
        <v>1.9996160206748041E-2</v>
      </c>
      <c r="J389">
        <f>D389/I389</f>
        <v>0.9776877065231272</v>
      </c>
      <c r="L389">
        <f ca="1">VARA(C$2:C389)</f>
        <v>5.2854574748707132E-4</v>
      </c>
      <c r="M389">
        <f ca="1">(L389-L388)/D389</f>
        <v>-6.9286441131097905E-5</v>
      </c>
      <c r="N389">
        <f t="shared" ca="1" si="808"/>
        <v>6.523273653348366E-2</v>
      </c>
      <c r="O389" t="b">
        <f ca="1">IF(OR(O388,M389*MIN((B389-B$2)*Analysis!$B$19,1)&gt;Analysis!$B$18),TRUE,FALSE)</f>
        <v>0</v>
      </c>
      <c r="P389">
        <f ca="1">IF(O389,P388,SUM(C$2:C389)/COUNT(C$2:C389))</f>
        <v>9.8530838765721693</v>
      </c>
      <c r="Q389">
        <f ca="1">IF(O389,C389-P389,0)</f>
        <v>0</v>
      </c>
      <c r="R389">
        <f ca="1">R388+Q389*$D389</f>
        <v>0</v>
      </c>
      <c r="S389">
        <f t="shared" ca="1" si="809"/>
        <v>0</v>
      </c>
      <c r="U389">
        <f ca="1">MEDIAN2(Q389,Analysis!$B$5,2)</f>
        <v>0</v>
      </c>
      <c r="V389">
        <f t="shared" ref="V389:W389" ca="1" si="812">V388+U389*$D389</f>
        <v>0</v>
      </c>
      <c r="W389">
        <f t="shared" ca="1" si="812"/>
        <v>0</v>
      </c>
      <c r="Y389">
        <f ca="1">AVERAGE2(U389,Analysis!$B$5,2)</f>
        <v>0</v>
      </c>
      <c r="Z389">
        <f t="shared" ref="Z389:AA389" ca="1" si="813">Z388+Y389*$D389</f>
        <v>0</v>
      </c>
      <c r="AA389">
        <f t="shared" ca="1" si="813"/>
        <v>0</v>
      </c>
      <c r="AD389">
        <f ca="1">IF(B389&gt;0,C389-Analysis!$B$14,0)</f>
        <v>-6.0144549428606808E-3</v>
      </c>
      <c r="AE389">
        <f ca="1">IF(B389&gt;0,AE388+AD389*$D389,0)</f>
        <v>-2.8557461276616288E-2</v>
      </c>
      <c r="AF389">
        <f ca="1">IF(B389&gt;0,AF388+AE389*$D389,0)</f>
        <v>-0.15489315390309547</v>
      </c>
      <c r="AG389">
        <f ca="1">IF(AND(B389&gt;Analysis!$B$34,B389&lt;Analysis!$B$35),FilterInput(AD389,Analysis!$B$29,Analysis!$B$30),0)</f>
        <v>0</v>
      </c>
      <c r="AH389">
        <f ca="1">MEDIAN2(AG389,Analysis!$B$5,2)</f>
        <v>0</v>
      </c>
      <c r="AI389">
        <f ca="1">AVERAGE2(AH389,Analysis!$B$6,2)</f>
        <v>0</v>
      </c>
      <c r="AJ389">
        <f ca="1">INTEGRAL2(AI389,$B389,AJ388,AI388,$B388,Analysis!$B$22)</f>
        <v>0</v>
      </c>
      <c r="AK389">
        <f ca="1">IF(AND(B389&lt;Analysis!$B$35,B389&gt;0),INTEGRAL2(AJ389,$B389,AK388,AJ388,$B388,Analysis!$B$23),0)</f>
        <v>0</v>
      </c>
      <c r="AM389">
        <f>Analysis!$B$31*'Flight Input'!U389+IF('Flight Input'!U389 &gt; 0,Analysis!$B$32,0)</f>
        <v>0</v>
      </c>
      <c r="AN389">
        <f ca="1">_xlfn.COVARIANCE.P($AK$102:$AK$1171,AM389:AM1458)</f>
        <v>-8.1002189828060664E-2</v>
      </c>
      <c r="AO389">
        <f t="shared" ca="1" si="805"/>
        <v>0</v>
      </c>
    </row>
    <row r="390" spans="1:41" x14ac:dyDescent="0.3">
      <c r="A390">
        <v>388</v>
      </c>
      <c r="B390">
        <f>'Flight Input'!M390</f>
        <v>7.8119900000019697</v>
      </c>
      <c r="C390">
        <f ca="1">INDIRECT(CONCATENATE("'Flight Input'!",Analysis!$B$2,A390+2))</f>
        <v>9.8504368200000005</v>
      </c>
      <c r="D390">
        <f t="shared" si="802"/>
        <v>2.0875999995041639E-2</v>
      </c>
      <c r="F390">
        <f t="shared" ca="1" si="806"/>
        <v>76.453416139508505</v>
      </c>
      <c r="G390">
        <f t="shared" ca="1" si="807"/>
        <v>297.3676001748305</v>
      </c>
      <c r="I390">
        <f>SUM(D$2:D390)/COUNT(D$2:D390)</f>
        <v>1.9998427835068385E-2</v>
      </c>
      <c r="J390">
        <f>D390/I390</f>
        <v>1.0438820574902583</v>
      </c>
      <c r="L390">
        <f ca="1">VARA(C$2:C390)</f>
        <v>5.2720152879735761E-4</v>
      </c>
      <c r="M390">
        <f ca="1">(L390-L389)/D390</f>
        <v>-6.4390625121334646E-5</v>
      </c>
      <c r="N390">
        <f t="shared" ca="1" si="808"/>
        <v>-1.2687775438860986E-2</v>
      </c>
      <c r="O390" t="b">
        <f ca="1">IF(OR(O389,M390*MIN((B390-B$2)*Analysis!$B$19,1)&gt;Analysis!$B$18),TRUE,FALSE)</f>
        <v>0</v>
      </c>
      <c r="P390">
        <f ca="1">IF(O390,P389,SUM(C$2:C390)/COUNT(C$2:C390))</f>
        <v>9.8530770717994898</v>
      </c>
      <c r="Q390">
        <f ca="1">IF(O390,C390-P390,0)</f>
        <v>0</v>
      </c>
      <c r="R390">
        <f ca="1">R389+Q390*$D390</f>
        <v>0</v>
      </c>
      <c r="S390">
        <f t="shared" ca="1" si="809"/>
        <v>0</v>
      </c>
      <c r="U390">
        <f ca="1">MEDIAN2(Q390,Analysis!$B$5,2)</f>
        <v>0</v>
      </c>
      <c r="V390">
        <f t="shared" ref="V390:W390" ca="1" si="814">V389+U390*$D390</f>
        <v>0</v>
      </c>
      <c r="W390">
        <f t="shared" ca="1" si="814"/>
        <v>0</v>
      </c>
      <c r="Y390">
        <f ca="1">AVERAGE2(U390,Analysis!$B$5,2)</f>
        <v>0</v>
      </c>
      <c r="Z390">
        <f t="shared" ref="Z390:AA390" ca="1" si="815">Z389+Y390*$D390</f>
        <v>0</v>
      </c>
      <c r="AA390">
        <f t="shared" ca="1" si="815"/>
        <v>0</v>
      </c>
      <c r="AD390">
        <f ca="1">IF(B390&gt;0,C390-Analysis!$B$14,0)</f>
        <v>-6.2793249428594322E-3</v>
      </c>
      <c r="AE390">
        <f ca="1">IF(B390&gt;0,AE389+AD390*$D390,0)</f>
        <v>-2.8688548464092287E-2</v>
      </c>
      <c r="AF390">
        <f ca="1">IF(B390&gt;0,AF389+AE390*$D390,0)</f>
        <v>-0.15549205604068961</v>
      </c>
      <c r="AG390">
        <f ca="1">IF(AND(B390&gt;Analysis!$B$34,B390&lt;Analysis!$B$35),FilterInput(AD390,Analysis!$B$29,Analysis!$B$30),0)</f>
        <v>0</v>
      </c>
      <c r="AH390">
        <f ca="1">MEDIAN2(AG390,Analysis!$B$5,2)</f>
        <v>0</v>
      </c>
      <c r="AI390">
        <f ca="1">AVERAGE2(AH390,Analysis!$B$6,2)</f>
        <v>0</v>
      </c>
      <c r="AJ390">
        <f ca="1">INTEGRAL2(AI390,$B390,AJ389,AI389,$B389,Analysis!$B$22)</f>
        <v>0</v>
      </c>
      <c r="AK390">
        <f ca="1">IF(AND(B390&lt;Analysis!$B$35,B390&gt;0),INTEGRAL2(AJ390,$B390,AK389,AJ389,$B389,Analysis!$B$23),0)</f>
        <v>0</v>
      </c>
      <c r="AM390">
        <f>Analysis!$B$31*'Flight Input'!U390+IF('Flight Input'!U390 &gt; 0,Analysis!$B$32,0)</f>
        <v>0</v>
      </c>
      <c r="AN390">
        <f ca="1">_xlfn.COVARIANCE.P($AK$102:$AK$1171,AM390:AM1459)</f>
        <v>-8.180102615633468E-2</v>
      </c>
      <c r="AO390">
        <f t="shared" ca="1" si="805"/>
        <v>0</v>
      </c>
    </row>
    <row r="391" spans="1:41" x14ac:dyDescent="0.3">
      <c r="A391">
        <v>389</v>
      </c>
      <c r="B391">
        <f>'Flight Input'!M391</f>
        <v>7.8302689999982249</v>
      </c>
      <c r="C391">
        <f ca="1">INDIRECT(CONCATENATE("'Flight Input'!",Analysis!$B$2,A391+2))</f>
        <v>9.8506624500000015</v>
      </c>
      <c r="D391">
        <f t="shared" si="802"/>
        <v>1.8278999996255152E-2</v>
      </c>
      <c r="F391">
        <f t="shared" ca="1" si="806"/>
        <v>76.63347639839516</v>
      </c>
      <c r="G391">
        <f t="shared" ca="1" si="807"/>
        <v>298.7683834896298</v>
      </c>
      <c r="I391">
        <f>SUM(D$2:D391)/COUNT(D$2:D391)</f>
        <v>1.999400771208943E-2</v>
      </c>
      <c r="J391">
        <f>D391/I391</f>
        <v>0.91422391445826567</v>
      </c>
      <c r="L391">
        <f ca="1">VARA(C$2:C391)</f>
        <v>5.258612046839836E-4</v>
      </c>
      <c r="M391">
        <f ca="1">(L391-L390)/D391</f>
        <v>-7.33258993188141E-5</v>
      </c>
      <c r="N391">
        <f t="shared" ca="1" si="808"/>
        <v>1.2343673070036712E-2</v>
      </c>
      <c r="O391" t="b">
        <f ca="1">IF(OR(O390,M391*MIN((B391-B$2)*Analysis!$B$19,1)&gt;Analysis!$B$18),TRUE,FALSE)</f>
        <v>0</v>
      </c>
      <c r="P391">
        <f ca="1">IF(O391,P390,SUM(C$2:C391)/COUNT(C$2:C391))</f>
        <v>9.8530708804615426</v>
      </c>
      <c r="Q391">
        <f ca="1">IF(O391,C391-P391,0)</f>
        <v>0</v>
      </c>
      <c r="R391">
        <f ca="1">R390+Q391*$D391</f>
        <v>0</v>
      </c>
      <c r="S391">
        <f t="shared" ca="1" si="809"/>
        <v>0</v>
      </c>
      <c r="U391">
        <f ca="1">MEDIAN2(Q391,Analysis!$B$5,2)</f>
        <v>0</v>
      </c>
      <c r="V391">
        <f t="shared" ref="V391:W391" ca="1" si="816">V390+U391*$D391</f>
        <v>0</v>
      </c>
      <c r="W391">
        <f t="shared" ca="1" si="816"/>
        <v>0</v>
      </c>
      <c r="Y391">
        <f ca="1">AVERAGE2(U391,Analysis!$B$5,2)</f>
        <v>0</v>
      </c>
      <c r="Z391">
        <f t="shared" ref="Z391:AA391" ca="1" si="817">Z390+Y391*$D391</f>
        <v>0</v>
      </c>
      <c r="AA391">
        <f t="shared" ca="1" si="817"/>
        <v>0</v>
      </c>
      <c r="AD391">
        <f ca="1">IF(B391&gt;0,C391-Analysis!$B$14,0)</f>
        <v>-6.0536949428584563E-3</v>
      </c>
      <c r="AE391">
        <f ca="1">IF(B391&gt;0,AE390+AD391*$D391,0)</f>
        <v>-2.8799203953930125E-2</v>
      </c>
      <c r="AF391">
        <f ca="1">IF(B391&gt;0,AF390+AE391*$D391,0)</f>
        <v>-0.15601847668965566</v>
      </c>
      <c r="AG391">
        <f ca="1">IF(AND(B391&gt;Analysis!$B$34,B391&lt;Analysis!$B$35),FilterInput(AD391,Analysis!$B$29,Analysis!$B$30),0)</f>
        <v>0</v>
      </c>
      <c r="AH391">
        <f ca="1">MEDIAN2(AG391,Analysis!$B$5,2)</f>
        <v>0</v>
      </c>
      <c r="AI391">
        <f ca="1">AVERAGE2(AH391,Analysis!$B$6,2)</f>
        <v>0</v>
      </c>
      <c r="AJ391">
        <f ca="1">INTEGRAL2(AI391,$B391,AJ390,AI390,$B390,Analysis!$B$22)</f>
        <v>0</v>
      </c>
      <c r="AK391">
        <f ca="1">IF(AND(B391&lt;Analysis!$B$35,B391&gt;0),INTEGRAL2(AJ391,$B391,AK390,AJ390,$B390,Analysis!$B$23),0)</f>
        <v>0</v>
      </c>
      <c r="AM391">
        <f>Analysis!$B$31*'Flight Input'!U391+IF('Flight Input'!U391 &gt; 0,Analysis!$B$32,0)</f>
        <v>0</v>
      </c>
      <c r="AN391">
        <f ca="1">_xlfn.COVARIANCE.P($AK$102:$AK$1171,AM391:AM1460)</f>
        <v>-8.2590559443946457E-2</v>
      </c>
      <c r="AO391">
        <f t="shared" ca="1" si="805"/>
        <v>0</v>
      </c>
    </row>
    <row r="392" spans="1:41" x14ac:dyDescent="0.3">
      <c r="A392">
        <v>390</v>
      </c>
      <c r="B392">
        <f>'Flight Input'!M392</f>
        <v>7.8519539999979315</v>
      </c>
      <c r="C392">
        <f ca="1">INDIRECT(CONCATENATE("'Flight Input'!",Analysis!$B$2,A392+2))</f>
        <v>9.8506134000000003</v>
      </c>
      <c r="D392">
        <f t="shared" si="802"/>
        <v>2.1684999999706633E-2</v>
      </c>
      <c r="F392">
        <f t="shared" ca="1" si="806"/>
        <v>76.847086949971271</v>
      </c>
      <c r="G392">
        <f t="shared" ca="1" si="807"/>
        <v>300.4348125701174</v>
      </c>
      <c r="I392">
        <f>SUM(D$2:D392)/COUNT(D$2:D392)</f>
        <v>1.9998343589749987E-2</v>
      </c>
      <c r="J392">
        <f>D392/I392</f>
        <v>1.0843398055637534</v>
      </c>
      <c r="L392">
        <f ca="1">VARA(C$2:C392)</f>
        <v>5.2452828817112337E-4</v>
      </c>
      <c r="M392">
        <f ca="1">(L392-L391)/D392</f>
        <v>-6.1467212952652053E-5</v>
      </c>
      <c r="N392">
        <f t="shared" ca="1" si="808"/>
        <v>-2.2619322112925871E-3</v>
      </c>
      <c r="O392" t="b">
        <f ca="1">IF(OR(O391,M392*MIN((B392-B$2)*Analysis!$B$19,1)&gt;Analysis!$B$18),TRUE,FALSE)</f>
        <v>0</v>
      </c>
      <c r="P392">
        <f ca="1">IF(O392,P391,SUM(C$2:C392)/COUNT(C$2:C392))</f>
        <v>9.8530645953452733</v>
      </c>
      <c r="Q392">
        <f ca="1">IF(O392,C392-P392,0)</f>
        <v>0</v>
      </c>
      <c r="R392">
        <f ca="1">R391+Q392*$D392</f>
        <v>0</v>
      </c>
      <c r="S392">
        <f t="shared" ca="1" si="809"/>
        <v>0</v>
      </c>
      <c r="U392">
        <f ca="1">MEDIAN2(Q392,Analysis!$B$5,2)</f>
        <v>0</v>
      </c>
      <c r="V392">
        <f t="shared" ref="V392:W392" ca="1" si="818">V391+U392*$D392</f>
        <v>0</v>
      </c>
      <c r="W392">
        <f t="shared" ca="1" si="818"/>
        <v>0</v>
      </c>
      <c r="Y392">
        <f ca="1">AVERAGE2(U392,Analysis!$B$5,2)</f>
        <v>0</v>
      </c>
      <c r="Z392">
        <f t="shared" ref="Z392:AA392" ca="1" si="819">Z391+Y392*$D392</f>
        <v>0</v>
      </c>
      <c r="AA392">
        <f t="shared" ca="1" si="819"/>
        <v>0</v>
      </c>
      <c r="AD392">
        <f ca="1">IF(B392&gt;0,C392-Analysis!$B$14,0)</f>
        <v>-6.1027449428596725E-3</v>
      </c>
      <c r="AE392">
        <f ca="1">IF(B392&gt;0,AE391+AD392*$D392,0)</f>
        <v>-2.8931541978014248E-2</v>
      </c>
      <c r="AF392">
        <f ca="1">IF(B392&gt;0,AF391+AE392*$D392,0)</f>
        <v>-0.1566458571774404</v>
      </c>
      <c r="AG392">
        <f ca="1">IF(AND(B392&gt;Analysis!$B$34,B392&lt;Analysis!$B$35),FilterInput(AD392,Analysis!$B$29,Analysis!$B$30),0)</f>
        <v>0</v>
      </c>
      <c r="AH392">
        <f ca="1">MEDIAN2(AG392,Analysis!$B$5,2)</f>
        <v>0</v>
      </c>
      <c r="AI392">
        <f ca="1">AVERAGE2(AH392,Analysis!$B$6,2)</f>
        <v>0</v>
      </c>
      <c r="AJ392">
        <f ca="1">INTEGRAL2(AI392,$B392,AJ391,AI391,$B391,Analysis!$B$22)</f>
        <v>0</v>
      </c>
      <c r="AK392">
        <f ca="1">IF(AND(B392&lt;Analysis!$B$35,B392&gt;0),INTEGRAL2(AJ392,$B392,AK391,AJ391,$B391,Analysis!$B$23),0)</f>
        <v>0</v>
      </c>
      <c r="AM392">
        <f>Analysis!$B$31*'Flight Input'!U392+IF('Flight Input'!U392 &gt; 0,Analysis!$B$32,0)</f>
        <v>0</v>
      </c>
      <c r="AN392">
        <f ca="1">_xlfn.COVARIANCE.P($AK$102:$AK$1171,AM392:AM1461)</f>
        <v>-8.3376255941661218E-2</v>
      </c>
      <c r="AO392">
        <f t="shared" ca="1" si="805"/>
        <v>0</v>
      </c>
    </row>
    <row r="393" spans="1:41" x14ac:dyDescent="0.3">
      <c r="A393">
        <v>391</v>
      </c>
      <c r="B393">
        <f>'Flight Input'!M393</f>
        <v>7.8683909999963362</v>
      </c>
      <c r="C393">
        <f ca="1">INDIRECT(CONCATENATE("'Flight Input'!",Analysis!$B$2,A393+2))</f>
        <v>9.8506526399999998</v>
      </c>
      <c r="D393">
        <f t="shared" si="802"/>
        <v>1.6436999998404644E-2</v>
      </c>
      <c r="F393">
        <f t="shared" ca="1" si="806"/>
        <v>77.009002127399242</v>
      </c>
      <c r="G393">
        <f t="shared" ca="1" si="807"/>
        <v>301.70060953796258</v>
      </c>
      <c r="I393">
        <f>SUM(D$2:D393)/COUNT(D$2:D393)</f>
        <v>1.9989235294119948E-2</v>
      </c>
      <c r="J393">
        <f>D393/I393</f>
        <v>0.82229258681245132</v>
      </c>
      <c r="L393">
        <f ca="1">VARA(C$2:C393)</f>
        <v>5.2320162423194743E-4</v>
      </c>
      <c r="M393">
        <f ca="1">(L393-L392)/D393</f>
        <v>-8.0712048385028144E-5</v>
      </c>
      <c r="N393">
        <f t="shared" ca="1" si="808"/>
        <v>2.3872969522029837E-3</v>
      </c>
      <c r="O393" t="b">
        <f ca="1">IF(OR(O392,M393*MIN((B393-B$2)*Analysis!$B$19,1)&gt;Analysis!$B$18),TRUE,FALSE)</f>
        <v>0</v>
      </c>
      <c r="P393">
        <f ca="1">IF(O393,P392,SUM(C$2:C393)/COUNT(C$2:C393))</f>
        <v>9.8530584423979644</v>
      </c>
      <c r="Q393">
        <f ca="1">IF(O393,C393-P393,0)</f>
        <v>0</v>
      </c>
      <c r="R393">
        <f ca="1">R392+Q393*$D393</f>
        <v>0</v>
      </c>
      <c r="S393">
        <f t="shared" ca="1" si="809"/>
        <v>0</v>
      </c>
      <c r="U393">
        <f ca="1">MEDIAN2(Q393,Analysis!$B$5,2)</f>
        <v>0</v>
      </c>
      <c r="V393">
        <f t="shared" ref="V393:W393" ca="1" si="820">V392+U393*$D393</f>
        <v>0</v>
      </c>
      <c r="W393">
        <f t="shared" ca="1" si="820"/>
        <v>0</v>
      </c>
      <c r="Y393">
        <f ca="1">AVERAGE2(U393,Analysis!$B$5,2)</f>
        <v>0</v>
      </c>
      <c r="Z393">
        <f t="shared" ref="Z393:AA393" ca="1" si="821">Z392+Y393*$D393</f>
        <v>0</v>
      </c>
      <c r="AA393">
        <f t="shared" ca="1" si="821"/>
        <v>0</v>
      </c>
      <c r="AD393">
        <f ca="1">IF(B393&gt;0,C393-Analysis!$B$14,0)</f>
        <v>-6.0635049428601207E-3</v>
      </c>
      <c r="AE393">
        <f ca="1">IF(B393&gt;0,AE392+AD393*$D393,0)</f>
        <v>-2.9031207808750365E-2</v>
      </c>
      <c r="AF393">
        <f ca="1">IF(B393&gt;0,AF392+AE393*$D393,0)</f>
        <v>-0.15712304314014652</v>
      </c>
      <c r="AG393">
        <f ca="1">IF(AND(B393&gt;Analysis!$B$34,B393&lt;Analysis!$B$35),FilterInput(AD393,Analysis!$B$29,Analysis!$B$30),0)</f>
        <v>0</v>
      </c>
      <c r="AH393">
        <f ca="1">MEDIAN2(AG393,Analysis!$B$5,2)</f>
        <v>0</v>
      </c>
      <c r="AI393">
        <f ca="1">AVERAGE2(AH393,Analysis!$B$6,2)</f>
        <v>0</v>
      </c>
      <c r="AJ393">
        <f ca="1">INTEGRAL2(AI393,$B393,AJ392,AI392,$B392,Analysis!$B$22)</f>
        <v>0</v>
      </c>
      <c r="AK393">
        <f ca="1">IF(AND(B393&lt;Analysis!$B$35,B393&gt;0),INTEGRAL2(AJ393,$B393,AK392,AJ392,$B392,Analysis!$B$23),0)</f>
        <v>0</v>
      </c>
      <c r="AM393">
        <f>Analysis!$B$31*'Flight Input'!U393+IF('Flight Input'!U393 &gt; 0,Analysis!$B$32,0)</f>
        <v>0</v>
      </c>
      <c r="AN393">
        <f ca="1">_xlfn.COVARIANCE.P($AK$102:$AK$1171,AM393:AM1462)</f>
        <v>-8.4148784846854799E-2</v>
      </c>
      <c r="AO393">
        <f t="shared" ca="1" si="805"/>
        <v>0</v>
      </c>
    </row>
    <row r="394" spans="1:41" x14ac:dyDescent="0.3">
      <c r="A394">
        <v>392</v>
      </c>
      <c r="B394">
        <f>'Flight Input'!M394</f>
        <v>7.8853410000010626</v>
      </c>
      <c r="C394">
        <f ca="1">INDIRECT(CONCATENATE("'Flight Input'!",Analysis!$B$2,A394+2))</f>
        <v>9.850554540000001</v>
      </c>
      <c r="D394">
        <f t="shared" si="802"/>
        <v>1.6950000004726462E-2</v>
      </c>
      <c r="F394">
        <f t="shared" ca="1" si="806"/>
        <v>77.175969026898798</v>
      </c>
      <c r="G394">
        <f t="shared" ca="1" si="807"/>
        <v>303.00874221333328</v>
      </c>
      <c r="I394">
        <f>SUM(D$2:D394)/COUNT(D$2:D394)</f>
        <v>1.9981482142871494E-2</v>
      </c>
      <c r="J394">
        <f>D394/I394</f>
        <v>0.84828542164843712</v>
      </c>
      <c r="L394">
        <f ca="1">VARA(C$2:C394)</f>
        <v>5.2188287920641458E-4</v>
      </c>
      <c r="M394">
        <f ca="1">(L394-L393)/D394</f>
        <v>-7.7802066381422926E-5</v>
      </c>
      <c r="N394">
        <f t="shared" ca="1" si="808"/>
        <v>-5.7876106177890685E-3</v>
      </c>
      <c r="O394" t="b">
        <f ca="1">IF(OR(O393,M394*MIN((B394-B$2)*Analysis!$B$19,1)&gt;Analysis!$B$18),TRUE,FALSE)</f>
        <v>0</v>
      </c>
      <c r="P394">
        <f ca="1">IF(O394,P393,SUM(C$2:C394)/COUNT(C$2:C394))</f>
        <v>9.8530520711450436</v>
      </c>
      <c r="Q394">
        <f ca="1">IF(O394,C394-P394,0)</f>
        <v>0</v>
      </c>
      <c r="R394">
        <f ca="1">R393+Q394*$D394</f>
        <v>0</v>
      </c>
      <c r="S394">
        <f t="shared" ca="1" si="809"/>
        <v>0</v>
      </c>
      <c r="U394">
        <f ca="1">MEDIAN2(Q394,Analysis!$B$5,2)</f>
        <v>0</v>
      </c>
      <c r="V394">
        <f t="shared" ref="V394:W394" ca="1" si="822">V393+U394*$D394</f>
        <v>0</v>
      </c>
      <c r="W394">
        <f t="shared" ca="1" si="822"/>
        <v>0</v>
      </c>
      <c r="Y394">
        <f ca="1">AVERAGE2(U394,Analysis!$B$5,2)</f>
        <v>0</v>
      </c>
      <c r="Z394">
        <f t="shared" ref="Z394:AA394" ca="1" si="823">Z393+Y394*$D394</f>
        <v>0</v>
      </c>
      <c r="AA394">
        <f t="shared" ca="1" si="823"/>
        <v>0</v>
      </c>
      <c r="AD394">
        <f ca="1">IF(B394&gt;0,C394-Analysis!$B$14,0)</f>
        <v>-6.1616049428590003E-3</v>
      </c>
      <c r="AE394">
        <f ca="1">IF(B394&gt;0,AE393+AD394*$D394,0)</f>
        <v>-2.9135647012560949E-2</v>
      </c>
      <c r="AF394">
        <f ca="1">IF(B394&gt;0,AF393+AE394*$D394,0)</f>
        <v>-0.15761689235714715</v>
      </c>
      <c r="AG394">
        <f ca="1">IF(AND(B394&gt;Analysis!$B$34,B394&lt;Analysis!$B$35),FilterInput(AD394,Analysis!$B$29,Analysis!$B$30),0)</f>
        <v>0</v>
      </c>
      <c r="AH394">
        <f ca="1">MEDIAN2(AG394,Analysis!$B$5,2)</f>
        <v>0</v>
      </c>
      <c r="AI394">
        <f ca="1">AVERAGE2(AH394,Analysis!$B$6,2)</f>
        <v>0</v>
      </c>
      <c r="AJ394">
        <f ca="1">INTEGRAL2(AI394,$B394,AJ393,AI393,$B393,Analysis!$B$22)</f>
        <v>0</v>
      </c>
      <c r="AK394">
        <f ca="1">IF(AND(B394&lt;Analysis!$B$35,B394&gt;0),INTEGRAL2(AJ394,$B394,AK393,AJ393,$B393,Analysis!$B$23),0)</f>
        <v>0</v>
      </c>
      <c r="AM394">
        <f>Analysis!$B$31*'Flight Input'!U394+IF('Flight Input'!U394 &gt; 0,Analysis!$B$32,0)</f>
        <v>0</v>
      </c>
      <c r="AN394">
        <f ca="1">_xlfn.COVARIANCE.P($AK$102:$AK$1171,AM394:AM1463)</f>
        <v>-8.4907905292713498E-2</v>
      </c>
      <c r="AO394">
        <f t="shared" ca="1" si="805"/>
        <v>0</v>
      </c>
    </row>
    <row r="395" spans="1:41" x14ac:dyDescent="0.3">
      <c r="A395">
        <v>393</v>
      </c>
      <c r="B395">
        <f>'Flight Input'!M395</f>
        <v>7.912956000000122</v>
      </c>
      <c r="C395">
        <f ca="1">INDIRECT(CONCATENATE("'Flight Input'!",Analysis!$B$2,A395+2))</f>
        <v>9.8518494600000022</v>
      </c>
      <c r="D395">
        <f t="shared" si="802"/>
        <v>2.7614999999059364E-2</v>
      </c>
      <c r="F395">
        <f t="shared" ca="1" si="806"/>
        <v>77.448027849727424</v>
      </c>
      <c r="G395">
        <f t="shared" ca="1" si="807"/>
        <v>305.14746950233064</v>
      </c>
      <c r="I395">
        <f>SUM(D$2:D395)/COUNT(D$2:D395)</f>
        <v>2.0000905852429224E-2</v>
      </c>
      <c r="J395">
        <f>D395/I395</f>
        <v>1.3806874649982599</v>
      </c>
      <c r="L395">
        <f ca="1">VARA(C$2:C395)</f>
        <v>5.2055860369398354E-4</v>
      </c>
      <c r="M395">
        <f ca="1">(L395-L394)/D395</f>
        <v>-4.7954934364517468E-5</v>
      </c>
      <c r="N395">
        <f t="shared" ca="1" si="808"/>
        <v>4.6891906574155588E-2</v>
      </c>
      <c r="O395" t="b">
        <f ca="1">IF(OR(O394,M395*MIN((B395-B$2)*Analysis!$B$19,1)&gt;Analysis!$B$18),TRUE,FALSE)</f>
        <v>0</v>
      </c>
      <c r="P395">
        <f ca="1">IF(O395,P394,SUM(C$2:C395)/COUNT(C$2:C395))</f>
        <v>9.8530490188324915</v>
      </c>
      <c r="Q395">
        <f ca="1">IF(O395,C395-P395,0)</f>
        <v>0</v>
      </c>
      <c r="R395">
        <f ca="1">R394+Q395*$D395</f>
        <v>0</v>
      </c>
      <c r="S395">
        <f t="shared" ca="1" si="809"/>
        <v>0</v>
      </c>
      <c r="U395">
        <f ca="1">MEDIAN2(Q395,Analysis!$B$5,2)</f>
        <v>0</v>
      </c>
      <c r="V395">
        <f t="shared" ref="V395:W395" ca="1" si="824">V394+U395*$D395</f>
        <v>0</v>
      </c>
      <c r="W395">
        <f t="shared" ca="1" si="824"/>
        <v>0</v>
      </c>
      <c r="Y395">
        <f ca="1">AVERAGE2(U395,Analysis!$B$5,2)</f>
        <v>0</v>
      </c>
      <c r="Z395">
        <f t="shared" ref="Z395:AA395" ca="1" si="825">Z394+Y395*$D395</f>
        <v>0</v>
      </c>
      <c r="AA395">
        <f t="shared" ca="1" si="825"/>
        <v>0</v>
      </c>
      <c r="AD395">
        <f ca="1">IF(B395&gt;0,C395-Analysis!$B$14,0)</f>
        <v>-4.8666849428578018E-3</v>
      </c>
      <c r="AE395">
        <f ca="1">IF(B395&gt;0,AE394+AD395*$D395,0)</f>
        <v>-2.927004051725339E-2</v>
      </c>
      <c r="AF395">
        <f ca="1">IF(B395&gt;0,AF394+AE395*$D395,0)</f>
        <v>-0.15842518452600357</v>
      </c>
      <c r="AG395">
        <f ca="1">IF(AND(B395&gt;Analysis!$B$34,B395&lt;Analysis!$B$35),FilterInput(AD395,Analysis!$B$29,Analysis!$B$30),0)</f>
        <v>0</v>
      </c>
      <c r="AH395">
        <f ca="1">MEDIAN2(AG395,Analysis!$B$5,2)</f>
        <v>0</v>
      </c>
      <c r="AI395">
        <f ca="1">AVERAGE2(AH395,Analysis!$B$6,2)</f>
        <v>0</v>
      </c>
      <c r="AJ395">
        <f ca="1">INTEGRAL2(AI395,$B395,AJ394,AI394,$B394,Analysis!$B$22)</f>
        <v>0</v>
      </c>
      <c r="AK395">
        <f ca="1">IF(AND(B395&lt;Analysis!$B$35,B395&gt;0),INTEGRAL2(AJ395,$B395,AK394,AJ394,$B394,Analysis!$B$23),0)</f>
        <v>0</v>
      </c>
      <c r="AM395">
        <f>Analysis!$B$31*'Flight Input'!U395+IF('Flight Input'!U395 &gt; 0,Analysis!$B$32,0)</f>
        <v>0</v>
      </c>
      <c r="AN395">
        <f ca="1">_xlfn.COVARIANCE.P($AK$102:$AK$1171,AM395:AM1464)</f>
        <v>-8.5658628126100075E-2</v>
      </c>
      <c r="AO395">
        <f t="shared" ca="1" si="805"/>
        <v>0</v>
      </c>
    </row>
    <row r="396" spans="1:41" x14ac:dyDescent="0.3">
      <c r="A396">
        <v>394</v>
      </c>
      <c r="B396">
        <f>'Flight Input'!M396</f>
        <v>7.9313450000045123</v>
      </c>
      <c r="C396">
        <f ca="1">INDIRECT(CONCATENATE("'Flight Input'!",Analysis!$B$2,A396+2))</f>
        <v>9.8530462800000009</v>
      </c>
      <c r="D396">
        <f t="shared" si="802"/>
        <v>1.8389000004390255E-2</v>
      </c>
      <c r="F396">
        <f t="shared" ca="1" si="806"/>
        <v>77.629215517813606</v>
      </c>
      <c r="G396">
        <f t="shared" ca="1" si="807"/>
        <v>306.57499314682855</v>
      </c>
      <c r="I396">
        <f>SUM(D$2:D396)/COUNT(D$2:D396)</f>
        <v>1.9996814720835216E-2</v>
      </c>
      <c r="J396">
        <f>D396/I396</f>
        <v>0.91959645879152263</v>
      </c>
      <c r="L396">
        <f ca="1">VARA(C$2:C396)</f>
        <v>5.1923738898278649E-4</v>
      </c>
      <c r="M396">
        <f ca="1">(L396-L395)/D396</f>
        <v>-7.1848099999000231E-5</v>
      </c>
      <c r="N396">
        <f t="shared" ca="1" si="808"/>
        <v>6.5083473800262817E-2</v>
      </c>
      <c r="O396" t="b">
        <f ca="1">IF(OR(O395,M396*MIN((B396-B$2)*Analysis!$B$19,1)&gt;Analysis!$B$18),TRUE,FALSE)</f>
        <v>0</v>
      </c>
      <c r="P396">
        <f ca="1">IF(O396,P395,SUM(C$2:C396)/COUNT(C$2:C396))</f>
        <v>9.8530490118987384</v>
      </c>
      <c r="Q396">
        <f ca="1">IF(O396,C396-P396,0)</f>
        <v>0</v>
      </c>
      <c r="R396">
        <f ca="1">R395+Q396*$D396</f>
        <v>0</v>
      </c>
      <c r="S396">
        <f t="shared" ca="1" si="809"/>
        <v>0</v>
      </c>
      <c r="U396">
        <f ca="1">MEDIAN2(Q396,Analysis!$B$5,2)</f>
        <v>0</v>
      </c>
      <c r="V396">
        <f t="shared" ref="V396:W396" ca="1" si="826">V395+U396*$D396</f>
        <v>0</v>
      </c>
      <c r="W396">
        <f t="shared" ca="1" si="826"/>
        <v>0</v>
      </c>
      <c r="Y396">
        <f ca="1">AVERAGE2(U396,Analysis!$B$5,2)</f>
        <v>0</v>
      </c>
      <c r="Z396">
        <f t="shared" ref="Z396:AA396" ca="1" si="827">Z395+Y396*$D396</f>
        <v>0</v>
      </c>
      <c r="AA396">
        <f t="shared" ca="1" si="827"/>
        <v>0</v>
      </c>
      <c r="AD396">
        <f ca="1">IF(B396&gt;0,C396-Analysis!$B$14,0)</f>
        <v>-3.6698649428590358E-3</v>
      </c>
      <c r="AE396">
        <f ca="1">IF(B396&gt;0,AE395+AD396*$D396,0)</f>
        <v>-2.9337525663703738E-2</v>
      </c>
      <c r="AF396">
        <f ca="1">IF(B396&gt;0,AF395+AE396*$D396,0)</f>
        <v>-0.15896467228556221</v>
      </c>
      <c r="AG396">
        <f ca="1">IF(AND(B396&gt;Analysis!$B$34,B396&lt;Analysis!$B$35),FilterInput(AD396,Analysis!$B$29,Analysis!$B$30),0)</f>
        <v>0</v>
      </c>
      <c r="AH396">
        <f ca="1">MEDIAN2(AG396,Analysis!$B$5,2)</f>
        <v>0</v>
      </c>
      <c r="AI396">
        <f ca="1">AVERAGE2(AH396,Analysis!$B$6,2)</f>
        <v>0</v>
      </c>
      <c r="AJ396">
        <f ca="1">INTEGRAL2(AI396,$B396,AJ395,AI395,$B395,Analysis!$B$22)</f>
        <v>0</v>
      </c>
      <c r="AK396">
        <f ca="1">IF(AND(B396&lt;Analysis!$B$35,B396&gt;0),INTEGRAL2(AJ396,$B396,AK395,AJ395,$B395,Analysis!$B$23),0)</f>
        <v>0</v>
      </c>
      <c r="AM396">
        <f>Analysis!$B$31*'Flight Input'!U396+IF('Flight Input'!U396 &gt; 0,Analysis!$B$32,0)</f>
        <v>0</v>
      </c>
      <c r="AN396">
        <f ca="1">_xlfn.COVARIANCE.P($AK$102:$AK$1171,AM396:AM1465)</f>
        <v>-8.6397491204338053E-2</v>
      </c>
      <c r="AO396">
        <f t="shared" ca="1" si="805"/>
        <v>0</v>
      </c>
    </row>
    <row r="397" spans="1:41" x14ac:dyDescent="0.3">
      <c r="A397">
        <v>395</v>
      </c>
      <c r="B397">
        <f>'Flight Input'!M397</f>
        <v>7.9516210000001593</v>
      </c>
      <c r="C397">
        <f ca="1">INDIRECT(CONCATENATE("'Flight Input'!",Analysis!$B$2,A397+2))</f>
        <v>9.8539586099999994</v>
      </c>
      <c r="D397">
        <f t="shared" si="802"/>
        <v>2.0275999995646998E-2</v>
      </c>
      <c r="F397">
        <f t="shared" ca="1" si="806"/>
        <v>77.829014382547072</v>
      </c>
      <c r="G397">
        <f t="shared" ca="1" si="807"/>
        <v>308.15305424211027</v>
      </c>
      <c r="I397">
        <f>SUM(D$2:D397)/COUNT(D$2:D397)</f>
        <v>1.9997521518999299E-2</v>
      </c>
      <c r="J397">
        <f>D397/I397</f>
        <v>1.0139256495552773</v>
      </c>
      <c r="L397">
        <f ca="1">VARA(C$2:C397)</f>
        <v>5.1792495326230027E-4</v>
      </c>
      <c r="M397">
        <f ca="1">(L397-L396)/D397</f>
        <v>-6.4728532292759357E-5</v>
      </c>
      <c r="N397">
        <f t="shared" ca="1" si="808"/>
        <v>4.4995561264269492E-2</v>
      </c>
      <c r="O397" t="b">
        <f ca="1">IF(OR(O396,M397*MIN((B397-B$2)*Analysis!$B$19,1)&gt;Analysis!$B$18),TRUE,FALSE)</f>
        <v>0</v>
      </c>
      <c r="P397">
        <f ca="1">IF(O397,P396,SUM(C$2:C397)/COUNT(C$2:C397))</f>
        <v>9.8530513088636411</v>
      </c>
      <c r="Q397">
        <f ca="1">IF(O397,C397-P397,0)</f>
        <v>0</v>
      </c>
      <c r="R397">
        <f ca="1">R396+Q397*$D397</f>
        <v>0</v>
      </c>
      <c r="S397">
        <f t="shared" ca="1" si="809"/>
        <v>0</v>
      </c>
      <c r="U397">
        <f ca="1">MEDIAN2(Q397,Analysis!$B$5,2)</f>
        <v>0</v>
      </c>
      <c r="V397">
        <f t="shared" ref="V397:W397" ca="1" si="828">V396+U397*$D397</f>
        <v>0</v>
      </c>
      <c r="W397">
        <f t="shared" ca="1" si="828"/>
        <v>0</v>
      </c>
      <c r="Y397">
        <f ca="1">AVERAGE2(U397,Analysis!$B$5,2)</f>
        <v>0</v>
      </c>
      <c r="Z397">
        <f t="shared" ref="Z397:AA397" ca="1" si="829">Z396+Y397*$D397</f>
        <v>0</v>
      </c>
      <c r="AA397">
        <f t="shared" ca="1" si="829"/>
        <v>0</v>
      </c>
      <c r="AD397">
        <f ca="1">IF(B397&gt;0,C397-Analysis!$B$14,0)</f>
        <v>-2.7575349428605733E-3</v>
      </c>
      <c r="AE397">
        <f ca="1">IF(B397&gt;0,AE396+AD397*$D397,0)</f>
        <v>-2.9393437442193176E-2</v>
      </c>
      <c r="AF397">
        <f ca="1">IF(B397&gt;0,AF396+AE397*$D397,0)</f>
        <v>-0.15956065362301217</v>
      </c>
      <c r="AG397">
        <f ca="1">IF(AND(B397&gt;Analysis!$B$34,B397&lt;Analysis!$B$35),FilterInput(AD397,Analysis!$B$29,Analysis!$B$30),0)</f>
        <v>0</v>
      </c>
      <c r="AH397">
        <f ca="1">MEDIAN2(AG397,Analysis!$B$5,2)</f>
        <v>0</v>
      </c>
      <c r="AI397">
        <f ca="1">AVERAGE2(AH397,Analysis!$B$6,2)</f>
        <v>0</v>
      </c>
      <c r="AJ397">
        <f ca="1">INTEGRAL2(AI397,$B397,AJ396,AI396,$B396,Analysis!$B$22)</f>
        <v>0</v>
      </c>
      <c r="AK397">
        <f ca="1">IF(AND(B397&lt;Analysis!$B$35,B397&gt;0),INTEGRAL2(AJ397,$B397,AK396,AJ396,$B396,Analysis!$B$23),0)</f>
        <v>0</v>
      </c>
      <c r="AM397">
        <f>Analysis!$B$31*'Flight Input'!U397+IF('Flight Input'!U397 &gt; 0,Analysis!$B$32,0)</f>
        <v>0</v>
      </c>
      <c r="AN397">
        <f ca="1">_xlfn.COVARIANCE.P($AK$102:$AK$1171,AM397:AM1466)</f>
        <v>-8.7125764921309384E-2</v>
      </c>
      <c r="AO397">
        <f t="shared" ca="1" si="805"/>
        <v>0</v>
      </c>
    </row>
    <row r="398" spans="1:41" x14ac:dyDescent="0.3">
      <c r="A398">
        <v>396</v>
      </c>
      <c r="B398">
        <f>'Flight Input'!M398</f>
        <v>7.9659260000044014</v>
      </c>
      <c r="C398">
        <f ca="1">INDIRECT(CONCATENATE("'Flight Input'!",Analysis!$B$2,A398+2))</f>
        <v>9.8536152599999998</v>
      </c>
      <c r="D398">
        <f t="shared" si="802"/>
        <v>1.4305000004242174E-2</v>
      </c>
      <c r="F398">
        <f t="shared" ca="1" si="806"/>
        <v>77.969970348883166</v>
      </c>
      <c r="G398">
        <f t="shared" ca="1" si="807"/>
        <v>309.26841466828182</v>
      </c>
      <c r="I398">
        <f>SUM(D$2:D398)/COUNT(D$2:D398)</f>
        <v>1.9983146464669102E-2</v>
      </c>
      <c r="J398">
        <f>D398/I398</f>
        <v>0.71585323309989801</v>
      </c>
      <c r="L398">
        <f ca="1">VARA(C$2:C398)</f>
        <v>5.1661786307672286E-4</v>
      </c>
      <c r="M398">
        <f ca="1">(L398-L397)/D398</f>
        <v>-9.1372959468003466E-5</v>
      </c>
      <c r="N398">
        <f t="shared" ca="1" si="808"/>
        <v>-2.4002097161678459E-2</v>
      </c>
      <c r="O398" t="b">
        <f ca="1">IF(OR(O397,M398*MIN((B398-B$2)*Analysis!$B$19,1)&gt;Analysis!$B$18),TRUE,FALSE)</f>
        <v>0</v>
      </c>
      <c r="P398">
        <f ca="1">IF(O398,P397,SUM(C$2:C398)/COUNT(C$2:C398))</f>
        <v>9.8530527293954702</v>
      </c>
      <c r="Q398">
        <f ca="1">IF(O398,C398-P398,0)</f>
        <v>0</v>
      </c>
      <c r="R398">
        <f ca="1">R397+Q398*$D398</f>
        <v>0</v>
      </c>
      <c r="S398">
        <f t="shared" ca="1" si="809"/>
        <v>0</v>
      </c>
      <c r="U398">
        <f ca="1">MEDIAN2(Q398,Analysis!$B$5,2)</f>
        <v>0</v>
      </c>
      <c r="V398">
        <f t="shared" ref="V398:W398" ca="1" si="830">V397+U398*$D398</f>
        <v>0</v>
      </c>
      <c r="W398">
        <f t="shared" ca="1" si="830"/>
        <v>0</v>
      </c>
      <c r="Y398">
        <f ca="1">AVERAGE2(U398,Analysis!$B$5,2)</f>
        <v>0</v>
      </c>
      <c r="Z398">
        <f t="shared" ref="Z398:AA398" ca="1" si="831">Z397+Y398*$D398</f>
        <v>0</v>
      </c>
      <c r="AA398">
        <f t="shared" ca="1" si="831"/>
        <v>0</v>
      </c>
      <c r="AD398">
        <f ca="1">IF(B398&gt;0,C398-Analysis!$B$14,0)</f>
        <v>-3.1008849428602048E-3</v>
      </c>
      <c r="AE398">
        <f ca="1">IF(B398&gt;0,AE397+AD398*$D398,0)</f>
        <v>-2.9437795601313946E-2</v>
      </c>
      <c r="AF398">
        <f ca="1">IF(B398&gt;0,AF397+AE398*$D398,0)</f>
        <v>-0.15998176128921385</v>
      </c>
      <c r="AG398">
        <f ca="1">IF(AND(B398&gt;Analysis!$B$34,B398&lt;Analysis!$B$35),FilterInput(AD398,Analysis!$B$29,Analysis!$B$30),0)</f>
        <v>0</v>
      </c>
      <c r="AH398">
        <f ca="1">MEDIAN2(AG398,Analysis!$B$5,2)</f>
        <v>0</v>
      </c>
      <c r="AI398">
        <f ca="1">AVERAGE2(AH398,Analysis!$B$6,2)</f>
        <v>0</v>
      </c>
      <c r="AJ398">
        <f ca="1">INTEGRAL2(AI398,$B398,AJ397,AI397,$B397,Analysis!$B$22)</f>
        <v>0</v>
      </c>
      <c r="AK398">
        <f ca="1">IF(AND(B398&lt;Analysis!$B$35,B398&gt;0),INTEGRAL2(AJ398,$B398,AK397,AJ397,$B397,Analysis!$B$23),0)</f>
        <v>0</v>
      </c>
      <c r="AM398">
        <f>Analysis!$B$31*'Flight Input'!U398+IF('Flight Input'!U398 &gt; 0,Analysis!$B$32,0)</f>
        <v>0</v>
      </c>
      <c r="AN398">
        <f ca="1">_xlfn.COVARIANCE.P($AK$102:$AK$1171,AM398:AM1467)</f>
        <v>-8.784267830172697E-2</v>
      </c>
      <c r="AO398">
        <f t="shared" ca="1" si="805"/>
        <v>0</v>
      </c>
    </row>
    <row r="399" spans="1:41" x14ac:dyDescent="0.3">
      <c r="A399">
        <v>397</v>
      </c>
      <c r="B399">
        <f>'Flight Input'!M399</f>
        <v>7.9909760000009555</v>
      </c>
      <c r="C399">
        <f ca="1">INDIRECT(CONCATENATE("'Flight Input'!",Analysis!$B$2,A399+2))</f>
        <v>9.8504073900000009</v>
      </c>
      <c r="D399">
        <f t="shared" si="802"/>
        <v>2.5049999996554106E-2</v>
      </c>
      <c r="F399">
        <f t="shared" ca="1" si="806"/>
        <v>78.216723053968721</v>
      </c>
      <c r="G399">
        <f t="shared" ca="1" si="807"/>
        <v>311.22774358051419</v>
      </c>
      <c r="I399">
        <f>SUM(D$2:D399)/COUNT(D$2:D399)</f>
        <v>1.9995909319913147E-2</v>
      </c>
      <c r="J399">
        <f>D399/I399</f>
        <v>1.2527562310761124</v>
      </c>
      <c r="L399">
        <f ca="1">VARA(C$2:C399)</f>
        <v>5.1533414109933523E-4</v>
      </c>
      <c r="M399">
        <f ca="1">(L399-L398)/D399</f>
        <v>-5.1246386329909026E-5</v>
      </c>
      <c r="N399">
        <f t="shared" ca="1" si="808"/>
        <v>-0.12805868265230211</v>
      </c>
      <c r="O399" t="b">
        <f ca="1">IF(OR(O398,M399*MIN((B399-B$2)*Analysis!$B$19,1)&gt;Analysis!$B$18),TRUE,FALSE)</f>
        <v>0</v>
      </c>
      <c r="P399">
        <f ca="1">IF(O399,P398,SUM(C$2:C399)/COUNT(C$2:C399))</f>
        <v>9.8530460828140747</v>
      </c>
      <c r="Q399">
        <f ca="1">IF(O399,C399-P399,0)</f>
        <v>0</v>
      </c>
      <c r="R399">
        <f ca="1">R398+Q399*$D399</f>
        <v>0</v>
      </c>
      <c r="S399">
        <f t="shared" ca="1" si="809"/>
        <v>0</v>
      </c>
      <c r="U399">
        <f ca="1">MEDIAN2(Q399,Analysis!$B$5,2)</f>
        <v>0</v>
      </c>
      <c r="V399">
        <f t="shared" ref="V399:W399" ca="1" si="832">V398+U399*$D399</f>
        <v>0</v>
      </c>
      <c r="W399">
        <f t="shared" ca="1" si="832"/>
        <v>0</v>
      </c>
      <c r="Y399">
        <f ca="1">AVERAGE2(U399,Analysis!$B$5,2)</f>
        <v>0</v>
      </c>
      <c r="Z399">
        <f t="shared" ref="Z399:AA399" ca="1" si="833">Z398+Y399*$D399</f>
        <v>0</v>
      </c>
      <c r="AA399">
        <f t="shared" ca="1" si="833"/>
        <v>0</v>
      </c>
      <c r="AD399">
        <f ca="1">IF(B399&gt;0,C399-Analysis!$B$14,0)</f>
        <v>-6.3087549428590961E-3</v>
      </c>
      <c r="AE399">
        <f ca="1">IF(B399&gt;0,AE398+AD399*$D399,0)</f>
        <v>-2.9595829912610828E-2</v>
      </c>
      <c r="AF399">
        <f ca="1">IF(B399&gt;0,AF398+AE399*$D399,0)</f>
        <v>-0.16072313682842276</v>
      </c>
      <c r="AG399">
        <f ca="1">IF(AND(B399&gt;Analysis!$B$34,B399&lt;Analysis!$B$35),FilterInput(AD399,Analysis!$B$29,Analysis!$B$30),0)</f>
        <v>0</v>
      </c>
      <c r="AH399">
        <f ca="1">MEDIAN2(AG399,Analysis!$B$5,2)</f>
        <v>0</v>
      </c>
      <c r="AI399">
        <f ca="1">AVERAGE2(AH399,Analysis!$B$6,2)</f>
        <v>0</v>
      </c>
      <c r="AJ399">
        <f ca="1">INTEGRAL2(AI399,$B399,AJ398,AI398,$B398,Analysis!$B$22)</f>
        <v>0</v>
      </c>
      <c r="AK399">
        <f ca="1">IF(AND(B399&lt;Analysis!$B$35,B399&gt;0),INTEGRAL2(AJ399,$B399,AK398,AJ398,$B398,Analysis!$B$23),0)</f>
        <v>0</v>
      </c>
      <c r="AM399">
        <f>Analysis!$B$31*'Flight Input'!U399+IF('Flight Input'!U399 &gt; 0,Analysis!$B$32,0)</f>
        <v>0</v>
      </c>
      <c r="AN399">
        <f ca="1">_xlfn.COVARIANCE.P($AK$102:$AK$1171,AM399:AM1468)</f>
        <v>-8.8549090717150364E-2</v>
      </c>
      <c r="AO399">
        <f t="shared" ca="1" si="805"/>
        <v>0</v>
      </c>
    </row>
    <row r="400" spans="1:41" x14ac:dyDescent="0.3">
      <c r="A400">
        <v>398</v>
      </c>
      <c r="B400">
        <f>'Flight Input'!M400</f>
        <v>8.01231099999859</v>
      </c>
      <c r="C400">
        <f ca="1">INDIRECT(CONCATENATE("'Flight Input'!",Analysis!$B$2,A400+2))</f>
        <v>9.8513001000000013</v>
      </c>
      <c r="D400">
        <f t="shared" si="802"/>
        <v>2.1334999997634441E-2</v>
      </c>
      <c r="F400">
        <f t="shared" ca="1" si="806"/>
        <v>78.426900541578917</v>
      </c>
      <c r="G400">
        <f t="shared" ca="1" si="807"/>
        <v>312.90098150338326</v>
      </c>
      <c r="I400">
        <f>SUM(D$2:D400)/COUNT(D$2:D400)</f>
        <v>1.9999273869354656E-2</v>
      </c>
      <c r="J400">
        <f>D400/I400</f>
        <v>1.0667887312812165</v>
      </c>
      <c r="L400">
        <f ca="1">VARA(C$2:C400)</f>
        <v>5.1404697194015693E-4</v>
      </c>
      <c r="M400">
        <f ca="1">(L400-L399)/D400</f>
        <v>-6.0331340957160382E-5</v>
      </c>
      <c r="N400">
        <f t="shared" ca="1" si="808"/>
        <v>4.1842512308387335E-2</v>
      </c>
      <c r="O400" t="b">
        <f ca="1">IF(OR(O399,M400*MIN((B400-B$2)*Analysis!$B$19,1)&gt;Analysis!$B$18),TRUE,FALSE)</f>
        <v>0</v>
      </c>
      <c r="P400">
        <f ca="1">IF(O400,P399,SUM(C$2:C400)/COUNT(C$2:C400))</f>
        <v>9.8530417069172973</v>
      </c>
      <c r="Q400">
        <f ca="1">IF(O400,C400-P400,0)</f>
        <v>0</v>
      </c>
      <c r="R400">
        <f ca="1">R399+Q400*$D400</f>
        <v>0</v>
      </c>
      <c r="S400">
        <f t="shared" ca="1" si="809"/>
        <v>0</v>
      </c>
      <c r="U400">
        <f ca="1">MEDIAN2(Q400,Analysis!$B$5,2)</f>
        <v>0</v>
      </c>
      <c r="V400">
        <f t="shared" ref="V400:W400" ca="1" si="834">V399+U400*$D400</f>
        <v>0</v>
      </c>
      <c r="W400">
        <f t="shared" ca="1" si="834"/>
        <v>0</v>
      </c>
      <c r="Y400">
        <f ca="1">AVERAGE2(U400,Analysis!$B$5,2)</f>
        <v>0</v>
      </c>
      <c r="Z400">
        <f t="shared" ref="Z400:AA400" ca="1" si="835">Z399+Y400*$D400</f>
        <v>0</v>
      </c>
      <c r="AA400">
        <f t="shared" ca="1" si="835"/>
        <v>0</v>
      </c>
      <c r="AD400">
        <f ca="1">IF(B400&gt;0,C400-Analysis!$B$14,0)</f>
        <v>-5.4160449428586332E-3</v>
      </c>
      <c r="AE400">
        <f ca="1">IF(B400&gt;0,AE399+AD400*$D400,0)</f>
        <v>-2.9711381231453903E-2</v>
      </c>
      <c r="AF400">
        <f ca="1">IF(B400&gt;0,AF399+AE400*$D400,0)</f>
        <v>-0.16135702914692554</v>
      </c>
      <c r="AG400">
        <f ca="1">IF(AND(B400&gt;Analysis!$B$34,B400&lt;Analysis!$B$35),FilterInput(AD400,Analysis!$B$29,Analysis!$B$30),0)</f>
        <v>0</v>
      </c>
      <c r="AH400">
        <f ca="1">MEDIAN2(AG400,Analysis!$B$5,2)</f>
        <v>0</v>
      </c>
      <c r="AI400">
        <f ca="1">AVERAGE2(AH400,Analysis!$B$6,2)</f>
        <v>0</v>
      </c>
      <c r="AJ400">
        <f ca="1">INTEGRAL2(AI400,$B400,AJ399,AI399,$B399,Analysis!$B$22)</f>
        <v>0</v>
      </c>
      <c r="AK400">
        <f ca="1">IF(AND(B400&lt;Analysis!$B$35,B400&gt;0),INTEGRAL2(AJ400,$B400,AK399,AJ399,$B399,Analysis!$B$23),0)</f>
        <v>0</v>
      </c>
      <c r="AM400">
        <f>Analysis!$B$31*'Flight Input'!U400+IF('Flight Input'!U400 &gt; 0,Analysis!$B$32,0)</f>
        <v>0</v>
      </c>
      <c r="AN400">
        <f ca="1">_xlfn.COVARIANCE.P($AK$102:$AK$1171,AM400:AM1469)</f>
        <v>-8.9244884627479357E-2</v>
      </c>
      <c r="AO400">
        <f t="shared" ca="1" si="805"/>
        <v>0</v>
      </c>
    </row>
    <row r="401" spans="1:41" x14ac:dyDescent="0.3">
      <c r="A401">
        <v>399</v>
      </c>
      <c r="B401">
        <f>'Flight Input'!M401</f>
        <v>8.0322259999957168</v>
      </c>
      <c r="C401">
        <f ca="1">INDIRECT(CONCATENATE("'Flight Input'!",Analysis!$B$2,A401+2))</f>
        <v>9.8540959499999996</v>
      </c>
      <c r="D401">
        <f t="shared" si="802"/>
        <v>1.991499999712687E-2</v>
      </c>
      <c r="F401">
        <f t="shared" ca="1" si="806"/>
        <v>78.623144862394852</v>
      </c>
      <c r="G401">
        <f t="shared" ca="1" si="807"/>
        <v>314.46676143309196</v>
      </c>
      <c r="I401">
        <f>SUM(D$2:D401)/COUNT(D$2:D401)</f>
        <v>1.9999062656642308E-2</v>
      </c>
      <c r="J401">
        <f>D401/I401</f>
        <v>0.99579667002605654</v>
      </c>
      <c r="L401">
        <f ca="1">VARA(C$2:C401)</f>
        <v>5.1276141223581095E-4</v>
      </c>
      <c r="M401">
        <f ca="1">(L401-L400)/D401</f>
        <v>-6.455233264029358E-5</v>
      </c>
      <c r="N401">
        <f t="shared" ca="1" si="808"/>
        <v>0.1403891539242593</v>
      </c>
      <c r="O401" t="b">
        <f ca="1">IF(OR(O400,M401*MIN((B401-B$2)*Analysis!$B$19,1)&gt;Analysis!$B$18),TRUE,FALSE)</f>
        <v>0</v>
      </c>
      <c r="P401">
        <f ca="1">IF(O401,P400,SUM(C$2:C401)/COUNT(C$2:C401))</f>
        <v>9.8530443425250045</v>
      </c>
      <c r="Q401">
        <f ca="1">IF(O401,C401-P401,0)</f>
        <v>0</v>
      </c>
      <c r="R401">
        <f ca="1">R400+Q401*$D401</f>
        <v>0</v>
      </c>
      <c r="S401">
        <f t="shared" ca="1" si="809"/>
        <v>0</v>
      </c>
      <c r="U401">
        <f ca="1">MEDIAN2(Q401,Analysis!$B$5,2)</f>
        <v>0</v>
      </c>
      <c r="V401">
        <f t="shared" ref="V401:W401" ca="1" si="836">V400+U401*$D401</f>
        <v>0</v>
      </c>
      <c r="W401">
        <f t="shared" ca="1" si="836"/>
        <v>0</v>
      </c>
      <c r="Y401">
        <f ca="1">AVERAGE2(U401,Analysis!$B$5,2)</f>
        <v>0</v>
      </c>
      <c r="Z401">
        <f t="shared" ref="Z401:AA401" ca="1" si="837">Z400+Y401*$D401</f>
        <v>0</v>
      </c>
      <c r="AA401">
        <f t="shared" ca="1" si="837"/>
        <v>0</v>
      </c>
      <c r="AD401">
        <f ca="1">IF(B401&gt;0,C401-Analysis!$B$14,0)</f>
        <v>-2.6201949428603655E-3</v>
      </c>
      <c r="AE401">
        <f ca="1">IF(B401&gt;0,AE400+AD401*$D401,0)</f>
        <v>-2.976356241373344E-2</v>
      </c>
      <c r="AF401">
        <f ca="1">IF(B401&gt;0,AF400+AE401*$D401,0)</f>
        <v>-0.16194977049230952</v>
      </c>
      <c r="AG401">
        <f ca="1">IF(AND(B401&gt;Analysis!$B$34,B401&lt;Analysis!$B$35),FilterInput(AD401,Analysis!$B$29,Analysis!$B$30),0)</f>
        <v>0</v>
      </c>
      <c r="AH401">
        <f ca="1">MEDIAN2(AG401,Analysis!$B$5,2)</f>
        <v>0</v>
      </c>
      <c r="AI401">
        <f ca="1">AVERAGE2(AH401,Analysis!$B$6,2)</f>
        <v>0</v>
      </c>
      <c r="AJ401">
        <f ca="1">INTEGRAL2(AI401,$B401,AJ400,AI400,$B400,Analysis!$B$22)</f>
        <v>0</v>
      </c>
      <c r="AK401">
        <f ca="1">IF(AND(B401&lt;Analysis!$B$35,B401&gt;0),INTEGRAL2(AJ401,$B401,AK400,AJ400,$B400,Analysis!$B$23),0)</f>
        <v>0</v>
      </c>
      <c r="AM401">
        <f>Analysis!$B$31*'Flight Input'!U401+IF('Flight Input'!U401 &gt; 0,Analysis!$B$32,0)</f>
        <v>0</v>
      </c>
      <c r="AN401">
        <f ca="1">_xlfn.COVARIANCE.P($AK$102:$AK$1171,AM401:AM1470)</f>
        <v>-8.9933438156895029E-2</v>
      </c>
      <c r="AO401">
        <f t="shared" ca="1" si="805"/>
        <v>0</v>
      </c>
    </row>
    <row r="402" spans="1:41" x14ac:dyDescent="0.3">
      <c r="A402">
        <v>400</v>
      </c>
      <c r="B402">
        <f>'Flight Input'!M402</f>
        <v>8.0511189999961061</v>
      </c>
      <c r="C402">
        <f ca="1">INDIRECT(CONCATENATE("'Flight Input'!",Analysis!$B$2,A402+2))</f>
        <v>9.8502994800000003</v>
      </c>
      <c r="D402">
        <f t="shared" si="802"/>
        <v>1.8893000000389293E-2</v>
      </c>
      <c r="F402">
        <f t="shared" ca="1" si="806"/>
        <v>78.809246570474329</v>
      </c>
      <c r="G402">
        <f t="shared" ca="1" si="807"/>
        <v>315.95570452857862</v>
      </c>
      <c r="I402">
        <f>SUM(D$2:D402)/COUNT(D$2:D402)</f>
        <v>1.9996297500001675E-2</v>
      </c>
      <c r="J402">
        <f>D402/I402</f>
        <v>0.94482491073098462</v>
      </c>
      <c r="L402">
        <f ca="1">VARA(C$2:C402)</f>
        <v>5.1149829740916445E-4</v>
      </c>
      <c r="M402">
        <f ca="1">(L402-L401)/D402</f>
        <v>-6.6856233876063818E-5</v>
      </c>
      <c r="N402">
        <f t="shared" ca="1" si="808"/>
        <v>-0.20094585295723535</v>
      </c>
      <c r="O402" t="b">
        <f ca="1">IF(OR(O401,M402*MIN((B402-B$2)*Analysis!$B$19,1)&gt;Analysis!$B$18),TRUE,FALSE)</f>
        <v>0</v>
      </c>
      <c r="P402">
        <f ca="1">IF(O402,P401,SUM(C$2:C402)/COUNT(C$2:C402))</f>
        <v>9.8530374974813011</v>
      </c>
      <c r="Q402">
        <f ca="1">IF(O402,C402-P402,0)</f>
        <v>0</v>
      </c>
      <c r="R402">
        <f ca="1">R401+Q402*$D402</f>
        <v>0</v>
      </c>
      <c r="S402">
        <f t="shared" ca="1" si="809"/>
        <v>0</v>
      </c>
      <c r="U402">
        <f ca="1">MEDIAN2(Q402,Analysis!$B$5,2)</f>
        <v>0</v>
      </c>
      <c r="V402">
        <f t="shared" ref="V402:W402" ca="1" si="838">V401+U402*$D402</f>
        <v>0</v>
      </c>
      <c r="W402">
        <f t="shared" ca="1" si="838"/>
        <v>0</v>
      </c>
      <c r="Y402">
        <f ca="1">AVERAGE2(U402,Analysis!$B$5,2)</f>
        <v>0</v>
      </c>
      <c r="Z402">
        <f t="shared" ref="Z402:AA402" ca="1" si="839">Z401+Y402*$D402</f>
        <v>0</v>
      </c>
      <c r="AA402">
        <f t="shared" ca="1" si="839"/>
        <v>0</v>
      </c>
      <c r="AD402">
        <f ca="1">IF(B402&gt;0,C402-Analysis!$B$14,0)</f>
        <v>-6.4166649428596401E-3</v>
      </c>
      <c r="AE402">
        <f ca="1">IF(B402&gt;0,AE401+AD402*$D402,0)</f>
        <v>-2.9884792464501386E-2</v>
      </c>
      <c r="AF402">
        <f ca="1">IF(B402&gt;0,AF401+AE402*$D402,0)</f>
        <v>-0.16251438387635297</v>
      </c>
      <c r="AG402">
        <f ca="1">IF(AND(B402&gt;Analysis!$B$34,B402&lt;Analysis!$B$35),FilterInput(AD402,Analysis!$B$29,Analysis!$B$30),0)</f>
        <v>0</v>
      </c>
      <c r="AH402">
        <f ca="1">MEDIAN2(AG402,Analysis!$B$5,2)</f>
        <v>0</v>
      </c>
      <c r="AI402">
        <f ca="1">AVERAGE2(AH402,Analysis!$B$6,2)</f>
        <v>0</v>
      </c>
      <c r="AJ402">
        <f ca="1">INTEGRAL2(AI402,$B402,AJ401,AI401,$B401,Analysis!$B$22)</f>
        <v>0</v>
      </c>
      <c r="AK402">
        <f ca="1">IF(AND(B402&lt;Analysis!$B$35,B402&gt;0),INTEGRAL2(AJ402,$B402,AK401,AJ401,$B401,Analysis!$B$23),0)</f>
        <v>0</v>
      </c>
      <c r="AM402">
        <f>Analysis!$B$31*'Flight Input'!U402+IF('Flight Input'!U402 &gt; 0,Analysis!$B$32,0)</f>
        <v>0</v>
      </c>
      <c r="AN402">
        <f ca="1">_xlfn.COVARIANCE.P($AK$102:$AK$1171,AM402:AM1471)</f>
        <v>-9.0602568696019778E-2</v>
      </c>
      <c r="AO402">
        <f t="shared" ca="1" si="805"/>
        <v>0</v>
      </c>
    </row>
    <row r="403" spans="1:41" x14ac:dyDescent="0.3">
      <c r="A403">
        <v>401</v>
      </c>
      <c r="B403">
        <f>'Flight Input'!M403</f>
        <v>8.0714940000034403</v>
      </c>
      <c r="C403">
        <f ca="1">INDIRECT(CONCATENATE("'Flight Input'!",Analysis!$B$2,A403+2))</f>
        <v>9.8494558200000011</v>
      </c>
      <c r="D403">
        <f t="shared" si="802"/>
        <v>2.0375000007334165E-2</v>
      </c>
      <c r="F403">
        <f t="shared" ca="1" si="806"/>
        <v>79.00992923287906</v>
      </c>
      <c r="G403">
        <f t="shared" ca="1" si="807"/>
        <v>317.565531837278</v>
      </c>
      <c r="I403">
        <f>SUM(D$2:D403)/COUNT(D$2:D403)</f>
        <v>1.9997241895281806E-2</v>
      </c>
      <c r="J403">
        <f>D403/I403</f>
        <v>1.0188905107029529</v>
      </c>
      <c r="L403">
        <f ca="1">VARA(C$2:C403)</f>
        <v>5.1025465203433757E-4</v>
      </c>
      <c r="M403">
        <f ca="1">(L403-L402)/D403</f>
        <v>-6.1037809785483005E-5</v>
      </c>
      <c r="N403">
        <f t="shared" ca="1" si="808"/>
        <v>-4.1406625751929507E-2</v>
      </c>
      <c r="O403" t="b">
        <f ca="1">IF(OR(O402,M403*MIN((B403-B$2)*Analysis!$B$19,1)&gt;Analysis!$B$18),TRUE,FALSE)</f>
        <v>0</v>
      </c>
      <c r="P403">
        <f ca="1">IF(O403,P402,SUM(C$2:C403)/COUNT(C$2:C403))</f>
        <v>9.8530285878358246</v>
      </c>
      <c r="Q403">
        <f ca="1">IF(O403,C403-P403,0)</f>
        <v>0</v>
      </c>
      <c r="R403">
        <f ca="1">R402+Q403*$D403</f>
        <v>0</v>
      </c>
      <c r="S403">
        <f t="shared" ca="1" si="809"/>
        <v>0</v>
      </c>
      <c r="U403">
        <f ca="1">MEDIAN2(Q403,Analysis!$B$5,2)</f>
        <v>0</v>
      </c>
      <c r="V403">
        <f t="shared" ref="V403:W403" ca="1" si="840">V402+U403*$D403</f>
        <v>0</v>
      </c>
      <c r="W403">
        <f t="shared" ca="1" si="840"/>
        <v>0</v>
      </c>
      <c r="Y403">
        <f ca="1">AVERAGE2(U403,Analysis!$B$5,2)</f>
        <v>0</v>
      </c>
      <c r="Z403">
        <f t="shared" ref="Z403:AA403" ca="1" si="841">Z402+Y403*$D403</f>
        <v>0</v>
      </c>
      <c r="AA403">
        <f t="shared" ca="1" si="841"/>
        <v>0</v>
      </c>
      <c r="AD403">
        <f ca="1">IF(B403&gt;0,C403-Analysis!$B$14,0)</f>
        <v>-7.2603249428588867E-3</v>
      </c>
      <c r="AE403">
        <f ca="1">IF(B403&gt;0,AE402+AD403*$D403,0)</f>
        <v>-3.0032721585265383E-2</v>
      </c>
      <c r="AF403">
        <f ca="1">IF(B403&gt;0,AF402+AE403*$D403,0)</f>
        <v>-0.16312630057887303</v>
      </c>
      <c r="AG403">
        <f ca="1">IF(AND(B403&gt;Analysis!$B$34,B403&lt;Analysis!$B$35),FilterInput(AD403,Analysis!$B$29,Analysis!$B$30),0)</f>
        <v>0</v>
      </c>
      <c r="AH403">
        <f ca="1">MEDIAN2(AG403,Analysis!$B$5,2)</f>
        <v>0</v>
      </c>
      <c r="AI403">
        <f ca="1">AVERAGE2(AH403,Analysis!$B$6,2)</f>
        <v>0</v>
      </c>
      <c r="AJ403">
        <f ca="1">INTEGRAL2(AI403,$B403,AJ402,AI402,$B402,Analysis!$B$22)</f>
        <v>0</v>
      </c>
      <c r="AK403">
        <f ca="1">IF(AND(B403&lt;Analysis!$B$35,B403&gt;0),INTEGRAL2(AJ403,$B403,AK402,AJ402,$B402,Analysis!$B$23),0)</f>
        <v>0</v>
      </c>
      <c r="AM403">
        <f>Analysis!$B$31*'Flight Input'!U403+IF('Flight Input'!U403 &gt; 0,Analysis!$B$32,0)</f>
        <v>0</v>
      </c>
      <c r="AN403">
        <f ca="1">_xlfn.COVARIANCE.P($AK$102:$AK$1171,AM403:AM1472)</f>
        <v>-9.1264334956140308E-2</v>
      </c>
      <c r="AO403">
        <f t="shared" ca="1" si="805"/>
        <v>0</v>
      </c>
    </row>
    <row r="404" spans="1:41" x14ac:dyDescent="0.3">
      <c r="A404">
        <v>402</v>
      </c>
      <c r="B404">
        <f>'Flight Input'!M404</f>
        <v>8.0898069999966538</v>
      </c>
      <c r="C404">
        <f ca="1">INDIRECT(CONCATENATE("'Flight Input'!",Analysis!$B$2,A404+2))</f>
        <v>9.850417199999999</v>
      </c>
      <c r="D404">
        <f t="shared" si="802"/>
        <v>1.8312999993213452E-2</v>
      </c>
      <c r="F404">
        <f t="shared" ca="1" si="806"/>
        <v>79.190319922995812</v>
      </c>
      <c r="G404">
        <f t="shared" ca="1" si="807"/>
        <v>319.01574416549039</v>
      </c>
      <c r="I404">
        <f>SUM(D$2:D404)/COUNT(D$2:D404)</f>
        <v>1.9993052238808998E-2</v>
      </c>
      <c r="J404">
        <f>D404/I404</f>
        <v>0.91596819607491675</v>
      </c>
      <c r="L404">
        <f ca="1">VARA(C$2:C404)</f>
        <v>5.0900228331030657E-4</v>
      </c>
      <c r="M404">
        <f ca="1">(L404-L403)/D404</f>
        <v>-6.8386868590351573E-5</v>
      </c>
      <c r="N404">
        <f t="shared" ca="1" si="808"/>
        <v>5.2497133203417055E-2</v>
      </c>
      <c r="O404" t="b">
        <f ca="1">IF(OR(O403,M404*MIN((B404-B$2)*Analysis!$B$19,1)&gt;Analysis!$B$18),TRUE,FALSE)</f>
        <v>0</v>
      </c>
      <c r="P404">
        <f ca="1">IF(O404,P403,SUM(C$2:C404)/COUNT(C$2:C404))</f>
        <v>9.8530221079652645</v>
      </c>
      <c r="Q404">
        <f ca="1">IF(O404,C404-P404,0)</f>
        <v>0</v>
      </c>
      <c r="R404">
        <f ca="1">R403+Q404*$D404</f>
        <v>0</v>
      </c>
      <c r="S404">
        <f t="shared" ca="1" si="809"/>
        <v>0</v>
      </c>
      <c r="U404">
        <f ca="1">MEDIAN2(Q404,Analysis!$B$5,2)</f>
        <v>0</v>
      </c>
      <c r="V404">
        <f t="shared" ref="V404:W404" ca="1" si="842">V403+U404*$D404</f>
        <v>0</v>
      </c>
      <c r="W404">
        <f t="shared" ca="1" si="842"/>
        <v>0</v>
      </c>
      <c r="Y404">
        <f ca="1">AVERAGE2(U404,Analysis!$B$5,2)</f>
        <v>0</v>
      </c>
      <c r="Z404">
        <f t="shared" ref="Z404:AA404" ca="1" si="843">Z403+Y404*$D404</f>
        <v>0</v>
      </c>
      <c r="AA404">
        <f t="shared" ca="1" si="843"/>
        <v>0</v>
      </c>
      <c r="AD404">
        <f ca="1">IF(B404&gt;0,C404-Analysis!$B$14,0)</f>
        <v>-6.2989449428609845E-3</v>
      </c>
      <c r="AE404">
        <f ca="1">IF(B404&gt;0,AE403+AD404*$D404,0)</f>
        <v>-3.0148074163961248E-2</v>
      </c>
      <c r="AF404">
        <f ca="1">IF(B404&gt;0,AF403+AE404*$D404,0)</f>
        <v>-0.16367840226083305</v>
      </c>
      <c r="AG404">
        <f ca="1">IF(AND(B404&gt;Analysis!$B$34,B404&lt;Analysis!$B$35),FilterInput(AD404,Analysis!$B$29,Analysis!$B$30),0)</f>
        <v>0</v>
      </c>
      <c r="AH404">
        <f ca="1">MEDIAN2(AG404,Analysis!$B$5,2)</f>
        <v>0</v>
      </c>
      <c r="AI404">
        <f ca="1">AVERAGE2(AH404,Analysis!$B$6,2)</f>
        <v>0</v>
      </c>
      <c r="AJ404">
        <f ca="1">INTEGRAL2(AI404,$B404,AJ403,AI403,$B403,Analysis!$B$22)</f>
        <v>0</v>
      </c>
      <c r="AK404">
        <f ca="1">IF(AND(B404&lt;Analysis!$B$35,B404&gt;0),INTEGRAL2(AJ404,$B404,AK403,AJ403,$B403,Analysis!$B$23),0)</f>
        <v>0</v>
      </c>
      <c r="AM404">
        <f>Analysis!$B$31*'Flight Input'!U404+IF('Flight Input'!U404 &gt; 0,Analysis!$B$32,0)</f>
        <v>0</v>
      </c>
      <c r="AN404">
        <f ca="1">_xlfn.COVARIANCE.P($AK$102:$AK$1171,AM404:AM1473)</f>
        <v>-9.1908374844846735E-2</v>
      </c>
      <c r="AO404">
        <f t="shared" ca="1" si="805"/>
        <v>0</v>
      </c>
    </row>
    <row r="405" spans="1:41" x14ac:dyDescent="0.3">
      <c r="A405">
        <v>403</v>
      </c>
      <c r="B405">
        <f>'Flight Input'!M405</f>
        <v>8.1068789999990258</v>
      </c>
      <c r="C405">
        <f ca="1">INDIRECT(CONCATENATE("'Flight Input'!",Analysis!$B$2,A405+2))</f>
        <v>9.8478175500000003</v>
      </c>
      <c r="D405">
        <f t="shared" si="802"/>
        <v>1.7072000002372079E-2</v>
      </c>
      <c r="F405">
        <f t="shared" ca="1" si="806"/>
        <v>79.358441864232773</v>
      </c>
      <c r="G405">
        <f t="shared" ca="1" si="807"/>
        <v>320.37055148518482</v>
      </c>
      <c r="I405">
        <f>SUM(D$2:D405)/COUNT(D$2:D405)</f>
        <v>1.9985803970232231E-2</v>
      </c>
      <c r="J405">
        <f>D405/I405</f>
        <v>0.85420631703382532</v>
      </c>
      <c r="L405">
        <f ca="1">VARA(C$2:C405)</f>
        <v>5.078062984274908E-4</v>
      </c>
      <c r="M405">
        <f ca="1">(L405-L404)/D405</f>
        <v>-7.0055346921836466E-5</v>
      </c>
      <c r="N405">
        <f t="shared" ca="1" si="808"/>
        <v>-0.15227565602375365</v>
      </c>
      <c r="O405" t="b">
        <f ca="1">IF(OR(O404,M405*MIN((B405-B$2)*Analysis!$B$19,1)&gt;Analysis!$B$18),TRUE,FALSE)</f>
        <v>0</v>
      </c>
      <c r="P405">
        <f ca="1">IF(O405,P404,SUM(C$2:C405)/COUNT(C$2:C405))</f>
        <v>9.8530092253960433</v>
      </c>
      <c r="Q405">
        <f ca="1">IF(O405,C405-P405,0)</f>
        <v>0</v>
      </c>
      <c r="R405">
        <f ca="1">R404+Q405*$D405</f>
        <v>0</v>
      </c>
      <c r="S405">
        <f t="shared" ca="1" si="809"/>
        <v>0</v>
      </c>
      <c r="U405">
        <f ca="1">MEDIAN2(Q405,Analysis!$B$5,2)</f>
        <v>0</v>
      </c>
      <c r="V405">
        <f t="shared" ref="V405:W405" ca="1" si="844">V404+U405*$D405</f>
        <v>0</v>
      </c>
      <c r="W405">
        <f t="shared" ca="1" si="844"/>
        <v>0</v>
      </c>
      <c r="Y405">
        <f ca="1">AVERAGE2(U405,Analysis!$B$5,2)</f>
        <v>0</v>
      </c>
      <c r="Z405">
        <f t="shared" ref="Z405:AA405" ca="1" si="845">Z404+Y405*$D405</f>
        <v>0</v>
      </c>
      <c r="AA405">
        <f t="shared" ca="1" si="845"/>
        <v>0</v>
      </c>
      <c r="AD405">
        <f ca="1">IF(B405&gt;0,C405-Analysis!$B$14,0)</f>
        <v>-8.8985949428597166E-3</v>
      </c>
      <c r="AE405">
        <f ca="1">IF(B405&gt;0,AE404+AD405*$D405,0)</f>
        <v>-3.0299990976846856E-2</v>
      </c>
      <c r="AF405">
        <f ca="1">IF(B405&gt;0,AF404+AE405*$D405,0)</f>
        <v>-0.16419568370686166</v>
      </c>
      <c r="AG405">
        <f ca="1">IF(AND(B405&gt;Analysis!$B$34,B405&lt;Analysis!$B$35),FilterInput(AD405,Analysis!$B$29,Analysis!$B$30),0)</f>
        <v>0</v>
      </c>
      <c r="AH405">
        <f ca="1">MEDIAN2(AG405,Analysis!$B$5,2)</f>
        <v>0</v>
      </c>
      <c r="AI405">
        <f ca="1">AVERAGE2(AH405,Analysis!$B$6,2)</f>
        <v>0</v>
      </c>
      <c r="AJ405">
        <f ca="1">INTEGRAL2(AI405,$B405,AJ404,AI404,$B404,Analysis!$B$22)</f>
        <v>0</v>
      </c>
      <c r="AK405">
        <f ca="1">IF(AND(B405&lt;Analysis!$B$35,B405&gt;0),INTEGRAL2(AJ405,$B405,AK404,AJ404,$B404,Analysis!$B$23),0)</f>
        <v>0</v>
      </c>
      <c r="AM405">
        <f>Analysis!$B$31*'Flight Input'!U405+IF('Flight Input'!U405 &gt; 0,Analysis!$B$32,0)</f>
        <v>0</v>
      </c>
      <c r="AN405">
        <f ca="1">_xlfn.COVARIANCE.P($AK$102:$AK$1171,AM405:AM1474)</f>
        <v>-9.2547976523547404E-2</v>
      </c>
      <c r="AO405">
        <f t="shared" ca="1" si="805"/>
        <v>0</v>
      </c>
    </row>
    <row r="406" spans="1:41" x14ac:dyDescent="0.3">
      <c r="A406">
        <v>404</v>
      </c>
      <c r="B406">
        <f>'Flight Input'!M406</f>
        <v>8.1312029999971855</v>
      </c>
      <c r="C406">
        <f ca="1">INDIRECT(CONCATENATE("'Flight Input'!",Analysis!$B$2,A406+2))</f>
        <v>9.8476213500000007</v>
      </c>
      <c r="D406">
        <f t="shared" si="802"/>
        <v>2.4323999998159707E-2</v>
      </c>
      <c r="F406">
        <f t="shared" ca="1" si="806"/>
        <v>79.597975405932047</v>
      </c>
      <c r="G406">
        <f t="shared" ca="1" si="807"/>
        <v>322.30669263881225</v>
      </c>
      <c r="I406">
        <f>SUM(D$2:D406)/COUNT(D$2:D406)</f>
        <v>1.999654207921225E-2</v>
      </c>
      <c r="J406">
        <f>D406/I406</f>
        <v>1.216410312433275</v>
      </c>
      <c r="L406">
        <f ca="1">VARA(C$2:C406)</f>
        <v>5.066210291844595E-4</v>
      </c>
      <c r="M406">
        <f ca="1">(L406-L405)/D406</f>
        <v>-4.872838526233281E-5</v>
      </c>
      <c r="N406">
        <f t="shared" ca="1" si="808"/>
        <v>-8.0661075486918119E-3</v>
      </c>
      <c r="O406" t="b">
        <f ca="1">IF(OR(O405,M406*MIN((B406-B$2)*Analysis!$B$19,1)&gt;Analysis!$B$18),TRUE,FALSE)</f>
        <v>0</v>
      </c>
      <c r="P406">
        <f ca="1">IF(O406,P405,SUM(C$2:C406)/COUNT(C$2:C406))</f>
        <v>9.8529959220000034</v>
      </c>
      <c r="Q406">
        <f ca="1">IF(O406,C406-P406,0)</f>
        <v>0</v>
      </c>
      <c r="R406">
        <f ca="1">R405+Q406*$D406</f>
        <v>0</v>
      </c>
      <c r="S406">
        <f t="shared" ca="1" si="809"/>
        <v>0</v>
      </c>
      <c r="U406">
        <f ca="1">MEDIAN2(Q406,Analysis!$B$5,2)</f>
        <v>0</v>
      </c>
      <c r="V406">
        <f t="shared" ref="V406:W406" ca="1" si="846">V405+U406*$D406</f>
        <v>0</v>
      </c>
      <c r="W406">
        <f t="shared" ca="1" si="846"/>
        <v>0</v>
      </c>
      <c r="Y406">
        <f ca="1">AVERAGE2(U406,Analysis!$B$5,2)</f>
        <v>0</v>
      </c>
      <c r="Z406">
        <f t="shared" ref="Z406:AA406" ca="1" si="847">Z405+Y406*$D406</f>
        <v>0</v>
      </c>
      <c r="AA406">
        <f t="shared" ca="1" si="847"/>
        <v>0</v>
      </c>
      <c r="AD406">
        <f ca="1">IF(B406&gt;0,C406-Analysis!$B$14,0)</f>
        <v>-9.0947949428592523E-3</v>
      </c>
      <c r="AE406">
        <f ca="1">IF(B406&gt;0,AE405+AD406*$D406,0)</f>
        <v>-3.0521212769020228E-2</v>
      </c>
      <c r="AF406">
        <f ca="1">IF(B406&gt;0,AF405+AE406*$D406,0)</f>
        <v>-0.16493808168619914</v>
      </c>
      <c r="AG406">
        <f ca="1">IF(AND(B406&gt;Analysis!$B$34,B406&lt;Analysis!$B$35),FilterInput(AD406,Analysis!$B$29,Analysis!$B$30),0)</f>
        <v>0</v>
      </c>
      <c r="AH406">
        <f ca="1">MEDIAN2(AG406,Analysis!$B$5,2)</f>
        <v>0</v>
      </c>
      <c r="AI406">
        <f ca="1">AVERAGE2(AH406,Analysis!$B$6,2)</f>
        <v>0</v>
      </c>
      <c r="AJ406">
        <f ca="1">INTEGRAL2(AI406,$B406,AJ405,AI405,$B405,Analysis!$B$22)</f>
        <v>0</v>
      </c>
      <c r="AK406">
        <f ca="1">IF(AND(B406&lt;Analysis!$B$35,B406&gt;0),INTEGRAL2(AJ406,$B406,AK405,AJ405,$B405,Analysis!$B$23),0)</f>
        <v>0</v>
      </c>
      <c r="AM406">
        <f>Analysis!$B$31*'Flight Input'!U406+IF('Flight Input'!U406 &gt; 0,Analysis!$B$32,0)</f>
        <v>0</v>
      </c>
      <c r="AN406">
        <f ca="1">_xlfn.COVARIANCE.P($AK$102:$AK$1171,AM406:AM1475)</f>
        <v>-9.3190520542916405E-2</v>
      </c>
      <c r="AO406">
        <f t="shared" ca="1" si="805"/>
        <v>0</v>
      </c>
    </row>
    <row r="407" spans="1:41" x14ac:dyDescent="0.3">
      <c r="A407">
        <v>405</v>
      </c>
      <c r="B407">
        <f>'Flight Input'!M407</f>
        <v>8.151650999992853</v>
      </c>
      <c r="C407">
        <f ca="1">INDIRECT(CONCATENATE("'Flight Input'!",Analysis!$B$2,A407+2))</f>
        <v>9.8490928499999999</v>
      </c>
      <c r="D407">
        <f t="shared" si="802"/>
        <v>2.0447999995667487E-2</v>
      </c>
      <c r="F407">
        <f t="shared" ca="1" si="806"/>
        <v>79.799369656486178</v>
      </c>
      <c r="G407">
        <f t="shared" ca="1" si="807"/>
        <v>323.93843014920236</v>
      </c>
      <c r="I407">
        <f>SUM(D$2:D407)/COUNT(D$2:D407)</f>
        <v>1.9997656790117078E-2</v>
      </c>
      <c r="J407">
        <f>D407/I407</f>
        <v>1.0225197987082653</v>
      </c>
      <c r="L407">
        <f ca="1">VARA(C$2:C407)</f>
        <v>5.0540763515916727E-4</v>
      </c>
      <c r="M407">
        <f ca="1">(L407-L406)/D407</f>
        <v>-5.9340474645408946E-5</v>
      </c>
      <c r="N407">
        <f t="shared" ca="1" si="808"/>
        <v>7.1963028184221567E-2</v>
      </c>
      <c r="O407" t="b">
        <f ca="1">IF(OR(O406,M407*MIN((B407-B$2)*Analysis!$B$19,1)&gt;Analysis!$B$18),TRUE,FALSE)</f>
        <v>0</v>
      </c>
      <c r="P407">
        <f ca="1">IF(O407,P406,SUM(C$2:C407)/COUNT(C$2:C407))</f>
        <v>9.8529863085221709</v>
      </c>
      <c r="Q407">
        <f ca="1">IF(O407,C407-P407,0)</f>
        <v>0</v>
      </c>
      <c r="R407">
        <f ca="1">R406+Q407*$D407</f>
        <v>0</v>
      </c>
      <c r="S407">
        <f t="shared" ca="1" si="809"/>
        <v>0</v>
      </c>
      <c r="U407">
        <f ca="1">MEDIAN2(Q407,Analysis!$B$5,2)</f>
        <v>0</v>
      </c>
      <c r="V407">
        <f t="shared" ref="V407:W407" ca="1" si="848">V406+U407*$D407</f>
        <v>0</v>
      </c>
      <c r="W407">
        <f t="shared" ca="1" si="848"/>
        <v>0</v>
      </c>
      <c r="Y407">
        <f ca="1">AVERAGE2(U407,Analysis!$B$5,2)</f>
        <v>0</v>
      </c>
      <c r="Z407">
        <f t="shared" ref="Z407:AA407" ca="1" si="849">Z406+Y407*$D407</f>
        <v>0</v>
      </c>
      <c r="AA407">
        <f t="shared" ca="1" si="849"/>
        <v>0</v>
      </c>
      <c r="AD407">
        <f ca="1">IF(B407&gt;0,C407-Analysis!$B$14,0)</f>
        <v>-7.6232949428600705E-3</v>
      </c>
      <c r="AE407">
        <f ca="1">IF(B407&gt;0,AE406+AD407*$D407,0)</f>
        <v>-3.0677093903978804E-2</v>
      </c>
      <c r="AF407">
        <f ca="1">IF(B407&gt;0,AF406+AE407*$D407,0)</f>
        <v>-0.16556536690221479</v>
      </c>
      <c r="AG407">
        <f ca="1">IF(AND(B407&gt;Analysis!$B$34,B407&lt;Analysis!$B$35),FilterInput(AD407,Analysis!$B$29,Analysis!$B$30),0)</f>
        <v>0</v>
      </c>
      <c r="AH407">
        <f ca="1">MEDIAN2(AG407,Analysis!$B$5,2)</f>
        <v>0</v>
      </c>
      <c r="AI407">
        <f ca="1">AVERAGE2(AH407,Analysis!$B$6,2)</f>
        <v>0</v>
      </c>
      <c r="AJ407">
        <f ca="1">INTEGRAL2(AI407,$B407,AJ406,AI406,$B406,Analysis!$B$22)</f>
        <v>0</v>
      </c>
      <c r="AK407">
        <f ca="1">IF(AND(B407&lt;Analysis!$B$35,B407&gt;0),INTEGRAL2(AJ407,$B407,AK406,AJ406,$B406,Analysis!$B$23),0)</f>
        <v>0</v>
      </c>
      <c r="AM407">
        <f>Analysis!$B$31*'Flight Input'!U407+IF('Flight Input'!U407 &gt; 0,Analysis!$B$32,0)</f>
        <v>0</v>
      </c>
      <c r="AN407">
        <f ca="1">_xlfn.COVARIANCE.P($AK$102:$AK$1171,AM407:AM1476)</f>
        <v>-9.3819439400081708E-2</v>
      </c>
      <c r="AO407">
        <f t="shared" ca="1" si="805"/>
        <v>0</v>
      </c>
    </row>
    <row r="408" spans="1:41" x14ac:dyDescent="0.3">
      <c r="A408">
        <v>406</v>
      </c>
      <c r="B408">
        <f>'Flight Input'!M408</f>
        <v>8.1723490000003949</v>
      </c>
      <c r="C408">
        <f ca="1">INDIRECT(CONCATENATE("'Flight Input'!",Analysis!$B$2,A408+2))</f>
        <v>9.8511627600000011</v>
      </c>
      <c r="D408">
        <f t="shared" si="802"/>
        <v>2.069800000754185E-2</v>
      </c>
      <c r="F408">
        <f t="shared" ca="1" si="806"/>
        <v>80.003269023366954</v>
      </c>
      <c r="G408">
        <f t="shared" ca="1" si="807"/>
        <v>325.59433781205138</v>
      </c>
      <c r="I408">
        <f>SUM(D$2:D408)/COUNT(D$2:D408)</f>
        <v>1.9999381773411228E-2</v>
      </c>
      <c r="J408">
        <f>D408/I408</f>
        <v>1.0349319915008284</v>
      </c>
      <c r="L408">
        <f ca="1">VARA(C$2:C408)</f>
        <v>5.0417095910919589E-4</v>
      </c>
      <c r="M408">
        <f ca="1">(L408-L407)/D408</f>
        <v>-5.9748577134059338E-5</v>
      </c>
      <c r="N408">
        <f t="shared" ca="1" si="808"/>
        <v>0.10000531448676221</v>
      </c>
      <c r="O408" t="b">
        <f ca="1">IF(OR(O407,M408*MIN((B408-B$2)*Analysis!$B$19,1)&gt;Analysis!$B$18),TRUE,FALSE)</f>
        <v>0</v>
      </c>
      <c r="P408">
        <f ca="1">IF(O408,P407,SUM(C$2:C408)/COUNT(C$2:C408))</f>
        <v>9.8529818280589723</v>
      </c>
      <c r="Q408">
        <f ca="1">IF(O408,C408-P408,0)</f>
        <v>0</v>
      </c>
      <c r="R408">
        <f ca="1">R407+Q408*$D408</f>
        <v>0</v>
      </c>
      <c r="S408">
        <f t="shared" ca="1" si="809"/>
        <v>0</v>
      </c>
      <c r="U408">
        <f ca="1">MEDIAN2(Q408,Analysis!$B$5,2)</f>
        <v>0</v>
      </c>
      <c r="V408">
        <f t="shared" ref="V408:W408" ca="1" si="850">V407+U408*$D408</f>
        <v>0</v>
      </c>
      <c r="W408">
        <f t="shared" ca="1" si="850"/>
        <v>0</v>
      </c>
      <c r="Y408">
        <f ca="1">AVERAGE2(U408,Analysis!$B$5,2)</f>
        <v>0</v>
      </c>
      <c r="Z408">
        <f t="shared" ref="Z408:AA408" ca="1" si="851">Z407+Y408*$D408</f>
        <v>0</v>
      </c>
      <c r="AA408">
        <f t="shared" ca="1" si="851"/>
        <v>0</v>
      </c>
      <c r="AD408">
        <f ca="1">IF(B408&gt;0,C408-Analysis!$B$14,0)</f>
        <v>-5.5533849428588411E-3</v>
      </c>
      <c r="AE408">
        <f ca="1">IF(B408&gt;0,AE407+AD408*$D408,0)</f>
        <v>-3.079203786556798E-2</v>
      </c>
      <c r="AF408">
        <f ca="1">IF(B408&gt;0,AF407+AE408*$D408,0)</f>
        <v>-0.16620270050218855</v>
      </c>
      <c r="AG408">
        <f ca="1">IF(AND(B408&gt;Analysis!$B$34,B408&lt;Analysis!$B$35),FilterInput(AD408,Analysis!$B$29,Analysis!$B$30),0)</f>
        <v>0</v>
      </c>
      <c r="AH408">
        <f ca="1">MEDIAN2(AG408,Analysis!$B$5,2)</f>
        <v>0</v>
      </c>
      <c r="AI408">
        <f ca="1">AVERAGE2(AH408,Analysis!$B$6,2)</f>
        <v>0</v>
      </c>
      <c r="AJ408">
        <f ca="1">INTEGRAL2(AI408,$B408,AJ407,AI407,$B407,Analysis!$B$22)</f>
        <v>0</v>
      </c>
      <c r="AK408">
        <f ca="1">IF(AND(B408&lt;Analysis!$B$35,B408&gt;0),INTEGRAL2(AJ408,$B408,AK407,AJ407,$B407,Analysis!$B$23),0)</f>
        <v>0</v>
      </c>
      <c r="AM408">
        <f>Analysis!$B$31*'Flight Input'!U408+IF('Flight Input'!U408 &gt; 0,Analysis!$B$32,0)</f>
        <v>0</v>
      </c>
      <c r="AN408">
        <f ca="1">_xlfn.COVARIANCE.P($AK$102:$AK$1171,AM408:AM1477)</f>
        <v>-9.4463526473494278E-2</v>
      </c>
      <c r="AO408">
        <f t="shared" ca="1" si="805"/>
        <v>0</v>
      </c>
    </row>
    <row r="409" spans="1:41" x14ac:dyDescent="0.3">
      <c r="A409">
        <v>407</v>
      </c>
      <c r="B409">
        <f>'Flight Input'!M409</f>
        <v>8.1932720000040717</v>
      </c>
      <c r="C409">
        <f ca="1">INDIRECT(CONCATENATE("'Flight Input'!",Analysis!$B$2,A409+2))</f>
        <v>9.8328082499999994</v>
      </c>
      <c r="D409">
        <f t="shared" si="802"/>
        <v>2.0923000003676862E-2</v>
      </c>
      <c r="F409">
        <f t="shared" ca="1" si="806"/>
        <v>80.209000870417853</v>
      </c>
      <c r="G409">
        <f t="shared" ca="1" si="807"/>
        <v>327.27255073755805</v>
      </c>
      <c r="I409">
        <f>SUM(D$2:D409)/COUNT(D$2:D409)</f>
        <v>2.0001651105672324E-2</v>
      </c>
      <c r="J409">
        <f>D409/I409</f>
        <v>1.0460636421031886</v>
      </c>
      <c r="L409">
        <f ca="1">VARA(C$2:C409)</f>
        <v>5.0392969328396753E-4</v>
      </c>
      <c r="M409">
        <f ca="1">(L409-L408)/D409</f>
        <v>-1.1531129627011775E-5</v>
      </c>
      <c r="N409">
        <f t="shared" ca="1" si="808"/>
        <v>-0.87724083529017227</v>
      </c>
      <c r="O409" t="b">
        <f ca="1">IF(OR(O408,M409*MIN((B409-B$2)*Analysis!$B$19,1)&gt;Analysis!$B$18),TRUE,FALSE)</f>
        <v>0</v>
      </c>
      <c r="P409">
        <f ca="1">IF(O409,P408,SUM(C$2:C409)/COUNT(C$2:C409))</f>
        <v>9.8529323830147106</v>
      </c>
      <c r="Q409">
        <f ca="1">IF(O409,C409-P409,0)</f>
        <v>0</v>
      </c>
      <c r="R409">
        <f ca="1">R408+Q409*$D409</f>
        <v>0</v>
      </c>
      <c r="S409">
        <f t="shared" ca="1" si="809"/>
        <v>0</v>
      </c>
      <c r="U409">
        <f ca="1">MEDIAN2(Q409,Analysis!$B$5,2)</f>
        <v>0</v>
      </c>
      <c r="V409">
        <f t="shared" ref="V409:W409" ca="1" si="852">V408+U409*$D409</f>
        <v>0</v>
      </c>
      <c r="W409">
        <f t="shared" ca="1" si="852"/>
        <v>0</v>
      </c>
      <c r="Y409">
        <f ca="1">AVERAGE2(U409,Analysis!$B$5,2)</f>
        <v>0</v>
      </c>
      <c r="Z409">
        <f t="shared" ref="Z409:AA409" ca="1" si="853">Z408+Y409*$D409</f>
        <v>0</v>
      </c>
      <c r="AA409">
        <f t="shared" ca="1" si="853"/>
        <v>0</v>
      </c>
      <c r="AD409">
        <f ca="1">IF(B409&gt;0,C409-Analysis!$B$14,0)</f>
        <v>-2.3907894942860608E-2</v>
      </c>
      <c r="AE409">
        <f ca="1">IF(B409&gt;0,AE408+AD409*$D409,0)</f>
        <v>-3.1292262751545355E-2</v>
      </c>
      <c r="AF409">
        <f ca="1">IF(B409&gt;0,AF408+AE409*$D409,0)</f>
        <v>-0.16685742851585419</v>
      </c>
      <c r="AG409">
        <f ca="1">IF(AND(B409&gt;Analysis!$B$34,B409&lt;Analysis!$B$35),FilterInput(AD409,Analysis!$B$29,Analysis!$B$30),0)</f>
        <v>0</v>
      </c>
      <c r="AH409">
        <f ca="1">MEDIAN2(AG409,Analysis!$B$5,2)</f>
        <v>0</v>
      </c>
      <c r="AI409">
        <f ca="1">AVERAGE2(AH409,Analysis!$B$6,2)</f>
        <v>0</v>
      </c>
      <c r="AJ409">
        <f ca="1">INTEGRAL2(AI409,$B409,AJ408,AI408,$B408,Analysis!$B$22)</f>
        <v>0</v>
      </c>
      <c r="AK409">
        <f ca="1">IF(AND(B409&lt;Analysis!$B$35,B409&gt;0),INTEGRAL2(AJ409,$B409,AK408,AJ408,$B408,Analysis!$B$23),0)</f>
        <v>0</v>
      </c>
      <c r="AM409">
        <f>Analysis!$B$31*'Flight Input'!U409+IF('Flight Input'!U409 &gt; 0,Analysis!$B$32,0)</f>
        <v>0</v>
      </c>
      <c r="AN409">
        <f ca="1">_xlfn.COVARIANCE.P($AK$102:$AK$1171,AM409:AM1478)</f>
        <v>-9.5095399764872829E-2</v>
      </c>
      <c r="AO409">
        <f t="shared" ca="1" si="805"/>
        <v>0</v>
      </c>
    </row>
    <row r="410" spans="1:41" x14ac:dyDescent="0.3">
      <c r="A410">
        <v>408</v>
      </c>
      <c r="B410">
        <f>'Flight Input'!M410</f>
        <v>8.209526000006008</v>
      </c>
      <c r="C410">
        <f ca="1">INDIRECT(CONCATENATE("'Flight Input'!",Analysis!$B$2,A410+2))</f>
        <v>9.7965897300000009</v>
      </c>
      <c r="D410">
        <f t="shared" si="802"/>
        <v>1.625400000193622E-2</v>
      </c>
      <c r="F410">
        <f t="shared" ca="1" si="806"/>
        <v>80.368234639908238</v>
      </c>
      <c r="G410">
        <f t="shared" ca="1" si="807"/>
        <v>328.57885602355071</v>
      </c>
      <c r="I410">
        <f>SUM(D$2:D410)/COUNT(D$2:D410)</f>
        <v>1.999246568630042E-2</v>
      </c>
      <c r="J410">
        <f>D410/I410</f>
        <v>0.81300627231157707</v>
      </c>
      <c r="L410">
        <f ca="1">VARA(C$2:C410)</f>
        <v>5.1045617185035898E-4</v>
      </c>
      <c r="M410">
        <f ca="1">(L410-L409)/D410</f>
        <v>4.0153061188716652E-4</v>
      </c>
      <c r="N410">
        <f t="shared" ca="1" si="808"/>
        <v>-2.2282834991807574</v>
      </c>
      <c r="O410" t="b">
        <f ca="1">IF(OR(O409,M410*MIN((B410-B$2)*Analysis!$B$19,1)&gt;Analysis!$B$18),TRUE,FALSE)</f>
        <v>0</v>
      </c>
      <c r="P410">
        <f ca="1">IF(O410,P409,SUM(C$2:C410)/COUNT(C$2:C410))</f>
        <v>9.852794625916875</v>
      </c>
      <c r="Q410">
        <f ca="1">IF(O410,C410-P410,0)</f>
        <v>0</v>
      </c>
      <c r="R410">
        <f ca="1">R409+Q410*$D410</f>
        <v>0</v>
      </c>
      <c r="S410">
        <f t="shared" ca="1" si="809"/>
        <v>0</v>
      </c>
      <c r="U410">
        <f ca="1">MEDIAN2(Q410,Analysis!$B$5,2)</f>
        <v>0</v>
      </c>
      <c r="V410">
        <f t="shared" ref="V410:W410" ca="1" si="854">V409+U410*$D410</f>
        <v>0</v>
      </c>
      <c r="W410">
        <f t="shared" ca="1" si="854"/>
        <v>0</v>
      </c>
      <c r="Y410">
        <f ca="1">AVERAGE2(U410,Analysis!$B$5,2)</f>
        <v>0</v>
      </c>
      <c r="Z410">
        <f t="shared" ref="Z410:AA410" ca="1" si="855">Z409+Y410*$D410</f>
        <v>0</v>
      </c>
      <c r="AA410">
        <f t="shared" ca="1" si="855"/>
        <v>0</v>
      </c>
      <c r="AD410">
        <f ca="1">IF(B410&gt;0,C410-Analysis!$B$14,0)</f>
        <v>-6.0126414942859085E-2</v>
      </c>
      <c r="AE410">
        <f ca="1">IF(B410&gt;0,AE409+AD410*$D410,0)</f>
        <v>-3.2269557500143008E-2</v>
      </c>
      <c r="AF410">
        <f ca="1">IF(B410&gt;0,AF409+AE410*$D410,0)</f>
        <v>-0.16738193790352401</v>
      </c>
      <c r="AG410">
        <f ca="1">IF(AND(B410&gt;Analysis!$B$34,B410&lt;Analysis!$B$35),FilterInput(AD410,Analysis!$B$29,Analysis!$B$30),0)</f>
        <v>0</v>
      </c>
      <c r="AH410">
        <f ca="1">MEDIAN2(AG410,Analysis!$B$5,2)</f>
        <v>0</v>
      </c>
      <c r="AI410">
        <f ca="1">AVERAGE2(AH410,Analysis!$B$6,2)</f>
        <v>0</v>
      </c>
      <c r="AJ410">
        <f ca="1">INTEGRAL2(AI410,$B410,AJ409,AI409,$B409,Analysis!$B$22)</f>
        <v>0</v>
      </c>
      <c r="AK410">
        <f ca="1">IF(AND(B410&lt;Analysis!$B$35,B410&gt;0),INTEGRAL2(AJ410,$B410,AK409,AJ409,$B409,Analysis!$B$23),0)</f>
        <v>0</v>
      </c>
      <c r="AM410">
        <f>Analysis!$B$31*'Flight Input'!U410+IF('Flight Input'!U410 &gt; 0,Analysis!$B$32,0)</f>
        <v>0</v>
      </c>
      <c r="AN410">
        <f ca="1">_xlfn.COVARIANCE.P($AK$102:$AK$1171,AM410:AM1479)</f>
        <v>-9.5728777276942817E-2</v>
      </c>
      <c r="AO410">
        <f t="shared" ca="1" si="805"/>
        <v>0</v>
      </c>
    </row>
    <row r="411" spans="1:41" x14ac:dyDescent="0.3">
      <c r="A411">
        <v>409</v>
      </c>
      <c r="B411">
        <f>'Flight Input'!M411</f>
        <v>8.2299679999996442</v>
      </c>
      <c r="C411">
        <f ca="1">INDIRECT(CONCATENATE("'Flight Input'!",Analysis!$B$2,A411+2))</f>
        <v>9.8576766000000013</v>
      </c>
      <c r="D411">
        <f t="shared" si="802"/>
        <v>2.0441999993636273E-2</v>
      </c>
      <c r="F411">
        <f t="shared" ca="1" si="806"/>
        <v>80.569745264902707</v>
      </c>
      <c r="G411">
        <f t="shared" ca="1" si="807"/>
        <v>330.22586275574315</v>
      </c>
      <c r="I411">
        <f>SUM(D$2:D411)/COUNT(D$2:D411)</f>
        <v>1.9993564792186325E-2</v>
      </c>
      <c r="J411">
        <f>D411/I411</f>
        <v>1.0224289768288444</v>
      </c>
      <c r="L411">
        <f ca="1">VARA(C$2:C411)</f>
        <v>5.0926624365523322E-4</v>
      </c>
      <c r="M411">
        <f ca="1">(L411-L410)/D411</f>
        <v>-5.8209969449965337E-5</v>
      </c>
      <c r="N411">
        <f t="shared" ca="1" si="808"/>
        <v>2.9883020261724487</v>
      </c>
      <c r="O411" t="b">
        <f ca="1">IF(OR(O410,M411*MIN((B411-B$2)*Analysis!$B$19,1)&gt;Analysis!$B$18),TRUE,FALSE)</f>
        <v>0</v>
      </c>
      <c r="P411">
        <f ca="1">IF(O411,P410,SUM(C$2:C411)/COUNT(C$2:C411))</f>
        <v>9.8528065331707353</v>
      </c>
      <c r="Q411">
        <f ca="1">IF(O411,C411-P411,0)</f>
        <v>0</v>
      </c>
      <c r="R411">
        <f ca="1">R410+Q411*$D411</f>
        <v>0</v>
      </c>
      <c r="S411">
        <f t="shared" ca="1" si="809"/>
        <v>0</v>
      </c>
      <c r="U411">
        <f ca="1">MEDIAN2(Q411,Analysis!$B$5,2)</f>
        <v>0</v>
      </c>
      <c r="V411">
        <f t="shared" ref="V411:W411" ca="1" si="856">V410+U411*$D411</f>
        <v>0</v>
      </c>
      <c r="W411">
        <f t="shared" ca="1" si="856"/>
        <v>0</v>
      </c>
      <c r="Y411">
        <f ca="1">AVERAGE2(U411,Analysis!$B$5,2)</f>
        <v>0</v>
      </c>
      <c r="Z411">
        <f t="shared" ref="Z411:AA411" ca="1" si="857">Z410+Y411*$D411</f>
        <v>0</v>
      </c>
      <c r="AA411">
        <f t="shared" ca="1" si="857"/>
        <v>0</v>
      </c>
      <c r="AD411">
        <f ca="1">IF(B411&gt;0,C411-Analysis!$B$14,0)</f>
        <v>9.6045505714137391E-4</v>
      </c>
      <c r="AE411">
        <f ca="1">IF(B411&gt;0,AE410+AD411*$D411,0)</f>
        <v>-3.2249923877871033E-2</v>
      </c>
      <c r="AF411">
        <f ca="1">IF(B411&gt;0,AF410+AE411*$D411,0)</f>
        <v>-0.16804119084723024</v>
      </c>
      <c r="AG411">
        <f ca="1">IF(AND(B411&gt;Analysis!$B$34,B411&lt;Analysis!$B$35),FilterInput(AD411,Analysis!$B$29,Analysis!$B$30),0)</f>
        <v>0</v>
      </c>
      <c r="AH411">
        <f ca="1">MEDIAN2(AG411,Analysis!$B$5,2)</f>
        <v>0</v>
      </c>
      <c r="AI411">
        <f ca="1">AVERAGE2(AH411,Analysis!$B$6,2)</f>
        <v>0</v>
      </c>
      <c r="AJ411">
        <f ca="1">INTEGRAL2(AI411,$B411,AJ410,AI410,$B410,Analysis!$B$22)</f>
        <v>0</v>
      </c>
      <c r="AK411">
        <f ca="1">IF(AND(B411&lt;Analysis!$B$35,B411&gt;0),INTEGRAL2(AJ411,$B411,AK410,AJ410,$B410,Analysis!$B$23),0)</f>
        <v>0</v>
      </c>
      <c r="AM411">
        <f>Analysis!$B$31*'Flight Input'!U411+IF('Flight Input'!U411 &gt; 0,Analysis!$B$32,0)</f>
        <v>0</v>
      </c>
      <c r="AN411">
        <f ca="1">_xlfn.COVARIANCE.P($AK$102:$AK$1171,AM411:AM1480)</f>
        <v>-9.633537277033849E-2</v>
      </c>
      <c r="AO411">
        <f t="shared" ca="1" si="805"/>
        <v>0</v>
      </c>
    </row>
    <row r="412" spans="1:41" x14ac:dyDescent="0.3">
      <c r="A412">
        <v>410</v>
      </c>
      <c r="B412">
        <f>'Flight Input'!M412</f>
        <v>8.2472580000030575</v>
      </c>
      <c r="C412">
        <f ca="1">INDIRECT(CONCATENATE("'Flight Input'!",Analysis!$B$2,A412+2))</f>
        <v>9.856617120000001</v>
      </c>
      <c r="D412">
        <f t="shared" si="802"/>
        <v>1.7290000003413297E-2</v>
      </c>
      <c r="F412">
        <f t="shared" ca="1" si="806"/>
        <v>80.740166174941152</v>
      </c>
      <c r="G412">
        <f t="shared" ca="1" si="807"/>
        <v>331.62186022918348</v>
      </c>
      <c r="I412">
        <f>SUM(D$2:D412)/COUNT(D$2:D412)</f>
        <v>1.9986970731725905E-2</v>
      </c>
      <c r="J412">
        <f>D412/I412</f>
        <v>0.86506355742885899</v>
      </c>
      <c r="L412">
        <f ca="1">VARA(C$2:C412)</f>
        <v>5.0805946072467092E-4</v>
      </c>
      <c r="M412">
        <f ca="1">(L412-L411)/D412</f>
        <v>-6.9796583593063395E-5</v>
      </c>
      <c r="N412">
        <f t="shared" ca="1" si="808"/>
        <v>-6.1277038738645338E-2</v>
      </c>
      <c r="O412" t="b">
        <f ca="1">IF(OR(O411,M412*MIN((B412-B$2)*Analysis!$B$19,1)&gt;Analysis!$B$18),TRUE,FALSE)</f>
        <v>0</v>
      </c>
      <c r="P412">
        <f ca="1">IF(O412,P411,SUM(C$2:C412)/COUNT(C$2:C412))</f>
        <v>9.8528158046715379</v>
      </c>
      <c r="Q412">
        <f ca="1">IF(O412,C412-P412,0)</f>
        <v>0</v>
      </c>
      <c r="R412">
        <f ca="1">R411+Q412*$D412</f>
        <v>0</v>
      </c>
      <c r="S412">
        <f t="shared" ca="1" si="809"/>
        <v>0</v>
      </c>
      <c r="U412">
        <f ca="1">MEDIAN2(Q412,Analysis!$B$5,2)</f>
        <v>0</v>
      </c>
      <c r="V412">
        <f t="shared" ref="V412:W412" ca="1" si="858">V411+U412*$D412</f>
        <v>0</v>
      </c>
      <c r="W412">
        <f t="shared" ca="1" si="858"/>
        <v>0</v>
      </c>
      <c r="Y412">
        <f ca="1">AVERAGE2(U412,Analysis!$B$5,2)</f>
        <v>0</v>
      </c>
      <c r="Z412">
        <f t="shared" ref="Z412:AA412" ca="1" si="859">Z411+Y412*$D412</f>
        <v>0</v>
      </c>
      <c r="AA412">
        <f t="shared" ca="1" si="859"/>
        <v>0</v>
      </c>
      <c r="AD412">
        <f ca="1">IF(B412&gt;0,C412-Analysis!$B$14,0)</f>
        <v>-9.9024942858960685E-5</v>
      </c>
      <c r="AE412">
        <f ca="1">IF(B412&gt;0,AE411+AD412*$D412,0)</f>
        <v>-3.2251636019133403E-2</v>
      </c>
      <c r="AF412">
        <f ca="1">IF(B412&gt;0,AF411+AE412*$D412,0)</f>
        <v>-0.16859882163411113</v>
      </c>
      <c r="AG412">
        <f ca="1">IF(AND(B412&gt;Analysis!$B$34,B412&lt;Analysis!$B$35),FilterInput(AD412,Analysis!$B$29,Analysis!$B$30),0)</f>
        <v>0</v>
      </c>
      <c r="AH412">
        <f ca="1">MEDIAN2(AG412,Analysis!$B$5,2)</f>
        <v>0</v>
      </c>
      <c r="AI412">
        <f ca="1">AVERAGE2(AH412,Analysis!$B$6,2)</f>
        <v>0</v>
      </c>
      <c r="AJ412">
        <f ca="1">INTEGRAL2(AI412,$B412,AJ411,AI411,$B411,Analysis!$B$22)</f>
        <v>0</v>
      </c>
      <c r="AK412">
        <f ca="1">IF(AND(B412&lt;Analysis!$B$35,B412&gt;0),INTEGRAL2(AJ412,$B412,AK411,AJ411,$B411,Analysis!$B$23),0)</f>
        <v>0</v>
      </c>
      <c r="AM412">
        <f>Analysis!$B$31*'Flight Input'!U412+IF('Flight Input'!U412 &gt; 0,Analysis!$B$32,0)</f>
        <v>0</v>
      </c>
      <c r="AN412">
        <f ca="1">_xlfn.COVARIANCE.P($AK$102:$AK$1171,AM412:AM1481)</f>
        <v>-9.6924799660159697E-2</v>
      </c>
      <c r="AO412">
        <f t="shared" ca="1" si="805"/>
        <v>0</v>
      </c>
    </row>
    <row r="413" spans="1:41" x14ac:dyDescent="0.3">
      <c r="A413">
        <v>411</v>
      </c>
      <c r="B413">
        <f>'Flight Input'!M413</f>
        <v>8.2727100000047358</v>
      </c>
      <c r="C413">
        <f ca="1">INDIRECT(CONCATENATE("'Flight Input'!",Analysis!$B$2,A413+2))</f>
        <v>9.8525655900000011</v>
      </c>
      <c r="D413">
        <f t="shared" si="802"/>
        <v>2.5452000001678243E-2</v>
      </c>
      <c r="F413">
        <f t="shared" ca="1" si="806"/>
        <v>80.990933674354366</v>
      </c>
      <c r="G413">
        <f t="shared" ca="1" si="807"/>
        <v>333.68324147319908</v>
      </c>
      <c r="I413">
        <f>SUM(D$2:D413)/COUNT(D$2:D413)</f>
        <v>2.0000267639925302E-2</v>
      </c>
      <c r="J413">
        <f>D413/I413</f>
        <v>1.2725829703833555</v>
      </c>
      <c r="L413">
        <f ca="1">VARA(C$2:C413)</f>
        <v>5.0682345827867824E-4</v>
      </c>
      <c r="M413">
        <f ca="1">(L413-L412)/D413</f>
        <v>-4.8562095156026329E-5</v>
      </c>
      <c r="N413">
        <f t="shared" ca="1" si="808"/>
        <v>-0.15918316830633217</v>
      </c>
      <c r="O413" t="b">
        <f ca="1">IF(OR(O412,M413*MIN((B413-B$2)*Analysis!$B$19,1)&gt;Analysis!$B$18),TRUE,FALSE)</f>
        <v>0</v>
      </c>
      <c r="P413">
        <f ca="1">IF(O413,P412,SUM(C$2:C413)/COUNT(C$2:C413))</f>
        <v>9.8528151973543725</v>
      </c>
      <c r="Q413">
        <f ca="1">IF(O413,C413-P413,0)</f>
        <v>0</v>
      </c>
      <c r="R413">
        <f ca="1">R412+Q413*$D413</f>
        <v>0</v>
      </c>
      <c r="S413">
        <f t="shared" ca="1" si="809"/>
        <v>0</v>
      </c>
      <c r="U413">
        <f ca="1">MEDIAN2(Q413,Analysis!$B$5,2)</f>
        <v>0</v>
      </c>
      <c r="V413">
        <f t="shared" ref="V413:W413" ca="1" si="860">V412+U413*$D413</f>
        <v>0</v>
      </c>
      <c r="W413">
        <f t="shared" ca="1" si="860"/>
        <v>0</v>
      </c>
      <c r="Y413">
        <f ca="1">AVERAGE2(U413,Analysis!$B$5,2)</f>
        <v>0</v>
      </c>
      <c r="Z413">
        <f t="shared" ref="Z413:AA413" ca="1" si="861">Z412+Y413*$D413</f>
        <v>0</v>
      </c>
      <c r="AA413">
        <f t="shared" ca="1" si="861"/>
        <v>0</v>
      </c>
      <c r="AD413">
        <f ca="1">IF(B413&gt;0,C413-Analysis!$B$14,0)</f>
        <v>-4.1505549428588751E-3</v>
      </c>
      <c r="AE413">
        <f ca="1">IF(B413&gt;0,AE412+AD413*$D413,0)</f>
        <v>-3.235727594354601E-2</v>
      </c>
      <c r="AF413">
        <f ca="1">IF(B413&gt;0,AF412+AE413*$D413,0)</f>
        <v>-0.16942237902148058</v>
      </c>
      <c r="AG413">
        <f ca="1">IF(AND(B413&gt;Analysis!$B$34,B413&lt;Analysis!$B$35),FilterInput(AD413,Analysis!$B$29,Analysis!$B$30),0)</f>
        <v>0</v>
      </c>
      <c r="AH413">
        <f ca="1">MEDIAN2(AG413,Analysis!$B$5,2)</f>
        <v>0</v>
      </c>
      <c r="AI413">
        <f ca="1">AVERAGE2(AH413,Analysis!$B$6,2)</f>
        <v>0</v>
      </c>
      <c r="AJ413">
        <f ca="1">INTEGRAL2(AI413,$B413,AJ412,AI412,$B412,Analysis!$B$22)</f>
        <v>0</v>
      </c>
      <c r="AK413">
        <f ca="1">IF(AND(B413&lt;Analysis!$B$35,B413&gt;0),INTEGRAL2(AJ413,$B413,AK412,AJ412,$B412,Analysis!$B$23),0)</f>
        <v>0</v>
      </c>
      <c r="AM413">
        <f>Analysis!$B$31*'Flight Input'!U413+IF('Flight Input'!U413 &gt; 0,Analysis!$B$32,0)</f>
        <v>0</v>
      </c>
      <c r="AN413">
        <f ca="1">_xlfn.COVARIANCE.P($AK$102:$AK$1171,AM413:AM1482)</f>
        <v>-9.7545621291263263E-2</v>
      </c>
      <c r="AO413">
        <f t="shared" ca="1" si="805"/>
        <v>0</v>
      </c>
    </row>
    <row r="414" spans="1:41" x14ac:dyDescent="0.3">
      <c r="A414">
        <v>412</v>
      </c>
      <c r="B414">
        <f>'Flight Input'!M414</f>
        <v>8.2902400000020862</v>
      </c>
      <c r="C414">
        <f ca="1">INDIRECT(CONCATENATE("'Flight Input'!",Analysis!$B$2,A414+2))</f>
        <v>9.8517219300000018</v>
      </c>
      <c r="D414">
        <f t="shared" si="802"/>
        <v>1.7529999997350387E-2</v>
      </c>
      <c r="F414">
        <f t="shared" ca="1" si="806"/>
        <v>81.163634359761161</v>
      </c>
      <c r="G414">
        <f t="shared" ca="1" si="807"/>
        <v>335.10603998331061</v>
      </c>
      <c r="I414">
        <f>SUM(D$2:D414)/COUNT(D$2:D414)</f>
        <v>1.9994271844676333E-2</v>
      </c>
      <c r="J414">
        <f>D414/I414</f>
        <v>0.876751108193916</v>
      </c>
      <c r="L414">
        <f ca="1">VARA(C$2:C414)</f>
        <v>5.05596198281595E-4</v>
      </c>
      <c r="M414">
        <f ca="1">(L414-L413)/D414</f>
        <v>-7.0009127054691041E-5</v>
      </c>
      <c r="N414">
        <f t="shared" ca="1" si="808"/>
        <v>-4.8126640052867292E-2</v>
      </c>
      <c r="O414" t="b">
        <f ca="1">IF(OR(O413,M414*MIN((B414-B$2)*Analysis!$B$19,1)&gt;Analysis!$B$18),TRUE,FALSE)</f>
        <v>0</v>
      </c>
      <c r="P414">
        <f ca="1">IF(O414,P413,SUM(C$2:C414)/COUNT(C$2:C414))</f>
        <v>9.8528125502179229</v>
      </c>
      <c r="Q414">
        <f ca="1">IF(O414,C414-P414,0)</f>
        <v>0</v>
      </c>
      <c r="R414">
        <f ca="1">R413+Q414*$D414</f>
        <v>0</v>
      </c>
      <c r="S414">
        <f t="shared" ca="1" si="809"/>
        <v>0</v>
      </c>
      <c r="U414">
        <f ca="1">MEDIAN2(Q414,Analysis!$B$5,2)</f>
        <v>0</v>
      </c>
      <c r="V414">
        <f t="shared" ref="V414:W414" ca="1" si="862">V413+U414*$D414</f>
        <v>0</v>
      </c>
      <c r="W414">
        <f t="shared" ca="1" si="862"/>
        <v>0</v>
      </c>
      <c r="Y414">
        <f ca="1">AVERAGE2(U414,Analysis!$B$5,2)</f>
        <v>0</v>
      </c>
      <c r="Z414">
        <f t="shared" ref="Z414:AA414" ca="1" si="863">Z413+Y414*$D414</f>
        <v>0</v>
      </c>
      <c r="AA414">
        <f t="shared" ca="1" si="863"/>
        <v>0</v>
      </c>
      <c r="AD414">
        <f ca="1">IF(B414&gt;0,C414-Analysis!$B$14,0)</f>
        <v>-4.9942149428581217E-3</v>
      </c>
      <c r="AE414">
        <f ca="1">IF(B414&gt;0,AE413+AD414*$D414,0)</f>
        <v>-3.2444824531481078E-2</v>
      </c>
      <c r="AF414">
        <f ca="1">IF(B414&gt;0,AF413+AE414*$D414,0)</f>
        <v>-0.16999113679543149</v>
      </c>
      <c r="AG414">
        <f ca="1">IF(AND(B414&gt;Analysis!$B$34,B414&lt;Analysis!$B$35),FilterInput(AD414,Analysis!$B$29,Analysis!$B$30),0)</f>
        <v>0</v>
      </c>
      <c r="AH414">
        <f ca="1">MEDIAN2(AG414,Analysis!$B$5,2)</f>
        <v>0</v>
      </c>
      <c r="AI414">
        <f ca="1">AVERAGE2(AH414,Analysis!$B$6,2)</f>
        <v>0</v>
      </c>
      <c r="AJ414">
        <f ca="1">INTEGRAL2(AI414,$B414,AJ413,AI413,$B413,Analysis!$B$22)</f>
        <v>0</v>
      </c>
      <c r="AK414">
        <f ca="1">IF(AND(B414&lt;Analysis!$B$35,B414&gt;0),INTEGRAL2(AJ414,$B414,AK413,AJ413,$B413,Analysis!$B$23),0)</f>
        <v>0</v>
      </c>
      <c r="AM414">
        <f>Analysis!$B$31*'Flight Input'!U414+IF('Flight Input'!U414 &gt; 0,Analysis!$B$32,0)</f>
        <v>0</v>
      </c>
      <c r="AN414">
        <f ca="1">_xlfn.COVARIANCE.P($AK$102:$AK$1171,AM414:AM1483)</f>
        <v>-9.8150960063635509E-2</v>
      </c>
      <c r="AO414">
        <f t="shared" ca="1" si="805"/>
        <v>0</v>
      </c>
    </row>
    <row r="415" spans="1:41" x14ac:dyDescent="0.3">
      <c r="A415">
        <v>413</v>
      </c>
      <c r="B415">
        <f>'Flight Input'!M415</f>
        <v>8.3125600000057602</v>
      </c>
      <c r="C415">
        <f ca="1">INDIRECT(CONCATENATE("'Flight Input'!",Analysis!$B$2,A415+2))</f>
        <v>9.8537133600000004</v>
      </c>
      <c r="D415">
        <f t="shared" si="802"/>
        <v>2.2320000003674068E-2</v>
      </c>
      <c r="F415">
        <f t="shared" ca="1" si="806"/>
        <v>81.383569241992561</v>
      </c>
      <c r="G415">
        <f t="shared" ca="1" si="807"/>
        <v>336.92252124909089</v>
      </c>
      <c r="I415">
        <f>SUM(D$2:D415)/COUNT(D$2:D415)</f>
        <v>1.9999903147724755E-2</v>
      </c>
      <c r="J415">
        <f>D415/I415</f>
        <v>1.1160054045668342</v>
      </c>
      <c r="L415">
        <f ca="1">VARA(C$2:C415)</f>
        <v>5.0437395445577875E-4</v>
      </c>
      <c r="M415">
        <f ca="1">(L415-L414)/D415</f>
        <v>-5.4760028029348479E-5</v>
      </c>
      <c r="N415">
        <f t="shared" ca="1" si="808"/>
        <v>8.9221774178797772E-2</v>
      </c>
      <c r="O415" t="b">
        <f ca="1">IF(OR(O414,M415*MIN((B415-B$2)*Analysis!$B$19,1)&gt;Analysis!$B$18),TRUE,FALSE)</f>
        <v>0</v>
      </c>
      <c r="P415">
        <f ca="1">IF(O415,P414,SUM(C$2:C415)/COUNT(C$2:C415))</f>
        <v>9.8528147260869599</v>
      </c>
      <c r="Q415">
        <f ca="1">IF(O415,C415-P415,0)</f>
        <v>0</v>
      </c>
      <c r="R415">
        <f ca="1">R414+Q415*$D415</f>
        <v>0</v>
      </c>
      <c r="S415">
        <f t="shared" ca="1" si="809"/>
        <v>0</v>
      </c>
      <c r="U415">
        <f ca="1">MEDIAN2(Q415,Analysis!$B$5,2)</f>
        <v>0</v>
      </c>
      <c r="V415">
        <f t="shared" ref="V415:W415" ca="1" si="864">V414+U415*$D415</f>
        <v>0</v>
      </c>
      <c r="W415">
        <f t="shared" ca="1" si="864"/>
        <v>0</v>
      </c>
      <c r="Y415">
        <f ca="1">AVERAGE2(U415,Analysis!$B$5,2)</f>
        <v>0</v>
      </c>
      <c r="Z415">
        <f t="shared" ref="Z415:AA415" ca="1" si="865">Z414+Y415*$D415</f>
        <v>0</v>
      </c>
      <c r="AA415">
        <f t="shared" ca="1" si="865"/>
        <v>0</v>
      </c>
      <c r="AD415">
        <f ca="1">IF(B415&gt;0,C415-Analysis!$B$14,0)</f>
        <v>-3.0027849428595488E-3</v>
      </c>
      <c r="AE415">
        <f ca="1">IF(B415&gt;0,AE414+AD415*$D415,0)</f>
        <v>-3.2511846691416733E-2</v>
      </c>
      <c r="AF415">
        <f ca="1">IF(B415&gt;0,AF414+AE415*$D415,0)</f>
        <v>-0.17071680121370336</v>
      </c>
      <c r="AG415">
        <f ca="1">IF(AND(B415&gt;Analysis!$B$34,B415&lt;Analysis!$B$35),FilterInput(AD415,Analysis!$B$29,Analysis!$B$30),0)</f>
        <v>0</v>
      </c>
      <c r="AH415">
        <f ca="1">MEDIAN2(AG415,Analysis!$B$5,2)</f>
        <v>0</v>
      </c>
      <c r="AI415">
        <f ca="1">AVERAGE2(AH415,Analysis!$B$6,2)</f>
        <v>0</v>
      </c>
      <c r="AJ415">
        <f ca="1">INTEGRAL2(AI415,$B415,AJ414,AI414,$B414,Analysis!$B$22)</f>
        <v>0</v>
      </c>
      <c r="AK415">
        <f ca="1">IF(AND(B415&lt;Analysis!$B$35,B415&gt;0),INTEGRAL2(AJ415,$B415,AK414,AJ414,$B414,Analysis!$B$23),0)</f>
        <v>0</v>
      </c>
      <c r="AM415">
        <f>Analysis!$B$31*'Flight Input'!U415+IF('Flight Input'!U415 &gt; 0,Analysis!$B$32,0)</f>
        <v>0</v>
      </c>
      <c r="AN415">
        <f ca="1">_xlfn.COVARIANCE.P($AK$102:$AK$1171,AM415:AM1484)</f>
        <v>-9.8771154017815652E-2</v>
      </c>
      <c r="AO415">
        <f t="shared" ca="1" si="805"/>
        <v>0</v>
      </c>
    </row>
    <row r="416" spans="1:41" x14ac:dyDescent="0.3">
      <c r="A416">
        <v>414</v>
      </c>
      <c r="B416">
        <f>'Flight Input'!M416</f>
        <v>8.32836299999326</v>
      </c>
      <c r="C416">
        <f ca="1">INDIRECT(CONCATENATE("'Flight Input'!",Analysis!$B$2,A416+2))</f>
        <v>9.8532719100000001</v>
      </c>
      <c r="D416">
        <f t="shared" si="802"/>
        <v>1.5802999987499788E-2</v>
      </c>
      <c r="F416">
        <f t="shared" ca="1" si="806"/>
        <v>81.539280497863118</v>
      </c>
      <c r="G416">
        <f t="shared" ca="1" si="807"/>
        <v>338.21108649777938</v>
      </c>
      <c r="I416">
        <f>SUM(D$2:D416)/COUNT(D$2:D416)</f>
        <v>1.9989765700477835E-2</v>
      </c>
      <c r="J416">
        <f>D416/I416</f>
        <v>0.79055453797149977</v>
      </c>
      <c r="L416">
        <f ca="1">VARA(C$2:C416)</f>
        <v>5.0315616353553412E-4</v>
      </c>
      <c r="M416">
        <f ca="1">(L416-L415)/D416</f>
        <v>-7.7060742973353749E-5</v>
      </c>
      <c r="N416">
        <f t="shared" ca="1" si="808"/>
        <v>-2.7934569407674206E-2</v>
      </c>
      <c r="O416" t="b">
        <f ca="1">IF(OR(O415,M416*MIN((B416-B$2)*Analysis!$B$19,1)&gt;Analysis!$B$18),TRUE,FALSE)</f>
        <v>0</v>
      </c>
      <c r="P416">
        <f ca="1">IF(O416,P415,SUM(C$2:C416)/COUNT(C$2:C416))</f>
        <v>9.8528158277349434</v>
      </c>
      <c r="Q416">
        <f ca="1">IF(O416,C416-P416,0)</f>
        <v>0</v>
      </c>
      <c r="R416">
        <f ca="1">R415+Q416*$D416</f>
        <v>0</v>
      </c>
      <c r="S416">
        <f t="shared" ca="1" si="809"/>
        <v>0</v>
      </c>
      <c r="U416">
        <f ca="1">MEDIAN2(Q416,Analysis!$B$5,2)</f>
        <v>0</v>
      </c>
      <c r="V416">
        <f t="shared" ref="V416:W416" ca="1" si="866">V415+U416*$D416</f>
        <v>0</v>
      </c>
      <c r="W416">
        <f t="shared" ca="1" si="866"/>
        <v>0</v>
      </c>
      <c r="Y416">
        <f ca="1">AVERAGE2(U416,Analysis!$B$5,2)</f>
        <v>0</v>
      </c>
      <c r="Z416">
        <f t="shared" ref="Z416:AA416" ca="1" si="867">Z415+Y416*$D416</f>
        <v>0</v>
      </c>
      <c r="AA416">
        <f t="shared" ca="1" si="867"/>
        <v>0</v>
      </c>
      <c r="AD416">
        <f ca="1">IF(B416&gt;0,C416-Analysis!$B$14,0)</f>
        <v>-3.4442349428598362E-3</v>
      </c>
      <c r="AE416">
        <f ca="1">IF(B416&gt;0,AE415+AD416*$D416,0)</f>
        <v>-3.2566275936175691E-2</v>
      </c>
      <c r="AF416">
        <f ca="1">IF(B416&gt;0,AF415+AE416*$D416,0)</f>
        <v>-0.17123144607191565</v>
      </c>
      <c r="AG416">
        <f ca="1">IF(AND(B416&gt;Analysis!$B$34,B416&lt;Analysis!$B$35),FilterInput(AD416,Analysis!$B$29,Analysis!$B$30),0)</f>
        <v>0</v>
      </c>
      <c r="AH416">
        <f ca="1">MEDIAN2(AG416,Analysis!$B$5,2)</f>
        <v>0</v>
      </c>
      <c r="AI416">
        <f ca="1">AVERAGE2(AH416,Analysis!$B$6,2)</f>
        <v>0</v>
      </c>
      <c r="AJ416">
        <f ca="1">INTEGRAL2(AI416,$B416,AJ415,AI415,$B415,Analysis!$B$22)</f>
        <v>0</v>
      </c>
      <c r="AK416">
        <f ca="1">IF(AND(B416&lt;Analysis!$B$35,B416&gt;0),INTEGRAL2(AJ416,$B416,AK415,AJ415,$B415,Analysis!$B$23),0)</f>
        <v>0</v>
      </c>
      <c r="AM416">
        <f>Analysis!$B$31*'Flight Input'!U416+IF('Flight Input'!U416 &gt; 0,Analysis!$B$32,0)</f>
        <v>0</v>
      </c>
      <c r="AN416">
        <f ca="1">_xlfn.COVARIANCE.P($AK$102:$AK$1171,AM416:AM1485)</f>
        <v>-9.9373890562347772E-2</v>
      </c>
      <c r="AO416">
        <f t="shared" ca="1" si="805"/>
        <v>0</v>
      </c>
    </row>
    <row r="417" spans="1:41" x14ac:dyDescent="0.3">
      <c r="A417">
        <v>415</v>
      </c>
      <c r="B417">
        <f>'Flight Input'!M417</f>
        <v>8.3478409999952419</v>
      </c>
      <c r="C417">
        <f ca="1">INDIRECT(CONCATENATE("'Flight Input'!",Analysis!$B$2,A417+2))</f>
        <v>9.8516728800000006</v>
      </c>
      <c r="D417">
        <f t="shared" si="802"/>
        <v>1.9478000001981854E-2</v>
      </c>
      <c r="F417">
        <f t="shared" ca="1" si="806"/>
        <v>81.731171382239282</v>
      </c>
      <c r="G417">
        <f t="shared" ca="1" si="807"/>
        <v>339.80304625412464</v>
      </c>
      <c r="I417">
        <f>SUM(D$2:D417)/COUNT(D$2:D417)</f>
        <v>1.9988532530120014E-2</v>
      </c>
      <c r="J417">
        <f>D417/I417</f>
        <v>0.97445872890524321</v>
      </c>
      <c r="L417">
        <f ca="1">VARA(C$2:C417)</f>
        <v>5.0194687926029095E-4</v>
      </c>
      <c r="M417">
        <f ca="1">(L417-L416)/D417</f>
        <v>-6.2084622400663422E-5</v>
      </c>
      <c r="N417">
        <f t="shared" ca="1" si="808"/>
        <v>-8.2094157502659568E-2</v>
      </c>
      <c r="O417" t="b">
        <f ca="1">IF(OR(O416,M417*MIN((B417-B$2)*Analysis!$B$19,1)&gt;Analysis!$B$18),TRUE,FALSE)</f>
        <v>0</v>
      </c>
      <c r="P417">
        <f ca="1">IF(O417,P416,SUM(C$2:C417)/COUNT(C$2:C417))</f>
        <v>9.8528130802644274</v>
      </c>
      <c r="Q417">
        <f ca="1">IF(O417,C417-P417,0)</f>
        <v>0</v>
      </c>
      <c r="R417">
        <f ca="1">R416+Q417*$D417</f>
        <v>0</v>
      </c>
      <c r="S417">
        <f t="shared" ca="1" si="809"/>
        <v>0</v>
      </c>
      <c r="U417">
        <f ca="1">MEDIAN2(Q417,Analysis!$B$5,2)</f>
        <v>0</v>
      </c>
      <c r="V417">
        <f t="shared" ref="V417:W417" ca="1" si="868">V416+U417*$D417</f>
        <v>0</v>
      </c>
      <c r="W417">
        <f t="shared" ca="1" si="868"/>
        <v>0</v>
      </c>
      <c r="Y417">
        <f ca="1">AVERAGE2(U417,Analysis!$B$5,2)</f>
        <v>0</v>
      </c>
      <c r="Z417">
        <f t="shared" ref="Z417:AA417" ca="1" si="869">Z416+Y417*$D417</f>
        <v>0</v>
      </c>
      <c r="AA417">
        <f t="shared" ca="1" si="869"/>
        <v>0</v>
      </c>
      <c r="AD417">
        <f ca="1">IF(B417&gt;0,C417-Analysis!$B$14,0)</f>
        <v>-5.0432649428593379E-3</v>
      </c>
      <c r="AE417">
        <f ca="1">IF(B417&gt;0,AE416+AD417*$D417,0)</f>
        <v>-3.2664508650742698E-2</v>
      </c>
      <c r="AF417">
        <f ca="1">IF(B417&gt;0,AF416+AE417*$D417,0)</f>
        <v>-0.17186768537147956</v>
      </c>
      <c r="AG417">
        <f ca="1">IF(AND(B417&gt;Analysis!$B$34,B417&lt;Analysis!$B$35),FilterInput(AD417,Analysis!$B$29,Analysis!$B$30),0)</f>
        <v>0</v>
      </c>
      <c r="AH417">
        <f ca="1">MEDIAN2(AG417,Analysis!$B$5,2)</f>
        <v>0</v>
      </c>
      <c r="AI417">
        <f ca="1">AVERAGE2(AH417,Analysis!$B$6,2)</f>
        <v>0</v>
      </c>
      <c r="AJ417">
        <f ca="1">INTEGRAL2(AI417,$B417,AJ416,AI416,$B416,Analysis!$B$22)</f>
        <v>0</v>
      </c>
      <c r="AK417">
        <f ca="1">IF(AND(B417&lt;Analysis!$B$35,B417&gt;0),INTEGRAL2(AJ417,$B417,AK416,AJ416,$B416,Analysis!$B$23),0)</f>
        <v>0</v>
      </c>
      <c r="AM417">
        <f>Analysis!$B$31*'Flight Input'!U417+IF('Flight Input'!U417 &gt; 0,Analysis!$B$32,0)</f>
        <v>0</v>
      </c>
      <c r="AN417">
        <f ca="1">_xlfn.COVARIANCE.P($AK$102:$AK$1171,AM417:AM1486)</f>
        <v>-9.9964807596809521E-2</v>
      </c>
      <c r="AO417">
        <f t="shared" ca="1" si="805"/>
        <v>0</v>
      </c>
    </row>
    <row r="418" spans="1:41" x14ac:dyDescent="0.3">
      <c r="A418">
        <v>416</v>
      </c>
      <c r="B418">
        <f>'Flight Input'!M418</f>
        <v>8.3705970000009984</v>
      </c>
      <c r="C418">
        <f ca="1">INDIRECT(CONCATENATE("'Flight Input'!",Analysis!$B$2,A418+2))</f>
        <v>9.8518886999999999</v>
      </c>
      <c r="D418">
        <f t="shared" si="802"/>
        <v>2.2756000005756505E-2</v>
      </c>
      <c r="F418">
        <f t="shared" ca="1" si="806"/>
        <v>81.955360961553197</v>
      </c>
      <c r="G418">
        <f t="shared" ca="1" si="807"/>
        <v>341.66802244863754</v>
      </c>
      <c r="I418">
        <f>SUM(D$2:D418)/COUNT(D$2:D418)</f>
        <v>1.9995185096167215E-2</v>
      </c>
      <c r="J418">
        <f>D418/I418</f>
        <v>1.1380739861277152</v>
      </c>
      <c r="L418">
        <f ca="1">VARA(C$2:C418)</f>
        <v>5.0074232529515408E-4</v>
      </c>
      <c r="M418">
        <f ca="1">(L418-L417)/D418</f>
        <v>-5.2933466550894871E-5</v>
      </c>
      <c r="N418">
        <f t="shared" ca="1" si="808"/>
        <v>9.4840921051466132E-3</v>
      </c>
      <c r="O418" t="b">
        <f ca="1">IF(OR(O417,M418*MIN((B418-B$2)*Analysis!$B$19,1)&gt;Analysis!$B$18),TRUE,FALSE)</f>
        <v>0</v>
      </c>
      <c r="P418">
        <f ca="1">IF(O418,P417,SUM(C$2:C418)/COUNT(C$2:C418))</f>
        <v>9.8528108635251836</v>
      </c>
      <c r="Q418">
        <f ca="1">IF(O418,C418-P418,0)</f>
        <v>0</v>
      </c>
      <c r="R418">
        <f ca="1">R417+Q418*$D418</f>
        <v>0</v>
      </c>
      <c r="S418">
        <f t="shared" ca="1" si="809"/>
        <v>0</v>
      </c>
      <c r="U418">
        <f ca="1">MEDIAN2(Q418,Analysis!$B$5,2)</f>
        <v>0</v>
      </c>
      <c r="V418">
        <f t="shared" ref="V418:W418" ca="1" si="870">V417+U418*$D418</f>
        <v>0</v>
      </c>
      <c r="W418">
        <f t="shared" ca="1" si="870"/>
        <v>0</v>
      </c>
      <c r="Y418">
        <f ca="1">AVERAGE2(U418,Analysis!$B$5,2)</f>
        <v>0</v>
      </c>
      <c r="Z418">
        <f t="shared" ref="Z418:AA418" ca="1" si="871">Z417+Y418*$D418</f>
        <v>0</v>
      </c>
      <c r="AA418">
        <f t="shared" ca="1" si="871"/>
        <v>0</v>
      </c>
      <c r="AD418">
        <f ca="1">IF(B418&gt;0,C418-Analysis!$B$14,0)</f>
        <v>-4.8274449428600263E-3</v>
      </c>
      <c r="AE418">
        <f ca="1">IF(B418&gt;0,AE417+AD418*$D418,0)</f>
        <v>-3.2774361987890209E-2</v>
      </c>
      <c r="AF418">
        <f ca="1">IF(B418&gt;0,AF417+AE418*$D418,0)</f>
        <v>-0.17261349875306467</v>
      </c>
      <c r="AG418">
        <f ca="1">IF(AND(B418&gt;Analysis!$B$34,B418&lt;Analysis!$B$35),FilterInput(AD418,Analysis!$B$29,Analysis!$B$30),0)</f>
        <v>0</v>
      </c>
      <c r="AH418">
        <f ca="1">MEDIAN2(AG418,Analysis!$B$5,2)</f>
        <v>0</v>
      </c>
      <c r="AI418">
        <f ca="1">AVERAGE2(AH418,Analysis!$B$6,2)</f>
        <v>0</v>
      </c>
      <c r="AJ418">
        <f ca="1">INTEGRAL2(AI418,$B418,AJ417,AI417,$B417,Analysis!$B$22)</f>
        <v>0</v>
      </c>
      <c r="AK418">
        <f ca="1">IF(AND(B418&lt;Analysis!$B$35,B418&gt;0),INTEGRAL2(AJ418,$B418,AK417,AJ417,$B417,Analysis!$B$23),0)</f>
        <v>0</v>
      </c>
      <c r="AM418">
        <f>Analysis!$B$31*'Flight Input'!U418+IF('Flight Input'!U418 &gt; 0,Analysis!$B$32,0)</f>
        <v>0</v>
      </c>
      <c r="AN418">
        <f ca="1">_xlfn.COVARIANCE.P($AK$102:$AK$1171,AM418:AM1487)</f>
        <v>-0.10057874671262275</v>
      </c>
      <c r="AO418">
        <f t="shared" ca="1" si="805"/>
        <v>0</v>
      </c>
    </row>
    <row r="419" spans="1:41" x14ac:dyDescent="0.3">
      <c r="A419">
        <v>417</v>
      </c>
      <c r="B419">
        <f>'Flight Input'!M419</f>
        <v>8.3892280000000028</v>
      </c>
      <c r="C419">
        <f ca="1">INDIRECT(CONCATENATE("'Flight Input'!",Analysis!$B$2,A419+2))</f>
        <v>9.8386550100000001</v>
      </c>
      <c r="D419">
        <f t="shared" si="802"/>
        <v>1.8630999999004416E-2</v>
      </c>
      <c r="F419">
        <f t="shared" ca="1" si="806"/>
        <v>82.138664943034712</v>
      </c>
      <c r="G419">
        <f t="shared" ca="1" si="807"/>
        <v>343.19834791510942</v>
      </c>
      <c r="I419">
        <f>SUM(D$2:D419)/COUNT(D$2:D419)</f>
        <v>1.9991913669075698E-2</v>
      </c>
      <c r="J419">
        <f>D419/I419</f>
        <v>0.93192679337264261</v>
      </c>
      <c r="L419">
        <f ca="1">VARA(C$2:C419)</f>
        <v>5.0002090195258738E-4</v>
      </c>
      <c r="M419">
        <f ca="1">(L419-L418)/D419</f>
        <v>-3.8721665106824654E-5</v>
      </c>
      <c r="N419">
        <f t="shared" ca="1" si="808"/>
        <v>-0.7103048682683174</v>
      </c>
      <c r="O419" t="b">
        <f ca="1">IF(OR(O418,M419*MIN((B419-B$2)*Analysis!$B$19,1)&gt;Analysis!$B$18),TRUE,FALSE)</f>
        <v>0</v>
      </c>
      <c r="P419">
        <f ca="1">IF(O419,P418,SUM(C$2:C419)/COUNT(C$2:C419))</f>
        <v>9.8527769978468953</v>
      </c>
      <c r="Q419">
        <f ca="1">IF(O419,C419-P419,0)</f>
        <v>0</v>
      </c>
      <c r="R419">
        <f ca="1">R418+Q419*$D419</f>
        <v>0</v>
      </c>
      <c r="S419">
        <f t="shared" ca="1" si="809"/>
        <v>0</v>
      </c>
      <c r="U419">
        <f ca="1">MEDIAN2(Q419,Analysis!$B$5,2)</f>
        <v>0</v>
      </c>
      <c r="V419">
        <f t="shared" ref="V419:W419" ca="1" si="872">V418+U419*$D419</f>
        <v>0</v>
      </c>
      <c r="W419">
        <f t="shared" ca="1" si="872"/>
        <v>0</v>
      </c>
      <c r="Y419">
        <f ca="1">AVERAGE2(U419,Analysis!$B$5,2)</f>
        <v>0</v>
      </c>
      <c r="Z419">
        <f t="shared" ref="Z419:AA419" ca="1" si="873">Z418+Y419*$D419</f>
        <v>0</v>
      </c>
      <c r="AA419">
        <f t="shared" ca="1" si="873"/>
        <v>0</v>
      </c>
      <c r="AD419">
        <f ca="1">IF(B419&gt;0,C419-Analysis!$B$14,0)</f>
        <v>-1.806113494285988E-2</v>
      </c>
      <c r="AE419">
        <f ca="1">IF(B419&gt;0,AE418+AD419*$D419,0)</f>
        <v>-3.3110858992992653E-2</v>
      </c>
      <c r="AF419">
        <f ca="1">IF(B419&gt;0,AF418+AE419*$D419,0)</f>
        <v>-0.17323038716693015</v>
      </c>
      <c r="AG419">
        <f ca="1">IF(AND(B419&gt;Analysis!$B$34,B419&lt;Analysis!$B$35),FilterInput(AD419,Analysis!$B$29,Analysis!$B$30),0)</f>
        <v>0</v>
      </c>
      <c r="AH419">
        <f ca="1">MEDIAN2(AG419,Analysis!$B$5,2)</f>
        <v>0</v>
      </c>
      <c r="AI419">
        <f ca="1">AVERAGE2(AH419,Analysis!$B$6,2)</f>
        <v>0</v>
      </c>
      <c r="AJ419">
        <f ca="1">INTEGRAL2(AI419,$B419,AJ418,AI418,$B418,Analysis!$B$22)</f>
        <v>0</v>
      </c>
      <c r="AK419">
        <f ca="1">IF(AND(B419&lt;Analysis!$B$35,B419&gt;0),INTEGRAL2(AJ419,$B419,AK418,AJ418,$B418,Analysis!$B$23),0)</f>
        <v>0</v>
      </c>
      <c r="AM419">
        <f>Analysis!$B$31*'Flight Input'!U419+IF('Flight Input'!U419 &gt; 0,Analysis!$B$32,0)</f>
        <v>0</v>
      </c>
      <c r="AN419">
        <f ca="1">_xlfn.COVARIANCE.P($AK$102:$AK$1171,AM419:AM1488)</f>
        <v>-0.10117488958310358</v>
      </c>
      <c r="AO419">
        <f t="shared" ca="1" si="805"/>
        <v>0</v>
      </c>
    </row>
    <row r="420" spans="1:41" x14ac:dyDescent="0.3">
      <c r="A420">
        <v>418</v>
      </c>
      <c r="B420">
        <f>'Flight Input'!M420</f>
        <v>8.4092459999956191</v>
      </c>
      <c r="C420">
        <f ca="1">INDIRECT(CONCATENATE("'Flight Input'!",Analysis!$B$2,A420+2))</f>
        <v>9.77908869</v>
      </c>
      <c r="D420">
        <f t="shared" si="802"/>
        <v>2.0017999995616265E-2</v>
      </c>
      <c r="F420">
        <f t="shared" ca="1" si="806"/>
        <v>82.334422740388263</v>
      </c>
      <c r="G420">
        <f t="shared" ca="1" si="807"/>
        <v>344.84651838916557</v>
      </c>
      <c r="I420">
        <f>SUM(D$2:D420)/COUNT(D$2:D420)</f>
        <v>1.9991976076555461E-2</v>
      </c>
      <c r="J420">
        <f>D420/I420</f>
        <v>1.0013017181973982</v>
      </c>
      <c r="L420">
        <f ca="1">VARA(C$2:C420)</f>
        <v>5.1178402746364317E-4</v>
      </c>
      <c r="M420">
        <f ca="1">(L420-L419)/D420</f>
        <v>5.8762741101167908E-4</v>
      </c>
      <c r="N420">
        <f t="shared" ca="1" si="808"/>
        <v>-2.975637926518357</v>
      </c>
      <c r="O420" t="b">
        <f ca="1">IF(OR(O419,M420*MIN((B420-B$2)*Analysis!$B$19,1)&gt;Analysis!$B$18),TRUE,FALSE)</f>
        <v>0</v>
      </c>
      <c r="P420">
        <f ca="1">IF(O420,P419,SUM(C$2:C420)/COUNT(C$2:C420))</f>
        <v>9.8526011307637287</v>
      </c>
      <c r="Q420">
        <f ca="1">IF(O420,C420-P420,0)</f>
        <v>0</v>
      </c>
      <c r="R420">
        <f ca="1">R419+Q420*$D420</f>
        <v>0</v>
      </c>
      <c r="S420">
        <f t="shared" ca="1" si="809"/>
        <v>0</v>
      </c>
      <c r="U420">
        <f ca="1">MEDIAN2(Q420,Analysis!$B$5,2)</f>
        <v>0</v>
      </c>
      <c r="V420">
        <f t="shared" ref="V420:W420" ca="1" si="874">V419+U420*$D420</f>
        <v>0</v>
      </c>
      <c r="W420">
        <f t="shared" ca="1" si="874"/>
        <v>0</v>
      </c>
      <c r="Y420">
        <f ca="1">AVERAGE2(U420,Analysis!$B$5,2)</f>
        <v>0</v>
      </c>
      <c r="Z420">
        <f t="shared" ref="Z420:AA420" ca="1" si="875">Z419+Y420*$D420</f>
        <v>0</v>
      </c>
      <c r="AA420">
        <f t="shared" ca="1" si="875"/>
        <v>0</v>
      </c>
      <c r="AD420">
        <f ca="1">IF(B420&gt;0,C420-Analysis!$B$14,0)</f>
        <v>-7.7627454942859941E-2</v>
      </c>
      <c r="AE420">
        <f ca="1">IF(B420&gt;0,AE419+AD420*$D420,0)</f>
        <v>-3.4664805385698529E-2</v>
      </c>
      <c r="AF420">
        <f ca="1">IF(B420&gt;0,AF419+AE420*$D420,0)</f>
        <v>-0.17392430724098909</v>
      </c>
      <c r="AG420">
        <f ca="1">IF(AND(B420&gt;Analysis!$B$34,B420&lt;Analysis!$B$35),FilterInput(AD420,Analysis!$B$29,Analysis!$B$30),0)</f>
        <v>0</v>
      </c>
      <c r="AH420">
        <f ca="1">MEDIAN2(AG420,Analysis!$B$5,2)</f>
        <v>0</v>
      </c>
      <c r="AI420">
        <f ca="1">AVERAGE2(AH420,Analysis!$B$6,2)</f>
        <v>0</v>
      </c>
      <c r="AJ420">
        <f ca="1">INTEGRAL2(AI420,$B420,AJ419,AI419,$B419,Analysis!$B$22)</f>
        <v>0</v>
      </c>
      <c r="AK420">
        <f ca="1">IF(AND(B420&lt;Analysis!$B$35,B420&gt;0),INTEGRAL2(AJ420,$B420,AK419,AJ419,$B419,Analysis!$B$23),0)</f>
        <v>0</v>
      </c>
      <c r="AM420">
        <f>Analysis!$B$31*'Flight Input'!U420+IF('Flight Input'!U420 &gt; 0,Analysis!$B$32,0)</f>
        <v>0</v>
      </c>
      <c r="AN420">
        <f ca="1">_xlfn.COVARIANCE.P($AK$102:$AK$1171,AM420:AM1489)</f>
        <v>-0.10176717866254342</v>
      </c>
      <c r="AO420">
        <f t="shared" ca="1" si="805"/>
        <v>0</v>
      </c>
    </row>
    <row r="421" spans="1:41" x14ac:dyDescent="0.3">
      <c r="A421">
        <v>419</v>
      </c>
      <c r="B421">
        <f>'Flight Input'!M421</f>
        <v>8.4297820000065258</v>
      </c>
      <c r="C421">
        <f ca="1">INDIRECT(CONCATENATE("'Flight Input'!",Analysis!$B$2,A421+2))</f>
        <v>9.8535171600000009</v>
      </c>
      <c r="D421">
        <f t="shared" si="802"/>
        <v>2.0536000010906719E-2</v>
      </c>
      <c r="F421">
        <f t="shared" ca="1" si="806"/>
        <v>82.536774568893492</v>
      </c>
      <c r="G421">
        <f t="shared" ca="1" si="807"/>
        <v>346.5414935926126</v>
      </c>
      <c r="I421">
        <f>SUM(D$2:D421)/COUNT(D$2:D421)</f>
        <v>1.9993274463033627E-2</v>
      </c>
      <c r="J421">
        <f>D421/I421</f>
        <v>1.0271454057651517</v>
      </c>
      <c r="L421">
        <f ca="1">VARA(C$2:C421)</f>
        <v>5.1056458375055942E-4</v>
      </c>
      <c r="M421">
        <f ca="1">(L421-L420)/D421</f>
        <v>-5.9380780699069855E-5</v>
      </c>
      <c r="N421">
        <f t="shared" ca="1" si="808"/>
        <v>3.6242924600930913</v>
      </c>
      <c r="O421" t="b">
        <f ca="1">IF(OR(O420,M421*MIN((B421-B$2)*Analysis!$B$19,1)&gt;Analysis!$B$18),TRUE,FALSE)</f>
        <v>0</v>
      </c>
      <c r="P421">
        <f ca="1">IF(O421,P420,SUM(C$2:C421)/COUNT(C$2:C421))</f>
        <v>9.8526033117857192</v>
      </c>
      <c r="Q421">
        <f ca="1">IF(O421,C421-P421,0)</f>
        <v>0</v>
      </c>
      <c r="R421">
        <f ca="1">R420+Q421*$D421</f>
        <v>0</v>
      </c>
      <c r="S421">
        <f t="shared" ca="1" si="809"/>
        <v>0</v>
      </c>
      <c r="U421">
        <f ca="1">MEDIAN2(Q421,Analysis!$B$5,2)</f>
        <v>0</v>
      </c>
      <c r="V421">
        <f t="shared" ref="V421:W421" ca="1" si="876">V420+U421*$D421</f>
        <v>0</v>
      </c>
      <c r="W421">
        <f t="shared" ca="1" si="876"/>
        <v>0</v>
      </c>
      <c r="Y421">
        <f ca="1">AVERAGE2(U421,Analysis!$B$5,2)</f>
        <v>0</v>
      </c>
      <c r="Z421">
        <f t="shared" ref="Z421:AA421" ca="1" si="877">Z420+Y421*$D421</f>
        <v>0</v>
      </c>
      <c r="AA421">
        <f t="shared" ca="1" si="877"/>
        <v>0</v>
      </c>
      <c r="AD421">
        <f ca="1">IF(B421&gt;0,C421-Analysis!$B$14,0)</f>
        <v>-3.1989849428590844E-3</v>
      </c>
      <c r="AE421">
        <f ca="1">IF(B421&gt;0,AE420+AD421*$D421,0)</f>
        <v>-3.473049974051997E-2</v>
      </c>
      <c r="AF421">
        <f ca="1">IF(B421&gt;0,AF420+AE421*$D421,0)</f>
        <v>-0.17463753278403921</v>
      </c>
      <c r="AG421">
        <f ca="1">IF(AND(B421&gt;Analysis!$B$34,B421&lt;Analysis!$B$35),FilterInput(AD421,Analysis!$B$29,Analysis!$B$30),0)</f>
        <v>0</v>
      </c>
      <c r="AH421">
        <f ca="1">MEDIAN2(AG421,Analysis!$B$5,2)</f>
        <v>0</v>
      </c>
      <c r="AI421">
        <f ca="1">AVERAGE2(AH421,Analysis!$B$6,2)</f>
        <v>0</v>
      </c>
      <c r="AJ421">
        <f ca="1">INTEGRAL2(AI421,$B421,AJ420,AI420,$B420,Analysis!$B$22)</f>
        <v>0</v>
      </c>
      <c r="AK421">
        <f ca="1">IF(AND(B421&lt;Analysis!$B$35,B421&gt;0),INTEGRAL2(AJ421,$B421,AK420,AJ420,$B420,Analysis!$B$23),0)</f>
        <v>0</v>
      </c>
      <c r="AM421">
        <f>Analysis!$B$31*'Flight Input'!U421+IF('Flight Input'!U421 &gt; 0,Analysis!$B$32,0)</f>
        <v>0</v>
      </c>
      <c r="AN421">
        <f ca="1">_xlfn.COVARIANCE.P($AK$102:$AK$1171,AM421:AM1490)</f>
        <v>-0.10239093133963456</v>
      </c>
      <c r="AO421">
        <f t="shared" ca="1" si="805"/>
        <v>0</v>
      </c>
    </row>
    <row r="422" spans="1:41" x14ac:dyDescent="0.3">
      <c r="A422">
        <v>420</v>
      </c>
      <c r="B422">
        <f>'Flight Input'!M422</f>
        <v>8.4489529999991646</v>
      </c>
      <c r="C422">
        <f ca="1">INDIRECT(CONCATENATE("'Flight Input'!",Analysis!$B$2,A422+2))</f>
        <v>9.8574804</v>
      </c>
      <c r="D422">
        <f t="shared" si="802"/>
        <v>1.9170999992638826E-2</v>
      </c>
      <c r="F422">
        <f t="shared" ca="1" si="806"/>
        <v>82.725752325569331</v>
      </c>
      <c r="G422">
        <f t="shared" ca="1" si="807"/>
        <v>348.12742898983714</v>
      </c>
      <c r="I422">
        <f>SUM(D$2:D422)/COUNT(D$2:D422)</f>
        <v>1.9991316666675543E-2</v>
      </c>
      <c r="J422">
        <f>D422/I422</f>
        <v>0.95896635085551218</v>
      </c>
      <c r="L422">
        <f ca="1">VARA(C$2:C422)</f>
        <v>5.0940545257654112E-4</v>
      </c>
      <c r="M422">
        <f ca="1">(L422-L421)/D422</f>
        <v>-6.046273926573329E-5</v>
      </c>
      <c r="N422">
        <f t="shared" ca="1" si="808"/>
        <v>0.20673100002717276</v>
      </c>
      <c r="O422" t="b">
        <f ca="1">IF(OR(O421,M422*MIN((B422-B$2)*Analysis!$B$19,1)&gt;Analysis!$B$18),TRUE,FALSE)</f>
        <v>0</v>
      </c>
      <c r="P422">
        <f ca="1">IF(O422,P421,SUM(C$2:C422)/COUNT(C$2:C422))</f>
        <v>9.8526148963182933</v>
      </c>
      <c r="Q422">
        <f ca="1">IF(O422,C422-P422,0)</f>
        <v>0</v>
      </c>
      <c r="R422">
        <f ca="1">R421+Q422*$D422</f>
        <v>0</v>
      </c>
      <c r="S422">
        <f t="shared" ca="1" si="809"/>
        <v>0</v>
      </c>
      <c r="U422">
        <f ca="1">MEDIAN2(Q422,Analysis!$B$5,2)</f>
        <v>0</v>
      </c>
      <c r="V422">
        <f t="shared" ref="V422:W422" ca="1" si="878">V421+U422*$D422</f>
        <v>0</v>
      </c>
      <c r="W422">
        <f t="shared" ca="1" si="878"/>
        <v>0</v>
      </c>
      <c r="Y422">
        <f ca="1">AVERAGE2(U422,Analysis!$B$5,2)</f>
        <v>0</v>
      </c>
      <c r="Z422">
        <f t="shared" ref="Z422:AA422" ca="1" si="879">Z421+Y422*$D422</f>
        <v>0</v>
      </c>
      <c r="AA422">
        <f t="shared" ca="1" si="879"/>
        <v>0</v>
      </c>
      <c r="AD422">
        <f ca="1">IF(B422&gt;0,C422-Analysis!$B$14,0)</f>
        <v>7.6425505714006192E-4</v>
      </c>
      <c r="AE422">
        <f ca="1">IF(B422&gt;0,AE421+AD422*$D422,0)</f>
        <v>-3.4715848206825162E-2</v>
      </c>
      <c r="AF422">
        <f ca="1">IF(B422&gt;0,AF421+AE422*$D422,0)</f>
        <v>-0.1753030703097567</v>
      </c>
      <c r="AG422">
        <f ca="1">IF(AND(B422&gt;Analysis!$B$34,B422&lt;Analysis!$B$35),FilterInput(AD422,Analysis!$B$29,Analysis!$B$30),0)</f>
        <v>0</v>
      </c>
      <c r="AH422">
        <f ca="1">MEDIAN2(AG422,Analysis!$B$5,2)</f>
        <v>0</v>
      </c>
      <c r="AI422">
        <f ca="1">AVERAGE2(AH422,Analysis!$B$6,2)</f>
        <v>0</v>
      </c>
      <c r="AJ422">
        <f ca="1">INTEGRAL2(AI422,$B422,AJ421,AI421,$B421,Analysis!$B$22)</f>
        <v>0</v>
      </c>
      <c r="AK422">
        <f ca="1">IF(AND(B422&lt;Analysis!$B$35,B422&gt;0),INTEGRAL2(AJ422,$B422,AK421,AJ421,$B421,Analysis!$B$23),0)</f>
        <v>0</v>
      </c>
      <c r="AM422">
        <f>Analysis!$B$31*'Flight Input'!U422+IF('Flight Input'!U422 &gt; 0,Analysis!$B$32,0)</f>
        <v>0</v>
      </c>
      <c r="AN422">
        <f ca="1">_xlfn.COVARIANCE.P($AK$102:$AK$1171,AM422:AM1491)</f>
        <v>-0.10299988086552803</v>
      </c>
      <c r="AO422">
        <f t="shared" ca="1" si="805"/>
        <v>0</v>
      </c>
    </row>
    <row r="423" spans="1:41" x14ac:dyDescent="0.3">
      <c r="A423">
        <v>421</v>
      </c>
      <c r="B423">
        <f>'Flight Input'!M423</f>
        <v>8.4718020000000251</v>
      </c>
      <c r="C423">
        <f ca="1">INDIRECT(CONCATENATE("'Flight Input'!",Analysis!$B$2,A423+2))</f>
        <v>9.9110429999999994</v>
      </c>
      <c r="D423">
        <f t="shared" si="802"/>
        <v>2.2849000000860542E-2</v>
      </c>
      <c r="F423">
        <f t="shared" ca="1" si="806"/>
        <v>82.952209747084865</v>
      </c>
      <c r="G423">
        <f t="shared" ca="1" si="807"/>
        <v>350.02280403041965</v>
      </c>
      <c r="I423">
        <f>SUM(D$2:D423)/COUNT(D$2:D423)</f>
        <v>1.9998104513075033E-2</v>
      </c>
      <c r="J423">
        <f>D423/I423</f>
        <v>1.1425582852575631</v>
      </c>
      <c r="L423">
        <f ca="1">VARA(C$2:C423)</f>
        <v>5.1628513944399466E-4</v>
      </c>
      <c r="M423">
        <f ca="1">(L423-L422)/D423</f>
        <v>3.0109356502229571E-4</v>
      </c>
      <c r="N423">
        <f t="shared" ca="1" si="808"/>
        <v>2.3441988707594237</v>
      </c>
      <c r="O423" t="b">
        <f ca="1">IF(OR(O422,M423*MIN((B423-B$2)*Analysis!$B$19,1)&gt;Analysis!$B$18),TRUE,FALSE)</f>
        <v>0</v>
      </c>
      <c r="P423">
        <f ca="1">IF(O423,P422,SUM(C$2:C423)/COUNT(C$2:C423))</f>
        <v>9.8527533515402883</v>
      </c>
      <c r="Q423">
        <f ca="1">IF(O423,C423-P423,0)</f>
        <v>0</v>
      </c>
      <c r="R423">
        <f ca="1">R422+Q423*$D423</f>
        <v>0</v>
      </c>
      <c r="S423">
        <f t="shared" ca="1" si="809"/>
        <v>0</v>
      </c>
      <c r="U423">
        <f ca="1">MEDIAN2(Q423,Analysis!$B$5,2)</f>
        <v>0</v>
      </c>
      <c r="V423">
        <f t="shared" ref="V423:W423" ca="1" si="880">V422+U423*$D423</f>
        <v>0</v>
      </c>
      <c r="W423">
        <f t="shared" ca="1" si="880"/>
        <v>0</v>
      </c>
      <c r="Y423">
        <f ca="1">AVERAGE2(U423,Analysis!$B$5,2)</f>
        <v>0</v>
      </c>
      <c r="Z423">
        <f t="shared" ref="Z423:AA423" ca="1" si="881">Z422+Y423*$D423</f>
        <v>0</v>
      </c>
      <c r="AA423">
        <f t="shared" ca="1" si="881"/>
        <v>0</v>
      </c>
      <c r="AD423">
        <f ca="1">IF(B423&gt;0,C423-Analysis!$B$14,0)</f>
        <v>5.4326855057139412E-2</v>
      </c>
      <c r="AE423">
        <f ca="1">IF(B423&gt;0,AE422+AD423*$D423,0)</f>
        <v>-3.3474533895577835E-2</v>
      </c>
      <c r="AF423">
        <f ca="1">IF(B423&gt;0,AF422+AE423*$D423,0)</f>
        <v>-0.17606792993476555</v>
      </c>
      <c r="AG423">
        <f ca="1">IF(AND(B423&gt;Analysis!$B$34,B423&lt;Analysis!$B$35),FilterInput(AD423,Analysis!$B$29,Analysis!$B$30),0)</f>
        <v>0</v>
      </c>
      <c r="AH423">
        <f ca="1">MEDIAN2(AG423,Analysis!$B$5,2)</f>
        <v>0</v>
      </c>
      <c r="AI423">
        <f ca="1">AVERAGE2(AH423,Analysis!$B$6,2)</f>
        <v>0</v>
      </c>
      <c r="AJ423">
        <f ca="1">INTEGRAL2(AI423,$B423,AJ422,AI422,$B422,Analysis!$B$22)</f>
        <v>0</v>
      </c>
      <c r="AK423">
        <f ca="1">IF(AND(B423&lt;Analysis!$B$35,B423&gt;0),INTEGRAL2(AJ423,$B423,AK422,AJ422,$B422,Analysis!$B$23),0)</f>
        <v>0</v>
      </c>
      <c r="AM423">
        <f>Analysis!$B$31*'Flight Input'!U423+IF('Flight Input'!U423 &gt; 0,Analysis!$B$32,0)</f>
        <v>0</v>
      </c>
      <c r="AN423">
        <f ca="1">_xlfn.COVARIANCE.P($AK$102:$AK$1171,AM423:AM1492)</f>
        <v>-0.1035982775623288</v>
      </c>
      <c r="AO423">
        <f t="shared" ca="1" si="805"/>
        <v>0</v>
      </c>
    </row>
    <row r="424" spans="1:41" x14ac:dyDescent="0.3">
      <c r="A424">
        <v>422</v>
      </c>
      <c r="B424">
        <f>'Flight Input'!M424</f>
        <v>8.4891919999936363</v>
      </c>
      <c r="C424">
        <f ca="1">INDIRECT(CONCATENATE("'Flight Input'!",Analysis!$B$2,A424+2))</f>
        <v>9.8432362799999993</v>
      </c>
      <c r="D424">
        <f t="shared" si="802"/>
        <v>1.7389999993611127E-2</v>
      </c>
      <c r="F424">
        <f t="shared" ca="1" si="806"/>
        <v>83.123383625931183</v>
      </c>
      <c r="G424">
        <f t="shared" ca="1" si="807"/>
        <v>351.46831967114355</v>
      </c>
      <c r="I424">
        <f>SUM(D$2:D424)/COUNT(D$2:D424)</f>
        <v>1.9991924170611849E-2</v>
      </c>
      <c r="J424">
        <f>D424/I424</f>
        <v>0.86985123819019117</v>
      </c>
      <c r="L424">
        <f ca="1">VARA(C$2:C424)</f>
        <v>5.1527583941268903E-4</v>
      </c>
      <c r="M424">
        <f ca="1">(L424-L423)/D424</f>
        <v>-5.8039104754251563E-5</v>
      </c>
      <c r="N424">
        <f t="shared" ca="1" si="808"/>
        <v>-3.8991788398453973</v>
      </c>
      <c r="O424" t="b">
        <f ca="1">IF(OR(O423,M424*MIN((B424-B$2)*Analysis!$B$19,1)&gt;Analysis!$B$18),TRUE,FALSE)</f>
        <v>0</v>
      </c>
      <c r="P424">
        <f ca="1">IF(O424,P423,SUM(C$2:C424)/COUNT(C$2:C424))</f>
        <v>9.8527308525531971</v>
      </c>
      <c r="Q424">
        <f ca="1">IF(O424,C424-P424,0)</f>
        <v>0</v>
      </c>
      <c r="R424">
        <f ca="1">R423+Q424*$D424</f>
        <v>0</v>
      </c>
      <c r="S424">
        <f t="shared" ca="1" si="809"/>
        <v>0</v>
      </c>
      <c r="U424">
        <f ca="1">MEDIAN2(Q424,Analysis!$B$5,2)</f>
        <v>0</v>
      </c>
      <c r="V424">
        <f t="shared" ref="V424:W424" ca="1" si="882">V423+U424*$D424</f>
        <v>0</v>
      </c>
      <c r="W424">
        <f t="shared" ca="1" si="882"/>
        <v>0</v>
      </c>
      <c r="Y424">
        <f ca="1">AVERAGE2(U424,Analysis!$B$5,2)</f>
        <v>0</v>
      </c>
      <c r="Z424">
        <f t="shared" ref="Z424:AA424" ca="1" si="883">Z423+Y424*$D424</f>
        <v>0</v>
      </c>
      <c r="AA424">
        <f t="shared" ca="1" si="883"/>
        <v>0</v>
      </c>
      <c r="AD424">
        <f ca="1">IF(B424&gt;0,C424-Analysis!$B$14,0)</f>
        <v>-1.3479864942860686E-2</v>
      </c>
      <c r="AE424">
        <f ca="1">IF(B424&gt;0,AE423+AD424*$D424,0)</f>
        <v>-3.3708948746848058E-2</v>
      </c>
      <c r="AF424">
        <f ca="1">IF(B424&gt;0,AF423+AE424*$D424,0)</f>
        <v>-0.17665412855325788</v>
      </c>
      <c r="AG424">
        <f ca="1">IF(AND(B424&gt;Analysis!$B$34,B424&lt;Analysis!$B$35),FilterInput(AD424,Analysis!$B$29,Analysis!$B$30),0)</f>
        <v>0</v>
      </c>
      <c r="AH424">
        <f ca="1">MEDIAN2(AG424,Analysis!$B$5,2)</f>
        <v>0</v>
      </c>
      <c r="AI424">
        <f ca="1">AVERAGE2(AH424,Analysis!$B$6,2)</f>
        <v>0</v>
      </c>
      <c r="AJ424">
        <f ca="1">INTEGRAL2(AI424,$B424,AJ423,AI423,$B423,Analysis!$B$22)</f>
        <v>0</v>
      </c>
      <c r="AK424">
        <f ca="1">IF(AND(B424&lt;Analysis!$B$35,B424&gt;0),INTEGRAL2(AJ424,$B424,AK423,AJ423,$B423,Analysis!$B$23),0)</f>
        <v>0</v>
      </c>
      <c r="AM424">
        <f>Analysis!$B$31*'Flight Input'!U424+IF('Flight Input'!U424 &gt; 0,Analysis!$B$32,0)</f>
        <v>0</v>
      </c>
      <c r="AN424">
        <f ca="1">_xlfn.COVARIANCE.P($AK$102:$AK$1171,AM424:AM1493)</f>
        <v>-0.10409801223247563</v>
      </c>
      <c r="AO424">
        <f t="shared" ca="1" si="805"/>
        <v>0</v>
      </c>
    </row>
    <row r="425" spans="1:41" x14ac:dyDescent="0.3">
      <c r="A425">
        <v>423</v>
      </c>
      <c r="B425">
        <f>'Flight Input'!M425</f>
        <v>8.5079549999936717</v>
      </c>
      <c r="C425">
        <f ca="1">INDIRECT(CONCATENATE("'Flight Input'!",Analysis!$B$2,A425+2))</f>
        <v>9.8542627200000013</v>
      </c>
      <c r="D425">
        <f t="shared" si="802"/>
        <v>1.876300000003539E-2</v>
      </c>
      <c r="F425">
        <f t="shared" ca="1" si="806"/>
        <v>83.308279157346888</v>
      </c>
      <c r="G425">
        <f t="shared" ca="1" si="807"/>
        <v>353.03143291297579</v>
      </c>
      <c r="I425">
        <f>SUM(D$2:D425)/COUNT(D$2:D425)</f>
        <v>1.9989018912525379E-2</v>
      </c>
      <c r="J425">
        <f>D425/I425</f>
        <v>0.93866537833321328</v>
      </c>
      <c r="L425">
        <f ca="1">VARA(C$2:C425)</f>
        <v>5.1406322769634251E-4</v>
      </c>
      <c r="M425">
        <f ca="1">(L425-L424)/D425</f>
        <v>-6.4627816252424257E-5</v>
      </c>
      <c r="N425">
        <f t="shared" ca="1" si="808"/>
        <v>0.58766934925018233</v>
      </c>
      <c r="O425" t="b">
        <f ca="1">IF(OR(O424,M425*MIN((B425-B$2)*Analysis!$B$19,1)&gt;Analysis!$B$18),TRUE,FALSE)</f>
        <v>0</v>
      </c>
      <c r="P425">
        <f ca="1">IF(O425,P424,SUM(C$2:C425)/COUNT(C$2:C425))</f>
        <v>9.852734465448119</v>
      </c>
      <c r="Q425">
        <f ca="1">IF(O425,C425-P425,0)</f>
        <v>0</v>
      </c>
      <c r="R425">
        <f ca="1">R424+Q425*$D425</f>
        <v>0</v>
      </c>
      <c r="S425">
        <f t="shared" ca="1" si="809"/>
        <v>0</v>
      </c>
      <c r="U425">
        <f ca="1">MEDIAN2(Q425,Analysis!$B$5,2)</f>
        <v>0</v>
      </c>
      <c r="V425">
        <f t="shared" ref="V425:W425" ca="1" si="884">V424+U425*$D425</f>
        <v>0</v>
      </c>
      <c r="W425">
        <f t="shared" ca="1" si="884"/>
        <v>0</v>
      </c>
      <c r="Y425">
        <f ca="1">AVERAGE2(U425,Analysis!$B$5,2)</f>
        <v>0</v>
      </c>
      <c r="Z425">
        <f t="shared" ref="Z425:AA425" ca="1" si="885">Z424+Y425*$D425</f>
        <v>0</v>
      </c>
      <c r="AA425">
        <f t="shared" ca="1" si="885"/>
        <v>0</v>
      </c>
      <c r="AD425">
        <f ca="1">IF(B425&gt;0,C425-Analysis!$B$14,0)</f>
        <v>-2.4534249428587174E-3</v>
      </c>
      <c r="AE425">
        <f ca="1">IF(B425&gt;0,AE424+AD425*$D425,0)</f>
        <v>-3.3754982359051E-2</v>
      </c>
      <c r="AF425">
        <f ca="1">IF(B425&gt;0,AF424+AE425*$D425,0)</f>
        <v>-0.17728747328726194</v>
      </c>
      <c r="AG425">
        <f ca="1">IF(AND(B425&gt;Analysis!$B$34,B425&lt;Analysis!$B$35),FilterInput(AD425,Analysis!$B$29,Analysis!$B$30),0)</f>
        <v>0</v>
      </c>
      <c r="AH425">
        <f ca="1">MEDIAN2(AG425,Analysis!$B$5,2)</f>
        <v>0</v>
      </c>
      <c r="AI425">
        <f ca="1">AVERAGE2(AH425,Analysis!$B$6,2)</f>
        <v>0</v>
      </c>
      <c r="AJ425">
        <f ca="1">INTEGRAL2(AI425,$B425,AJ424,AI424,$B424,Analysis!$B$22)</f>
        <v>0</v>
      </c>
      <c r="AK425">
        <f ca="1">IF(AND(B425&lt;Analysis!$B$35,B425&gt;0),INTEGRAL2(AJ425,$B425,AK424,AJ424,$B424,Analysis!$B$23),0)</f>
        <v>0</v>
      </c>
      <c r="AM425">
        <f>Analysis!$B$31*'Flight Input'!U425+IF('Flight Input'!U425 &gt; 0,Analysis!$B$32,0)</f>
        <v>0</v>
      </c>
      <c r="AN425">
        <f ca="1">_xlfn.COVARIANCE.P($AK$102:$AK$1171,AM425:AM1494)</f>
        <v>-0.10458324412869302</v>
      </c>
      <c r="AO425">
        <f t="shared" ca="1" si="805"/>
        <v>0</v>
      </c>
    </row>
    <row r="426" spans="1:41" x14ac:dyDescent="0.3">
      <c r="A426">
        <v>424</v>
      </c>
      <c r="B426">
        <f>'Flight Input'!M426</f>
        <v>8.5307969999994384</v>
      </c>
      <c r="C426">
        <f ca="1">INDIRECT(CONCATENATE("'Flight Input'!",Analysis!$B$2,A426+2))</f>
        <v>9.8211932100000006</v>
      </c>
      <c r="D426">
        <f t="shared" si="802"/>
        <v>2.2842000005766749E-2</v>
      </c>
      <c r="F426">
        <f t="shared" ca="1" si="806"/>
        <v>83.532614852706345</v>
      </c>
      <c r="G426">
        <f t="shared" ca="1" si="807"/>
        <v>354.93948490192304</v>
      </c>
      <c r="I426">
        <f>SUM(D$2:D426)/COUNT(D$2:D426)</f>
        <v>1.9995747641518874E-2</v>
      </c>
      <c r="J426">
        <f>D426/I426</f>
        <v>1.1423428828606519</v>
      </c>
      <c r="L426">
        <f ca="1">VARA(C$2:C426)</f>
        <v>5.151916398240463E-4</v>
      </c>
      <c r="M426">
        <f ca="1">(L426-L425)/D426</f>
        <v>4.9400758577134885E-5</v>
      </c>
      <c r="N426">
        <f t="shared" ca="1" si="808"/>
        <v>-1.4477501966400437</v>
      </c>
      <c r="O426" t="b">
        <f ca="1">IF(OR(O425,M426*MIN((B426-B$2)*Analysis!$B$19,1)&gt;Analysis!$B$18),TRUE,FALSE)</f>
        <v>0</v>
      </c>
      <c r="P426">
        <f ca="1">IF(O426,P425,SUM(C$2:C426)/COUNT(C$2:C426))</f>
        <v>9.8526602507294179</v>
      </c>
      <c r="Q426">
        <f ca="1">IF(O426,C426-P426,0)</f>
        <v>0</v>
      </c>
      <c r="R426">
        <f ca="1">R425+Q426*$D426</f>
        <v>0</v>
      </c>
      <c r="S426">
        <f t="shared" ca="1" si="809"/>
        <v>0</v>
      </c>
      <c r="U426">
        <f ca="1">MEDIAN2(Q426,Analysis!$B$5,2)</f>
        <v>0</v>
      </c>
      <c r="V426">
        <f t="shared" ref="V426:W426" ca="1" si="886">V425+U426*$D426</f>
        <v>0</v>
      </c>
      <c r="W426">
        <f t="shared" ca="1" si="886"/>
        <v>0</v>
      </c>
      <c r="Y426">
        <f ca="1">AVERAGE2(U426,Analysis!$B$5,2)</f>
        <v>0</v>
      </c>
      <c r="Z426">
        <f t="shared" ref="Z426:AA426" ca="1" si="887">Z425+Y426*$D426</f>
        <v>0</v>
      </c>
      <c r="AA426">
        <f t="shared" ca="1" si="887"/>
        <v>0</v>
      </c>
      <c r="AD426">
        <f ca="1">IF(B426&gt;0,C426-Analysis!$B$14,0)</f>
        <v>-3.5522934942859408E-2</v>
      </c>
      <c r="AE426">
        <f ca="1">IF(B426&gt;0,AE425+AD426*$D426,0)</f>
        <v>-3.4566397239220649E-2</v>
      </c>
      <c r="AF426">
        <f ca="1">IF(B426&gt;0,AF425+AE426*$D426,0)</f>
        <v>-0.17807703893319954</v>
      </c>
      <c r="AG426">
        <f ca="1">IF(AND(B426&gt;Analysis!$B$34,B426&lt;Analysis!$B$35),FilterInput(AD426,Analysis!$B$29,Analysis!$B$30),0)</f>
        <v>0</v>
      </c>
      <c r="AH426">
        <f ca="1">MEDIAN2(AG426,Analysis!$B$5,2)</f>
        <v>0</v>
      </c>
      <c r="AI426">
        <f ca="1">AVERAGE2(AH426,Analysis!$B$6,2)</f>
        <v>0</v>
      </c>
      <c r="AJ426">
        <f ca="1">INTEGRAL2(AI426,$B426,AJ425,AI425,$B425,Analysis!$B$22)</f>
        <v>0</v>
      </c>
      <c r="AK426">
        <f ca="1">IF(AND(B426&lt;Analysis!$B$35,B426&gt;0),INTEGRAL2(AJ426,$B426,AK425,AJ425,$B425,Analysis!$B$23),0)</f>
        <v>0</v>
      </c>
      <c r="AM426">
        <f>Analysis!$B$31*'Flight Input'!U426+IF('Flight Input'!U426 &gt; 0,Analysis!$B$32,0)</f>
        <v>0</v>
      </c>
      <c r="AN426">
        <f ca="1">_xlfn.COVARIANCE.P($AK$102:$AK$1171,AM426:AM1495)</f>
        <v>-0.10421708027489811</v>
      </c>
      <c r="AO426">
        <f t="shared" ca="1" si="805"/>
        <v>0</v>
      </c>
    </row>
    <row r="427" spans="1:41" x14ac:dyDescent="0.3">
      <c r="A427">
        <v>425</v>
      </c>
      <c r="B427">
        <f>'Flight Input'!M427</f>
        <v>8.5492760000051931</v>
      </c>
      <c r="C427">
        <f ca="1">INDIRECT(CONCATENATE("'Flight Input'!",Analysis!$B$2,A427+2))</f>
        <v>9.8387727300000005</v>
      </c>
      <c r="D427">
        <f t="shared" si="802"/>
        <v>1.8479000005754642E-2</v>
      </c>
      <c r="F427">
        <f t="shared" ca="1" si="806"/>
        <v>83.714425534040629</v>
      </c>
      <c r="G427">
        <f t="shared" ca="1" si="807"/>
        <v>356.48644377184831</v>
      </c>
      <c r="I427">
        <f>SUM(D$2:D427)/COUNT(D$2:D427)</f>
        <v>1.9992178823552368E-2</v>
      </c>
      <c r="J427">
        <f>D427/I427</f>
        <v>0.92431146043896517</v>
      </c>
      <c r="L427">
        <f ca="1">VARA(C$2:C427)</f>
        <v>5.1443215479250357E-4</v>
      </c>
      <c r="M427">
        <f ca="1">(L427-L426)/D427</f>
        <v>-4.1099898874734378E-5</v>
      </c>
      <c r="N427">
        <f t="shared" ca="1" si="808"/>
        <v>0.95132420555903618</v>
      </c>
      <c r="O427" t="b">
        <f ca="1">IF(OR(O426,M427*MIN((B427-B$2)*Analysis!$B$19,1)&gt;Analysis!$B$18),TRUE,FALSE)</f>
        <v>0</v>
      </c>
      <c r="P427">
        <f ca="1">IF(O427,P426,SUM(C$2:C427)/COUNT(C$2:C427))</f>
        <v>9.8526276509154993</v>
      </c>
      <c r="Q427">
        <f ca="1">IF(O427,C427-P427,0)</f>
        <v>0</v>
      </c>
      <c r="R427">
        <f ca="1">R426+Q427*$D427</f>
        <v>0</v>
      </c>
      <c r="S427">
        <f t="shared" ca="1" si="809"/>
        <v>0</v>
      </c>
      <c r="U427">
        <f ca="1">MEDIAN2(Q427,Analysis!$B$5,2)</f>
        <v>0</v>
      </c>
      <c r="V427">
        <f t="shared" ref="V427:W427" ca="1" si="888">V426+U427*$D427</f>
        <v>0</v>
      </c>
      <c r="W427">
        <f t="shared" ca="1" si="888"/>
        <v>0</v>
      </c>
      <c r="Y427">
        <f ca="1">AVERAGE2(U427,Analysis!$B$5,2)</f>
        <v>0</v>
      </c>
      <c r="Z427">
        <f t="shared" ref="Z427:AA427" ca="1" si="889">Z426+Y427*$D427</f>
        <v>0</v>
      </c>
      <c r="AA427">
        <f t="shared" ca="1" si="889"/>
        <v>0</v>
      </c>
      <c r="AD427">
        <f ca="1">IF(B427&gt;0,C427-Analysis!$B$14,0)</f>
        <v>-1.7943414942859448E-2</v>
      </c>
      <c r="AE427">
        <f ca="1">IF(B427&gt;0,AE426+AD427*$D427,0)</f>
        <v>-3.4897973604053008E-2</v>
      </c>
      <c r="AF427">
        <f ca="1">IF(B427&gt;0,AF426+AE427*$D427,0)</f>
        <v>-0.17872191858762965</v>
      </c>
      <c r="AG427">
        <f ca="1">IF(AND(B427&gt;Analysis!$B$34,B427&lt;Analysis!$B$35),FilterInput(AD427,Analysis!$B$29,Analysis!$B$30),0)</f>
        <v>0</v>
      </c>
      <c r="AH427">
        <f ca="1">MEDIAN2(AG427,Analysis!$B$5,2)</f>
        <v>0</v>
      </c>
      <c r="AI427">
        <f ca="1">AVERAGE2(AH427,Analysis!$B$6,2)</f>
        <v>0</v>
      </c>
      <c r="AJ427">
        <f ca="1">INTEGRAL2(AI427,$B427,AJ426,AI426,$B426,Analysis!$B$22)</f>
        <v>0</v>
      </c>
      <c r="AK427">
        <f ca="1">IF(AND(B427&lt;Analysis!$B$35,B427&gt;0),INTEGRAL2(AJ427,$B427,AK426,AJ426,$B426,Analysis!$B$23),0)</f>
        <v>0</v>
      </c>
      <c r="AM427">
        <f>Analysis!$B$31*'Flight Input'!U427+IF('Flight Input'!U427 &gt; 0,Analysis!$B$32,0)</f>
        <v>0</v>
      </c>
      <c r="AN427">
        <f ca="1">_xlfn.COVARIANCE.P($AK$102:$AK$1171,AM427:AM1496)</f>
        <v>-0.10385156583377</v>
      </c>
      <c r="AO427">
        <f t="shared" ca="1" si="805"/>
        <v>0</v>
      </c>
    </row>
    <row r="428" spans="1:41" x14ac:dyDescent="0.3">
      <c r="A428">
        <v>426</v>
      </c>
      <c r="B428">
        <f>'Flight Input'!M428</f>
        <v>8.5697260000015376</v>
      </c>
      <c r="C428">
        <f ca="1">INDIRECT(CONCATENATE("'Flight Input'!",Analysis!$B$2,A428+2))</f>
        <v>9.8294041800000009</v>
      </c>
      <c r="D428">
        <f t="shared" si="802"/>
        <v>2.0449999996344559E-2</v>
      </c>
      <c r="F428">
        <f t="shared" ca="1" si="806"/>
        <v>83.915436849485701</v>
      </c>
      <c r="G428">
        <f t="shared" ca="1" si="807"/>
        <v>358.20251445511354</v>
      </c>
      <c r="I428">
        <f>SUM(D$2:D428)/COUNT(D$2:D428)</f>
        <v>1.9993253521141081E-2</v>
      </c>
      <c r="J428">
        <f>D428/I428</f>
        <v>1.0228450299357486</v>
      </c>
      <c r="L428">
        <f ca="1">VARA(C$2:C428)</f>
        <v>5.1448763455679502E-4</v>
      </c>
      <c r="M428">
        <f ca="1">(L428-L427)/D428</f>
        <v>2.7129469096020127E-6</v>
      </c>
      <c r="N428">
        <f t="shared" ca="1" si="808"/>
        <v>-0.45811980448284678</v>
      </c>
      <c r="O428" t="b">
        <f ca="1">IF(OR(O427,M428*MIN((B428-B$2)*Analysis!$B$19,1)&gt;Analysis!$B$18),TRUE,FALSE)</f>
        <v>0</v>
      </c>
      <c r="P428">
        <f ca="1">IF(O428,P427,SUM(C$2:C428)/COUNT(C$2:C428))</f>
        <v>9.8525732633957901</v>
      </c>
      <c r="Q428">
        <f ca="1">IF(O428,C428-P428,0)</f>
        <v>0</v>
      </c>
      <c r="R428">
        <f ca="1">R427+Q428*$D428</f>
        <v>0</v>
      </c>
      <c r="S428">
        <f t="shared" ca="1" si="809"/>
        <v>0</v>
      </c>
      <c r="U428">
        <f ca="1">MEDIAN2(Q428,Analysis!$B$5,2)</f>
        <v>0</v>
      </c>
      <c r="V428">
        <f t="shared" ref="V428:W428" ca="1" si="890">V427+U428*$D428</f>
        <v>0</v>
      </c>
      <c r="W428">
        <f t="shared" ca="1" si="890"/>
        <v>0</v>
      </c>
      <c r="Y428">
        <f ca="1">AVERAGE2(U428,Analysis!$B$5,2)</f>
        <v>0</v>
      </c>
      <c r="Z428">
        <f t="shared" ref="Z428:AA428" ca="1" si="891">Z427+Y428*$D428</f>
        <v>0</v>
      </c>
      <c r="AA428">
        <f t="shared" ca="1" si="891"/>
        <v>0</v>
      </c>
      <c r="AD428">
        <f ca="1">IF(B428&gt;0,C428-Analysis!$B$14,0)</f>
        <v>-2.7311964942859035E-2</v>
      </c>
      <c r="AE428">
        <f ca="1">IF(B428&gt;0,AE427+AD428*$D428,0)</f>
        <v>-3.5456503287034639E-2</v>
      </c>
      <c r="AF428">
        <f ca="1">IF(B428&gt;0,AF427+AE428*$D428,0)</f>
        <v>-0.17944700407971989</v>
      </c>
      <c r="AG428">
        <f ca="1">IF(AND(B428&gt;Analysis!$B$34,B428&lt;Analysis!$B$35),FilterInput(AD428,Analysis!$B$29,Analysis!$B$30),0)</f>
        <v>0</v>
      </c>
      <c r="AH428">
        <f ca="1">MEDIAN2(AG428,Analysis!$B$5,2)</f>
        <v>0</v>
      </c>
      <c r="AI428">
        <f ca="1">AVERAGE2(AH428,Analysis!$B$6,2)</f>
        <v>0</v>
      </c>
      <c r="AJ428">
        <f ca="1">INTEGRAL2(AI428,$B428,AJ427,AI427,$B427,Analysis!$B$22)</f>
        <v>0</v>
      </c>
      <c r="AK428">
        <f ca="1">IF(AND(B428&lt;Analysis!$B$35,B428&gt;0),INTEGRAL2(AJ428,$B428,AK427,AJ427,$B427,Analysis!$B$23),0)</f>
        <v>0</v>
      </c>
      <c r="AM428">
        <f>Analysis!$B$31*'Flight Input'!U428+IF('Flight Input'!U428 &gt; 0,Analysis!$B$32,0)</f>
        <v>0</v>
      </c>
      <c r="AN428">
        <f ca="1">_xlfn.COVARIANCE.P($AK$102:$AK$1171,AM428:AM1497)</f>
        <v>-0.10349717076520951</v>
      </c>
      <c r="AO428">
        <f t="shared" ca="1" si="805"/>
        <v>0</v>
      </c>
    </row>
    <row r="429" spans="1:41" x14ac:dyDescent="0.3">
      <c r="A429">
        <v>427</v>
      </c>
      <c r="B429">
        <f>'Flight Input'!M429</f>
        <v>8.5921099999977741</v>
      </c>
      <c r="C429">
        <f ca="1">INDIRECT(CONCATENATE("'Flight Input'!",Analysis!$B$2,A429+2))</f>
        <v>9.8530757100000006</v>
      </c>
      <c r="D429">
        <f t="shared" si="802"/>
        <v>2.2383999996236525E-2</v>
      </c>
      <c r="F429">
        <f t="shared" ca="1" si="806"/>
        <v>84.135988096141261</v>
      </c>
      <c r="G429">
        <f t="shared" ca="1" si="807"/>
        <v>360.08581441234094</v>
      </c>
      <c r="I429">
        <f>SUM(D$2:D429)/COUNT(D$2:D429)</f>
        <v>1.9998852459021867E-2</v>
      </c>
      <c r="J429">
        <f>D429/I429</f>
        <v>1.1192642198897105</v>
      </c>
      <c r="L429">
        <f ca="1">VARA(C$2:C429)</f>
        <v>5.1328333532539149E-4</v>
      </c>
      <c r="M429">
        <f ca="1">(L429-L428)/D429</f>
        <v>-5.3801788402698793E-5</v>
      </c>
      <c r="N429">
        <f t="shared" ca="1" si="808"/>
        <v>1.0575201038232493</v>
      </c>
      <c r="O429" t="b">
        <f ca="1">IF(OR(O428,M429*MIN((B429-B$2)*Analysis!$B$19,1)&gt;Analysis!$B$18),TRUE,FALSE)</f>
        <v>0</v>
      </c>
      <c r="P429">
        <f ca="1">IF(O429,P428,SUM(C$2:C429)/COUNT(C$2:C429))</f>
        <v>9.8525744373364539</v>
      </c>
      <c r="Q429">
        <f ca="1">IF(O429,C429-P429,0)</f>
        <v>0</v>
      </c>
      <c r="R429">
        <f ca="1">R428+Q429*$D429</f>
        <v>0</v>
      </c>
      <c r="S429">
        <f t="shared" ca="1" si="809"/>
        <v>0</v>
      </c>
      <c r="U429">
        <f ca="1">MEDIAN2(Q429,Analysis!$B$5,2)</f>
        <v>0</v>
      </c>
      <c r="V429">
        <f t="shared" ref="V429:W429" ca="1" si="892">V428+U429*$D429</f>
        <v>0</v>
      </c>
      <c r="W429">
        <f t="shared" ca="1" si="892"/>
        <v>0</v>
      </c>
      <c r="Y429">
        <f ca="1">AVERAGE2(U429,Analysis!$B$5,2)</f>
        <v>0</v>
      </c>
      <c r="Z429">
        <f t="shared" ref="Z429:AA429" ca="1" si="893">Z428+Y429*$D429</f>
        <v>0</v>
      </c>
      <c r="AA429">
        <f t="shared" ca="1" si="893"/>
        <v>0</v>
      </c>
      <c r="AD429">
        <f ca="1">IF(B429&gt;0,C429-Analysis!$B$14,0)</f>
        <v>-3.6404349428593719E-3</v>
      </c>
      <c r="AE429">
        <f ca="1">IF(B429&gt;0,AE428+AD429*$D429,0)</f>
        <v>-3.55379907827819E-2</v>
      </c>
      <c r="AF429">
        <f ca="1">IF(B429&gt;0,AF428+AE429*$D429,0)</f>
        <v>-0.18024248646526794</v>
      </c>
      <c r="AG429">
        <f ca="1">IF(AND(B429&gt;Analysis!$B$34,B429&lt;Analysis!$B$35),FilterInput(AD429,Analysis!$B$29,Analysis!$B$30),0)</f>
        <v>0</v>
      </c>
      <c r="AH429">
        <f ca="1">MEDIAN2(AG429,Analysis!$B$5,2)</f>
        <v>0</v>
      </c>
      <c r="AI429">
        <f ca="1">AVERAGE2(AH429,Analysis!$B$6,2)</f>
        <v>0</v>
      </c>
      <c r="AJ429">
        <f ca="1">INTEGRAL2(AI429,$B429,AJ428,AI428,$B428,Analysis!$B$22)</f>
        <v>0</v>
      </c>
      <c r="AK429">
        <f ca="1">IF(AND(B429&lt;Analysis!$B$35,B429&gt;0),INTEGRAL2(AJ429,$B429,AK428,AJ428,$B428,Analysis!$B$23),0)</f>
        <v>0</v>
      </c>
      <c r="AM429">
        <f>Analysis!$B$31*'Flight Input'!U429+IF('Flight Input'!U429 &gt; 0,Analysis!$B$32,0)</f>
        <v>0</v>
      </c>
      <c r="AN429">
        <f ca="1">_xlfn.COVARIANCE.P($AK$102:$AK$1171,AM429:AM1498)</f>
        <v>-0.10314600150921077</v>
      </c>
      <c r="AO429">
        <f t="shared" ca="1" si="805"/>
        <v>0</v>
      </c>
    </row>
    <row r="430" spans="1:41" x14ac:dyDescent="0.3">
      <c r="A430">
        <v>428</v>
      </c>
      <c r="B430">
        <f>'Flight Input'!M430</f>
        <v>8.6114609999931417</v>
      </c>
      <c r="C430">
        <f ca="1">INDIRECT(CONCATENATE("'Flight Input'!",Analysis!$B$2,A430+2))</f>
        <v>9.8340443099999995</v>
      </c>
      <c r="D430">
        <f t="shared" si="802"/>
        <v>1.9350999995367602E-2</v>
      </c>
      <c r="F430">
        <f t="shared" ca="1" si="806"/>
        <v>84.326286687538513</v>
      </c>
      <c r="G430">
        <f t="shared" ca="1" si="807"/>
        <v>361.71761238564085</v>
      </c>
      <c r="I430">
        <f>SUM(D$2:D430)/COUNT(D$2:D430)</f>
        <v>1.9997338785041369E-2</v>
      </c>
      <c r="J430">
        <f>D430/I430</f>
        <v>0.96767875982792029</v>
      </c>
      <c r="L430">
        <f ca="1">VARA(C$2:C430)</f>
        <v>5.1288446125464658E-4</v>
      </c>
      <c r="M430">
        <f ca="1">(L430-L429)/D430</f>
        <v>-2.06125818221483E-5</v>
      </c>
      <c r="N430">
        <f t="shared" ca="1" si="808"/>
        <v>-0.9834840579069315</v>
      </c>
      <c r="O430" t="b">
        <f ca="1">IF(OR(O429,M430*MIN((B430-B$2)*Analysis!$B$19,1)&gt;Analysis!$B$18),TRUE,FALSE)</f>
        <v>0</v>
      </c>
      <c r="P430">
        <f ca="1">IF(O430,P429,SUM(C$2:C430)/COUNT(C$2:C430))</f>
        <v>9.8525312435664372</v>
      </c>
      <c r="Q430">
        <f ca="1">IF(O430,C430-P430,0)</f>
        <v>0</v>
      </c>
      <c r="R430">
        <f ca="1">R429+Q430*$D430</f>
        <v>0</v>
      </c>
      <c r="S430">
        <f t="shared" ca="1" si="809"/>
        <v>0</v>
      </c>
      <c r="U430">
        <f ca="1">MEDIAN2(Q430,Analysis!$B$5,2)</f>
        <v>0</v>
      </c>
      <c r="V430">
        <f t="shared" ref="V430:W430" ca="1" si="894">V429+U430*$D430</f>
        <v>0</v>
      </c>
      <c r="W430">
        <f t="shared" ca="1" si="894"/>
        <v>0</v>
      </c>
      <c r="Y430">
        <f ca="1">AVERAGE2(U430,Analysis!$B$5,2)</f>
        <v>0</v>
      </c>
      <c r="Z430">
        <f t="shared" ref="Z430:AA430" ca="1" si="895">Z429+Y430*$D430</f>
        <v>0</v>
      </c>
      <c r="AA430">
        <f t="shared" ca="1" si="895"/>
        <v>0</v>
      </c>
      <c r="AD430">
        <f ca="1">IF(B430&gt;0,C430-Analysis!$B$14,0)</f>
        <v>-2.2671834942860514E-2</v>
      </c>
      <c r="AE430">
        <f ca="1">IF(B430&gt;0,AE429+AD430*$D430,0)</f>
        <v>-3.5976713460656166E-2</v>
      </c>
      <c r="AF430">
        <f ca="1">IF(B430&gt;0,AF429+AE430*$D430,0)</f>
        <v>-0.18093867184727844</v>
      </c>
      <c r="AG430">
        <f ca="1">IF(AND(B430&gt;Analysis!$B$34,B430&lt;Analysis!$B$35),FilterInput(AD430,Analysis!$B$29,Analysis!$B$30),0)</f>
        <v>0</v>
      </c>
      <c r="AH430">
        <f ca="1">MEDIAN2(AG430,Analysis!$B$5,2)</f>
        <v>0</v>
      </c>
      <c r="AI430">
        <f ca="1">AVERAGE2(AH430,Analysis!$B$6,2)</f>
        <v>0</v>
      </c>
      <c r="AJ430">
        <f ca="1">INTEGRAL2(AI430,$B430,AJ429,AI429,$B429,Analysis!$B$22)</f>
        <v>0</v>
      </c>
      <c r="AK430">
        <f ca="1">IF(AND(B430&lt;Analysis!$B$35,B430&gt;0),INTEGRAL2(AJ430,$B430,AK429,AJ429,$B429,Analysis!$B$23),0)</f>
        <v>0</v>
      </c>
      <c r="AM430">
        <f>Analysis!$B$31*'Flight Input'!U430+IF('Flight Input'!U430 &gt; 0,Analysis!$B$32,0)</f>
        <v>0</v>
      </c>
      <c r="AN430">
        <f ca="1">_xlfn.COVARIANCE.P($AK$102:$AK$1171,AM430:AM1499)</f>
        <v>-0.10280241458758657</v>
      </c>
      <c r="AO430">
        <f t="shared" ca="1" si="805"/>
        <v>0</v>
      </c>
    </row>
    <row r="431" spans="1:41" x14ac:dyDescent="0.3">
      <c r="A431">
        <v>429</v>
      </c>
      <c r="B431">
        <f>'Flight Input'!M431</f>
        <v>8.6322240000008605</v>
      </c>
      <c r="C431">
        <f ca="1">INDIRECT(CONCATENATE("'Flight Input'!",Analysis!$B$2,A431+2))</f>
        <v>9.794716020000001</v>
      </c>
      <c r="D431">
        <f t="shared" si="802"/>
        <v>2.0763000007718801E-2</v>
      </c>
      <c r="F431">
        <f t="shared" ca="1" si="806"/>
        <v>84.529654376337376</v>
      </c>
      <c r="G431">
        <f t="shared" ca="1" si="807"/>
        <v>363.47270160010919</v>
      </c>
      <c r="I431">
        <f>SUM(D$2:D431)/COUNT(D$2:D431)</f>
        <v>1.9999123543136186E-2</v>
      </c>
      <c r="J431">
        <f>D431/I431</f>
        <v>1.0381954970644092</v>
      </c>
      <c r="L431">
        <f ca="1">VARA(C$2:C431)</f>
        <v>5.1946241492884957E-4</v>
      </c>
      <c r="M431">
        <f ca="1">(L431-L430)/D431</f>
        <v>3.1681133129882904E-4</v>
      </c>
      <c r="N431">
        <f t="shared" ca="1" si="808"/>
        <v>-1.8941525784028272</v>
      </c>
      <c r="O431" t="b">
        <f ca="1">IF(OR(O430,M431*MIN((B431-B$2)*Analysis!$B$19,1)&gt;Analysis!$B$18),TRUE,FALSE)</f>
        <v>0</v>
      </c>
      <c r="P431">
        <f ca="1">IF(O431,P430,SUM(C$2:C431)/COUNT(C$2:C431))</f>
        <v>9.8523967895581439</v>
      </c>
      <c r="Q431">
        <f ca="1">IF(O431,C431-P431,0)</f>
        <v>0</v>
      </c>
      <c r="R431">
        <f ca="1">R430+Q431*$D431</f>
        <v>0</v>
      </c>
      <c r="S431">
        <f t="shared" ca="1" si="809"/>
        <v>0</v>
      </c>
      <c r="U431">
        <f ca="1">MEDIAN2(Q431,Analysis!$B$5,2)</f>
        <v>0</v>
      </c>
      <c r="V431">
        <f t="shared" ref="V431:W431" ca="1" si="896">V430+U431*$D431</f>
        <v>0</v>
      </c>
      <c r="W431">
        <f t="shared" ca="1" si="896"/>
        <v>0</v>
      </c>
      <c r="Y431">
        <f ca="1">AVERAGE2(U431,Analysis!$B$5,2)</f>
        <v>0</v>
      </c>
      <c r="Z431">
        <f t="shared" ref="Z431:AA431" ca="1" si="897">Z430+Y431*$D431</f>
        <v>0</v>
      </c>
      <c r="AA431">
        <f t="shared" ca="1" si="897"/>
        <v>0</v>
      </c>
      <c r="AD431">
        <f ca="1">IF(B431&gt;0,C431-Analysis!$B$14,0)</f>
        <v>-6.2000124942859003E-2</v>
      </c>
      <c r="AE431">
        <f ca="1">IF(B431&gt;0,AE430+AD431*$D431,0)</f>
        <v>-3.7264022055323316E-2</v>
      </c>
      <c r="AF431">
        <f ca="1">IF(B431&gt;0,AF430+AE431*$D431,0)</f>
        <v>-0.18171238473750076</v>
      </c>
      <c r="AG431">
        <f ca="1">IF(AND(B431&gt;Analysis!$B$34,B431&lt;Analysis!$B$35),FilterInput(AD431,Analysis!$B$29,Analysis!$B$30),0)</f>
        <v>0</v>
      </c>
      <c r="AH431">
        <f ca="1">MEDIAN2(AG431,Analysis!$B$5,2)</f>
        <v>0</v>
      </c>
      <c r="AI431">
        <f ca="1">AVERAGE2(AH431,Analysis!$B$6,2)</f>
        <v>0</v>
      </c>
      <c r="AJ431">
        <f ca="1">INTEGRAL2(AI431,$B431,AJ430,AI430,$B430,Analysis!$B$22)</f>
        <v>0</v>
      </c>
      <c r="AK431">
        <f ca="1">IF(AND(B431&lt;Analysis!$B$35,B431&gt;0),INTEGRAL2(AJ431,$B431,AK430,AJ430,$B430,Analysis!$B$23),0)</f>
        <v>0</v>
      </c>
      <c r="AM431">
        <f>Analysis!$B$31*'Flight Input'!U431+IF('Flight Input'!U431 &gt; 0,Analysis!$B$32,0)</f>
        <v>0</v>
      </c>
      <c r="AN431">
        <f ca="1">_xlfn.COVARIANCE.P($AK$102:$AK$1171,AM431:AM1500)</f>
        <v>-0.10246396104137466</v>
      </c>
      <c r="AO431">
        <f t="shared" ca="1" si="805"/>
        <v>0</v>
      </c>
    </row>
    <row r="432" spans="1:41" x14ac:dyDescent="0.3">
      <c r="A432">
        <v>430</v>
      </c>
      <c r="B432">
        <f>'Flight Input'!M432</f>
        <v>8.6513730000006035</v>
      </c>
      <c r="C432">
        <f ca="1">INDIRECT(CONCATENATE("'Flight Input'!",Analysis!$B$2,A432+2))</f>
        <v>9.8608550400000006</v>
      </c>
      <c r="D432">
        <f t="shared" si="802"/>
        <v>1.9148999999742955E-2</v>
      </c>
      <c r="F432">
        <f t="shared" ca="1" si="806"/>
        <v>84.718479889495796</v>
      </c>
      <c r="G432">
        <f t="shared" ca="1" si="807"/>
        <v>365.09497577149136</v>
      </c>
      <c r="I432">
        <f>SUM(D$2:D432)/COUNT(D$2:D432)</f>
        <v>1.9997146511639922E-2</v>
      </c>
      <c r="J432">
        <f>D432/I432</f>
        <v>0.95758662310128706</v>
      </c>
      <c r="L432">
        <f ca="1">VARA(C$2:C432)</f>
        <v>5.1842035352161217E-4</v>
      </c>
      <c r="M432">
        <f ca="1">(L432-L431)/D432</f>
        <v>-5.441858098341381E-5</v>
      </c>
      <c r="N432">
        <f t="shared" ca="1" si="808"/>
        <v>3.4539150869960529</v>
      </c>
      <c r="O432" t="b">
        <f ca="1">IF(OR(O431,M432*MIN((B432-B$2)*Analysis!$B$19,1)&gt;Analysis!$B$18),TRUE,FALSE)</f>
        <v>0</v>
      </c>
      <c r="P432">
        <f ca="1">IF(O432,P431,SUM(C$2:C432)/COUNT(C$2:C432))</f>
        <v>9.8524164142691468</v>
      </c>
      <c r="Q432">
        <f ca="1">IF(O432,C432-P432,0)</f>
        <v>0</v>
      </c>
      <c r="R432">
        <f ca="1">R431+Q432*$D432</f>
        <v>0</v>
      </c>
      <c r="S432">
        <f t="shared" ca="1" si="809"/>
        <v>0</v>
      </c>
      <c r="U432">
        <f ca="1">MEDIAN2(Q432,Analysis!$B$5,2)</f>
        <v>0</v>
      </c>
      <c r="V432">
        <f t="shared" ref="V432:W432" ca="1" si="898">V431+U432*$D432</f>
        <v>0</v>
      </c>
      <c r="W432">
        <f t="shared" ca="1" si="898"/>
        <v>0</v>
      </c>
      <c r="Y432">
        <f ca="1">AVERAGE2(U432,Analysis!$B$5,2)</f>
        <v>0</v>
      </c>
      <c r="Z432">
        <f t="shared" ref="Z432:AA432" ca="1" si="899">Z431+Y432*$D432</f>
        <v>0</v>
      </c>
      <c r="AA432">
        <f t="shared" ca="1" si="899"/>
        <v>0</v>
      </c>
      <c r="AD432">
        <f ca="1">IF(B432&gt;0,C432-Analysis!$B$14,0)</f>
        <v>4.1388950571406014E-3</v>
      </c>
      <c r="AE432">
        <f ca="1">IF(B432&gt;0,AE431+AD432*$D432,0)</f>
        <v>-3.7184766353875194E-2</v>
      </c>
      <c r="AF432">
        <f ca="1">IF(B432&gt;0,AF431+AE432*$D432,0)</f>
        <v>-0.18242443582840157</v>
      </c>
      <c r="AG432">
        <f ca="1">IF(AND(B432&gt;Analysis!$B$34,B432&lt;Analysis!$B$35),FilterInput(AD432,Analysis!$B$29,Analysis!$B$30),0)</f>
        <v>0</v>
      </c>
      <c r="AH432">
        <f ca="1">MEDIAN2(AG432,Analysis!$B$5,2)</f>
        <v>0</v>
      </c>
      <c r="AI432">
        <f ca="1">AVERAGE2(AH432,Analysis!$B$6,2)</f>
        <v>0</v>
      </c>
      <c r="AJ432">
        <f ca="1">INTEGRAL2(AI432,$B432,AJ431,AI431,$B431,Analysis!$B$22)</f>
        <v>0</v>
      </c>
      <c r="AK432">
        <f ca="1">IF(AND(B432&lt;Analysis!$B$35,B432&gt;0),INTEGRAL2(AJ432,$B432,AK431,AJ431,$B431,Analysis!$B$23),0)</f>
        <v>0</v>
      </c>
      <c r="AM432">
        <f>Analysis!$B$31*'Flight Input'!U432+IF('Flight Input'!U432 &gt; 0,Analysis!$B$32,0)</f>
        <v>0</v>
      </c>
      <c r="AN432">
        <f ca="1">_xlfn.COVARIANCE.P($AK$102:$AK$1171,AM432:AM1501)</f>
        <v>-0.10213048546570021</v>
      </c>
      <c r="AO432">
        <f t="shared" ca="1" si="805"/>
        <v>0</v>
      </c>
    </row>
    <row r="433" spans="1:41" x14ac:dyDescent="0.3">
      <c r="A433">
        <v>431</v>
      </c>
      <c r="B433">
        <f>'Flight Input'!M433</f>
        <v>8.6656849999999395</v>
      </c>
      <c r="C433">
        <f ca="1">INDIRECT(CONCATENATE("'Flight Input'!",Analysis!$B$2,A433+2))</f>
        <v>9.8520750899999996</v>
      </c>
      <c r="D433">
        <f t="shared" si="802"/>
        <v>1.4311999999335967E-2</v>
      </c>
      <c r="F433">
        <f t="shared" ca="1" si="806"/>
        <v>84.859482788177331</v>
      </c>
      <c r="G433">
        <f t="shared" ca="1" si="807"/>
        <v>366.30948468909941</v>
      </c>
      <c r="I433">
        <f>SUM(D$2:D433)/COUNT(D$2:D433)</f>
        <v>1.9983955916483765E-2</v>
      </c>
      <c r="J433">
        <f>D433/I433</f>
        <v>0.71617451815587296</v>
      </c>
      <c r="L433">
        <f ca="1">VARA(C$2:C433)</f>
        <v>5.1721779175607611E-4</v>
      </c>
      <c r="M433">
        <f ca="1">(L433-L432)/D433</f>
        <v>-8.4024718110107234E-5</v>
      </c>
      <c r="N433">
        <f t="shared" ca="1" si="808"/>
        <v>-0.61346771942484224</v>
      </c>
      <c r="O433" t="b">
        <f ca="1">IF(OR(O432,M433*MIN((B433-B$2)*Analysis!$B$19,1)&gt;Analysis!$B$18),TRUE,FALSE)</f>
        <v>0</v>
      </c>
      <c r="P433">
        <f ca="1">IF(O433,P432,SUM(C$2:C433)/COUNT(C$2:C433))</f>
        <v>9.8524156241666709</v>
      </c>
      <c r="Q433">
        <f ca="1">IF(O433,C433-P433,0)</f>
        <v>0</v>
      </c>
      <c r="R433">
        <f ca="1">R432+Q433*$D433</f>
        <v>0</v>
      </c>
      <c r="S433">
        <f t="shared" ca="1" si="809"/>
        <v>0</v>
      </c>
      <c r="U433">
        <f ca="1">MEDIAN2(Q433,Analysis!$B$5,2)</f>
        <v>0</v>
      </c>
      <c r="V433">
        <f t="shared" ref="V433:W433" ca="1" si="900">V432+U433*$D433</f>
        <v>0</v>
      </c>
      <c r="W433">
        <f t="shared" ca="1" si="900"/>
        <v>0</v>
      </c>
      <c r="Y433">
        <f ca="1">AVERAGE2(U433,Analysis!$B$5,2)</f>
        <v>0</v>
      </c>
      <c r="Z433">
        <f t="shared" ref="Z433:AA433" ca="1" si="901">Z432+Y433*$D433</f>
        <v>0</v>
      </c>
      <c r="AA433">
        <f t="shared" ca="1" si="901"/>
        <v>0</v>
      </c>
      <c r="AD433">
        <f ca="1">IF(B433&gt;0,C433-Analysis!$B$14,0)</f>
        <v>-4.6410549428603787E-3</v>
      </c>
      <c r="AE433">
        <f ca="1">IF(B433&gt;0,AE432+AD433*$D433,0)</f>
        <v>-3.7251189132214327E-2</v>
      </c>
      <c r="AF433">
        <f ca="1">IF(B433&gt;0,AF432+AE433*$D433,0)</f>
        <v>-0.18295757484723707</v>
      </c>
      <c r="AG433">
        <f ca="1">IF(AND(B433&gt;Analysis!$B$34,B433&lt;Analysis!$B$35),FilterInput(AD433,Analysis!$B$29,Analysis!$B$30),0)</f>
        <v>0</v>
      </c>
      <c r="AH433">
        <f ca="1">MEDIAN2(AG433,Analysis!$B$5,2)</f>
        <v>0</v>
      </c>
      <c r="AI433">
        <f ca="1">AVERAGE2(AH433,Analysis!$B$6,2)</f>
        <v>0</v>
      </c>
      <c r="AJ433">
        <f ca="1">INTEGRAL2(AI433,$B433,AJ432,AI432,$B432,Analysis!$B$22)</f>
        <v>0</v>
      </c>
      <c r="AK433">
        <f ca="1">IF(AND(B433&lt;Analysis!$B$35,B433&gt;0),INTEGRAL2(AJ433,$B433,AK432,AJ432,$B432,Analysis!$B$23),0)</f>
        <v>0</v>
      </c>
      <c r="AM433">
        <f>Analysis!$B$31*'Flight Input'!U433+IF('Flight Input'!U433 &gt; 0,Analysis!$B$32,0)</f>
        <v>0</v>
      </c>
      <c r="AN433">
        <f ca="1">_xlfn.COVARIANCE.P($AK$102:$AK$1171,AM433:AM1502)</f>
        <v>-0.10180029865166601</v>
      </c>
      <c r="AO433">
        <f t="shared" ca="1" si="805"/>
        <v>0</v>
      </c>
    </row>
    <row r="434" spans="1:41" x14ac:dyDescent="0.3">
      <c r="A434">
        <v>432</v>
      </c>
      <c r="B434">
        <f>'Flight Input'!M434</f>
        <v>8.6921200000069803</v>
      </c>
      <c r="C434">
        <f ca="1">INDIRECT(CONCATENATE("'Flight Input'!",Analysis!$B$2,A434+2))</f>
        <v>9.8513197200000011</v>
      </c>
      <c r="D434">
        <f t="shared" si="802"/>
        <v>2.6435000007040799E-2</v>
      </c>
      <c r="F434">
        <f t="shared" ca="1" si="806"/>
        <v>85.119902425044899</v>
      </c>
      <c r="G434">
        <f t="shared" ca="1" si="807"/>
        <v>368.55962931030479</v>
      </c>
      <c r="I434">
        <f>SUM(D$2:D434)/COUNT(D$2:D434)</f>
        <v>1.9998888888915611E-2</v>
      </c>
      <c r="J434">
        <f>D434/I434</f>
        <v>1.3218234349855509</v>
      </c>
      <c r="L434">
        <f ca="1">VARA(C$2:C434)</f>
        <v>5.16023302035013E-4</v>
      </c>
      <c r="M434">
        <f ca="1">(L434-L433)/D434</f>
        <v>-4.5185917183467767E-5</v>
      </c>
      <c r="N434">
        <f t="shared" ca="1" si="808"/>
        <v>-2.8574616977389465E-2</v>
      </c>
      <c r="O434" t="b">
        <f ca="1">IF(OR(O433,M434*MIN((B434-B$2)*Analysis!$B$19,1)&gt;Analysis!$B$18),TRUE,FALSE)</f>
        <v>0</v>
      </c>
      <c r="P434">
        <f ca="1">IF(O434,P433,SUM(C$2:C434)/COUNT(C$2:C434))</f>
        <v>9.852413093210167</v>
      </c>
      <c r="Q434">
        <f ca="1">IF(O434,C434-P434,0)</f>
        <v>0</v>
      </c>
      <c r="R434">
        <f ca="1">R433+Q434*$D434</f>
        <v>0</v>
      </c>
      <c r="S434">
        <f t="shared" ca="1" si="809"/>
        <v>0</v>
      </c>
      <c r="U434">
        <f ca="1">MEDIAN2(Q434,Analysis!$B$5,2)</f>
        <v>0</v>
      </c>
      <c r="V434">
        <f t="shared" ref="V434:W434" ca="1" si="902">V433+U434*$D434</f>
        <v>0</v>
      </c>
      <c r="W434">
        <f t="shared" ca="1" si="902"/>
        <v>0</v>
      </c>
      <c r="Y434">
        <f ca="1">AVERAGE2(U434,Analysis!$B$5,2)</f>
        <v>0</v>
      </c>
      <c r="Z434">
        <f t="shared" ref="Z434:AA434" ca="1" si="903">Z433+Y434*$D434</f>
        <v>0</v>
      </c>
      <c r="AA434">
        <f t="shared" ca="1" si="903"/>
        <v>0</v>
      </c>
      <c r="AD434">
        <f ca="1">IF(B434&gt;0,C434-Analysis!$B$14,0)</f>
        <v>-5.3964249428588573E-3</v>
      </c>
      <c r="AE434">
        <f ca="1">IF(B434&gt;0,AE433+AD434*$D434,0)</f>
        <v>-3.7393843625616797E-2</v>
      </c>
      <c r="AF434">
        <f ca="1">IF(B434&gt;0,AF433+AE434*$D434,0)</f>
        <v>-0.18394608110374353</v>
      </c>
      <c r="AG434">
        <f ca="1">IF(AND(B434&gt;Analysis!$B$34,B434&lt;Analysis!$B$35),FilterInput(AD434,Analysis!$B$29,Analysis!$B$30),0)</f>
        <v>0</v>
      </c>
      <c r="AH434">
        <f ca="1">MEDIAN2(AG434,Analysis!$B$5,2)</f>
        <v>0</v>
      </c>
      <c r="AI434">
        <f ca="1">AVERAGE2(AH434,Analysis!$B$6,2)</f>
        <v>0</v>
      </c>
      <c r="AJ434">
        <f ca="1">INTEGRAL2(AI434,$B434,AJ433,AI433,$B433,Analysis!$B$22)</f>
        <v>0</v>
      </c>
      <c r="AK434">
        <f ca="1">IF(AND(B434&lt;Analysis!$B$35,B434&gt;0),INTEGRAL2(AJ434,$B434,AK433,AJ433,$B433,Analysis!$B$23),0)</f>
        <v>0</v>
      </c>
      <c r="AM434">
        <f>Analysis!$B$31*'Flight Input'!U434+IF('Flight Input'!U434 &gt; 0,Analysis!$B$32,0)</f>
        <v>0</v>
      </c>
      <c r="AN434">
        <f ca="1">_xlfn.COVARIANCE.P($AK$102:$AK$1171,AM434:AM1503)</f>
        <v>-0.10147461619211387</v>
      </c>
      <c r="AO434">
        <f t="shared" ca="1" si="805"/>
        <v>0</v>
      </c>
    </row>
    <row r="435" spans="1:41" x14ac:dyDescent="0.3">
      <c r="A435">
        <v>433</v>
      </c>
      <c r="B435">
        <f>'Flight Input'!M435</f>
        <v>8.7099770000058925</v>
      </c>
      <c r="C435">
        <f ca="1">INDIRECT(CONCATENATE("'Flight Input'!",Analysis!$B$2,A435+2))</f>
        <v>9.8524478700000007</v>
      </c>
      <c r="D435">
        <f t="shared" si="802"/>
        <v>1.7856999998912215E-2</v>
      </c>
      <c r="F435">
        <f t="shared" ca="1" si="806"/>
        <v>85.295837586648773</v>
      </c>
      <c r="G435">
        <f t="shared" ca="1" si="807"/>
        <v>370.08275708199682</v>
      </c>
      <c r="I435">
        <f>SUM(D$2:D435)/COUNT(D$2:D435)</f>
        <v>1.9993942263303595E-2</v>
      </c>
      <c r="J435">
        <f>D435/I435</f>
        <v>0.89312051439132778</v>
      </c>
      <c r="L435">
        <f ca="1">VARA(C$2:C435)</f>
        <v>5.1483156509414389E-4</v>
      </c>
      <c r="M435">
        <f ca="1">(L435-L434)/D435</f>
        <v>-6.6737802595156305E-5</v>
      </c>
      <c r="N435">
        <f t="shared" ca="1" si="808"/>
        <v>6.3176905419066648E-2</v>
      </c>
      <c r="O435" t="b">
        <f ca="1">IF(OR(O434,M435*MIN((B435-B$2)*Analysis!$B$19,1)&gt;Analysis!$B$18),TRUE,FALSE)</f>
        <v>0</v>
      </c>
      <c r="P435">
        <f ca="1">IF(O435,P434,SUM(C$2:C435)/COUNT(C$2:C435))</f>
        <v>9.8524131733410183</v>
      </c>
      <c r="Q435">
        <f ca="1">IF(O435,C435-P435,0)</f>
        <v>0</v>
      </c>
      <c r="R435">
        <f ca="1">R434+Q435*$D435</f>
        <v>0</v>
      </c>
      <c r="S435">
        <f t="shared" ca="1" si="809"/>
        <v>0</v>
      </c>
      <c r="U435">
        <f ca="1">MEDIAN2(Q435,Analysis!$B$5,2)</f>
        <v>0</v>
      </c>
      <c r="V435">
        <f t="shared" ref="V435:W435" ca="1" si="904">V434+U435*$D435</f>
        <v>0</v>
      </c>
      <c r="W435">
        <f t="shared" ca="1" si="904"/>
        <v>0</v>
      </c>
      <c r="Y435">
        <f ca="1">AVERAGE2(U435,Analysis!$B$5,2)</f>
        <v>0</v>
      </c>
      <c r="Z435">
        <f t="shared" ref="Z435:AA435" ca="1" si="905">Z434+Y435*$D435</f>
        <v>0</v>
      </c>
      <c r="AA435">
        <f t="shared" ca="1" si="905"/>
        <v>0</v>
      </c>
      <c r="AD435">
        <f ca="1">IF(B435&gt;0,C435-Analysis!$B$14,0)</f>
        <v>-4.268274942859307E-3</v>
      </c>
      <c r="AE435">
        <f ca="1">IF(B435&gt;0,AE434+AD435*$D435,0)</f>
        <v>-3.7470062211266794E-2</v>
      </c>
      <c r="AF435">
        <f ca="1">IF(B435&gt;0,AF434+AE435*$D435,0)</f>
        <v>-0.18461518400460936</v>
      </c>
      <c r="AG435">
        <f ca="1">IF(AND(B435&gt;Analysis!$B$34,B435&lt;Analysis!$B$35),FilterInput(AD435,Analysis!$B$29,Analysis!$B$30),0)</f>
        <v>0</v>
      </c>
      <c r="AH435">
        <f ca="1">MEDIAN2(AG435,Analysis!$B$5,2)</f>
        <v>0</v>
      </c>
      <c r="AI435">
        <f ca="1">AVERAGE2(AH435,Analysis!$B$6,2)</f>
        <v>0</v>
      </c>
      <c r="AJ435">
        <f ca="1">INTEGRAL2(AI435,$B435,AJ434,AI434,$B434,Analysis!$B$22)</f>
        <v>0</v>
      </c>
      <c r="AK435">
        <f ca="1">IF(AND(B435&lt;Analysis!$B$35,B435&gt;0),INTEGRAL2(AJ435,$B435,AK434,AJ434,$B434,Analysis!$B$23),0)</f>
        <v>0</v>
      </c>
      <c r="AM435">
        <f>Analysis!$B$31*'Flight Input'!U435+IF('Flight Input'!U435 &gt; 0,Analysis!$B$32,0)</f>
        <v>0</v>
      </c>
      <c r="AN435">
        <f ca="1">_xlfn.COVARIANCE.P($AK$102:$AK$1171,AM435:AM1504)</f>
        <v>-0.10114812238565098</v>
      </c>
      <c r="AO435">
        <f t="shared" ca="1" si="805"/>
        <v>0</v>
      </c>
    </row>
    <row r="436" spans="1:41" x14ac:dyDescent="0.3">
      <c r="A436">
        <v>434</v>
      </c>
      <c r="B436">
        <f>'Flight Input'!M436</f>
        <v>8.7308309999934863</v>
      </c>
      <c r="C436">
        <f ca="1">INDIRECT(CONCATENATE("'Flight Input'!",Analysis!$B$2,A436+2))</f>
        <v>9.8509567500000017</v>
      </c>
      <c r="D436">
        <f t="shared" si="802"/>
        <v>2.0853999987593852E-2</v>
      </c>
      <c r="F436">
        <f t="shared" ca="1" si="806"/>
        <v>85.501269438591066</v>
      </c>
      <c r="G436">
        <f t="shared" ca="1" si="807"/>
        <v>371.86580055380847</v>
      </c>
      <c r="I436">
        <f>SUM(D$2:D436)/COUNT(D$2:D436)</f>
        <v>1.9995923963129148E-2</v>
      </c>
      <c r="J436">
        <f>D436/I436</f>
        <v>1.0429125468794003</v>
      </c>
      <c r="L436">
        <f ca="1">VARA(C$2:C436)</f>
        <v>5.1365019349876003E-4</v>
      </c>
      <c r="M436">
        <f ca="1">(L436-L435)/D436</f>
        <v>-5.6649640169112056E-5</v>
      </c>
      <c r="N436">
        <f t="shared" ca="1" si="808"/>
        <v>-7.1502829235927517E-2</v>
      </c>
      <c r="O436" t="b">
        <f ca="1">IF(OR(O435,M436*MIN((B436-B$2)*Analysis!$B$19,1)&gt;Analysis!$B$18),TRUE,FALSE)</f>
        <v>0</v>
      </c>
      <c r="P436">
        <f ca="1">IF(O436,P435,SUM(C$2:C436)/COUNT(C$2:C436))</f>
        <v>9.8524098252413843</v>
      </c>
      <c r="Q436">
        <f ca="1">IF(O436,C436-P436,0)</f>
        <v>0</v>
      </c>
      <c r="R436">
        <f ca="1">R435+Q436*$D436</f>
        <v>0</v>
      </c>
      <c r="S436">
        <f t="shared" ca="1" si="809"/>
        <v>0</v>
      </c>
      <c r="U436">
        <f ca="1">MEDIAN2(Q436,Analysis!$B$5,2)</f>
        <v>0</v>
      </c>
      <c r="V436">
        <f t="shared" ref="V436:W436" ca="1" si="906">V435+U436*$D436</f>
        <v>0</v>
      </c>
      <c r="W436">
        <f t="shared" ca="1" si="906"/>
        <v>0</v>
      </c>
      <c r="Y436">
        <f ca="1">AVERAGE2(U436,Analysis!$B$5,2)</f>
        <v>0</v>
      </c>
      <c r="Z436">
        <f t="shared" ref="Z436:AA436" ca="1" si="907">Z435+Y436*$D436</f>
        <v>0</v>
      </c>
      <c r="AA436">
        <f t="shared" ca="1" si="907"/>
        <v>0</v>
      </c>
      <c r="AD436">
        <f ca="1">IF(B436&gt;0,C436-Analysis!$B$14,0)</f>
        <v>-5.7593949428582647E-3</v>
      </c>
      <c r="AE436">
        <f ca="1">IF(B436&gt;0,AE435+AD436*$D436,0)</f>
        <v>-3.7590168633333705E-2</v>
      </c>
      <c r="AF436">
        <f ca="1">IF(B436&gt;0,AF435+AE436*$D436,0)</f>
        <v>-0.18539908938082256</v>
      </c>
      <c r="AG436">
        <f ca="1">IF(AND(B436&gt;Analysis!$B$34,B436&lt;Analysis!$B$35),FilterInput(AD436,Analysis!$B$29,Analysis!$B$30),0)</f>
        <v>0</v>
      </c>
      <c r="AH436">
        <f ca="1">MEDIAN2(AG436,Analysis!$B$5,2)</f>
        <v>0</v>
      </c>
      <c r="AI436">
        <f ca="1">AVERAGE2(AH436,Analysis!$B$6,2)</f>
        <v>0</v>
      </c>
      <c r="AJ436">
        <f ca="1">INTEGRAL2(AI436,$B436,AJ435,AI435,$B435,Analysis!$B$22)</f>
        <v>0</v>
      </c>
      <c r="AK436">
        <f ca="1">IF(AND(B436&lt;Analysis!$B$35,B436&gt;0),INTEGRAL2(AJ436,$B436,AK435,AJ435,$B435,Analysis!$B$23),0)</f>
        <v>0</v>
      </c>
      <c r="AM436">
        <f>Analysis!$B$31*'Flight Input'!U436+IF('Flight Input'!U436 &gt; 0,Analysis!$B$32,0)</f>
        <v>0</v>
      </c>
      <c r="AN436">
        <f ca="1">_xlfn.COVARIANCE.P($AK$102:$AK$1171,AM436:AM1505)</f>
        <v>-0.10082351045201732</v>
      </c>
      <c r="AO436">
        <f t="shared" ca="1" si="805"/>
        <v>0</v>
      </c>
    </row>
    <row r="437" spans="1:41" x14ac:dyDescent="0.3">
      <c r="A437">
        <v>435</v>
      </c>
      <c r="B437">
        <f>'Flight Input'!M437</f>
        <v>8.7502260000037495</v>
      </c>
      <c r="C437">
        <f ca="1">INDIRECT(CONCATENATE("'Flight Input'!",Analysis!$B$2,A437+2))</f>
        <v>9.8511137100000017</v>
      </c>
      <c r="D437">
        <f t="shared" si="802"/>
        <v>1.9395000010263175E-2</v>
      </c>
      <c r="F437">
        <f t="shared" ca="1" si="806"/>
        <v>85.692331789097622</v>
      </c>
      <c r="G437">
        <f t="shared" ca="1" si="807"/>
        <v>373.52780332973748</v>
      </c>
      <c r="I437">
        <f>SUM(D$2:D437)/COUNT(D$2:D437)</f>
        <v>1.9994542528754742E-2</v>
      </c>
      <c r="J437">
        <f>D437/I437</f>
        <v>0.97001469187757872</v>
      </c>
      <c r="L437">
        <f ca="1">VARA(C$2:C437)</f>
        <v>5.1247324147164449E-4</v>
      </c>
      <c r="M437">
        <f ca="1">(L437-L436)/D437</f>
        <v>-6.0683270249689883E-5</v>
      </c>
      <c r="N437">
        <f t="shared" ca="1" si="808"/>
        <v>8.092807420310693E-3</v>
      </c>
      <c r="O437" t="b">
        <f ca="1">IF(OR(O436,M437*MIN((B437-B$2)*Analysis!$B$19,1)&gt;Analysis!$B$18),TRUE,FALSE)</f>
        <v>0</v>
      </c>
      <c r="P437">
        <f ca="1">IF(O437,P436,SUM(C$2:C437)/COUNT(C$2:C437))</f>
        <v>9.852406852500005</v>
      </c>
      <c r="Q437">
        <f ca="1">IF(O437,C437-P437,0)</f>
        <v>0</v>
      </c>
      <c r="R437">
        <f ca="1">R436+Q437*$D437</f>
        <v>0</v>
      </c>
      <c r="S437">
        <f t="shared" ca="1" si="809"/>
        <v>0</v>
      </c>
      <c r="U437">
        <f ca="1">MEDIAN2(Q437,Analysis!$B$5,2)</f>
        <v>0</v>
      </c>
      <c r="V437">
        <f t="shared" ref="V437:W437" ca="1" si="908">V436+U437*$D437</f>
        <v>0</v>
      </c>
      <c r="W437">
        <f t="shared" ca="1" si="908"/>
        <v>0</v>
      </c>
      <c r="Y437">
        <f ca="1">AVERAGE2(U437,Analysis!$B$5,2)</f>
        <v>0</v>
      </c>
      <c r="Z437">
        <f t="shared" ref="Z437:AA437" ca="1" si="909">Z436+Y437*$D437</f>
        <v>0</v>
      </c>
      <c r="AA437">
        <f t="shared" ca="1" si="909"/>
        <v>0</v>
      </c>
      <c r="AD437">
        <f ca="1">IF(B437&gt;0,C437-Analysis!$B$14,0)</f>
        <v>-5.6024349428582809E-3</v>
      </c>
      <c r="AE437">
        <f ca="1">IF(B437&gt;0,AE436+AD437*$D437,0)</f>
        <v>-3.7698827859107942E-2</v>
      </c>
      <c r="AF437">
        <f ca="1">IF(B437&gt;0,AF436+AE437*$D437,0)</f>
        <v>-0.18613025814753686</v>
      </c>
      <c r="AG437">
        <f ca="1">IF(AND(B437&gt;Analysis!$B$34,B437&lt;Analysis!$B$35),FilterInput(AD437,Analysis!$B$29,Analysis!$B$30),0)</f>
        <v>0</v>
      </c>
      <c r="AH437">
        <f ca="1">MEDIAN2(AG437,Analysis!$B$5,2)</f>
        <v>0</v>
      </c>
      <c r="AI437">
        <f ca="1">AVERAGE2(AH437,Analysis!$B$6,2)</f>
        <v>0</v>
      </c>
      <c r="AJ437">
        <f ca="1">INTEGRAL2(AI437,$B437,AJ436,AI436,$B436,Analysis!$B$22)</f>
        <v>0</v>
      </c>
      <c r="AK437">
        <f ca="1">IF(AND(B437&lt;Analysis!$B$35,B437&gt;0),INTEGRAL2(AJ437,$B437,AK436,AJ436,$B436,Analysis!$B$23),0)</f>
        <v>0</v>
      </c>
      <c r="AM437">
        <f>Analysis!$B$31*'Flight Input'!U437+IF('Flight Input'!U437 &gt; 0,Analysis!$B$32,0)</f>
        <v>0</v>
      </c>
      <c r="AN437">
        <f ca="1">_xlfn.COVARIANCE.P($AK$102:$AK$1171,AM437:AM1506)</f>
        <v>-0.10049951162168952</v>
      </c>
      <c r="AO437">
        <f t="shared" ca="1" si="805"/>
        <v>0</v>
      </c>
    </row>
    <row r="438" spans="1:41" x14ac:dyDescent="0.3">
      <c r="A438">
        <v>436</v>
      </c>
      <c r="B438">
        <f>'Flight Input'!M438</f>
        <v>8.7707749999972293</v>
      </c>
      <c r="C438">
        <f ca="1">INDIRECT(CONCATENATE("'Flight Input'!",Analysis!$B$2,A438+2))</f>
        <v>9.8505251100000013</v>
      </c>
      <c r="D438">
        <f t="shared" si="802"/>
        <v>2.0548999993479811E-2</v>
      </c>
      <c r="F438">
        <f t="shared" ca="1" si="806"/>
        <v>85.894750229518792</v>
      </c>
      <c r="G438">
        <f t="shared" ca="1" si="807"/>
        <v>375.29285455164381</v>
      </c>
      <c r="I438">
        <f>SUM(D$2:D438)/COUNT(D$2:D438)</f>
        <v>1.9995814220187598E-2</v>
      </c>
      <c r="J438">
        <f>D438/I438</f>
        <v>1.0276650786609991</v>
      </c>
      <c r="L438">
        <f ca="1">VARA(C$2:C438)</f>
        <v>5.1130594700029804E-4</v>
      </c>
      <c r="M438">
        <f ca="1">(L438-L437)/D438</f>
        <v>-5.6805414945585151E-5</v>
      </c>
      <c r="N438">
        <f t="shared" ca="1" si="808"/>
        <v>-2.8643729630986704E-2</v>
      </c>
      <c r="O438" t="b">
        <f ca="1">IF(OR(O437,M438*MIN((B438-B$2)*Analysis!$B$19,1)&gt;Analysis!$B$18),TRUE,FALSE)</f>
        <v>0</v>
      </c>
      <c r="P438">
        <f ca="1">IF(O438,P437,SUM(C$2:C438)/COUNT(C$2:C438))</f>
        <v>9.852402546453094</v>
      </c>
      <c r="Q438">
        <f ca="1">IF(O438,C438-P438,0)</f>
        <v>0</v>
      </c>
      <c r="R438">
        <f ca="1">R437+Q438*$D438</f>
        <v>0</v>
      </c>
      <c r="S438">
        <f t="shared" ca="1" si="809"/>
        <v>0</v>
      </c>
      <c r="U438">
        <f ca="1">MEDIAN2(Q438,Analysis!$B$5,2)</f>
        <v>0</v>
      </c>
      <c r="V438">
        <f t="shared" ref="V438:W438" ca="1" si="910">V437+U438*$D438</f>
        <v>0</v>
      </c>
      <c r="W438">
        <f t="shared" ca="1" si="910"/>
        <v>0</v>
      </c>
      <c r="Y438">
        <f ca="1">AVERAGE2(U438,Analysis!$B$5,2)</f>
        <v>0</v>
      </c>
      <c r="Z438">
        <f t="shared" ref="Z438:AA438" ca="1" si="911">Z437+Y438*$D438</f>
        <v>0</v>
      </c>
      <c r="AA438">
        <f t="shared" ca="1" si="911"/>
        <v>0</v>
      </c>
      <c r="AD438">
        <f ca="1">IF(B438&gt;0,C438-Analysis!$B$14,0)</f>
        <v>-6.1910349428586642E-3</v>
      </c>
      <c r="AE438">
        <f ca="1">IF(B438&gt;0,AE437+AD438*$D438,0)</f>
        <v>-3.782604743610838E-2</v>
      </c>
      <c r="AF438">
        <f ca="1">IF(B438&gt;0,AF437+AE438*$D438,0)</f>
        <v>-0.18690754559605482</v>
      </c>
      <c r="AG438">
        <f ca="1">IF(AND(B438&gt;Analysis!$B$34,B438&lt;Analysis!$B$35),FilterInput(AD438,Analysis!$B$29,Analysis!$B$30),0)</f>
        <v>0</v>
      </c>
      <c r="AH438">
        <f ca="1">MEDIAN2(AG438,Analysis!$B$5,2)</f>
        <v>0</v>
      </c>
      <c r="AI438">
        <f ca="1">AVERAGE2(AH438,Analysis!$B$6,2)</f>
        <v>0</v>
      </c>
      <c r="AJ438">
        <f ca="1">INTEGRAL2(AI438,$B438,AJ437,AI437,$B437,Analysis!$B$22)</f>
        <v>0</v>
      </c>
      <c r="AK438">
        <f ca="1">IF(AND(B438&lt;Analysis!$B$35,B438&gt;0),INTEGRAL2(AJ438,$B438,AK437,AJ437,$B437,Analysis!$B$23),0)</f>
        <v>0</v>
      </c>
      <c r="AM438">
        <f>Analysis!$B$31*'Flight Input'!U438+IF('Flight Input'!U438 &gt; 0,Analysis!$B$32,0)</f>
        <v>0</v>
      </c>
      <c r="AN438">
        <f ca="1">_xlfn.COVARIANCE.P($AK$102:$AK$1171,AM438:AM1507)</f>
        <v>-0.1001740968787502</v>
      </c>
      <c r="AO438">
        <f t="shared" ca="1" si="805"/>
        <v>0</v>
      </c>
    </row>
    <row r="439" spans="1:41" x14ac:dyDescent="0.3">
      <c r="A439">
        <v>437</v>
      </c>
      <c r="B439">
        <f>'Flight Input'!M439</f>
        <v>8.7914420000015525</v>
      </c>
      <c r="C439">
        <f ca="1">INDIRECT(CONCATENATE("'Flight Input'!",Analysis!$B$2,A439+2))</f>
        <v>9.8506134000000003</v>
      </c>
      <c r="D439">
        <f t="shared" si="802"/>
        <v>2.0667000004323199E-2</v>
      </c>
      <c r="F439">
        <f t="shared" ca="1" si="806"/>
        <v>86.098332856699173</v>
      </c>
      <c r="G439">
        <f t="shared" ca="1" si="807"/>
        <v>377.07224879716546</v>
      </c>
      <c r="I439">
        <f>SUM(D$2:D439)/COUNT(D$2:D439)</f>
        <v>1.9997350114430473E-2</v>
      </c>
      <c r="J439">
        <f>D439/I439</f>
        <v>1.0334869313214401</v>
      </c>
      <c r="L439">
        <f ca="1">VARA(C$2:C439)</f>
        <v>5.1014321883029482E-4</v>
      </c>
      <c r="M439">
        <f ca="1">(L439-L438)/D439</f>
        <v>-5.6260133050756929E-5</v>
      </c>
      <c r="N439">
        <f t="shared" ca="1" si="808"/>
        <v>4.2720278695757901E-3</v>
      </c>
      <c r="O439" t="b">
        <f ca="1">IF(OR(O438,M439*MIN((B439-B$2)*Analysis!$B$19,1)&gt;Analysis!$B$18),TRUE,FALSE)</f>
        <v>0</v>
      </c>
      <c r="P439">
        <f ca="1">IF(O439,P438,SUM(C$2:C439)/COUNT(C$2:C439))</f>
        <v>9.8523984616438387</v>
      </c>
      <c r="Q439">
        <f ca="1">IF(O439,C439-P439,0)</f>
        <v>0</v>
      </c>
      <c r="R439">
        <f ca="1">R438+Q439*$D439</f>
        <v>0</v>
      </c>
      <c r="S439">
        <f t="shared" ca="1" si="809"/>
        <v>0</v>
      </c>
      <c r="U439">
        <f ca="1">MEDIAN2(Q439,Analysis!$B$5,2)</f>
        <v>0</v>
      </c>
      <c r="V439">
        <f t="shared" ref="V439:W439" ca="1" si="912">V438+U439*$D439</f>
        <v>0</v>
      </c>
      <c r="W439">
        <f t="shared" ca="1" si="912"/>
        <v>0</v>
      </c>
      <c r="Y439">
        <f ca="1">AVERAGE2(U439,Analysis!$B$5,2)</f>
        <v>0</v>
      </c>
      <c r="Z439">
        <f t="shared" ref="Z439:AA439" ca="1" si="913">Z438+Y439*$D439</f>
        <v>0</v>
      </c>
      <c r="AA439">
        <f t="shared" ca="1" si="913"/>
        <v>0</v>
      </c>
      <c r="AD439">
        <f ca="1">IF(B439&gt;0,C439-Analysis!$B$14,0)</f>
        <v>-6.1027449428596725E-3</v>
      </c>
      <c r="AE439">
        <f ca="1">IF(B439&gt;0,AE438+AD439*$D439,0)</f>
        <v>-3.7952172865868841E-2</v>
      </c>
      <c r="AF439">
        <f ca="1">IF(B439&gt;0,AF438+AE439*$D439,0)</f>
        <v>-0.18769190315283782</v>
      </c>
      <c r="AG439">
        <f ca="1">IF(AND(B439&gt;Analysis!$B$34,B439&lt;Analysis!$B$35),FilterInput(AD439,Analysis!$B$29,Analysis!$B$30),0)</f>
        <v>0</v>
      </c>
      <c r="AH439">
        <f ca="1">MEDIAN2(AG439,Analysis!$B$5,2)</f>
        <v>0</v>
      </c>
      <c r="AI439">
        <f ca="1">AVERAGE2(AH439,Analysis!$B$6,2)</f>
        <v>0</v>
      </c>
      <c r="AJ439">
        <f ca="1">INTEGRAL2(AI439,$B439,AJ438,AI438,$B438,Analysis!$B$22)</f>
        <v>0</v>
      </c>
      <c r="AK439">
        <f ca="1">IF(AND(B439&lt;Analysis!$B$35,B439&gt;0),INTEGRAL2(AJ439,$B439,AK438,AJ438,$B438,Analysis!$B$23),0)</f>
        <v>0</v>
      </c>
      <c r="AM439">
        <f>Analysis!$B$31*'Flight Input'!U439+IF('Flight Input'!U439 &gt; 0,Analysis!$B$32,0)</f>
        <v>0</v>
      </c>
      <c r="AN439">
        <f ca="1">_xlfn.COVARIANCE.P($AK$102:$AK$1171,AM439:AM1508)</f>
        <v>-9.9846337801336643E-2</v>
      </c>
      <c r="AO439">
        <f t="shared" ca="1" si="805"/>
        <v>0</v>
      </c>
    </row>
    <row r="440" spans="1:41" x14ac:dyDescent="0.3">
      <c r="A440">
        <v>438</v>
      </c>
      <c r="B440">
        <f>'Flight Input'!M440</f>
        <v>8.8122889999940526</v>
      </c>
      <c r="C440">
        <f ca="1">INDIRECT(CONCATENATE("'Flight Input'!",Analysis!$B$2,A440+2))</f>
        <v>9.850574159999999</v>
      </c>
      <c r="D440">
        <f t="shared" si="802"/>
        <v>2.0846999992500059E-2</v>
      </c>
      <c r="F440">
        <f t="shared" ca="1" si="806"/>
        <v>86.303687776138815</v>
      </c>
      <c r="G440">
        <f t="shared" ca="1" si="807"/>
        <v>378.87142177558735</v>
      </c>
      <c r="I440">
        <f>SUM(D$2:D440)/COUNT(D$2:D440)</f>
        <v>1.999928995433474E-2</v>
      </c>
      <c r="J440">
        <f>D440/I440</f>
        <v>1.0423870067437861</v>
      </c>
      <c r="L440">
        <f ca="1">VARA(C$2:C440)</f>
        <v>5.0898608932485503E-4</v>
      </c>
      <c r="M440">
        <f ca="1">(L440-L439)/D440</f>
        <v>-5.5505804473357563E-5</v>
      </c>
      <c r="N440">
        <f t="shared" ca="1" si="808"/>
        <v>-1.8822852216359783E-3</v>
      </c>
      <c r="O440" t="b">
        <f ca="1">IF(OR(O439,M440*MIN((B440-B$2)*Analysis!$B$19,1)&gt;Analysis!$B$18),TRUE,FALSE)</f>
        <v>0</v>
      </c>
      <c r="P440">
        <f ca="1">IF(O440,P439,SUM(C$2:C440)/COUNT(C$2:C440))</f>
        <v>9.8523943060592298</v>
      </c>
      <c r="Q440">
        <f ca="1">IF(O440,C440-P440,0)</f>
        <v>0</v>
      </c>
      <c r="R440">
        <f ca="1">R439+Q440*$D440</f>
        <v>0</v>
      </c>
      <c r="S440">
        <f t="shared" ca="1" si="809"/>
        <v>0</v>
      </c>
      <c r="U440">
        <f ca="1">MEDIAN2(Q440,Analysis!$B$5,2)</f>
        <v>0</v>
      </c>
      <c r="V440">
        <f t="shared" ref="V440:W440" ca="1" si="914">V439+U440*$D440</f>
        <v>0</v>
      </c>
      <c r="W440">
        <f t="shared" ca="1" si="914"/>
        <v>0</v>
      </c>
      <c r="Y440">
        <f ca="1">AVERAGE2(U440,Analysis!$B$5,2)</f>
        <v>0</v>
      </c>
      <c r="Z440">
        <f t="shared" ref="Z440:AA440" ca="1" si="915">Z439+Y440*$D440</f>
        <v>0</v>
      </c>
      <c r="AA440">
        <f t="shared" ca="1" si="915"/>
        <v>0</v>
      </c>
      <c r="AD440">
        <f ca="1">IF(B440&gt;0,C440-Analysis!$B$14,0)</f>
        <v>-6.1419849428610007E-3</v>
      </c>
      <c r="AE440">
        <f ca="1">IF(B440&gt;0,AE439+AD440*$D440,0)</f>
        <v>-3.8080214825926599E-2</v>
      </c>
      <c r="AF440">
        <f ca="1">IF(B440&gt;0,AF439+AE440*$D440,0)</f>
        <v>-0.18848576139102832</v>
      </c>
      <c r="AG440">
        <f ca="1">IF(AND(B440&gt;Analysis!$B$34,B440&lt;Analysis!$B$35),FilterInput(AD440,Analysis!$B$29,Analysis!$B$30),0)</f>
        <v>0</v>
      </c>
      <c r="AH440">
        <f ca="1">MEDIAN2(AG440,Analysis!$B$5,2)</f>
        <v>0</v>
      </c>
      <c r="AI440">
        <f ca="1">AVERAGE2(AH440,Analysis!$B$6,2)</f>
        <v>0</v>
      </c>
      <c r="AJ440">
        <f ca="1">INTEGRAL2(AI440,$B440,AJ439,AI439,$B439,Analysis!$B$22)</f>
        <v>0</v>
      </c>
      <c r="AK440">
        <f ca="1">IF(AND(B440&lt;Analysis!$B$35,B440&gt;0),INTEGRAL2(AJ440,$B440,AK439,AJ439,$B439,Analysis!$B$23),0)</f>
        <v>0</v>
      </c>
      <c r="AM440">
        <f>Analysis!$B$31*'Flight Input'!U440+IF('Flight Input'!U440 &gt; 0,Analysis!$B$32,0)</f>
        <v>0</v>
      </c>
      <c r="AN440">
        <f ca="1">_xlfn.COVARIANCE.P($AK$102:$AK$1171,AM440:AM1509)</f>
        <v>-9.951671455642587E-2</v>
      </c>
      <c r="AO440">
        <f t="shared" ca="1" si="805"/>
        <v>0</v>
      </c>
    </row>
    <row r="441" spans="1:41" x14ac:dyDescent="0.3">
      <c r="A441">
        <v>439</v>
      </c>
      <c r="B441">
        <f>'Flight Input'!M441</f>
        <v>8.8308479999977862</v>
      </c>
      <c r="C441">
        <f ca="1">INDIRECT(CONCATENATE("'Flight Input'!",Analysis!$B$2,A441+2))</f>
        <v>9.85126086</v>
      </c>
      <c r="D441">
        <f t="shared" si="802"/>
        <v>1.8559000003733672E-2</v>
      </c>
      <c r="F441">
        <f t="shared" ca="1" si="806"/>
        <v>86.486517326476331</v>
      </c>
      <c r="G441">
        <f t="shared" ca="1" si="807"/>
        <v>380.47652505097233</v>
      </c>
      <c r="I441">
        <f>SUM(D$2:D441)/COUNT(D$2:D441)</f>
        <v>1.9996009111622665E-2</v>
      </c>
      <c r="J441">
        <f>D441/I441</f>
        <v>0.92813520438667274</v>
      </c>
      <c r="L441">
        <f ca="1">VARA(C$2:C441)</f>
        <v>5.0782958748173807E-4</v>
      </c>
      <c r="M441">
        <f ca="1">(L441-L440)/D441</f>
        <v>-6.2314879189843148E-5</v>
      </c>
      <c r="N441">
        <f t="shared" ca="1" si="808"/>
        <v>3.7000915990241391E-2</v>
      </c>
      <c r="O441" t="b">
        <f ca="1">IF(OR(O440,M441*MIN((B441-B$2)*Analysis!$B$19,1)&gt;Analysis!$B$18),TRUE,FALSE)</f>
        <v>0</v>
      </c>
      <c r="P441">
        <f ca="1">IF(O441,P440,SUM(C$2:C441)/COUNT(C$2:C441))</f>
        <v>9.8523917300454595</v>
      </c>
      <c r="Q441">
        <f ca="1">IF(O441,C441-P441,0)</f>
        <v>0</v>
      </c>
      <c r="R441">
        <f ca="1">R440+Q441*$D441</f>
        <v>0</v>
      </c>
      <c r="S441">
        <f t="shared" ca="1" si="809"/>
        <v>0</v>
      </c>
      <c r="U441">
        <f ca="1">MEDIAN2(Q441,Analysis!$B$5,2)</f>
        <v>0</v>
      </c>
      <c r="V441">
        <f t="shared" ref="V441:W441" ca="1" si="916">V440+U441*$D441</f>
        <v>0</v>
      </c>
      <c r="W441">
        <f t="shared" ca="1" si="916"/>
        <v>0</v>
      </c>
      <c r="Y441">
        <f ca="1">AVERAGE2(U441,Analysis!$B$5,2)</f>
        <v>0</v>
      </c>
      <c r="Z441">
        <f t="shared" ref="Z441:AA441" ca="1" si="917">Z440+Y441*$D441</f>
        <v>0</v>
      </c>
      <c r="AA441">
        <f t="shared" ca="1" si="917"/>
        <v>0</v>
      </c>
      <c r="AD441">
        <f ca="1">IF(B441&gt;0,C441-Analysis!$B$14,0)</f>
        <v>-5.4552849428599615E-3</v>
      </c>
      <c r="AE441">
        <f ca="1">IF(B441&gt;0,AE440+AD441*$D441,0)</f>
        <v>-3.8181459459201504E-2</v>
      </c>
      <c r="AF441">
        <f ca="1">IF(B441&gt;0,AF440+AE441*$D441,0)</f>
        <v>-0.18919437109727419</v>
      </c>
      <c r="AG441">
        <f ca="1">IF(AND(B441&gt;Analysis!$B$34,B441&lt;Analysis!$B$35),FilterInput(AD441,Analysis!$B$29,Analysis!$B$30),0)</f>
        <v>0</v>
      </c>
      <c r="AH441">
        <f ca="1">MEDIAN2(AG441,Analysis!$B$5,2)</f>
        <v>0</v>
      </c>
      <c r="AI441">
        <f ca="1">AVERAGE2(AH441,Analysis!$B$6,2)</f>
        <v>0</v>
      </c>
      <c r="AJ441">
        <f ca="1">INTEGRAL2(AI441,$B441,AJ440,AI440,$B440,Analysis!$B$22)</f>
        <v>0</v>
      </c>
      <c r="AK441">
        <f ca="1">IF(AND(B441&lt;Analysis!$B$35,B441&gt;0),INTEGRAL2(AJ441,$B441,AK440,AJ440,$B440,Analysis!$B$23),0)</f>
        <v>0</v>
      </c>
      <c r="AM441">
        <f>Analysis!$B$31*'Flight Input'!U441+IF('Flight Input'!U441 &gt; 0,Analysis!$B$32,0)</f>
        <v>0</v>
      </c>
      <c r="AN441">
        <f ca="1">_xlfn.COVARIANCE.P($AK$102:$AK$1171,AM441:AM1510)</f>
        <v>-9.9183918616594091E-2</v>
      </c>
      <c r="AO441">
        <f t="shared" ca="1" si="805"/>
        <v>0</v>
      </c>
    </row>
    <row r="442" spans="1:41" x14ac:dyDescent="0.3">
      <c r="A442">
        <v>440</v>
      </c>
      <c r="B442">
        <f>'Flight Input'!M442</f>
        <v>8.8516930000041611</v>
      </c>
      <c r="C442">
        <f ca="1">INDIRECT(CONCATENATE("'Flight Input'!",Analysis!$B$2,A442+2))</f>
        <v>9.8516042099999996</v>
      </c>
      <c r="D442">
        <f t="shared" si="802"/>
        <v>2.0845000006374903E-2</v>
      </c>
      <c r="F442">
        <f t="shared" ca="1" si="806"/>
        <v>86.69187401629658</v>
      </c>
      <c r="G442">
        <f t="shared" ca="1" si="807"/>
        <v>382.28361716539467</v>
      </c>
      <c r="I442">
        <f>SUM(D$2:D442)/COUNT(D$2:D442)</f>
        <v>1.9997938636383467E-2</v>
      </c>
      <c r="J442">
        <f>D442/I442</f>
        <v>1.0423574342032595</v>
      </c>
      <c r="L442">
        <f ca="1">VARA(C$2:C442)</f>
        <v>5.0667683564996238E-4</v>
      </c>
      <c r="M442">
        <f ca="1">(L442-L441)/D442</f>
        <v>-5.5301119281513484E-5</v>
      </c>
      <c r="N442">
        <f t="shared" ca="1" si="808"/>
        <v>1.6471575912431122E-2</v>
      </c>
      <c r="O442" t="b">
        <f ca="1">IF(OR(O441,M442*MIN((B442-B$2)*Analysis!$B$19,1)&gt;Analysis!$B$18),TRUE,FALSE)</f>
        <v>0</v>
      </c>
      <c r="P442">
        <f ca="1">IF(O442,P441,SUM(C$2:C442)/COUNT(C$2:C442))</f>
        <v>9.8523899442857186</v>
      </c>
      <c r="Q442">
        <f ca="1">IF(O442,C442-P442,0)</f>
        <v>0</v>
      </c>
      <c r="R442">
        <f ca="1">R441+Q442*$D442</f>
        <v>0</v>
      </c>
      <c r="S442">
        <f t="shared" ca="1" si="809"/>
        <v>0</v>
      </c>
      <c r="U442">
        <f ca="1">MEDIAN2(Q442,Analysis!$B$5,2)</f>
        <v>0</v>
      </c>
      <c r="V442">
        <f t="shared" ref="V442:W442" ca="1" si="918">V441+U442*$D442</f>
        <v>0</v>
      </c>
      <c r="W442">
        <f t="shared" ca="1" si="918"/>
        <v>0</v>
      </c>
      <c r="Y442">
        <f ca="1">AVERAGE2(U442,Analysis!$B$5,2)</f>
        <v>0</v>
      </c>
      <c r="Z442">
        <f t="shared" ref="Z442:AA442" ca="1" si="919">Z441+Y442*$D442</f>
        <v>0</v>
      </c>
      <c r="AA442">
        <f t="shared" ca="1" si="919"/>
        <v>0</v>
      </c>
      <c r="AD442">
        <f ca="1">IF(B442&gt;0,C442-Analysis!$B$14,0)</f>
        <v>-5.11193494286033E-3</v>
      </c>
      <c r="AE442">
        <f ca="1">IF(B442&gt;0,AE441+AD442*$D442,0)</f>
        <v>-3.8288017743118019E-2</v>
      </c>
      <c r="AF442">
        <f ca="1">IF(B442&gt;0,AF441+AE442*$D442,0)</f>
        <v>-0.18999248482737358</v>
      </c>
      <c r="AG442">
        <f ca="1">IF(AND(B442&gt;Analysis!$B$34,B442&lt;Analysis!$B$35),FilterInput(AD442,Analysis!$B$29,Analysis!$B$30),0)</f>
        <v>0</v>
      </c>
      <c r="AH442">
        <f ca="1">MEDIAN2(AG442,Analysis!$B$5,2)</f>
        <v>0</v>
      </c>
      <c r="AI442">
        <f ca="1">AVERAGE2(AH442,Analysis!$B$6,2)</f>
        <v>0</v>
      </c>
      <c r="AJ442">
        <f ca="1">INTEGRAL2(AI442,$B442,AJ441,AI441,$B441,Analysis!$B$22)</f>
        <v>0</v>
      </c>
      <c r="AK442">
        <f ca="1">IF(AND(B442&lt;Analysis!$B$35,B442&gt;0),INTEGRAL2(AJ442,$B442,AK441,AJ441,$B441,Analysis!$B$23),0)</f>
        <v>0</v>
      </c>
      <c r="AM442">
        <f>Analysis!$B$31*'Flight Input'!U442+IF('Flight Input'!U442 &gt; 0,Analysis!$B$32,0)</f>
        <v>0</v>
      </c>
      <c r="AN442">
        <f ca="1">_xlfn.COVARIANCE.P($AK$102:$AK$1171,AM442:AM1511)</f>
        <v>-9.8846617779735732E-2</v>
      </c>
      <c r="AO442">
        <f t="shared" ca="1" si="805"/>
        <v>0</v>
      </c>
    </row>
    <row r="443" spans="1:41" x14ac:dyDescent="0.3">
      <c r="A443">
        <v>441</v>
      </c>
      <c r="B443">
        <f>'Flight Input'!M443</f>
        <v>8.8710469999932684</v>
      </c>
      <c r="C443">
        <f ca="1">INDIRECT(CONCATENATE("'Flight Input'!",Analysis!$B$2,A443+2))</f>
        <v>9.8541155699999994</v>
      </c>
      <c r="D443">
        <f t="shared" si="802"/>
        <v>1.9353999989107251E-2</v>
      </c>
      <c r="F443">
        <f t="shared" ca="1" si="806"/>
        <v>86.882590568931022</v>
      </c>
      <c r="G443">
        <f t="shared" ca="1" si="807"/>
        <v>383.96514282231936</v>
      </c>
      <c r="I443">
        <f>SUM(D$2:D443)/COUNT(D$2:D443)</f>
        <v>1.9996478458044972E-2</v>
      </c>
      <c r="J443">
        <f>D443/I443</f>
        <v>0.96787041926978701</v>
      </c>
      <c r="L443">
        <f ca="1">VARA(C$2:C443)</f>
        <v>5.0553464565310897E-4</v>
      </c>
      <c r="M443">
        <f ca="1">(L443-L442)/D443</f>
        <v>-5.9015707217952606E-5</v>
      </c>
      <c r="N443">
        <f t="shared" ca="1" si="808"/>
        <v>0.1297592229726762</v>
      </c>
      <c r="O443" t="b">
        <f ca="1">IF(OR(O442,M443*MIN((B443-B$2)*Analysis!$B$19,1)&gt;Analysis!$B$18),TRUE,FALSE)</f>
        <v>0</v>
      </c>
      <c r="P443">
        <f ca="1">IF(O443,P442,SUM(C$2:C443)/COUNT(C$2:C443))</f>
        <v>9.8523938484162965</v>
      </c>
      <c r="Q443">
        <f ca="1">IF(O443,C443-P443,0)</f>
        <v>0</v>
      </c>
      <c r="R443">
        <f ca="1">R442+Q443*$D443</f>
        <v>0</v>
      </c>
      <c r="S443">
        <f t="shared" ca="1" si="809"/>
        <v>0</v>
      </c>
      <c r="U443">
        <f ca="1">MEDIAN2(Q443,Analysis!$B$5,2)</f>
        <v>0</v>
      </c>
      <c r="V443">
        <f t="shared" ref="V443:W443" ca="1" si="920">V442+U443*$D443</f>
        <v>0</v>
      </c>
      <c r="W443">
        <f t="shared" ca="1" si="920"/>
        <v>0</v>
      </c>
      <c r="Y443">
        <f ca="1">AVERAGE2(U443,Analysis!$B$5,2)</f>
        <v>0</v>
      </c>
      <c r="Z443">
        <f t="shared" ref="Z443:AA443" ca="1" si="921">Z442+Y443*$D443</f>
        <v>0</v>
      </c>
      <c r="AA443">
        <f t="shared" ca="1" si="921"/>
        <v>0</v>
      </c>
      <c r="AD443">
        <f ca="1">IF(B443&gt;0,C443-Analysis!$B$14,0)</f>
        <v>-2.6005749428605895E-3</v>
      </c>
      <c r="AE443">
        <f ca="1">IF(B443&gt;0,AE442+AD443*$D443,0)</f>
        <v>-3.8338349270533818E-2</v>
      </c>
      <c r="AF443">
        <f ca="1">IF(B443&gt;0,AF442+AE443*$D443,0)</f>
        <v>-0.19073448523873787</v>
      </c>
      <c r="AG443">
        <f ca="1">IF(AND(B443&gt;Analysis!$B$34,B443&lt;Analysis!$B$35),FilterInput(AD443,Analysis!$B$29,Analysis!$B$30),0)</f>
        <v>0</v>
      </c>
      <c r="AH443">
        <f ca="1">MEDIAN2(AG443,Analysis!$B$5,2)</f>
        <v>0</v>
      </c>
      <c r="AI443">
        <f ca="1">AVERAGE2(AH443,Analysis!$B$6,2)</f>
        <v>0</v>
      </c>
      <c r="AJ443">
        <f ca="1">INTEGRAL2(AI443,$B443,AJ442,AI442,$B442,Analysis!$B$22)</f>
        <v>0</v>
      </c>
      <c r="AK443">
        <f ca="1">IF(AND(B443&lt;Analysis!$B$35,B443&gt;0),INTEGRAL2(AJ443,$B443,AK442,AJ442,$B442,Analysis!$B$23),0)</f>
        <v>0</v>
      </c>
      <c r="AM443">
        <f>Analysis!$B$31*'Flight Input'!U443+IF('Flight Input'!U443 &gt; 0,Analysis!$B$32,0)</f>
        <v>0</v>
      </c>
      <c r="AN443">
        <f ca="1">_xlfn.COVARIANCE.P($AK$102:$AK$1171,AM443:AM1512)</f>
        <v>-9.8503924586310423E-2</v>
      </c>
      <c r="AO443">
        <f t="shared" ca="1" si="805"/>
        <v>0</v>
      </c>
    </row>
    <row r="444" spans="1:41" x14ac:dyDescent="0.3">
      <c r="A444">
        <v>442</v>
      </c>
      <c r="B444">
        <f>'Flight Input'!M444</f>
        <v>8.8911879999941448</v>
      </c>
      <c r="C444">
        <f ca="1">INDIRECT(CONCATENATE("'Flight Input'!",Analysis!$B$2,A444+2))</f>
        <v>9.8531051400000003</v>
      </c>
      <c r="D444">
        <f t="shared" si="802"/>
        <v>2.0141000000876375E-2</v>
      </c>
      <c r="F444">
        <f t="shared" ca="1" si="806"/>
        <v>87.081041959564402</v>
      </c>
      <c r="G444">
        <f t="shared" ca="1" si="807"/>
        <v>385.71904208850327</v>
      </c>
      <c r="I444">
        <f>SUM(D$2:D444)/COUNT(D$2:D444)</f>
        <v>1.999680542986133E-2</v>
      </c>
      <c r="J444">
        <f>D444/I444</f>
        <v>1.0072108803339017</v>
      </c>
      <c r="L444">
        <f ca="1">VARA(C$2:C444)</f>
        <v>5.0439204417798917E-4</v>
      </c>
      <c r="M444">
        <f ca="1">(L444-L443)/D444</f>
        <v>-5.6730126362647594E-5</v>
      </c>
      <c r="N444">
        <f t="shared" ca="1" si="808"/>
        <v>-5.0167816888692353E-2</v>
      </c>
      <c r="O444" t="b">
        <f ca="1">IF(OR(O443,M444*MIN((B444-B$2)*Analysis!$B$19,1)&gt;Analysis!$B$18),TRUE,FALSE)</f>
        <v>0</v>
      </c>
      <c r="P444">
        <f ca="1">IF(O444,P443,SUM(C$2:C444)/COUNT(C$2:C444))</f>
        <v>9.8523954540406375</v>
      </c>
      <c r="Q444">
        <f ca="1">IF(O444,C444-P444,0)</f>
        <v>0</v>
      </c>
      <c r="R444">
        <f ca="1">R443+Q444*$D444</f>
        <v>0</v>
      </c>
      <c r="S444">
        <f t="shared" ca="1" si="809"/>
        <v>0</v>
      </c>
      <c r="U444">
        <f ca="1">MEDIAN2(Q444,Analysis!$B$5,2)</f>
        <v>0</v>
      </c>
      <c r="V444">
        <f t="shared" ref="V444:W444" ca="1" si="922">V443+U444*$D444</f>
        <v>0</v>
      </c>
      <c r="W444">
        <f t="shared" ca="1" si="922"/>
        <v>0</v>
      </c>
      <c r="Y444">
        <f ca="1">AVERAGE2(U444,Analysis!$B$5,2)</f>
        <v>0</v>
      </c>
      <c r="Z444">
        <f t="shared" ref="Z444:AA444" ca="1" si="923">Z443+Y444*$D444</f>
        <v>0</v>
      </c>
      <c r="AA444">
        <f t="shared" ca="1" si="923"/>
        <v>0</v>
      </c>
      <c r="AD444">
        <f ca="1">IF(B444&gt;0,C444-Analysis!$B$14,0)</f>
        <v>-3.611004942859708E-3</v>
      </c>
      <c r="AE444">
        <f ca="1">IF(B444&gt;0,AE443+AD444*$D444,0)</f>
        <v>-3.8411078521091123E-2</v>
      </c>
      <c r="AF444">
        <f ca="1">IF(B444&gt;0,AF443+AE444*$D444,0)</f>
        <v>-0.19150812277126483</v>
      </c>
      <c r="AG444">
        <f ca="1">IF(AND(B444&gt;Analysis!$B$34,B444&lt;Analysis!$B$35),FilterInput(AD444,Analysis!$B$29,Analysis!$B$30),0)</f>
        <v>0</v>
      </c>
      <c r="AH444">
        <f ca="1">MEDIAN2(AG444,Analysis!$B$5,2)</f>
        <v>0</v>
      </c>
      <c r="AI444">
        <f ca="1">AVERAGE2(AH444,Analysis!$B$6,2)</f>
        <v>0</v>
      </c>
      <c r="AJ444">
        <f ca="1">INTEGRAL2(AI444,$B444,AJ443,AI443,$B443,Analysis!$B$22)</f>
        <v>0</v>
      </c>
      <c r="AK444">
        <f ca="1">IF(AND(B444&lt;Analysis!$B$35,B444&gt;0),INTEGRAL2(AJ444,$B444,AK443,AJ443,$B443,Analysis!$B$23),0)</f>
        <v>0</v>
      </c>
      <c r="AM444">
        <f>Analysis!$B$31*'Flight Input'!U444+IF('Flight Input'!U444 &gt; 0,Analysis!$B$32,0)</f>
        <v>0</v>
      </c>
      <c r="AN444">
        <f ca="1">_xlfn.COVARIANCE.P($AK$102:$AK$1171,AM444:AM1513)</f>
        <v>-9.8154981071067765E-2</v>
      </c>
      <c r="AO444">
        <f t="shared" ca="1" si="805"/>
        <v>0</v>
      </c>
    </row>
    <row r="445" spans="1:41" x14ac:dyDescent="0.3">
      <c r="A445">
        <v>443</v>
      </c>
      <c r="B445">
        <f>'Flight Input'!M445</f>
        <v>8.9112809999933233</v>
      </c>
      <c r="C445">
        <f ca="1">INDIRECT(CONCATENATE("'Flight Input'!",Analysis!$B$2,A445+2))</f>
        <v>9.850083660000001</v>
      </c>
      <c r="D445">
        <f t="shared" si="802"/>
        <v>2.0092999999178573E-2</v>
      </c>
      <c r="F445">
        <f t="shared" ca="1" si="806"/>
        <v>87.278959690536695</v>
      </c>
      <c r="G445">
        <f t="shared" ca="1" si="807"/>
        <v>387.47273822549352</v>
      </c>
      <c r="I445">
        <f>SUM(D$2:D445)/COUNT(D$2:D445)</f>
        <v>1.9997022573358662E-2</v>
      </c>
      <c r="J445">
        <f>D445/I445</f>
        <v>1.0047995858117287</v>
      </c>
      <c r="L445">
        <f ca="1">VARA(C$2:C445)</f>
        <v>5.03265498603701E-4</v>
      </c>
      <c r="M445">
        <f ca="1">(L445-L444)/D445</f>
        <v>-5.6066569170070336E-5</v>
      </c>
      <c r="N445">
        <f t="shared" ca="1" si="808"/>
        <v>-0.15037475738430128</v>
      </c>
      <c r="O445" t="b">
        <f ca="1">IF(OR(O444,M445*MIN((B445-B$2)*Analysis!$B$19,1)&gt;Analysis!$B$18),TRUE,FALSE)</f>
        <v>0</v>
      </c>
      <c r="P445">
        <f ca="1">IF(O445,P444,SUM(C$2:C445)/COUNT(C$2:C445))</f>
        <v>9.8523902472973024</v>
      </c>
      <c r="Q445">
        <f ca="1">IF(O445,C445-P445,0)</f>
        <v>0</v>
      </c>
      <c r="R445">
        <f ca="1">R444+Q445*$D445</f>
        <v>0</v>
      </c>
      <c r="S445">
        <f t="shared" ca="1" si="809"/>
        <v>0</v>
      </c>
      <c r="U445">
        <f ca="1">MEDIAN2(Q445,Analysis!$B$5,2)</f>
        <v>0</v>
      </c>
      <c r="V445">
        <f t="shared" ref="V445:W445" ca="1" si="924">V444+U445*$D445</f>
        <v>0</v>
      </c>
      <c r="W445">
        <f t="shared" ca="1" si="924"/>
        <v>0</v>
      </c>
      <c r="Y445">
        <f ca="1">AVERAGE2(U445,Analysis!$B$5,2)</f>
        <v>0</v>
      </c>
      <c r="Z445">
        <f t="shared" ref="Z445:AA445" ca="1" si="925">Z444+Y445*$D445</f>
        <v>0</v>
      </c>
      <c r="AA445">
        <f t="shared" ca="1" si="925"/>
        <v>0</v>
      </c>
      <c r="AD445">
        <f ca="1">IF(B445&gt;0,C445-Analysis!$B$14,0)</f>
        <v>-6.6324849428589516E-3</v>
      </c>
      <c r="AE445">
        <f ca="1">IF(B445&gt;0,AE444+AD445*$D445,0)</f>
        <v>-3.8544345041042538E-2</v>
      </c>
      <c r="AF445">
        <f ca="1">IF(B445&gt;0,AF444+AE445*$D445,0)</f>
        <v>-0.19228259429614283</v>
      </c>
      <c r="AG445">
        <f ca="1">IF(AND(B445&gt;Analysis!$B$34,B445&lt;Analysis!$B$35),FilterInput(AD445,Analysis!$B$29,Analysis!$B$30),0)</f>
        <v>0</v>
      </c>
      <c r="AH445">
        <f ca="1">MEDIAN2(AG445,Analysis!$B$5,2)</f>
        <v>0</v>
      </c>
      <c r="AI445">
        <f ca="1">AVERAGE2(AH445,Analysis!$B$6,2)</f>
        <v>0</v>
      </c>
      <c r="AJ445">
        <f ca="1">INTEGRAL2(AI445,$B445,AJ444,AI444,$B444,Analysis!$B$22)</f>
        <v>0</v>
      </c>
      <c r="AK445">
        <f ca="1">IF(AND(B445&lt;Analysis!$B$35,B445&gt;0),INTEGRAL2(AJ445,$B445,AK444,AJ444,$B444,Analysis!$B$23),0)</f>
        <v>0</v>
      </c>
      <c r="AM445">
        <f>Analysis!$B$31*'Flight Input'!U445+IF('Flight Input'!U445 &gt; 0,Analysis!$B$32,0)</f>
        <v>0</v>
      </c>
      <c r="AN445">
        <f ca="1">_xlfn.COVARIANCE.P($AK$102:$AK$1171,AM445:AM1514)</f>
        <v>-9.7801247173236655E-2</v>
      </c>
      <c r="AO445">
        <f t="shared" ca="1" si="805"/>
        <v>0</v>
      </c>
    </row>
    <row r="446" spans="1:41" x14ac:dyDescent="0.3">
      <c r="A446">
        <v>444</v>
      </c>
      <c r="B446">
        <f>'Flight Input'!M446</f>
        <v>8.9323690000019269</v>
      </c>
      <c r="C446">
        <f ca="1">INDIRECT(CONCATENATE("'Flight Input'!",Analysis!$B$2,A446+2))</f>
        <v>9.8507409300000006</v>
      </c>
      <c r="D446">
        <f t="shared" si="802"/>
        <v>2.1088000008603558E-2</v>
      </c>
      <c r="F446">
        <f t="shared" ca="1" si="806"/>
        <v>87.486692115353293</v>
      </c>
      <c r="G446">
        <f t="shared" ca="1" si="807"/>
        <v>389.31765758957476</v>
      </c>
      <c r="I446">
        <f>SUM(D$2:D446)/COUNT(D$2:D446)</f>
        <v>1.9999479729744349E-2</v>
      </c>
      <c r="J446">
        <f>D446/I446</f>
        <v>1.054427429791601</v>
      </c>
      <c r="L446">
        <f ca="1">VARA(C$2:C446)</f>
        <v>5.021381306668253E-4</v>
      </c>
      <c r="M446">
        <f ca="1">(L446-L445)/D446</f>
        <v>-5.3460163904388908E-5</v>
      </c>
      <c r="N446">
        <f t="shared" ca="1" si="808"/>
        <v>3.1167962809723237E-2</v>
      </c>
      <c r="O446" t="b">
        <f ca="1">IF(OR(O445,M446*MIN((B446-B$2)*Analysis!$B$19,1)&gt;Analysis!$B$18),TRUE,FALSE)</f>
        <v>0</v>
      </c>
      <c r="P446">
        <f ca="1">IF(O446,P445,SUM(C$2:C446)/COUNT(C$2:C446))</f>
        <v>9.8523865409662967</v>
      </c>
      <c r="Q446">
        <f ca="1">IF(O446,C446-P446,0)</f>
        <v>0</v>
      </c>
      <c r="R446">
        <f ca="1">R445+Q446*$D446</f>
        <v>0</v>
      </c>
      <c r="S446">
        <f t="shared" ca="1" si="809"/>
        <v>0</v>
      </c>
      <c r="U446">
        <f ca="1">MEDIAN2(Q446,Analysis!$B$5,2)</f>
        <v>0</v>
      </c>
      <c r="V446">
        <f t="shared" ref="V446:W446" ca="1" si="926">V445+U446*$D446</f>
        <v>0</v>
      </c>
      <c r="W446">
        <f t="shared" ca="1" si="926"/>
        <v>0</v>
      </c>
      <c r="Y446">
        <f ca="1">AVERAGE2(U446,Analysis!$B$5,2)</f>
        <v>0</v>
      </c>
      <c r="Z446">
        <f t="shared" ref="Z446:AA446" ca="1" si="927">Z445+Y446*$D446</f>
        <v>0</v>
      </c>
      <c r="AA446">
        <f t="shared" ca="1" si="927"/>
        <v>0</v>
      </c>
      <c r="AD446">
        <f ca="1">IF(B446&gt;0,C446-Analysis!$B$14,0)</f>
        <v>-5.9752149428593526E-3</v>
      </c>
      <c r="AE446">
        <f ca="1">IF(B446&gt;0,AE445+AD446*$D446,0)</f>
        <v>-3.8670350373808962E-2</v>
      </c>
      <c r="AF446">
        <f ca="1">IF(B446&gt;0,AF445+AE446*$D446,0)</f>
        <v>-0.19309807464515841</v>
      </c>
      <c r="AG446">
        <f ca="1">IF(AND(B446&gt;Analysis!$B$34,B446&lt;Analysis!$B$35),FilterInput(AD446,Analysis!$B$29,Analysis!$B$30),0)</f>
        <v>0</v>
      </c>
      <c r="AH446">
        <f ca="1">MEDIAN2(AG446,Analysis!$B$5,2)</f>
        <v>0</v>
      </c>
      <c r="AI446">
        <f ca="1">AVERAGE2(AH446,Analysis!$B$6,2)</f>
        <v>0</v>
      </c>
      <c r="AJ446">
        <f ca="1">INTEGRAL2(AI446,$B446,AJ445,AI445,$B445,Analysis!$B$22)</f>
        <v>0</v>
      </c>
      <c r="AK446">
        <f ca="1">IF(AND(B446&lt;Analysis!$B$35,B446&gt;0),INTEGRAL2(AJ446,$B446,AK445,AJ445,$B445,Analysis!$B$23),0)</f>
        <v>0</v>
      </c>
      <c r="AM446">
        <f>Analysis!$B$31*'Flight Input'!U446+IF('Flight Input'!U446 &gt; 0,Analysis!$B$32,0)</f>
        <v>0</v>
      </c>
      <c r="AN446">
        <f ca="1">_xlfn.COVARIANCE.P($AK$102:$AK$1171,AM446:AM1515)</f>
        <v>-9.7442017310022014E-2</v>
      </c>
      <c r="AO446">
        <f t="shared" ca="1" si="805"/>
        <v>0</v>
      </c>
    </row>
    <row r="447" spans="1:41" x14ac:dyDescent="0.3">
      <c r="A447">
        <v>445</v>
      </c>
      <c r="B447">
        <f>'Flight Input'!M447</f>
        <v>8.9531209999986459</v>
      </c>
      <c r="C447">
        <f ca="1">INDIRECT(CONCATENATE("'Flight Input'!",Analysis!$B$2,A447+2))</f>
        <v>9.8506232100000002</v>
      </c>
      <c r="D447">
        <f t="shared" si="802"/>
        <v>2.0751999996718951E-2</v>
      </c>
      <c r="F447">
        <f t="shared" ca="1" si="806"/>
        <v>87.691112248174889</v>
      </c>
      <c r="G447">
        <f t="shared" ca="1" si="807"/>
        <v>391.1374235506612</v>
      </c>
      <c r="I447">
        <f>SUM(D$2:D447)/COUNT(D$2:D447)</f>
        <v>2.0001170786524067E-2</v>
      </c>
      <c r="J447">
        <f>D447/I447</f>
        <v>1.0375392629865827</v>
      </c>
      <c r="L447">
        <f ca="1">VARA(C$2:C447)</f>
        <v>5.0101670197879005E-4</v>
      </c>
      <c r="M447">
        <f ca="1">(L447-L446)/D447</f>
        <v>-5.403954742735879E-5</v>
      </c>
      <c r="N447">
        <f t="shared" ca="1" si="808"/>
        <v>-5.6727062460988987E-3</v>
      </c>
      <c r="O447" t="b">
        <f ca="1">IF(OR(O446,M447*MIN((B447-B$2)*Analysis!$B$19,1)&gt;Analysis!$B$18),TRUE,FALSE)</f>
        <v>0</v>
      </c>
      <c r="P447">
        <f ca="1">IF(O447,P446,SUM(C$2:C447)/COUNT(C$2:C447))</f>
        <v>9.8523825873094211</v>
      </c>
      <c r="Q447">
        <f ca="1">IF(O447,C447-P447,0)</f>
        <v>0</v>
      </c>
      <c r="R447">
        <f ca="1">R446+Q447*$D447</f>
        <v>0</v>
      </c>
      <c r="S447">
        <f t="shared" ca="1" si="809"/>
        <v>0</v>
      </c>
      <c r="U447">
        <f ca="1">MEDIAN2(Q447,Analysis!$B$5,2)</f>
        <v>0</v>
      </c>
      <c r="V447">
        <f t="shared" ref="V447:W447" ca="1" si="928">V446+U447*$D447</f>
        <v>0</v>
      </c>
      <c r="W447">
        <f t="shared" ca="1" si="928"/>
        <v>0</v>
      </c>
      <c r="Y447">
        <f ca="1">AVERAGE2(U447,Analysis!$B$5,2)</f>
        <v>0</v>
      </c>
      <c r="Z447">
        <f t="shared" ref="Z447:AA447" ca="1" si="929">Z446+Y447*$D447</f>
        <v>0</v>
      </c>
      <c r="AA447">
        <f t="shared" ca="1" si="929"/>
        <v>0</v>
      </c>
      <c r="AD447">
        <f ca="1">IF(B447&gt;0,C447-Analysis!$B$14,0)</f>
        <v>-6.0929349428597845E-3</v>
      </c>
      <c r="AE447">
        <f ca="1">IF(B447&gt;0,AE446+AD447*$D447,0)</f>
        <v>-3.8796790959723194E-2</v>
      </c>
      <c r="AF447">
        <f ca="1">IF(B447&gt;0,AF446+AE447*$D447,0)</f>
        <v>-0.19390318565102729</v>
      </c>
      <c r="AG447">
        <f ca="1">IF(AND(B447&gt;Analysis!$B$34,B447&lt;Analysis!$B$35),FilterInput(AD447,Analysis!$B$29,Analysis!$B$30),0)</f>
        <v>0</v>
      </c>
      <c r="AH447">
        <f ca="1">MEDIAN2(AG447,Analysis!$B$5,2)</f>
        <v>0</v>
      </c>
      <c r="AI447">
        <f ca="1">AVERAGE2(AH447,Analysis!$B$6,2)</f>
        <v>0</v>
      </c>
      <c r="AJ447">
        <f ca="1">INTEGRAL2(AI447,$B447,AJ446,AI446,$B446,Analysis!$B$22)</f>
        <v>0</v>
      </c>
      <c r="AK447">
        <f ca="1">IF(AND(B447&lt;Analysis!$B$35,B447&gt;0),INTEGRAL2(AJ447,$B447,AK446,AJ446,$B446,Analysis!$B$23),0)</f>
        <v>0</v>
      </c>
      <c r="AM447">
        <f>Analysis!$B$31*'Flight Input'!U447+IF('Flight Input'!U447 &gt; 0,Analysis!$B$32,0)</f>
        <v>0</v>
      </c>
      <c r="AN447">
        <f ca="1">_xlfn.COVARIANCE.P($AK$102:$AK$1171,AM447:AM1516)</f>
        <v>-9.7077180743246158E-2</v>
      </c>
      <c r="AO447">
        <f t="shared" ca="1" si="805"/>
        <v>0</v>
      </c>
    </row>
    <row r="448" spans="1:41" x14ac:dyDescent="0.3">
      <c r="A448">
        <v>446</v>
      </c>
      <c r="B448">
        <f>'Flight Input'!M448</f>
        <v>8.9713460000057239</v>
      </c>
      <c r="C448">
        <f ca="1">INDIRECT(CONCATENATE("'Flight Input'!",Analysis!$B$2,A448+2))</f>
        <v>9.8519573700000009</v>
      </c>
      <c r="D448">
        <f t="shared" si="802"/>
        <v>1.8225000007078052E-2</v>
      </c>
      <c r="F448">
        <f t="shared" ca="1" si="806"/>
        <v>87.870664171312868</v>
      </c>
      <c r="G448">
        <f t="shared" ca="1" si="807"/>
        <v>392.73886640580531</v>
      </c>
      <c r="I448">
        <f>SUM(D$2:D448)/COUNT(D$2:D448)</f>
        <v>1.9997188340830242E-2</v>
      </c>
      <c r="J448">
        <f>D448/I448</f>
        <v>0.91137812458695822</v>
      </c>
      <c r="L448">
        <f ca="1">VARA(C$2:C448)</f>
        <v>4.9989375064086463E-4</v>
      </c>
      <c r="M448">
        <f ca="1">(L448-L447)/D448</f>
        <v>-6.1615985596120789E-5</v>
      </c>
      <c r="N448">
        <f t="shared" ca="1" si="808"/>
        <v>7.3204938243215473E-2</v>
      </c>
      <c r="O448" t="b">
        <f ca="1">IF(OR(O447,M448*MIN((B448-B$2)*Analysis!$B$19,1)&gt;Analysis!$B$18),TRUE,FALSE)</f>
        <v>0</v>
      </c>
      <c r="P448">
        <f ca="1">IF(O448,P447,SUM(C$2:C448)/COUNT(C$2:C448))</f>
        <v>9.8523816360402723</v>
      </c>
      <c r="Q448">
        <f ca="1">IF(O448,C448-P448,0)</f>
        <v>0</v>
      </c>
      <c r="R448">
        <f ca="1">R447+Q448*$D448</f>
        <v>0</v>
      </c>
      <c r="S448">
        <f t="shared" ca="1" si="809"/>
        <v>0</v>
      </c>
      <c r="U448">
        <f ca="1">MEDIAN2(Q448,Analysis!$B$5,2)</f>
        <v>0</v>
      </c>
      <c r="V448">
        <f t="shared" ref="V448:W448" ca="1" si="930">V447+U448*$D448</f>
        <v>0</v>
      </c>
      <c r="W448">
        <f t="shared" ca="1" si="930"/>
        <v>0</v>
      </c>
      <c r="Y448">
        <f ca="1">AVERAGE2(U448,Analysis!$B$5,2)</f>
        <v>0</v>
      </c>
      <c r="Z448">
        <f t="shared" ref="Z448:AA448" ca="1" si="931">Z447+Y448*$D448</f>
        <v>0</v>
      </c>
      <c r="AA448">
        <f t="shared" ca="1" si="931"/>
        <v>0</v>
      </c>
      <c r="AD448">
        <f ca="1">IF(B448&gt;0,C448-Analysis!$B$14,0)</f>
        <v>-4.7587749428590342E-3</v>
      </c>
      <c r="AE448">
        <f ca="1">IF(B448&gt;0,AE447+AD448*$D448,0)</f>
        <v>-3.8883519633090481E-2</v>
      </c>
      <c r="AF448">
        <f ca="1">IF(B448&gt;0,AF447+AE448*$D448,0)</f>
        <v>-0.19461183779661559</v>
      </c>
      <c r="AG448">
        <f ca="1">IF(AND(B448&gt;Analysis!$B$34,B448&lt;Analysis!$B$35),FilterInput(AD448,Analysis!$B$29,Analysis!$B$30),0)</f>
        <v>0</v>
      </c>
      <c r="AH448">
        <f ca="1">MEDIAN2(AG448,Analysis!$B$5,2)</f>
        <v>0</v>
      </c>
      <c r="AI448">
        <f ca="1">AVERAGE2(AH448,Analysis!$B$6,2)</f>
        <v>0</v>
      </c>
      <c r="AJ448">
        <f ca="1">INTEGRAL2(AI448,$B448,AJ447,AI447,$B447,Analysis!$B$22)</f>
        <v>0</v>
      </c>
      <c r="AK448">
        <f ca="1">IF(AND(B448&lt;Analysis!$B$35,B448&gt;0),INTEGRAL2(AJ448,$B448,AK447,AJ447,$B447,Analysis!$B$23),0)</f>
        <v>0</v>
      </c>
      <c r="AM448">
        <f>Analysis!$B$31*'Flight Input'!U448+IF('Flight Input'!U448 &gt; 0,Analysis!$B$32,0)</f>
        <v>0</v>
      </c>
      <c r="AN448">
        <f ca="1">_xlfn.COVARIANCE.P($AK$102:$AK$1171,AM448:AM1517)</f>
        <v>-9.6704740901349936E-2</v>
      </c>
      <c r="AO448">
        <f t="shared" ca="1" si="805"/>
        <v>0</v>
      </c>
    </row>
    <row r="449" spans="1:41" x14ac:dyDescent="0.3">
      <c r="A449">
        <v>447</v>
      </c>
      <c r="B449">
        <f>'Flight Input'!M449</f>
        <v>8.9924549999996088</v>
      </c>
      <c r="C449">
        <f ca="1">INDIRECT(CONCATENATE("'Flight Input'!",Analysis!$B$2,A449+2))</f>
        <v>9.8511529499999995</v>
      </c>
      <c r="D449">
        <f t="shared" si="802"/>
        <v>2.1108999993884936E-2</v>
      </c>
      <c r="F449">
        <f t="shared" ca="1" si="806"/>
        <v>88.078612158874179</v>
      </c>
      <c r="G449">
        <f t="shared" ca="1" si="807"/>
        <v>394.59811782932837</v>
      </c>
      <c r="I449">
        <f>SUM(D$2:D449)/COUNT(D$2:D449)</f>
        <v>1.9999675615221861E-2</v>
      </c>
      <c r="J449">
        <f>D449/I449</f>
        <v>1.0554671185676012</v>
      </c>
      <c r="L449">
        <f ca="1">VARA(C$2:C449)</f>
        <v>4.9877878990025422E-4</v>
      </c>
      <c r="M449">
        <f ca="1">(L449-L448)/D449</f>
        <v>-5.2819211754863261E-5</v>
      </c>
      <c r="N449">
        <f t="shared" ca="1" si="808"/>
        <v>-3.8107916065872542E-2</v>
      </c>
      <c r="O449" t="b">
        <f ca="1">IF(OR(O448,M449*MIN((B449-B$2)*Analysis!$B$19,1)&gt;Analysis!$B$18),TRUE,FALSE)</f>
        <v>0</v>
      </c>
      <c r="P449">
        <f ca="1">IF(O449,P448,SUM(C$2:C449)/COUNT(C$2:C449))</f>
        <v>9.8523788934375034</v>
      </c>
      <c r="Q449">
        <f ca="1">IF(O449,C449-P449,0)</f>
        <v>0</v>
      </c>
      <c r="R449">
        <f ca="1">R448+Q449*$D449</f>
        <v>0</v>
      </c>
      <c r="S449">
        <f t="shared" ca="1" si="809"/>
        <v>0</v>
      </c>
      <c r="U449">
        <f ca="1">MEDIAN2(Q449,Analysis!$B$5,2)</f>
        <v>0</v>
      </c>
      <c r="V449">
        <f t="shared" ref="V449:W449" ca="1" si="932">V448+U449*$D449</f>
        <v>0</v>
      </c>
      <c r="W449">
        <f t="shared" ca="1" si="932"/>
        <v>0</v>
      </c>
      <c r="Y449">
        <f ca="1">AVERAGE2(U449,Analysis!$B$5,2)</f>
        <v>0</v>
      </c>
      <c r="Z449">
        <f t="shared" ref="Z449:AA449" ca="1" si="933">Z448+Y449*$D449</f>
        <v>0</v>
      </c>
      <c r="AA449">
        <f t="shared" ca="1" si="933"/>
        <v>0</v>
      </c>
      <c r="AD449">
        <f ca="1">IF(B449&gt;0,C449-Analysis!$B$14,0)</f>
        <v>-5.5631949428605054E-3</v>
      </c>
      <c r="AE449">
        <f ca="1">IF(B449&gt;0,AE448+AD449*$D449,0)</f>
        <v>-3.9000953115105305E-2</v>
      </c>
      <c r="AF449">
        <f ca="1">IF(B449&gt;0,AF448+AE449*$D449,0)</f>
        <v>-0.19543510891568386</v>
      </c>
      <c r="AG449">
        <f ca="1">IF(AND(B449&gt;Analysis!$B$34,B449&lt;Analysis!$B$35),FilterInput(AD449,Analysis!$B$29,Analysis!$B$30),0)</f>
        <v>0</v>
      </c>
      <c r="AH449">
        <f ca="1">MEDIAN2(AG449,Analysis!$B$5,2)</f>
        <v>0</v>
      </c>
      <c r="AI449">
        <f ca="1">AVERAGE2(AH449,Analysis!$B$6,2)</f>
        <v>0</v>
      </c>
      <c r="AJ449">
        <f ca="1">INTEGRAL2(AI449,$B449,AJ448,AI448,$B448,Analysis!$B$22)</f>
        <v>0</v>
      </c>
      <c r="AK449">
        <f ca="1">IF(AND(B449&lt;Analysis!$B$35,B449&gt;0),INTEGRAL2(AJ449,$B449,AK448,AJ448,$B448,Analysis!$B$23),0)</f>
        <v>0</v>
      </c>
      <c r="AM449">
        <f>Analysis!$B$31*'Flight Input'!U449+IF('Flight Input'!U449 &gt; 0,Analysis!$B$32,0)</f>
        <v>0</v>
      </c>
      <c r="AN449">
        <f ca="1">_xlfn.COVARIANCE.P($AK$102:$AK$1171,AM449:AM1518)</f>
        <v>-9.6327678842486705E-2</v>
      </c>
      <c r="AO449">
        <f t="shared" ca="1" si="805"/>
        <v>0</v>
      </c>
    </row>
    <row r="450" spans="1:41" x14ac:dyDescent="0.3">
      <c r="A450">
        <v>448</v>
      </c>
      <c r="B450">
        <f>'Flight Input'!M450</f>
        <v>9.0075380000052974</v>
      </c>
      <c r="C450">
        <f ca="1">INDIRECT(CONCATENATE("'Flight Input'!",Analysis!$B$2,A450+2))</f>
        <v>9.8503387199999999</v>
      </c>
      <c r="D450">
        <f t="shared" si="802"/>
        <v>1.5083000005688518E-2</v>
      </c>
      <c r="F450">
        <f t="shared" ca="1" si="806"/>
        <v>88.227184817843977</v>
      </c>
      <c r="G450">
        <f t="shared" ca="1" si="807"/>
        <v>395.92884845843781</v>
      </c>
      <c r="I450">
        <f>SUM(D$2:D450)/COUNT(D$2:D450)</f>
        <v>1.9988700892879154E-2</v>
      </c>
      <c r="J450">
        <f>D450/I450</f>
        <v>0.75457630220790084</v>
      </c>
      <c r="L450">
        <f ca="1">VARA(C$2:C450)</f>
        <v>4.976747145600352E-4</v>
      </c>
      <c r="M450">
        <f ca="1">(L450-L449)/D450</f>
        <v>-7.3199982748963535E-5</v>
      </c>
      <c r="N450">
        <f t="shared" ca="1" si="808"/>
        <v>-5.3983292428064565E-2</v>
      </c>
      <c r="O450" t="b">
        <f ca="1">IF(OR(O449,M450*MIN((B450-B$2)*Analysis!$B$19,1)&gt;Analysis!$B$18),TRUE,FALSE)</f>
        <v>0</v>
      </c>
      <c r="P450">
        <f ca="1">IF(O450,P449,SUM(C$2:C450)/COUNT(C$2:C450))</f>
        <v>9.8523743496213836</v>
      </c>
      <c r="Q450">
        <f ca="1">IF(O450,C450-P450,0)</f>
        <v>0</v>
      </c>
      <c r="R450">
        <f ca="1">R449+Q450*$D450</f>
        <v>0</v>
      </c>
      <c r="S450">
        <f t="shared" ca="1" si="809"/>
        <v>0</v>
      </c>
      <c r="U450">
        <f ca="1">MEDIAN2(Q450,Analysis!$B$5,2)</f>
        <v>0</v>
      </c>
      <c r="V450">
        <f t="shared" ref="V450:W450" ca="1" si="934">V449+U450*$D450</f>
        <v>0</v>
      </c>
      <c r="W450">
        <f t="shared" ca="1" si="934"/>
        <v>0</v>
      </c>
      <c r="Y450">
        <f ca="1">AVERAGE2(U450,Analysis!$B$5,2)</f>
        <v>0</v>
      </c>
      <c r="Z450">
        <f t="shared" ref="Z450:AA450" ca="1" si="935">Z449+Y450*$D450</f>
        <v>0</v>
      </c>
      <c r="AA450">
        <f t="shared" ca="1" si="935"/>
        <v>0</v>
      </c>
      <c r="AD450">
        <f ca="1">IF(B450&gt;0,C450-Analysis!$B$14,0)</f>
        <v>-6.3774249428600882E-3</v>
      </c>
      <c r="AE450">
        <f ca="1">IF(B450&gt;0,AE449+AD450*$D450,0)</f>
        <v>-3.9097143815554743E-2</v>
      </c>
      <c r="AF450">
        <f ca="1">IF(B450&gt;0,AF449+AE450*$D450,0)</f>
        <v>-0.19602481113607628</v>
      </c>
      <c r="AG450">
        <f ca="1">IF(AND(B450&gt;Analysis!$B$34,B450&lt;Analysis!$B$35),FilterInput(AD450,Analysis!$B$29,Analysis!$B$30),0)</f>
        <v>0</v>
      </c>
      <c r="AH450">
        <f ca="1">MEDIAN2(AG450,Analysis!$B$5,2)</f>
        <v>0</v>
      </c>
      <c r="AI450">
        <f ca="1">AVERAGE2(AH450,Analysis!$B$6,2)</f>
        <v>0</v>
      </c>
      <c r="AJ450">
        <f ca="1">INTEGRAL2(AI450,$B450,AJ449,AI449,$B449,Analysis!$B$22)</f>
        <v>0</v>
      </c>
      <c r="AK450">
        <f ca="1">IF(AND(B450&lt;Analysis!$B$35,B450&gt;0),INTEGRAL2(AJ450,$B450,AK449,AJ449,$B449,Analysis!$B$23),0)</f>
        <v>0</v>
      </c>
      <c r="AM450">
        <f>Analysis!$B$31*'Flight Input'!U450+IF('Flight Input'!U450 &gt; 0,Analysis!$B$32,0)</f>
        <v>0</v>
      </c>
      <c r="AN450">
        <f ca="1">_xlfn.COVARIANCE.P($AK$102:$AK$1171,AM450:AM1519)</f>
        <v>-9.5944417552832742E-2</v>
      </c>
      <c r="AO450">
        <f t="shared" ca="1" si="805"/>
        <v>0</v>
      </c>
    </row>
    <row r="451" spans="1:41" x14ac:dyDescent="0.3">
      <c r="A451">
        <v>449</v>
      </c>
      <c r="B451">
        <f>'Flight Input'!M451</f>
        <v>9.0278510000061942</v>
      </c>
      <c r="C451">
        <f ca="1">INDIRECT(CONCATENATE("'Flight Input'!",Analysis!$B$2,A451+2))</f>
        <v>9.8537231700000003</v>
      </c>
      <c r="D451">
        <f t="shared" ref="D451:D514" si="936">B451-B450</f>
        <v>2.0313000000896864E-2</v>
      </c>
      <c r="F451">
        <f t="shared" ca="1" si="806"/>
        <v>88.427343496605019</v>
      </c>
      <c r="G451">
        <f t="shared" ca="1" si="807"/>
        <v>397.72507308696368</v>
      </c>
      <c r="I451">
        <f>SUM(D$2:D451)/COUNT(D$2:D451)</f>
        <v>1.9989423162607479E-2</v>
      </c>
      <c r="J451">
        <f>D451/I451</f>
        <v>1.0161874024906667</v>
      </c>
      <c r="L451">
        <f ca="1">VARA(C$2:C451)</f>
        <v>4.9657035054873966E-4</v>
      </c>
      <c r="M451">
        <f ca="1">(L451-L450)/D451</f>
        <v>-5.4367351511188595E-5</v>
      </c>
      <c r="N451">
        <f t="shared" ca="1" si="808"/>
        <v>0.16661497562403368</v>
      </c>
      <c r="O451" t="b">
        <f ca="1">IF(OR(O450,M451*MIN((B451-B$2)*Analysis!$B$19,1)&gt;Analysis!$B$18),TRUE,FALSE)</f>
        <v>0</v>
      </c>
      <c r="P451">
        <f ca="1">IF(O451,P450,SUM(C$2:C451)/COUNT(C$2:C451))</f>
        <v>9.8523773470000027</v>
      </c>
      <c r="Q451">
        <f ca="1">IF(O451,C451-P451,0)</f>
        <v>0</v>
      </c>
      <c r="R451">
        <f ca="1">R450+Q451*$D451</f>
        <v>0</v>
      </c>
      <c r="S451">
        <f t="shared" ca="1" si="809"/>
        <v>0</v>
      </c>
      <c r="U451">
        <f ca="1">MEDIAN2(Q451,Analysis!$B$5,2)</f>
        <v>0</v>
      </c>
      <c r="V451">
        <f t="shared" ref="V451:W451" ca="1" si="937">V450+U451*$D451</f>
        <v>0</v>
      </c>
      <c r="W451">
        <f t="shared" ca="1" si="937"/>
        <v>0</v>
      </c>
      <c r="Y451">
        <f ca="1">AVERAGE2(U451,Analysis!$B$5,2)</f>
        <v>0</v>
      </c>
      <c r="Z451">
        <f t="shared" ref="Z451:AA451" ca="1" si="938">Z450+Y451*$D451</f>
        <v>0</v>
      </c>
      <c r="AA451">
        <f t="shared" ca="1" si="938"/>
        <v>0</v>
      </c>
      <c r="AD451">
        <f ca="1">IF(B451&gt;0,C451-Analysis!$B$14,0)</f>
        <v>-2.9929749428596608E-3</v>
      </c>
      <c r="AE451">
        <f ca="1">IF(B451&gt;0,AE450+AD451*$D451,0)</f>
        <v>-3.9157940115571735E-2</v>
      </c>
      <c r="AF451">
        <f ca="1">IF(B451&gt;0,AF450+AE451*$D451,0)</f>
        <v>-0.19682022637367902</v>
      </c>
      <c r="AG451">
        <f ca="1">IF(AND(B451&gt;Analysis!$B$34,B451&lt;Analysis!$B$35),FilterInput(AD451,Analysis!$B$29,Analysis!$B$30),0)</f>
        <v>0</v>
      </c>
      <c r="AH451">
        <f ca="1">MEDIAN2(AG451,Analysis!$B$5,2)</f>
        <v>0</v>
      </c>
      <c r="AI451">
        <f ca="1">AVERAGE2(AH451,Analysis!$B$6,2)</f>
        <v>0</v>
      </c>
      <c r="AJ451">
        <f ca="1">INTEGRAL2(AI451,$B451,AJ450,AI450,$B450,Analysis!$B$22)</f>
        <v>0</v>
      </c>
      <c r="AK451">
        <f ca="1">IF(AND(B451&lt;Analysis!$B$35,B451&gt;0),INTEGRAL2(AJ451,$B451,AK450,AJ450,$B450,Analysis!$B$23),0)</f>
        <v>0</v>
      </c>
      <c r="AM451">
        <f>Analysis!$B$31*'Flight Input'!U451+IF('Flight Input'!U451 &gt; 0,Analysis!$B$32,0)</f>
        <v>0</v>
      </c>
      <c r="AN451">
        <f ca="1">_xlfn.COVARIANCE.P($AK$102:$AK$1171,AM451:AM1520)</f>
        <v>-9.5556123538584045E-2</v>
      </c>
      <c r="AO451">
        <f t="shared" ref="AO451:AO514" ca="1" si="939">AM451-AK451</f>
        <v>0</v>
      </c>
    </row>
    <row r="452" spans="1:41" x14ac:dyDescent="0.3">
      <c r="A452">
        <v>450</v>
      </c>
      <c r="B452">
        <f>'Flight Input'!M452</f>
        <v>9.0519409999978961</v>
      </c>
      <c r="C452">
        <f ca="1">INDIRECT(CONCATENATE("'Flight Input'!",Analysis!$B$2,A452+2))</f>
        <v>9.8534484899999999</v>
      </c>
      <c r="D452">
        <f t="shared" si="936"/>
        <v>2.4089999991701916E-2</v>
      </c>
      <c r="F452">
        <f t="shared" ref="F452:F515" ca="1" si="940">F451+C452*$D452</f>
        <v>88.664713070647352</v>
      </c>
      <c r="G452">
        <f t="shared" ref="G452:G515" ca="1" si="941">G451+F452*$D452</f>
        <v>399.86100602409982</v>
      </c>
      <c r="I452">
        <f>SUM(D$2:D452)/COUNT(D$2:D452)</f>
        <v>1.9998535555561022E-2</v>
      </c>
      <c r="J452">
        <f>D452/I452</f>
        <v>1.2045882022097951</v>
      </c>
      <c r="L452">
        <f ca="1">VARA(C$2:C452)</f>
        <v>4.9546940488822918E-4</v>
      </c>
      <c r="M452">
        <f ca="1">(L452-L451)/D452</f>
        <v>-4.5701355786206589E-5</v>
      </c>
      <c r="N452">
        <f t="shared" ref="N452:N515" ca="1" si="942">(C452-C451)/D452</f>
        <v>-1.1402241597967308E-2</v>
      </c>
      <c r="O452" t="b">
        <f ca="1">IF(OR(O451,M452*MIN((B452-B$2)*Analysis!$B$19,1)&gt;Analysis!$B$18),TRUE,FALSE)</f>
        <v>0</v>
      </c>
      <c r="P452">
        <f ca="1">IF(O452,P451,SUM(C$2:C452)/COUNT(C$2:C452))</f>
        <v>9.852379722039915</v>
      </c>
      <c r="Q452">
        <f ca="1">IF(O452,C452-P452,0)</f>
        <v>0</v>
      </c>
      <c r="R452">
        <f ca="1">R451+Q452*$D452</f>
        <v>0</v>
      </c>
      <c r="S452">
        <f t="shared" ref="S452:S515" ca="1" si="943">S451+R452*$D452</f>
        <v>0</v>
      </c>
      <c r="U452">
        <f ca="1">MEDIAN2(Q452,Analysis!$B$5,2)</f>
        <v>0</v>
      </c>
      <c r="V452">
        <f t="shared" ref="V452:W452" ca="1" si="944">V451+U452*$D452</f>
        <v>0</v>
      </c>
      <c r="W452">
        <f t="shared" ca="1" si="944"/>
        <v>0</v>
      </c>
      <c r="Y452">
        <f ca="1">AVERAGE2(U452,Analysis!$B$5,2)</f>
        <v>0</v>
      </c>
      <c r="Z452">
        <f t="shared" ref="Z452:AA452" ca="1" si="945">Z451+Y452*$D452</f>
        <v>0</v>
      </c>
      <c r="AA452">
        <f t="shared" ca="1" si="945"/>
        <v>0</v>
      </c>
      <c r="AD452">
        <f ca="1">IF(B452&gt;0,C452-Analysis!$B$14,0)</f>
        <v>-3.2676549428600765E-3</v>
      </c>
      <c r="AE452">
        <f ca="1">IF(B452&gt;0,AE451+AD452*$D452,0)</f>
        <v>-3.9236657923118118E-2</v>
      </c>
      <c r="AF452">
        <f ca="1">IF(B452&gt;0,AF451+AE452*$D452,0)</f>
        <v>-0.19776543746272135</v>
      </c>
      <c r="AG452">
        <f ca="1">IF(AND(B452&gt;Analysis!$B$34,B452&lt;Analysis!$B$35),FilterInput(AD452,Analysis!$B$29,Analysis!$B$30),0)</f>
        <v>0</v>
      </c>
      <c r="AH452">
        <f ca="1">MEDIAN2(AG452,Analysis!$B$5,2)</f>
        <v>0</v>
      </c>
      <c r="AI452">
        <f ca="1">AVERAGE2(AH452,Analysis!$B$6,2)</f>
        <v>0</v>
      </c>
      <c r="AJ452">
        <f ca="1">INTEGRAL2(AI452,$B452,AJ451,AI451,$B451,Analysis!$B$22)</f>
        <v>0</v>
      </c>
      <c r="AK452">
        <f ca="1">IF(AND(B452&lt;Analysis!$B$35,B452&gt;0),INTEGRAL2(AJ452,$B452,AK451,AJ451,$B451,Analysis!$B$23),0)</f>
        <v>0</v>
      </c>
      <c r="AM452">
        <f>Analysis!$B$31*'Flight Input'!U452+IF('Flight Input'!U452 &gt; 0,Analysis!$B$32,0)</f>
        <v>0</v>
      </c>
      <c r="AN452">
        <f ca="1">_xlfn.COVARIANCE.P($AK$102:$AK$1171,AM452:AM1521)</f>
        <v>-9.5161906784294648E-2</v>
      </c>
      <c r="AO452">
        <f t="shared" ca="1" si="939"/>
        <v>0</v>
      </c>
    </row>
    <row r="453" spans="1:41" x14ac:dyDescent="0.3">
      <c r="A453">
        <v>451</v>
      </c>
      <c r="B453">
        <f>'Flight Input'!M453</f>
        <v>9.068316999997478</v>
      </c>
      <c r="C453">
        <f ca="1">INDIRECT(CONCATENATE("'Flight Input'!",Analysis!$B$2,A453+2))</f>
        <v>9.85359564</v>
      </c>
      <c r="D453">
        <f t="shared" si="936"/>
        <v>1.6375999999581836E-2</v>
      </c>
      <c r="F453">
        <f t="shared" ca="1" si="940"/>
        <v>88.826075552843875</v>
      </c>
      <c r="G453">
        <f t="shared" ca="1" si="941"/>
        <v>401.31562183731603</v>
      </c>
      <c r="I453">
        <f>SUM(D$2:D453)/COUNT(D$2:D453)</f>
        <v>1.9990503325946877E-2</v>
      </c>
      <c r="J453">
        <f>D453/I453</f>
        <v>0.81918897851493522</v>
      </c>
      <c r="L453">
        <f ca="1">VARA(C$2:C453)</f>
        <v>4.9437407402498331E-4</v>
      </c>
      <c r="M453">
        <f ca="1">(L453-L452)/D453</f>
        <v>-6.6886349735823387E-5</v>
      </c>
      <c r="N453">
        <f t="shared" ca="1" si="942"/>
        <v>8.985710796522552E-3</v>
      </c>
      <c r="O453" t="b">
        <f ca="1">IF(OR(O452,M453*MIN((B453-B$2)*Analysis!$B$19,1)&gt;Analysis!$B$18),TRUE,FALSE)</f>
        <v>0</v>
      </c>
      <c r="P453">
        <f ca="1">IF(O453,P452,SUM(C$2:C453)/COUNT(C$2:C453))</f>
        <v>9.8523824121238981</v>
      </c>
      <c r="Q453">
        <f ca="1">IF(O453,C453-P453,0)</f>
        <v>0</v>
      </c>
      <c r="R453">
        <f ca="1">R452+Q453*$D453</f>
        <v>0</v>
      </c>
      <c r="S453">
        <f t="shared" ca="1" si="943"/>
        <v>0</v>
      </c>
      <c r="U453">
        <f ca="1">MEDIAN2(Q453,Analysis!$B$5,2)</f>
        <v>0</v>
      </c>
      <c r="V453">
        <f t="shared" ref="V453:W453" ca="1" si="946">V452+U453*$D453</f>
        <v>0</v>
      </c>
      <c r="W453">
        <f t="shared" ca="1" si="946"/>
        <v>0</v>
      </c>
      <c r="Y453">
        <f ca="1">AVERAGE2(U453,Analysis!$B$5,2)</f>
        <v>0</v>
      </c>
      <c r="Z453">
        <f t="shared" ref="Z453:AA453" ca="1" si="947">Z452+Y453*$D453</f>
        <v>0</v>
      </c>
      <c r="AA453">
        <f t="shared" ca="1" si="947"/>
        <v>0</v>
      </c>
      <c r="AD453">
        <f ca="1">IF(B453&gt;0,C453-Analysis!$B$14,0)</f>
        <v>-3.1205049428599807E-3</v>
      </c>
      <c r="AE453">
        <f ca="1">IF(B453&gt;0,AE452+AD453*$D453,0)</f>
        <v>-3.9287759312061091E-2</v>
      </c>
      <c r="AF453">
        <f ca="1">IF(B453&gt;0,AF452+AE453*$D453,0)</f>
        <v>-0.19840881380919922</v>
      </c>
      <c r="AG453">
        <f ca="1">IF(AND(B453&gt;Analysis!$B$34,B453&lt;Analysis!$B$35),FilterInput(AD453,Analysis!$B$29,Analysis!$B$30),0)</f>
        <v>0</v>
      </c>
      <c r="AH453">
        <f ca="1">MEDIAN2(AG453,Analysis!$B$5,2)</f>
        <v>0</v>
      </c>
      <c r="AI453">
        <f ca="1">AVERAGE2(AH453,Analysis!$B$6,2)</f>
        <v>0</v>
      </c>
      <c r="AJ453">
        <f ca="1">INTEGRAL2(AI453,$B453,AJ452,AI452,$B452,Analysis!$B$22)</f>
        <v>0</v>
      </c>
      <c r="AK453">
        <f ca="1">IF(AND(B453&lt;Analysis!$B$35,B453&gt;0),INTEGRAL2(AJ453,$B453,AK452,AJ452,$B452,Analysis!$B$23),0)</f>
        <v>0</v>
      </c>
      <c r="AM453">
        <f>Analysis!$B$31*'Flight Input'!U453+IF('Flight Input'!U453 &gt; 0,Analysis!$B$32,0)</f>
        <v>0</v>
      </c>
      <c r="AN453">
        <f ca="1">_xlfn.COVARIANCE.P($AK$102:$AK$1171,AM453:AM1522)</f>
        <v>-9.4761405758851433E-2</v>
      </c>
      <c r="AO453">
        <f t="shared" ca="1" si="939"/>
        <v>0</v>
      </c>
    </row>
    <row r="454" spans="1:41" x14ac:dyDescent="0.3">
      <c r="A454">
        <v>452</v>
      </c>
      <c r="B454">
        <f>'Flight Input'!M454</f>
        <v>9.0950299999967683</v>
      </c>
      <c r="C454">
        <f ca="1">INDIRECT(CONCATENATE("'Flight Input'!",Analysis!$B$2,A454+2))</f>
        <v>9.8536054500000017</v>
      </c>
      <c r="D454">
        <f t="shared" si="936"/>
        <v>2.6712999999290332E-2</v>
      </c>
      <c r="F454">
        <f t="shared" ca="1" si="940"/>
        <v>89.089294915222737</v>
      </c>
      <c r="G454">
        <f t="shared" ca="1" si="941"/>
        <v>403.69546417232317</v>
      </c>
      <c r="I454">
        <f>SUM(D$2:D454)/COUNT(D$2:D454)</f>
        <v>2.0005376106197636E-2</v>
      </c>
      <c r="J454">
        <f>D454/I454</f>
        <v>1.3352910666355673</v>
      </c>
      <c r="L454">
        <f ca="1">VARA(C$2:C454)</f>
        <v>4.9328362810813989E-4</v>
      </c>
      <c r="M454">
        <f ca="1">(L454-L453)/D454</f>
        <v>-4.0820795750098524E-5</v>
      </c>
      <c r="N454">
        <f t="shared" ca="1" si="942"/>
        <v>3.6723692591341056E-4</v>
      </c>
      <c r="O454" t="b">
        <f ca="1">IF(OR(O453,M454*MIN((B454-B$2)*Analysis!$B$19,1)&gt;Analysis!$B$18),TRUE,FALSE)</f>
        <v>0</v>
      </c>
      <c r="P454">
        <f ca="1">IF(O454,P453,SUM(C$2:C454)/COUNT(C$2:C454))</f>
        <v>9.8523851119867594</v>
      </c>
      <c r="Q454">
        <f ca="1">IF(O454,C454-P454,0)</f>
        <v>0</v>
      </c>
      <c r="R454">
        <f ca="1">R453+Q454*$D454</f>
        <v>0</v>
      </c>
      <c r="S454">
        <f t="shared" ca="1" si="943"/>
        <v>0</v>
      </c>
      <c r="U454">
        <f ca="1">MEDIAN2(Q454,Analysis!$B$5,2)</f>
        <v>0</v>
      </c>
      <c r="V454">
        <f t="shared" ref="V454:W454" ca="1" si="948">V453+U454*$D454</f>
        <v>0</v>
      </c>
      <c r="W454">
        <f t="shared" ca="1" si="948"/>
        <v>0</v>
      </c>
      <c r="Y454">
        <f ca="1">AVERAGE2(U454,Analysis!$B$5,2)</f>
        <v>0</v>
      </c>
      <c r="Z454">
        <f t="shared" ref="Z454:AA454" ca="1" si="949">Z453+Y454*$D454</f>
        <v>0</v>
      </c>
      <c r="AA454">
        <f t="shared" ca="1" si="949"/>
        <v>0</v>
      </c>
      <c r="AD454">
        <f ca="1">IF(B454&gt;0,C454-Analysis!$B$14,0)</f>
        <v>-3.1106949428583164E-3</v>
      </c>
      <c r="AE454">
        <f ca="1">IF(B454&gt;0,AE453+AD454*$D454,0)</f>
        <v>-3.9370855306067459E-2</v>
      </c>
      <c r="AF454">
        <f ca="1">IF(B454&gt;0,AF453+AE454*$D454,0)</f>
        <v>-0.19946052746696227</v>
      </c>
      <c r="AG454">
        <f ca="1">IF(AND(B454&gt;Analysis!$B$34,B454&lt;Analysis!$B$35),FilterInput(AD454,Analysis!$B$29,Analysis!$B$30),0)</f>
        <v>0</v>
      </c>
      <c r="AH454">
        <f ca="1">MEDIAN2(AG454,Analysis!$B$5,2)</f>
        <v>0</v>
      </c>
      <c r="AI454">
        <f ca="1">AVERAGE2(AH454,Analysis!$B$6,2)</f>
        <v>0</v>
      </c>
      <c r="AJ454">
        <f ca="1">INTEGRAL2(AI454,$B454,AJ453,AI453,$B453,Analysis!$B$22)</f>
        <v>0</v>
      </c>
      <c r="AK454">
        <f ca="1">IF(AND(B454&lt;Analysis!$B$35,B454&gt;0),INTEGRAL2(AJ454,$B454,AK453,AJ453,$B453,Analysis!$B$23),0)</f>
        <v>0</v>
      </c>
      <c r="AM454">
        <f>Analysis!$B$31*'Flight Input'!U454+IF('Flight Input'!U454 &gt; 0,Analysis!$B$32,0)</f>
        <v>0</v>
      </c>
      <c r="AN454">
        <f ca="1">_xlfn.COVARIANCE.P($AK$102:$AK$1171,AM454:AM1523)</f>
        <v>-9.4355402394892665E-2</v>
      </c>
      <c r="AO454">
        <f t="shared" ca="1" si="939"/>
        <v>0</v>
      </c>
    </row>
    <row r="455" spans="1:41" x14ac:dyDescent="0.3">
      <c r="A455">
        <v>453</v>
      </c>
      <c r="B455">
        <f>'Flight Input'!M455</f>
        <v>9.1123260000022128</v>
      </c>
      <c r="C455">
        <f ca="1">INDIRECT(CONCATENATE("'Flight Input'!",Analysis!$B$2,A455+2))</f>
        <v>9.8529776099999999</v>
      </c>
      <c r="D455">
        <f t="shared" si="936"/>
        <v>1.7296000005444512E-2</v>
      </c>
      <c r="F455">
        <f t="shared" ca="1" si="940"/>
        <v>89.259712016018938</v>
      </c>
      <c r="G455">
        <f t="shared" ca="1" si="941"/>
        <v>405.23930015183822</v>
      </c>
      <c r="I455">
        <f>SUM(D$2:D455)/COUNT(D$2:D455)</f>
        <v>1.9999395143502817E-2</v>
      </c>
      <c r="J455">
        <f>D455/I455</f>
        <v>0.86482615505816662</v>
      </c>
      <c r="L455">
        <f ca="1">VARA(C$2:C455)</f>
        <v>4.9219547502324184E-4</v>
      </c>
      <c r="M455">
        <f ca="1">(L455-L454)/D455</f>
        <v>-6.2913568718520085E-5</v>
      </c>
      <c r="N455">
        <f t="shared" ca="1" si="942"/>
        <v>-3.62997224678583E-2</v>
      </c>
      <c r="O455" t="b">
        <f ca="1">IF(OR(O454,M455*MIN((B455-B$2)*Analysis!$B$19,1)&gt;Analysis!$B$18),TRUE,FALSE)</f>
        <v>0</v>
      </c>
      <c r="P455">
        <f ca="1">IF(O455,P454,SUM(C$2:C455)/COUNT(C$2:C455))</f>
        <v>9.8523864170484625</v>
      </c>
      <c r="Q455">
        <f ca="1">IF(O455,C455-P455,0)</f>
        <v>0</v>
      </c>
      <c r="R455">
        <f ca="1">R454+Q455*$D455</f>
        <v>0</v>
      </c>
      <c r="S455">
        <f t="shared" ca="1" si="943"/>
        <v>0</v>
      </c>
      <c r="U455">
        <f ca="1">MEDIAN2(Q455,Analysis!$B$5,2)</f>
        <v>0</v>
      </c>
      <c r="V455">
        <f t="shared" ref="V455:W455" ca="1" si="950">V454+U455*$D455</f>
        <v>0</v>
      </c>
      <c r="W455">
        <f t="shared" ca="1" si="950"/>
        <v>0</v>
      </c>
      <c r="Y455">
        <f ca="1">AVERAGE2(U455,Analysis!$B$5,2)</f>
        <v>0</v>
      </c>
      <c r="Z455">
        <f t="shared" ref="Z455:AA455" ca="1" si="951">Z454+Y455*$D455</f>
        <v>0</v>
      </c>
      <c r="AA455">
        <f t="shared" ca="1" si="951"/>
        <v>0</v>
      </c>
      <c r="AD455">
        <f ca="1">IF(B455&gt;0,C455-Analysis!$B$14,0)</f>
        <v>-3.7385349428600279E-3</v>
      </c>
      <c r="AE455">
        <f ca="1">IF(B455&gt;0,AE454+AD455*$D455,0)</f>
        <v>-3.9435517006459524E-2</v>
      </c>
      <c r="AF455">
        <f ca="1">IF(B455&gt;0,AF454+AE455*$D455,0)</f>
        <v>-0.2001426041693207</v>
      </c>
      <c r="AG455">
        <f ca="1">IF(AND(B455&gt;Analysis!$B$34,B455&lt;Analysis!$B$35),FilterInput(AD455,Analysis!$B$29,Analysis!$B$30),0)</f>
        <v>0</v>
      </c>
      <c r="AH455">
        <f ca="1">MEDIAN2(AG455,Analysis!$B$5,2)</f>
        <v>0</v>
      </c>
      <c r="AI455">
        <f ca="1">AVERAGE2(AH455,Analysis!$B$6,2)</f>
        <v>0</v>
      </c>
      <c r="AJ455">
        <f ca="1">INTEGRAL2(AI455,$B455,AJ454,AI454,$B454,Analysis!$B$22)</f>
        <v>0</v>
      </c>
      <c r="AK455">
        <f ca="1">IF(AND(B455&lt;Analysis!$B$35,B455&gt;0),INTEGRAL2(AJ455,$B455,AK454,AJ454,$B454,Analysis!$B$23),0)</f>
        <v>0</v>
      </c>
      <c r="AM455">
        <f>Analysis!$B$31*'Flight Input'!U455+IF('Flight Input'!U455 &gt; 0,Analysis!$B$32,0)</f>
        <v>0</v>
      </c>
      <c r="AN455">
        <f ca="1">_xlfn.COVARIANCE.P($AK$102:$AK$1171,AM455:AM1524)</f>
        <v>-9.3943017101828119E-2</v>
      </c>
      <c r="AO455">
        <f t="shared" ca="1" si="939"/>
        <v>0</v>
      </c>
    </row>
    <row r="456" spans="1:41" x14ac:dyDescent="0.3">
      <c r="A456">
        <v>454</v>
      </c>
      <c r="B456">
        <f>'Flight Input'!M456</f>
        <v>9.132448000003933</v>
      </c>
      <c r="C456">
        <f ca="1">INDIRECT(CONCATENATE("'Flight Input'!",Analysis!$B$2,A456+2))</f>
        <v>9.8507605500000004</v>
      </c>
      <c r="D456">
        <f t="shared" si="936"/>
        <v>2.0122000001720153E-2</v>
      </c>
      <c r="F456">
        <f t="shared" ca="1" si="940"/>
        <v>89.457929019822984</v>
      </c>
      <c r="G456">
        <f t="shared" ca="1" si="941"/>
        <v>407.03937259972901</v>
      </c>
      <c r="I456">
        <f>SUM(D$2:D456)/COUNT(D$2:D456)</f>
        <v>1.9999665198256598E-2</v>
      </c>
      <c r="J456">
        <f>D456/I456</f>
        <v>1.0061168425696556</v>
      </c>
      <c r="L456">
        <f ca="1">VARA(C$2:C456)</f>
        <v>4.911171537872721E-4</v>
      </c>
      <c r="M456">
        <f ca="1">(L456-L455)/D456</f>
        <v>-5.358916786987181E-5</v>
      </c>
      <c r="N456">
        <f t="shared" ca="1" si="942"/>
        <v>-0.11018089652171856</v>
      </c>
      <c r="O456" t="b">
        <f ca="1">IF(OR(O455,M456*MIN((B456-B$2)*Analysis!$B$19,1)&gt;Analysis!$B$18),TRUE,FALSE)</f>
        <v>0</v>
      </c>
      <c r="P456">
        <f ca="1">IF(O456,P455,SUM(C$2:C456)/COUNT(C$2:C456))</f>
        <v>9.85238284371429</v>
      </c>
      <c r="Q456">
        <f ca="1">IF(O456,C456-P456,0)</f>
        <v>0</v>
      </c>
      <c r="R456">
        <f ca="1">R455+Q456*$D456</f>
        <v>0</v>
      </c>
      <c r="S456">
        <f t="shared" ca="1" si="943"/>
        <v>0</v>
      </c>
      <c r="U456">
        <f ca="1">MEDIAN2(Q456,Analysis!$B$5,2)</f>
        <v>0</v>
      </c>
      <c r="V456">
        <f t="shared" ref="V456:W456" ca="1" si="952">V455+U456*$D456</f>
        <v>0</v>
      </c>
      <c r="W456">
        <f t="shared" ca="1" si="952"/>
        <v>0</v>
      </c>
      <c r="Y456">
        <f ca="1">AVERAGE2(U456,Analysis!$B$5,2)</f>
        <v>0</v>
      </c>
      <c r="Z456">
        <f t="shared" ref="Z456:AA456" ca="1" si="953">Z455+Y456*$D456</f>
        <v>0</v>
      </c>
      <c r="AA456">
        <f t="shared" ca="1" si="953"/>
        <v>0</v>
      </c>
      <c r="AD456">
        <f ca="1">IF(B456&gt;0,C456-Analysis!$B$14,0)</f>
        <v>-5.9555949428595767E-3</v>
      </c>
      <c r="AE456">
        <f ca="1">IF(B456&gt;0,AE455+AD456*$D456,0)</f>
        <v>-3.9555355487909991E-2</v>
      </c>
      <c r="AF456">
        <f ca="1">IF(B456&gt;0,AF455+AE456*$D456,0)</f>
        <v>-0.20093853703251646</v>
      </c>
      <c r="AG456">
        <f ca="1">IF(AND(B456&gt;Analysis!$B$34,B456&lt;Analysis!$B$35),FilterInput(AD456,Analysis!$B$29,Analysis!$B$30),0)</f>
        <v>0</v>
      </c>
      <c r="AH456">
        <f ca="1">MEDIAN2(AG456,Analysis!$B$5,2)</f>
        <v>0</v>
      </c>
      <c r="AI456">
        <f ca="1">AVERAGE2(AH456,Analysis!$B$6,2)</f>
        <v>0</v>
      </c>
      <c r="AJ456">
        <f ca="1">INTEGRAL2(AI456,$B456,AJ455,AI455,$B455,Analysis!$B$22)</f>
        <v>0</v>
      </c>
      <c r="AK456">
        <f ca="1">IF(AND(B456&lt;Analysis!$B$35,B456&gt;0),INTEGRAL2(AJ456,$B456,AK455,AJ455,$B455,Analysis!$B$23),0)</f>
        <v>0</v>
      </c>
      <c r="AM456">
        <f>Analysis!$B$31*'Flight Input'!U456+IF('Flight Input'!U456 &gt; 0,Analysis!$B$32,0)</f>
        <v>0</v>
      </c>
      <c r="AN456">
        <f ca="1">_xlfn.COVARIANCE.P($AK$102:$AK$1171,AM456:AM1525)</f>
        <v>-9.3524972115085536E-2</v>
      </c>
      <c r="AO456">
        <f t="shared" ca="1" si="939"/>
        <v>0</v>
      </c>
    </row>
    <row r="457" spans="1:41" x14ac:dyDescent="0.3">
      <c r="A457">
        <v>455</v>
      </c>
      <c r="B457">
        <f>'Flight Input'!M457</f>
        <v>9.1494289999973262</v>
      </c>
      <c r="C457">
        <f ca="1">INDIRECT(CONCATENATE("'Flight Input'!",Analysis!$B$2,A457+2))</f>
        <v>9.8501229000000006</v>
      </c>
      <c r="D457">
        <f t="shared" si="936"/>
        <v>1.6980999993393198E-2</v>
      </c>
      <c r="F457">
        <f t="shared" ca="1" si="940"/>
        <v>89.625193956722811</v>
      </c>
      <c r="G457">
        <f t="shared" ca="1" si="941"/>
        <v>408.56129801771596</v>
      </c>
      <c r="I457">
        <f>SUM(D$2:D457)/COUNT(D$2:D457)</f>
        <v>1.9993030769234921E-2</v>
      </c>
      <c r="J457">
        <f>D457/I457</f>
        <v>0.84934596407080976</v>
      </c>
      <c r="L457">
        <f ca="1">VARA(C$2:C457)</f>
        <v>4.9004897574657954E-4</v>
      </c>
      <c r="M457">
        <f ca="1">(L457-L456)/D457</f>
        <v>-6.2904307232091608E-5</v>
      </c>
      <c r="N457">
        <f t="shared" ca="1" si="942"/>
        <v>-3.7550792076315516E-2</v>
      </c>
      <c r="O457" t="b">
        <f ca="1">IF(OR(O456,M457*MIN((B457-B$2)*Analysis!$B$19,1)&gt;Analysis!$B$18),TRUE,FALSE)</f>
        <v>0</v>
      </c>
      <c r="P457">
        <f ca="1">IF(O457,P456,SUM(C$2:C457)/COUNT(C$2:C457))</f>
        <v>9.852377887697374</v>
      </c>
      <c r="Q457">
        <f ca="1">IF(O457,C457-P457,0)</f>
        <v>0</v>
      </c>
      <c r="R457">
        <f ca="1">R456+Q457*$D457</f>
        <v>0</v>
      </c>
      <c r="S457">
        <f t="shared" ca="1" si="943"/>
        <v>0</v>
      </c>
      <c r="U457">
        <f ca="1">MEDIAN2(Q457,Analysis!$B$5,2)</f>
        <v>0</v>
      </c>
      <c r="V457">
        <f t="shared" ref="V457:W457" ca="1" si="954">V456+U457*$D457</f>
        <v>0</v>
      </c>
      <c r="W457">
        <f t="shared" ca="1" si="954"/>
        <v>0</v>
      </c>
      <c r="Y457">
        <f ca="1">AVERAGE2(U457,Analysis!$B$5,2)</f>
        <v>0</v>
      </c>
      <c r="Z457">
        <f t="shared" ref="Z457:AA457" ca="1" si="955">Z456+Y457*$D457</f>
        <v>0</v>
      </c>
      <c r="AA457">
        <f t="shared" ca="1" si="955"/>
        <v>0</v>
      </c>
      <c r="AD457">
        <f ca="1">IF(B457&gt;0,C457-Analysis!$B$14,0)</f>
        <v>-6.5932449428593998E-3</v>
      </c>
      <c r="AE457">
        <f ca="1">IF(B457&gt;0,AE456+AD457*$D457,0)</f>
        <v>-3.9667315380241125E-2</v>
      </c>
      <c r="AF457">
        <f ca="1">IF(B457&gt;0,AF456+AE457*$D457,0)</f>
        <v>-0.20161212771472625</v>
      </c>
      <c r="AG457">
        <f ca="1">IF(AND(B457&gt;Analysis!$B$34,B457&lt;Analysis!$B$35),FilterInput(AD457,Analysis!$B$29,Analysis!$B$30),0)</f>
        <v>0</v>
      </c>
      <c r="AH457">
        <f ca="1">MEDIAN2(AG457,Analysis!$B$5,2)</f>
        <v>0</v>
      </c>
      <c r="AI457">
        <f ca="1">AVERAGE2(AH457,Analysis!$B$6,2)</f>
        <v>0</v>
      </c>
      <c r="AJ457">
        <f ca="1">INTEGRAL2(AI457,$B457,AJ456,AI456,$B456,Analysis!$B$22)</f>
        <v>0</v>
      </c>
      <c r="AK457">
        <f ca="1">IF(AND(B457&lt;Analysis!$B$35,B457&gt;0),INTEGRAL2(AJ457,$B457,AK456,AJ456,$B456,Analysis!$B$23),0)</f>
        <v>0</v>
      </c>
      <c r="AM457">
        <f>Analysis!$B$31*'Flight Input'!U457+IF('Flight Input'!U457 &gt; 0,Analysis!$B$32,0)</f>
        <v>0</v>
      </c>
      <c r="AN457">
        <f ca="1">_xlfn.COVARIANCE.P($AK$102:$AK$1171,AM457:AM1526)</f>
        <v>-9.3101672558452156E-2</v>
      </c>
      <c r="AO457">
        <f t="shared" ca="1" si="939"/>
        <v>0</v>
      </c>
    </row>
    <row r="458" spans="1:41" x14ac:dyDescent="0.3">
      <c r="A458">
        <v>456</v>
      </c>
      <c r="B458">
        <f>'Flight Input'!M458</f>
        <v>9.1725169999990612</v>
      </c>
      <c r="C458">
        <f ca="1">INDIRECT(CONCATENATE("'Flight Input'!",Analysis!$B$2,A458+2))</f>
        <v>9.850554540000001</v>
      </c>
      <c r="D458">
        <f t="shared" si="936"/>
        <v>2.3088000001735054E-2</v>
      </c>
      <c r="F458">
        <f t="shared" ca="1" si="940"/>
        <v>89.852623559959426</v>
      </c>
      <c r="G458">
        <f t="shared" ca="1" si="941"/>
        <v>410.6358153906242</v>
      </c>
      <c r="I458">
        <f>SUM(D$2:D458)/COUNT(D$2:D458)</f>
        <v>1.9999817982464089E-2</v>
      </c>
      <c r="J458">
        <f>D458/I458</f>
        <v>1.1544105062345413</v>
      </c>
      <c r="L458">
        <f ca="1">VARA(C$2:C458)</f>
        <v>4.8898158176905837E-4</v>
      </c>
      <c r="M458">
        <f ca="1">(L458-L457)/D458</f>
        <v>-4.6231547879459491E-5</v>
      </c>
      <c r="N458">
        <f t="shared" ca="1" si="942"/>
        <v>1.8695426194038543E-2</v>
      </c>
      <c r="O458" t="b">
        <f ca="1">IF(OR(O457,M458*MIN((B458-B$2)*Analysis!$B$19,1)&gt;Analysis!$B$18),TRUE,FALSE)</f>
        <v>0</v>
      </c>
      <c r="P458">
        <f ca="1">IF(O458,P457,SUM(C$2:C458)/COUNT(C$2:C458))</f>
        <v>9.8523738978774684</v>
      </c>
      <c r="Q458">
        <f ca="1">IF(O458,C458-P458,0)</f>
        <v>0</v>
      </c>
      <c r="R458">
        <f ca="1">R457+Q458*$D458</f>
        <v>0</v>
      </c>
      <c r="S458">
        <f t="shared" ca="1" si="943"/>
        <v>0</v>
      </c>
      <c r="U458">
        <f ca="1">MEDIAN2(Q458,Analysis!$B$5,2)</f>
        <v>0</v>
      </c>
      <c r="V458">
        <f t="shared" ref="V458:W458" ca="1" si="956">V457+U458*$D458</f>
        <v>0</v>
      </c>
      <c r="W458">
        <f t="shared" ca="1" si="956"/>
        <v>0</v>
      </c>
      <c r="Y458">
        <f ca="1">AVERAGE2(U458,Analysis!$B$5,2)</f>
        <v>0</v>
      </c>
      <c r="Z458">
        <f t="shared" ref="Z458:AA458" ca="1" si="957">Z457+Y458*$D458</f>
        <v>0</v>
      </c>
      <c r="AA458">
        <f t="shared" ca="1" si="957"/>
        <v>0</v>
      </c>
      <c r="AD458">
        <f ca="1">IF(B458&gt;0,C458-Analysis!$B$14,0)</f>
        <v>-6.1616049428590003E-3</v>
      </c>
      <c r="AE458">
        <f ca="1">IF(B458&gt;0,AE457+AD458*$D458,0)</f>
        <v>-3.9809574515172544E-2</v>
      </c>
      <c r="AF458">
        <f ca="1">IF(B458&gt;0,AF457+AE458*$D458,0)</f>
        <v>-0.20253125117120163</v>
      </c>
      <c r="AG458">
        <f ca="1">IF(AND(B458&gt;Analysis!$B$34,B458&lt;Analysis!$B$35),FilterInput(AD458,Analysis!$B$29,Analysis!$B$30),0)</f>
        <v>0</v>
      </c>
      <c r="AH458">
        <f ca="1">MEDIAN2(AG458,Analysis!$B$5,2)</f>
        <v>0</v>
      </c>
      <c r="AI458">
        <f ca="1">AVERAGE2(AH458,Analysis!$B$6,2)</f>
        <v>0</v>
      </c>
      <c r="AJ458">
        <f ca="1">INTEGRAL2(AI458,$B458,AJ457,AI457,$B457,Analysis!$B$22)</f>
        <v>0</v>
      </c>
      <c r="AK458">
        <f ca="1">IF(AND(B458&lt;Analysis!$B$35,B458&gt;0),INTEGRAL2(AJ458,$B458,AK457,AJ457,$B457,Analysis!$B$23),0)</f>
        <v>0</v>
      </c>
      <c r="AM458">
        <f>Analysis!$B$31*'Flight Input'!U458+IF('Flight Input'!U458 &gt; 0,Analysis!$B$32,0)</f>
        <v>0</v>
      </c>
      <c r="AN458">
        <f ca="1">_xlfn.COVARIANCE.P($AK$102:$AK$1171,AM458:AM1527)</f>
        <v>-9.2672291310997634E-2</v>
      </c>
      <c r="AO458">
        <f t="shared" ca="1" si="939"/>
        <v>0</v>
      </c>
    </row>
    <row r="459" spans="1:41" x14ac:dyDescent="0.3">
      <c r="A459">
        <v>457</v>
      </c>
      <c r="B459">
        <f>'Flight Input'!M459</f>
        <v>9.1901320000033593</v>
      </c>
      <c r="C459">
        <f ca="1">INDIRECT(CONCATENATE("'Flight Input'!",Analysis!$B$2,A459+2))</f>
        <v>9.8513883900000003</v>
      </c>
      <c r="D459">
        <f t="shared" si="936"/>
        <v>1.7615000004298054E-2</v>
      </c>
      <c r="F459">
        <f t="shared" ca="1" si="940"/>
        <v>90.026155766491613</v>
      </c>
      <c r="G459">
        <f t="shared" ca="1" si="941"/>
        <v>412.22162612483788</v>
      </c>
      <c r="I459">
        <f>SUM(D$2:D459)/COUNT(D$2:D459)</f>
        <v>1.9994599562380574E-2</v>
      </c>
      <c r="J459">
        <f>D459/I459</f>
        <v>0.88098788622105295</v>
      </c>
      <c r="L459">
        <f ca="1">VARA(C$2:C459)</f>
        <v>4.8791372076999222E-4</v>
      </c>
      <c r="M459">
        <f ca="1">(L459-L458)/D459</f>
        <v>-6.0622253693192671E-5</v>
      </c>
      <c r="N459">
        <f t="shared" ca="1" si="942"/>
        <v>4.7337496440300858E-2</v>
      </c>
      <c r="O459" t="b">
        <f ca="1">IF(OR(O458,M459*MIN((B459-B$2)*Analysis!$B$19,1)&gt;Analysis!$B$18),TRUE,FALSE)</f>
        <v>0</v>
      </c>
      <c r="P459">
        <f ca="1">IF(O459,P458,SUM(C$2:C459)/COUNT(C$2:C459))</f>
        <v>9.8523717461135423</v>
      </c>
      <c r="Q459">
        <f ca="1">IF(O459,C459-P459,0)</f>
        <v>0</v>
      </c>
      <c r="R459">
        <f ca="1">R458+Q459*$D459</f>
        <v>0</v>
      </c>
      <c r="S459">
        <f t="shared" ca="1" si="943"/>
        <v>0</v>
      </c>
      <c r="U459">
        <f ca="1">MEDIAN2(Q459,Analysis!$B$5,2)</f>
        <v>0</v>
      </c>
      <c r="V459">
        <f t="shared" ref="V459:W459" ca="1" si="958">V458+U459*$D459</f>
        <v>0</v>
      </c>
      <c r="W459">
        <f t="shared" ca="1" si="958"/>
        <v>0</v>
      </c>
      <c r="Y459">
        <f ca="1">AVERAGE2(U459,Analysis!$B$5,2)</f>
        <v>0</v>
      </c>
      <c r="Z459">
        <f t="shared" ref="Z459:AA459" ca="1" si="959">Z458+Y459*$D459</f>
        <v>0</v>
      </c>
      <c r="AA459">
        <f t="shared" ca="1" si="959"/>
        <v>0</v>
      </c>
      <c r="AD459">
        <f ca="1">IF(B459&gt;0,C459-Analysis!$B$14,0)</f>
        <v>-5.3277549428596416E-3</v>
      </c>
      <c r="AE459">
        <f ca="1">IF(B459&gt;0,AE458+AD459*$D459,0)</f>
        <v>-3.9903422918513919E-2</v>
      </c>
      <c r="AF459">
        <f ca="1">IF(B459&gt;0,AF458+AE459*$D459,0)</f>
        <v>-0.20323414996608277</v>
      </c>
      <c r="AG459">
        <f ca="1">IF(AND(B459&gt;Analysis!$B$34,B459&lt;Analysis!$B$35),FilterInput(AD459,Analysis!$B$29,Analysis!$B$30),0)</f>
        <v>0</v>
      </c>
      <c r="AH459">
        <f ca="1">MEDIAN2(AG459,Analysis!$B$5,2)</f>
        <v>0</v>
      </c>
      <c r="AI459">
        <f ca="1">AVERAGE2(AH459,Analysis!$B$6,2)</f>
        <v>0</v>
      </c>
      <c r="AJ459">
        <f ca="1">INTEGRAL2(AI459,$B459,AJ458,AI458,$B458,Analysis!$B$22)</f>
        <v>0</v>
      </c>
      <c r="AK459">
        <f ca="1">IF(AND(B459&lt;Analysis!$B$35,B459&gt;0),INTEGRAL2(AJ459,$B459,AK458,AJ458,$B458,Analysis!$B$23),0)</f>
        <v>0</v>
      </c>
      <c r="AM459">
        <f>Analysis!$B$31*'Flight Input'!U459+IF('Flight Input'!U459 &gt; 0,Analysis!$B$32,0)</f>
        <v>0</v>
      </c>
      <c r="AN459">
        <f ca="1">_xlfn.COVARIANCE.P($AK$102:$AK$1171,AM459:AM1528)</f>
        <v>-9.2233858048913556E-2</v>
      </c>
      <c r="AO459">
        <f t="shared" ca="1" si="939"/>
        <v>0</v>
      </c>
    </row>
    <row r="460" spans="1:41" x14ac:dyDescent="0.3">
      <c r="A460">
        <v>458</v>
      </c>
      <c r="B460">
        <f>'Flight Input'!M460</f>
        <v>9.2093480000039563</v>
      </c>
      <c r="C460">
        <f ca="1">INDIRECT(CONCATENATE("'Flight Input'!",Analysis!$B$2,A460+2))</f>
        <v>9.8508782700000008</v>
      </c>
      <c r="D460">
        <f t="shared" si="936"/>
        <v>1.9216000000596978E-2</v>
      </c>
      <c r="F460">
        <f t="shared" ca="1" si="940"/>
        <v>90.215450243333819</v>
      </c>
      <c r="G460">
        <f t="shared" ca="1" si="941"/>
        <v>413.95520621676764</v>
      </c>
      <c r="I460">
        <f>SUM(D$2:D460)/COUNT(D$2:D460)</f>
        <v>1.9992899563337378E-2</v>
      </c>
      <c r="J460">
        <f>D460/I460</f>
        <v>0.96114122614985442</v>
      </c>
      <c r="L460">
        <f ca="1">VARA(C$2:C460)</f>
        <v>4.8685326638291473E-4</v>
      </c>
      <c r="M460">
        <f ca="1">(L460-L459)/D460</f>
        <v>-5.518601098275115E-5</v>
      </c>
      <c r="N460">
        <f t="shared" ca="1" si="942"/>
        <v>-2.6546627809307631E-2</v>
      </c>
      <c r="O460" t="b">
        <f ca="1">IF(OR(O459,M460*MIN((B460-B$2)*Analysis!$B$19,1)&gt;Analysis!$B$18),TRUE,FALSE)</f>
        <v>0</v>
      </c>
      <c r="P460">
        <f ca="1">IF(O460,P459,SUM(C$2:C460)/COUNT(C$2:C460))</f>
        <v>9.8523684923529462</v>
      </c>
      <c r="Q460">
        <f ca="1">IF(O460,C460-P460,0)</f>
        <v>0</v>
      </c>
      <c r="R460">
        <f ca="1">R459+Q460*$D460</f>
        <v>0</v>
      </c>
      <c r="S460">
        <f t="shared" ca="1" si="943"/>
        <v>0</v>
      </c>
      <c r="U460">
        <f ca="1">MEDIAN2(Q460,Analysis!$B$5,2)</f>
        <v>0</v>
      </c>
      <c r="V460">
        <f t="shared" ref="V460:W460" ca="1" si="960">V459+U460*$D460</f>
        <v>0</v>
      </c>
      <c r="W460">
        <f t="shared" ca="1" si="960"/>
        <v>0</v>
      </c>
      <c r="Y460">
        <f ca="1">AVERAGE2(U460,Analysis!$B$5,2)</f>
        <v>0</v>
      </c>
      <c r="Z460">
        <f t="shared" ref="Z460:AA460" ca="1" si="961">Z459+Y460*$D460</f>
        <v>0</v>
      </c>
      <c r="AA460">
        <f t="shared" ca="1" si="961"/>
        <v>0</v>
      </c>
      <c r="AD460">
        <f ca="1">IF(B460&gt;0,C460-Analysis!$B$14,0)</f>
        <v>-5.8378749428591448E-3</v>
      </c>
      <c r="AE460">
        <f ca="1">IF(B460&gt;0,AE459+AD460*$D460,0)</f>
        <v>-4.0015603523419388E-2</v>
      </c>
      <c r="AF460">
        <f ca="1">IF(B460&gt;0,AF459+AE460*$D460,0)</f>
        <v>-0.2040030898034127</v>
      </c>
      <c r="AG460">
        <f ca="1">IF(AND(B460&gt;Analysis!$B$34,B460&lt;Analysis!$B$35),FilterInput(AD460,Analysis!$B$29,Analysis!$B$30),0)</f>
        <v>0</v>
      </c>
      <c r="AH460">
        <f ca="1">MEDIAN2(AG460,Analysis!$B$5,2)</f>
        <v>0</v>
      </c>
      <c r="AI460">
        <f ca="1">AVERAGE2(AH460,Analysis!$B$6,2)</f>
        <v>0</v>
      </c>
      <c r="AJ460">
        <f ca="1">INTEGRAL2(AI460,$B460,AJ459,AI459,$B459,Analysis!$B$22)</f>
        <v>0</v>
      </c>
      <c r="AK460">
        <f ca="1">IF(AND(B460&lt;Analysis!$B$35,B460&gt;0),INTEGRAL2(AJ460,$B460,AK459,AJ459,$B459,Analysis!$B$23),0)</f>
        <v>0</v>
      </c>
      <c r="AM460">
        <f>Analysis!$B$31*'Flight Input'!U460+IF('Flight Input'!U460 &gt; 0,Analysis!$B$32,0)</f>
        <v>0</v>
      </c>
      <c r="AN460">
        <f ca="1">_xlfn.COVARIANCE.P($AK$102:$AK$1171,AM460:AM1529)</f>
        <v>-9.1792225799729968E-2</v>
      </c>
      <c r="AO460">
        <f t="shared" ca="1" si="939"/>
        <v>0</v>
      </c>
    </row>
    <row r="461" spans="1:41" x14ac:dyDescent="0.3">
      <c r="A461">
        <v>459</v>
      </c>
      <c r="B461">
        <f>'Flight Input'!M461</f>
        <v>9.2288129999942612</v>
      </c>
      <c r="C461">
        <f ca="1">INDIRECT(CONCATENATE("'Flight Input'!",Analysis!$B$2,A461+2))</f>
        <v>9.8504956799999999</v>
      </c>
      <c r="D461">
        <f t="shared" si="936"/>
        <v>1.9464999990304932E-2</v>
      </c>
      <c r="F461">
        <f t="shared" ca="1" si="940"/>
        <v>90.407190141649522</v>
      </c>
      <c r="G461">
        <f t="shared" ca="1" si="941"/>
        <v>415.71498217199832</v>
      </c>
      <c r="I461">
        <f>SUM(D$2:D461)/COUNT(D$2:D461)</f>
        <v>1.999174945533513E-2</v>
      </c>
      <c r="J461">
        <f>D461/I461</f>
        <v>0.9736516573395918</v>
      </c>
      <c r="L461">
        <f ca="1">VARA(C$2:C461)</f>
        <v>4.8580020872471621E-4</v>
      </c>
      <c r="M461">
        <f ca="1">(L461-L460)/D461</f>
        <v>-5.4100059528539603E-5</v>
      </c>
      <c r="N461">
        <f t="shared" ca="1" si="942"/>
        <v>-1.9655278715207752E-2</v>
      </c>
      <c r="O461" t="b">
        <f ca="1">IF(OR(O460,M461*MIN((B461-B$2)*Analysis!$B$19,1)&gt;Analysis!$B$18),TRUE,FALSE)</f>
        <v>0</v>
      </c>
      <c r="P461">
        <f ca="1">IF(O461,P460,SUM(C$2:C461)/COUNT(C$2:C461))</f>
        <v>9.8523644210217434</v>
      </c>
      <c r="Q461">
        <f ca="1">IF(O461,C461-P461,0)</f>
        <v>0</v>
      </c>
      <c r="R461">
        <f ca="1">R460+Q461*$D461</f>
        <v>0</v>
      </c>
      <c r="S461">
        <f t="shared" ca="1" si="943"/>
        <v>0</v>
      </c>
      <c r="U461">
        <f ca="1">MEDIAN2(Q461,Analysis!$B$5,2)</f>
        <v>0</v>
      </c>
      <c r="V461">
        <f t="shared" ref="V461:W461" ca="1" si="962">V460+U461*$D461</f>
        <v>0</v>
      </c>
      <c r="W461">
        <f t="shared" ca="1" si="962"/>
        <v>0</v>
      </c>
      <c r="Y461">
        <f ca="1">AVERAGE2(U461,Analysis!$B$5,2)</f>
        <v>0</v>
      </c>
      <c r="Z461">
        <f t="shared" ref="Z461:AA461" ca="1" si="963">Z460+Y461*$D461</f>
        <v>0</v>
      </c>
      <c r="AA461">
        <f t="shared" ca="1" si="963"/>
        <v>0</v>
      </c>
      <c r="AD461">
        <f ca="1">IF(B461&gt;0,C461-Analysis!$B$14,0)</f>
        <v>-6.2204649428601044E-3</v>
      </c>
      <c r="AE461">
        <f ca="1">IF(B461&gt;0,AE460+AD461*$D461,0)</f>
        <v>-4.0136684873471849E-2</v>
      </c>
      <c r="AF461">
        <f ca="1">IF(B461&gt;0,AF460+AE461*$D461,0)</f>
        <v>-0.20478435037408571</v>
      </c>
      <c r="AG461">
        <f ca="1">IF(AND(B461&gt;Analysis!$B$34,B461&lt;Analysis!$B$35),FilterInput(AD461,Analysis!$B$29,Analysis!$B$30),0)</f>
        <v>0</v>
      </c>
      <c r="AH461">
        <f ca="1">MEDIAN2(AG461,Analysis!$B$5,2)</f>
        <v>0</v>
      </c>
      <c r="AI461">
        <f ca="1">AVERAGE2(AH461,Analysis!$B$6,2)</f>
        <v>0</v>
      </c>
      <c r="AJ461">
        <f ca="1">INTEGRAL2(AI461,$B461,AJ460,AI460,$B460,Analysis!$B$22)</f>
        <v>0</v>
      </c>
      <c r="AK461">
        <f ca="1">IF(AND(B461&lt;Analysis!$B$35,B461&gt;0),INTEGRAL2(AJ461,$B461,AK460,AJ460,$B460,Analysis!$B$23),0)</f>
        <v>0</v>
      </c>
      <c r="AM461">
        <f>Analysis!$B$31*'Flight Input'!U461+IF('Flight Input'!U461 &gt; 0,Analysis!$B$32,0)</f>
        <v>0</v>
      </c>
      <c r="AN461">
        <f ca="1">_xlfn.COVARIANCE.P($AK$102:$AK$1171,AM461:AM1530)</f>
        <v>-9.1345673041126577E-2</v>
      </c>
      <c r="AO461">
        <f t="shared" ca="1" si="939"/>
        <v>0</v>
      </c>
    </row>
    <row r="462" spans="1:41" x14ac:dyDescent="0.3">
      <c r="A462">
        <v>460</v>
      </c>
      <c r="B462">
        <f>'Flight Input'!M462</f>
        <v>9.2517269999952987</v>
      </c>
      <c r="C462">
        <f ca="1">INDIRECT(CONCATENATE("'Flight Input'!",Analysis!$B$2,A462+2))</f>
        <v>9.85064283</v>
      </c>
      <c r="D462">
        <f t="shared" si="936"/>
        <v>2.2914000001037493E-2</v>
      </c>
      <c r="F462">
        <f t="shared" ca="1" si="940"/>
        <v>90.632907771466364</v>
      </c>
      <c r="G462">
        <f t="shared" ca="1" si="941"/>
        <v>417.7917446207677</v>
      </c>
      <c r="I462">
        <f>SUM(D$2:D462)/COUNT(D$2:D462)</f>
        <v>1.9998102173912746E-2</v>
      </c>
      <c r="J462">
        <f>D462/I462</f>
        <v>1.1458087273365618</v>
      </c>
      <c r="L462">
        <f ca="1">VARA(C$2:C462)</f>
        <v>4.8475055054578126E-4</v>
      </c>
      <c r="M462">
        <f ca="1">(L462-L461)/D462</f>
        <v>-4.5808596442673529E-5</v>
      </c>
      <c r="N462">
        <f t="shared" ca="1" si="942"/>
        <v>6.4218381772468015E-3</v>
      </c>
      <c r="O462" t="b">
        <f ca="1">IF(OR(O461,M462*MIN((B462-B$2)*Analysis!$B$19,1)&gt;Analysis!$B$18),TRUE,FALSE)</f>
        <v>0</v>
      </c>
      <c r="P462">
        <f ca="1">IF(O462,P461,SUM(C$2:C462)/COUNT(C$2:C462))</f>
        <v>9.8523606865509805</v>
      </c>
      <c r="Q462">
        <f ca="1">IF(O462,C462-P462,0)</f>
        <v>0</v>
      </c>
      <c r="R462">
        <f ca="1">R461+Q462*$D462</f>
        <v>0</v>
      </c>
      <c r="S462">
        <f t="shared" ca="1" si="943"/>
        <v>0</v>
      </c>
      <c r="U462">
        <f ca="1">MEDIAN2(Q462,Analysis!$B$5,2)</f>
        <v>0</v>
      </c>
      <c r="V462">
        <f t="shared" ref="V462:W462" ca="1" si="964">V461+U462*$D462</f>
        <v>0</v>
      </c>
      <c r="W462">
        <f t="shared" ca="1" si="964"/>
        <v>0</v>
      </c>
      <c r="Y462">
        <f ca="1">AVERAGE2(U462,Analysis!$B$5,2)</f>
        <v>0</v>
      </c>
      <c r="Z462">
        <f t="shared" ref="Z462:AA462" ca="1" si="965">Z461+Y462*$D462</f>
        <v>0</v>
      </c>
      <c r="AA462">
        <f t="shared" ca="1" si="965"/>
        <v>0</v>
      </c>
      <c r="AD462">
        <f ca="1">IF(B462&gt;0,C462-Analysis!$B$14,0)</f>
        <v>-6.0733149428600086E-3</v>
      </c>
      <c r="AE462">
        <f ca="1">IF(B462&gt;0,AE461+AD462*$D462,0)</f>
        <v>-4.0275848812078845E-2</v>
      </c>
      <c r="AF462">
        <f ca="1">IF(B462&gt;0,AF461+AE462*$D462,0)</f>
        <v>-0.20570723117380746</v>
      </c>
      <c r="AG462">
        <f ca="1">IF(AND(B462&gt;Analysis!$B$34,B462&lt;Analysis!$B$35),FilterInput(AD462,Analysis!$B$29,Analysis!$B$30),0)</f>
        <v>0</v>
      </c>
      <c r="AH462">
        <f ca="1">MEDIAN2(AG462,Analysis!$B$5,2)</f>
        <v>0</v>
      </c>
      <c r="AI462">
        <f ca="1">AVERAGE2(AH462,Analysis!$B$6,2)</f>
        <v>0</v>
      </c>
      <c r="AJ462">
        <f ca="1">INTEGRAL2(AI462,$B462,AJ461,AI461,$B461,Analysis!$B$22)</f>
        <v>0</v>
      </c>
      <c r="AK462">
        <f ca="1">IF(AND(B462&lt;Analysis!$B$35,B462&gt;0),INTEGRAL2(AJ462,$B462,AK461,AJ461,$B461,Analysis!$B$23),0)</f>
        <v>0</v>
      </c>
      <c r="AM462">
        <f>Analysis!$B$31*'Flight Input'!U462+IF('Flight Input'!U462 &gt; 0,Analysis!$B$32,0)</f>
        <v>0</v>
      </c>
      <c r="AN462">
        <f ca="1">_xlfn.COVARIANCE.P($AK$102:$AK$1171,AM462:AM1531)</f>
        <v>-9.089457925124117E-2</v>
      </c>
      <c r="AO462">
        <f t="shared" ca="1" si="939"/>
        <v>0</v>
      </c>
    </row>
    <row r="463" spans="1:41" x14ac:dyDescent="0.3">
      <c r="A463">
        <v>461</v>
      </c>
      <c r="B463">
        <f>'Flight Input'!M463</f>
        <v>9.2573379999957979</v>
      </c>
      <c r="C463">
        <f ca="1">INDIRECT(CONCATENATE("'Flight Input'!",Analysis!$B$2,A463+2))</f>
        <v>9.8505152999999996</v>
      </c>
      <c r="D463">
        <f t="shared" si="936"/>
        <v>5.6110000004991889E-3</v>
      </c>
      <c r="F463">
        <f t="shared" ca="1" si="940"/>
        <v>90.688179012819575</v>
      </c>
      <c r="G463">
        <f t="shared" ca="1" si="941"/>
        <v>418.30059599325392</v>
      </c>
      <c r="I463">
        <f>SUM(D$2:D463)/COUNT(D$2:D463)</f>
        <v>1.9966893709328332E-2</v>
      </c>
      <c r="J463">
        <f>D463/I463</f>
        <v>0.28101516851756397</v>
      </c>
      <c r="L463">
        <f ca="1">VARA(C$2:C463)</f>
        <v>4.8370640202055246E-4</v>
      </c>
      <c r="M463">
        <f ca="1">(L463-L462)/D463</f>
        <v>-1.8608956070859201E-4</v>
      </c>
      <c r="N463">
        <f t="shared" ca="1" si="942"/>
        <v>-2.272856888058707E-2</v>
      </c>
      <c r="O463" t="b">
        <f ca="1">IF(OR(O462,M463*MIN((B463-B$2)*Analysis!$B$19,1)&gt;Analysis!$B$18),TRUE,FALSE)</f>
        <v>0</v>
      </c>
      <c r="P463">
        <f ca="1">IF(O463,P462,SUM(C$2:C463)/COUNT(C$2:C463))</f>
        <v>9.8523566922077954</v>
      </c>
      <c r="Q463">
        <f ca="1">IF(O463,C463-P463,0)</f>
        <v>0</v>
      </c>
      <c r="R463">
        <f ca="1">R462+Q463*$D463</f>
        <v>0</v>
      </c>
      <c r="S463">
        <f t="shared" ca="1" si="943"/>
        <v>0</v>
      </c>
      <c r="U463">
        <f ca="1">MEDIAN2(Q463,Analysis!$B$5,2)</f>
        <v>0</v>
      </c>
      <c r="V463">
        <f t="shared" ref="V463:W463" ca="1" si="966">V462+U463*$D463</f>
        <v>0</v>
      </c>
      <c r="W463">
        <f t="shared" ca="1" si="966"/>
        <v>0</v>
      </c>
      <c r="Y463">
        <f ca="1">AVERAGE2(U463,Analysis!$B$5,2)</f>
        <v>0</v>
      </c>
      <c r="Z463">
        <f t="shared" ref="Z463:AA463" ca="1" si="967">Z462+Y463*$D463</f>
        <v>0</v>
      </c>
      <c r="AA463">
        <f t="shared" ca="1" si="967"/>
        <v>0</v>
      </c>
      <c r="AD463">
        <f ca="1">IF(B463&gt;0,C463-Analysis!$B$14,0)</f>
        <v>-6.2008449428603285E-3</v>
      </c>
      <c r="AE463">
        <f ca="1">IF(B463&gt;0,AE462+AD463*$D463,0)</f>
        <v>-4.0310641753056327E-2</v>
      </c>
      <c r="AF463">
        <f ca="1">IF(B463&gt;0,AF462+AE463*$D463,0)</f>
        <v>-0.20593341418470398</v>
      </c>
      <c r="AG463">
        <f ca="1">IF(AND(B463&gt;Analysis!$B$34,B463&lt;Analysis!$B$35),FilterInput(AD463,Analysis!$B$29,Analysis!$B$30),0)</f>
        <v>0</v>
      </c>
      <c r="AH463">
        <f ca="1">MEDIAN2(AG463,Analysis!$B$5,2)</f>
        <v>0</v>
      </c>
      <c r="AI463">
        <f ca="1">AVERAGE2(AH463,Analysis!$B$6,2)</f>
        <v>0</v>
      </c>
      <c r="AJ463">
        <f ca="1">INTEGRAL2(AI463,$B463,AJ462,AI462,$B462,Analysis!$B$22)</f>
        <v>0</v>
      </c>
      <c r="AK463">
        <f ca="1">IF(AND(B463&lt;Analysis!$B$35,B463&gt;0),INTEGRAL2(AJ463,$B463,AK462,AJ462,$B462,Analysis!$B$23),0)</f>
        <v>0</v>
      </c>
      <c r="AM463">
        <f>Analysis!$B$31*'Flight Input'!U463+IF('Flight Input'!U463 &gt; 0,Analysis!$B$32,0)</f>
        <v>0</v>
      </c>
      <c r="AN463">
        <f ca="1">_xlfn.COVARIANCE.P($AK$102:$AK$1171,AM463:AM1532)</f>
        <v>-9.0439304357199282E-2</v>
      </c>
      <c r="AO463">
        <f t="shared" ca="1" si="939"/>
        <v>0</v>
      </c>
    </row>
    <row r="464" spans="1:41" x14ac:dyDescent="0.3">
      <c r="A464">
        <v>462</v>
      </c>
      <c r="B464">
        <f>'Flight Input'!M464</f>
        <v>9.2909749999962514</v>
      </c>
      <c r="C464">
        <f ca="1">INDIRECT(CONCATENATE("'Flight Input'!",Analysis!$B$2,A464+2))</f>
        <v>9.850574159999999</v>
      </c>
      <c r="D464">
        <f t="shared" si="936"/>
        <v>3.3637000000453554E-2</v>
      </c>
      <c r="F464">
        <f t="shared" ca="1" si="940"/>
        <v>91.019522775843967</v>
      </c>
      <c r="G464">
        <f t="shared" ca="1" si="941"/>
        <v>421.36221968090626</v>
      </c>
      <c r="I464">
        <f>SUM(D$2:D464)/COUNT(D$2:D464)</f>
        <v>1.9996482683984448E-2</v>
      </c>
      <c r="J464">
        <f>D464/I464</f>
        <v>1.6821458319464377</v>
      </c>
      <c r="L464">
        <f ca="1">VARA(C$2:C464)</f>
        <v>4.8266628114689621E-4</v>
      </c>
      <c r="M464">
        <f ca="1">(L464-L463)/D464</f>
        <v>-3.0921927450195423E-5</v>
      </c>
      <c r="N464">
        <f t="shared" ca="1" si="942"/>
        <v>1.7498587864118122E-3</v>
      </c>
      <c r="O464" t="b">
        <f ca="1">IF(OR(O463,M464*MIN((B464-B$2)*Analysis!$B$19,1)&gt;Analysis!$B$18),TRUE,FALSE)</f>
        <v>0</v>
      </c>
      <c r="P464">
        <f ca="1">IF(O464,P463,SUM(C$2:C464)/COUNT(C$2:C464))</f>
        <v>9.8523528422462245</v>
      </c>
      <c r="Q464">
        <f ca="1">IF(O464,C464-P464,0)</f>
        <v>0</v>
      </c>
      <c r="R464">
        <f ca="1">R463+Q464*$D464</f>
        <v>0</v>
      </c>
      <c r="S464">
        <f t="shared" ca="1" si="943"/>
        <v>0</v>
      </c>
      <c r="U464">
        <f ca="1">MEDIAN2(Q464,Analysis!$B$5,2)</f>
        <v>0</v>
      </c>
      <c r="V464">
        <f t="shared" ref="V464:W464" ca="1" si="968">V463+U464*$D464</f>
        <v>0</v>
      </c>
      <c r="W464">
        <f t="shared" ca="1" si="968"/>
        <v>0</v>
      </c>
      <c r="Y464">
        <f ca="1">AVERAGE2(U464,Analysis!$B$5,2)</f>
        <v>0</v>
      </c>
      <c r="Z464">
        <f t="shared" ref="Z464:AA464" ca="1" si="969">Z463+Y464*$D464</f>
        <v>0</v>
      </c>
      <c r="AA464">
        <f t="shared" ca="1" si="969"/>
        <v>0</v>
      </c>
      <c r="AD464">
        <f ca="1">IF(B464&gt;0,C464-Analysis!$B$14,0)</f>
        <v>-6.1419849428610007E-3</v>
      </c>
      <c r="AE464">
        <f ca="1">IF(B464&gt;0,AE463+AD464*$D464,0)</f>
        <v>-4.0517239700582131E-2</v>
      </c>
      <c r="AF464">
        <f ca="1">IF(B464&gt;0,AF463+AE464*$D464,0)</f>
        <v>-0.20729629257653084</v>
      </c>
      <c r="AG464">
        <f ca="1">IF(AND(B464&gt;Analysis!$B$34,B464&lt;Analysis!$B$35),FilterInput(AD464,Analysis!$B$29,Analysis!$B$30),0)</f>
        <v>0</v>
      </c>
      <c r="AH464">
        <f ca="1">MEDIAN2(AG464,Analysis!$B$5,2)</f>
        <v>0</v>
      </c>
      <c r="AI464">
        <f ca="1">AVERAGE2(AH464,Analysis!$B$6,2)</f>
        <v>0</v>
      </c>
      <c r="AJ464">
        <f ca="1">INTEGRAL2(AI464,$B464,AJ463,AI463,$B463,Analysis!$B$22)</f>
        <v>0</v>
      </c>
      <c r="AK464">
        <f ca="1">IF(AND(B464&lt;Analysis!$B$35,B464&gt;0),INTEGRAL2(AJ464,$B464,AK463,AJ463,$B463,Analysis!$B$23),0)</f>
        <v>0</v>
      </c>
      <c r="AM464">
        <f>Analysis!$B$31*'Flight Input'!U464+IF('Flight Input'!U464 &gt; 0,Analysis!$B$32,0)</f>
        <v>0</v>
      </c>
      <c r="AN464">
        <f ca="1">_xlfn.COVARIANCE.P($AK$102:$AK$1171,AM464:AM1533)</f>
        <v>-8.9979817545009541E-2</v>
      </c>
      <c r="AO464">
        <f t="shared" ca="1" si="939"/>
        <v>0</v>
      </c>
    </row>
    <row r="465" spans="1:41" x14ac:dyDescent="0.3">
      <c r="A465">
        <v>463</v>
      </c>
      <c r="B465">
        <f>'Flight Input'!M465</f>
        <v>9.3134209999989253</v>
      </c>
      <c r="C465">
        <f ca="1">INDIRECT(CONCATENATE("'Flight Input'!",Analysis!$B$2,A465+2))</f>
        <v>9.8505937800000005</v>
      </c>
      <c r="D465">
        <f t="shared" si="936"/>
        <v>2.2446000002673827E-2</v>
      </c>
      <c r="F465">
        <f t="shared" ca="1" si="940"/>
        <v>91.240629203856187</v>
      </c>
      <c r="G465">
        <f t="shared" ca="1" si="941"/>
        <v>423.41020684425996</v>
      </c>
      <c r="I465">
        <f>SUM(D$2:D465)/COUNT(D$2:D465)</f>
        <v>2.0001773218150085E-2</v>
      </c>
      <c r="J465">
        <f>D465/I465</f>
        <v>1.1222005048185324</v>
      </c>
      <c r="L465">
        <f ca="1">VARA(C$2:C465)</f>
        <v>4.816304741276508E-4</v>
      </c>
      <c r="M465">
        <f ca="1">(L465-L464)/D465</f>
        <v>-4.6146619403101701E-5</v>
      </c>
      <c r="N465">
        <f t="shared" ca="1" si="942"/>
        <v>8.7409783476856005E-4</v>
      </c>
      <c r="O465" t="b">
        <f ca="1">IF(OR(O464,M465*MIN((B465-B$2)*Analysis!$B$19,1)&gt;Analysis!$B$18),TRUE,FALSE)</f>
        <v>0</v>
      </c>
      <c r="P465">
        <f ca="1">IF(O465,P464,SUM(C$2:C465)/COUNT(C$2:C465))</f>
        <v>9.852349051163797</v>
      </c>
      <c r="Q465">
        <f ca="1">IF(O465,C465-P465,0)</f>
        <v>0</v>
      </c>
      <c r="R465">
        <f ca="1">R464+Q465*$D465</f>
        <v>0</v>
      </c>
      <c r="S465">
        <f t="shared" ca="1" si="943"/>
        <v>0</v>
      </c>
      <c r="U465">
        <f ca="1">MEDIAN2(Q465,Analysis!$B$5,2)</f>
        <v>0</v>
      </c>
      <c r="V465">
        <f t="shared" ref="V465:W465" ca="1" si="970">V464+U465*$D465</f>
        <v>0</v>
      </c>
      <c r="W465">
        <f t="shared" ca="1" si="970"/>
        <v>0</v>
      </c>
      <c r="Y465">
        <f ca="1">AVERAGE2(U465,Analysis!$B$5,2)</f>
        <v>0</v>
      </c>
      <c r="Z465">
        <f t="shared" ref="Z465:AA465" ca="1" si="971">Z464+Y465*$D465</f>
        <v>0</v>
      </c>
      <c r="AA465">
        <f t="shared" ca="1" si="971"/>
        <v>0</v>
      </c>
      <c r="AD465">
        <f ca="1">IF(B465&gt;0,C465-Analysis!$B$14,0)</f>
        <v>-6.1223649428594484E-3</v>
      </c>
      <c r="AE465">
        <f ca="1">IF(B465&gt;0,AE464+AD465*$D465,0)</f>
        <v>-4.0654662304105922E-2</v>
      </c>
      <c r="AF465">
        <f ca="1">IF(B465&gt;0,AF464+AE465*$D465,0)</f>
        <v>-0.20820882712671751</v>
      </c>
      <c r="AG465">
        <f ca="1">IF(AND(B465&gt;Analysis!$B$34,B465&lt;Analysis!$B$35),FilterInput(AD465,Analysis!$B$29,Analysis!$B$30),0)</f>
        <v>0</v>
      </c>
      <c r="AH465">
        <f ca="1">MEDIAN2(AG465,Analysis!$B$5,2)</f>
        <v>0</v>
      </c>
      <c r="AI465">
        <f ca="1">AVERAGE2(AH465,Analysis!$B$6,2)</f>
        <v>0</v>
      </c>
      <c r="AJ465">
        <f ca="1">INTEGRAL2(AI465,$B465,AJ464,AI464,$B464,Analysis!$B$22)</f>
        <v>0</v>
      </c>
      <c r="AK465">
        <f ca="1">IF(AND(B465&lt;Analysis!$B$35,B465&gt;0),INTEGRAL2(AJ465,$B465,AK464,AJ464,$B464,Analysis!$B$23),0)</f>
        <v>0</v>
      </c>
      <c r="AM465">
        <f>Analysis!$B$31*'Flight Input'!U465+IF('Flight Input'!U465 &gt; 0,Analysis!$B$32,0)</f>
        <v>0</v>
      </c>
      <c r="AN465">
        <f ca="1">_xlfn.COVARIANCE.P($AK$102:$AK$1171,AM465:AM1534)</f>
        <v>-8.9516382768272645E-2</v>
      </c>
      <c r="AO465">
        <f t="shared" ca="1" si="939"/>
        <v>0</v>
      </c>
    </row>
    <row r="466" spans="1:41" x14ac:dyDescent="0.3">
      <c r="A466">
        <v>464</v>
      </c>
      <c r="B466">
        <f>'Flight Input'!M466</f>
        <v>9.3283890000020619</v>
      </c>
      <c r="C466">
        <f ca="1">INDIRECT(CONCATENATE("'Flight Input'!",Analysis!$B$2,A466+2))</f>
        <v>9.8512020000000007</v>
      </c>
      <c r="D466">
        <f t="shared" si="936"/>
        <v>1.4968000003136694E-2</v>
      </c>
      <c r="F466">
        <f t="shared" ca="1" si="940"/>
        <v>91.388081995423093</v>
      </c>
      <c r="G466">
        <f t="shared" ca="1" si="941"/>
        <v>424.77810365585412</v>
      </c>
      <c r="I466">
        <f>SUM(D$2:D466)/COUNT(D$2:D466)</f>
        <v>1.9990924568979797E-2</v>
      </c>
      <c r="J466">
        <f>D466/I466</f>
        <v>0.74873975695765238</v>
      </c>
      <c r="L466">
        <f ca="1">VARA(C$2:C466)</f>
        <v>4.8059530693524914E-4</v>
      </c>
      <c r="M466">
        <f ca="1">(L466-L465)/D466</f>
        <v>-6.9158684672951436E-5</v>
      </c>
      <c r="N466">
        <f t="shared" ca="1" si="942"/>
        <v>4.063468732447225E-2</v>
      </c>
      <c r="O466" t="b">
        <f ca="1">IF(OR(O465,M466*MIN((B466-B$2)*Analysis!$B$19,1)&gt;Analysis!$B$18),TRUE,FALSE)</f>
        <v>0</v>
      </c>
      <c r="P466">
        <f ca="1">IF(O466,P465,SUM(C$2:C466)/COUNT(C$2:C466))</f>
        <v>9.8523465843870994</v>
      </c>
      <c r="Q466">
        <f ca="1">IF(O466,C466-P466,0)</f>
        <v>0</v>
      </c>
      <c r="R466">
        <f ca="1">R465+Q466*$D466</f>
        <v>0</v>
      </c>
      <c r="S466">
        <f t="shared" ca="1" si="943"/>
        <v>0</v>
      </c>
      <c r="U466">
        <f ca="1">MEDIAN2(Q466,Analysis!$B$5,2)</f>
        <v>0</v>
      </c>
      <c r="V466">
        <f t="shared" ref="V466:W466" ca="1" si="972">V465+U466*$D466</f>
        <v>0</v>
      </c>
      <c r="W466">
        <f t="shared" ca="1" si="972"/>
        <v>0</v>
      </c>
      <c r="Y466">
        <f ca="1">AVERAGE2(U466,Analysis!$B$5,2)</f>
        <v>0</v>
      </c>
      <c r="Z466">
        <f t="shared" ref="Z466:AA466" ca="1" si="973">Z465+Y466*$D466</f>
        <v>0</v>
      </c>
      <c r="AA466">
        <f t="shared" ca="1" si="973"/>
        <v>0</v>
      </c>
      <c r="AD466">
        <f ca="1">IF(B466&gt;0,C466-Analysis!$B$14,0)</f>
        <v>-5.5141449428592892E-3</v>
      </c>
      <c r="AE466">
        <f ca="1">IF(B466&gt;0,AE465+AD466*$D466,0)</f>
        <v>-4.073719802562794E-2</v>
      </c>
      <c r="AF466">
        <f ca="1">IF(B466&gt;0,AF465+AE466*$D466,0)</f>
        <v>-0.20881858150689289</v>
      </c>
      <c r="AG466">
        <f ca="1">IF(AND(B466&gt;Analysis!$B$34,B466&lt;Analysis!$B$35),FilterInput(AD466,Analysis!$B$29,Analysis!$B$30),0)</f>
        <v>0</v>
      </c>
      <c r="AH466">
        <f ca="1">MEDIAN2(AG466,Analysis!$B$5,2)</f>
        <v>0</v>
      </c>
      <c r="AI466">
        <f ca="1">AVERAGE2(AH466,Analysis!$B$6,2)</f>
        <v>0</v>
      </c>
      <c r="AJ466">
        <f ca="1">INTEGRAL2(AI466,$B466,AJ465,AI465,$B465,Analysis!$B$22)</f>
        <v>0</v>
      </c>
      <c r="AK466">
        <f ca="1">IF(AND(B466&lt;Analysis!$B$35,B466&gt;0),INTEGRAL2(AJ466,$B466,AK465,AJ465,$B465,Analysis!$B$23),0)</f>
        <v>0</v>
      </c>
      <c r="AM466">
        <f>Analysis!$B$31*'Flight Input'!U466+IF('Flight Input'!U466 &gt; 0,Analysis!$B$32,0)</f>
        <v>0</v>
      </c>
      <c r="AN466">
        <f ca="1">_xlfn.COVARIANCE.P($AK$102:$AK$1171,AM466:AM1535)</f>
        <v>-8.904898019470181E-2</v>
      </c>
      <c r="AO466">
        <f t="shared" ca="1" si="939"/>
        <v>0</v>
      </c>
    </row>
    <row r="467" spans="1:41" x14ac:dyDescent="0.3">
      <c r="A467">
        <v>465</v>
      </c>
      <c r="B467">
        <f>'Flight Input'!M467</f>
        <v>9.3499370000063209</v>
      </c>
      <c r="C467">
        <f ca="1">INDIRECT(CONCATENATE("'Flight Input'!",Analysis!$B$2,A467+2))</f>
        <v>9.8508292199999996</v>
      </c>
      <c r="D467">
        <f t="shared" si="936"/>
        <v>2.1548000004258938E-2</v>
      </c>
      <c r="F467">
        <f t="shared" ca="1" si="940"/>
        <v>91.600347663497601</v>
      </c>
      <c r="G467">
        <f t="shared" ca="1" si="941"/>
        <v>426.7519079476973</v>
      </c>
      <c r="I467">
        <f>SUM(D$2:D467)/COUNT(D$2:D467)</f>
        <v>1.9994273118302978E-2</v>
      </c>
      <c r="J467">
        <f>D467/I467</f>
        <v>1.0777085956945172</v>
      </c>
      <c r="L467">
        <f ca="1">VARA(C$2:C467)</f>
        <v>4.7956670940188772E-4</v>
      </c>
      <c r="M467">
        <f ca="1">(L467-L466)/D467</f>
        <v>-4.7735174176634341E-5</v>
      </c>
      <c r="N467">
        <f t="shared" ca="1" si="942"/>
        <v>-1.7299981433422693E-2</v>
      </c>
      <c r="O467" t="b">
        <f ca="1">IF(OR(O466,M467*MIN((B467-B$2)*Analysis!$B$19,1)&gt;Analysis!$B$18),TRUE,FALSE)</f>
        <v>0</v>
      </c>
      <c r="P467">
        <f ca="1">IF(O467,P466,SUM(C$2:C467)/COUNT(C$2:C467))</f>
        <v>9.8523433282403481</v>
      </c>
      <c r="Q467">
        <f ca="1">IF(O467,C467-P467,0)</f>
        <v>0</v>
      </c>
      <c r="R467">
        <f ca="1">R466+Q467*$D467</f>
        <v>0</v>
      </c>
      <c r="S467">
        <f t="shared" ca="1" si="943"/>
        <v>0</v>
      </c>
      <c r="U467">
        <f ca="1">MEDIAN2(Q467,Analysis!$B$5,2)</f>
        <v>0</v>
      </c>
      <c r="V467">
        <f t="shared" ref="V467:W467" ca="1" si="974">V466+U467*$D467</f>
        <v>0</v>
      </c>
      <c r="W467">
        <f t="shared" ca="1" si="974"/>
        <v>0</v>
      </c>
      <c r="Y467">
        <f ca="1">AVERAGE2(U467,Analysis!$B$5,2)</f>
        <v>0</v>
      </c>
      <c r="Z467">
        <f t="shared" ref="Z467:AA467" ca="1" si="975">Z466+Y467*$D467</f>
        <v>0</v>
      </c>
      <c r="AA467">
        <f t="shared" ca="1" si="975"/>
        <v>0</v>
      </c>
      <c r="AD467">
        <f ca="1">IF(B467&gt;0,C467-Analysis!$B$14,0)</f>
        <v>-5.8869249428603609E-3</v>
      </c>
      <c r="AE467">
        <f ca="1">IF(B467&gt;0,AE466+AD467*$D467,0)</f>
        <v>-4.086404948432177E-2</v>
      </c>
      <c r="AF467">
        <f ca="1">IF(B467&gt;0,AF466+AE467*$D467,0)</f>
        <v>-0.2096991200453551</v>
      </c>
      <c r="AG467">
        <f ca="1">IF(AND(B467&gt;Analysis!$B$34,B467&lt;Analysis!$B$35),FilterInput(AD467,Analysis!$B$29,Analysis!$B$30),0)</f>
        <v>0</v>
      </c>
      <c r="AH467">
        <f ca="1">MEDIAN2(AG467,Analysis!$B$5,2)</f>
        <v>0</v>
      </c>
      <c r="AI467">
        <f ca="1">AVERAGE2(AH467,Analysis!$B$6,2)</f>
        <v>0</v>
      </c>
      <c r="AJ467">
        <f ca="1">INTEGRAL2(AI467,$B467,AJ466,AI466,$B466,Analysis!$B$22)</f>
        <v>0</v>
      </c>
      <c r="AK467">
        <f ca="1">IF(AND(B467&lt;Analysis!$B$35,B467&gt;0),INTEGRAL2(AJ467,$B467,AK466,AJ466,$B466,Analysis!$B$23),0)</f>
        <v>0</v>
      </c>
      <c r="AM467">
        <f>Analysis!$B$31*'Flight Input'!U467+IF('Flight Input'!U467 &gt; 0,Analysis!$B$32,0)</f>
        <v>0</v>
      </c>
      <c r="AN467">
        <f ca="1">_xlfn.COVARIANCE.P($AK$102:$AK$1171,AM467:AM1536)</f>
        <v>-8.8577868282215935E-2</v>
      </c>
      <c r="AO467">
        <f t="shared" ca="1" si="939"/>
        <v>0</v>
      </c>
    </row>
    <row r="468" spans="1:41" x14ac:dyDescent="0.3">
      <c r="A468">
        <v>466</v>
      </c>
      <c r="B468">
        <f>'Flight Input'!M468</f>
        <v>9.368570999999065</v>
      </c>
      <c r="C468">
        <f ca="1">INDIRECT(CONCATENATE("'Flight Input'!",Analysis!$B$2,A468+2))</f>
        <v>9.8510646600000005</v>
      </c>
      <c r="D468">
        <f t="shared" si="936"/>
        <v>1.8633999992744066E-2</v>
      </c>
      <c r="F468">
        <f t="shared" ca="1" si="940"/>
        <v>91.783912402300558</v>
      </c>
      <c r="G468">
        <f t="shared" ca="1" si="941"/>
        <v>428.46220937073582</v>
      </c>
      <c r="I468">
        <f>SUM(D$2:D468)/COUNT(D$2:D468)</f>
        <v>1.9991354077261006E-2</v>
      </c>
      <c r="J468">
        <f>D468/I468</f>
        <v>0.93210294413919415</v>
      </c>
      <c r="L468">
        <f ca="1">VARA(C$2:C468)</f>
        <v>4.7854109734611996E-4</v>
      </c>
      <c r="M468">
        <f ca="1">(L468-L467)/D468</f>
        <v>-5.5039822698675833E-5</v>
      </c>
      <c r="N468">
        <f t="shared" ca="1" si="942"/>
        <v>1.2634968342413993E-2</v>
      </c>
      <c r="O468" t="b">
        <f ca="1">IF(OR(O467,M468*MIN((B468-B$2)*Analysis!$B$19,1)&gt;Analysis!$B$18),TRUE,FALSE)</f>
        <v>0</v>
      </c>
      <c r="P468">
        <f ca="1">IF(O468,P467,SUM(C$2:C468)/COUNT(C$2:C468))</f>
        <v>9.852340590192723</v>
      </c>
      <c r="Q468">
        <f ca="1">IF(O468,C468-P468,0)</f>
        <v>0</v>
      </c>
      <c r="R468">
        <f ca="1">R467+Q468*$D468</f>
        <v>0</v>
      </c>
      <c r="S468">
        <f t="shared" ca="1" si="943"/>
        <v>0</v>
      </c>
      <c r="U468">
        <f ca="1">MEDIAN2(Q468,Analysis!$B$5,2)</f>
        <v>0</v>
      </c>
      <c r="V468">
        <f t="shared" ref="V468:W468" ca="1" si="976">V467+U468*$D468</f>
        <v>0</v>
      </c>
      <c r="W468">
        <f t="shared" ca="1" si="976"/>
        <v>0</v>
      </c>
      <c r="Y468">
        <f ca="1">AVERAGE2(U468,Analysis!$B$5,2)</f>
        <v>0</v>
      </c>
      <c r="Z468">
        <f t="shared" ref="Z468:AA468" ca="1" si="977">Z467+Y468*$D468</f>
        <v>0</v>
      </c>
      <c r="AA468">
        <f t="shared" ca="1" si="977"/>
        <v>0</v>
      </c>
      <c r="AD468">
        <f ca="1">IF(B468&gt;0,C468-Analysis!$B$14,0)</f>
        <v>-5.6514849428594971E-3</v>
      </c>
      <c r="AE468">
        <f ca="1">IF(B468&gt;0,AE467+AD468*$D468,0)</f>
        <v>-4.096935925470601E-2</v>
      </c>
      <c r="AF468">
        <f ca="1">IF(B468&gt;0,AF467+AE468*$D468,0)</f>
        <v>-0.21046254308541001</v>
      </c>
      <c r="AG468">
        <f ca="1">IF(AND(B468&gt;Analysis!$B$34,B468&lt;Analysis!$B$35),FilterInput(AD468,Analysis!$B$29,Analysis!$B$30),0)</f>
        <v>0</v>
      </c>
      <c r="AH468">
        <f ca="1">MEDIAN2(AG468,Analysis!$B$5,2)</f>
        <v>0</v>
      </c>
      <c r="AI468">
        <f ca="1">AVERAGE2(AH468,Analysis!$B$6,2)</f>
        <v>0</v>
      </c>
      <c r="AJ468">
        <f ca="1">INTEGRAL2(AI468,$B468,AJ467,AI467,$B467,Analysis!$B$22)</f>
        <v>0</v>
      </c>
      <c r="AK468">
        <f ca="1">IF(AND(B468&lt;Analysis!$B$35,B468&gt;0),INTEGRAL2(AJ468,$B468,AK467,AJ467,$B467,Analysis!$B$23),0)</f>
        <v>0</v>
      </c>
      <c r="AM468">
        <f>Analysis!$B$31*'Flight Input'!U468+IF('Flight Input'!U468 &gt; 0,Analysis!$B$32,0)</f>
        <v>0</v>
      </c>
      <c r="AN468">
        <f ca="1">_xlfn.COVARIANCE.P($AK$102:$AK$1171,AM468:AM1537)</f>
        <v>-8.8103078435375834E-2</v>
      </c>
      <c r="AO468">
        <f t="shared" ca="1" si="939"/>
        <v>0</v>
      </c>
    </row>
    <row r="469" spans="1:41" x14ac:dyDescent="0.3">
      <c r="A469">
        <v>467</v>
      </c>
      <c r="B469">
        <f>'Flight Input'!M469</f>
        <v>9.3888219999935245</v>
      </c>
      <c r="C469">
        <f ca="1">INDIRECT(CONCATENATE("'Flight Input'!",Analysis!$B$2,A469+2))</f>
        <v>9.8539488000000013</v>
      </c>
      <c r="D469">
        <f t="shared" si="936"/>
        <v>2.0250999994459562E-2</v>
      </c>
      <c r="F469">
        <f t="shared" ca="1" si="940"/>
        <v>91.98346471939476</v>
      </c>
      <c r="G469">
        <f t="shared" ca="1" si="941"/>
        <v>430.32496651425868</v>
      </c>
      <c r="I469">
        <f>SUM(D$2:D469)/COUNT(D$2:D469)</f>
        <v>1.9991910064235733E-2</v>
      </c>
      <c r="J469">
        <f>D469/I469</f>
        <v>1.0129597386838651</v>
      </c>
      <c r="L469">
        <f ca="1">VARA(C$2:C469)</f>
        <v>4.7752191044049525E-4</v>
      </c>
      <c r="M469">
        <f ca="1">(L469-L468)/D469</f>
        <v>-5.0327732255372475E-5</v>
      </c>
      <c r="N469">
        <f t="shared" ca="1" si="942"/>
        <v>0.14241963363734528</v>
      </c>
      <c r="O469" t="b">
        <f ca="1">IF(OR(O468,M469*MIN((B469-B$2)*Analysis!$B$19,1)&gt;Analysis!$B$18),TRUE,FALSE)</f>
        <v>0</v>
      </c>
      <c r="P469">
        <f ca="1">IF(O469,P468,SUM(C$2:C469)/COUNT(C$2:C469))</f>
        <v>9.8523440265384643</v>
      </c>
      <c r="Q469">
        <f ca="1">IF(O469,C469-P469,0)</f>
        <v>0</v>
      </c>
      <c r="R469">
        <f ca="1">R468+Q469*$D469</f>
        <v>0</v>
      </c>
      <c r="S469">
        <f t="shared" ca="1" si="943"/>
        <v>0</v>
      </c>
      <c r="U469">
        <f ca="1">MEDIAN2(Q469,Analysis!$B$5,2)</f>
        <v>0</v>
      </c>
      <c r="V469">
        <f t="shared" ref="V469:W469" ca="1" si="978">V468+U469*$D469</f>
        <v>0</v>
      </c>
      <c r="W469">
        <f t="shared" ca="1" si="978"/>
        <v>0</v>
      </c>
      <c r="Y469">
        <f ca="1">AVERAGE2(U469,Analysis!$B$5,2)</f>
        <v>0</v>
      </c>
      <c r="Z469">
        <f t="shared" ref="Z469:AA469" ca="1" si="979">Z468+Y469*$D469</f>
        <v>0</v>
      </c>
      <c r="AA469">
        <f t="shared" ca="1" si="979"/>
        <v>0</v>
      </c>
      <c r="AD469">
        <f ca="1">IF(B469&gt;0,C469-Analysis!$B$14,0)</f>
        <v>-2.7673449428586849E-3</v>
      </c>
      <c r="AE469">
        <f ca="1">IF(B469&gt;0,AE468+AD469*$D469,0)</f>
        <v>-4.1025400757128509E-2</v>
      </c>
      <c r="AF469">
        <f ca="1">IF(B469&gt;0,AF468+AE469*$D469,0)</f>
        <v>-0.21129334847591533</v>
      </c>
      <c r="AG469">
        <f ca="1">IF(AND(B469&gt;Analysis!$B$34,B469&lt;Analysis!$B$35),FilterInput(AD469,Analysis!$B$29,Analysis!$B$30),0)</f>
        <v>0</v>
      </c>
      <c r="AH469">
        <f ca="1">MEDIAN2(AG469,Analysis!$B$5,2)</f>
        <v>0</v>
      </c>
      <c r="AI469">
        <f ca="1">AVERAGE2(AH469,Analysis!$B$6,2)</f>
        <v>0</v>
      </c>
      <c r="AJ469">
        <f ca="1">INTEGRAL2(AI469,$B469,AJ468,AI468,$B468,Analysis!$B$22)</f>
        <v>0</v>
      </c>
      <c r="AK469">
        <f ca="1">IF(AND(B469&lt;Analysis!$B$35,B469&gt;0),INTEGRAL2(AJ469,$B469,AK468,AJ468,$B468,Analysis!$B$23),0)</f>
        <v>0</v>
      </c>
      <c r="AM469">
        <f>Analysis!$B$31*'Flight Input'!U469+IF('Flight Input'!U469 &gt; 0,Analysis!$B$32,0)</f>
        <v>0</v>
      </c>
      <c r="AN469">
        <f ca="1">_xlfn.COVARIANCE.P($AK$102:$AK$1171,AM469:AM1538)</f>
        <v>-8.7624559596781892E-2</v>
      </c>
      <c r="AO469">
        <f t="shared" ca="1" si="939"/>
        <v>0</v>
      </c>
    </row>
    <row r="470" spans="1:41" x14ac:dyDescent="0.3">
      <c r="A470">
        <v>468</v>
      </c>
      <c r="B470">
        <f>'Flight Input'!M470</f>
        <v>9.4126010000036331</v>
      </c>
      <c r="C470">
        <f ca="1">INDIRECT(CONCATENATE("'Flight Input'!",Analysis!$B$2,A470+2))</f>
        <v>9.8534582999999998</v>
      </c>
      <c r="D470">
        <f t="shared" si="936"/>
        <v>2.3779000010108575E-2</v>
      </c>
      <c r="F470">
        <f t="shared" ca="1" si="940"/>
        <v>92.217770104410064</v>
      </c>
      <c r="G470">
        <f t="shared" ca="1" si="941"/>
        <v>432.51781287050363</v>
      </c>
      <c r="I470">
        <f>SUM(D$2:D470)/COUNT(D$2:D470)</f>
        <v>2.0000002136769651E-2</v>
      </c>
      <c r="J470">
        <f>D470/I470</f>
        <v>1.1889498734798285</v>
      </c>
      <c r="L470">
        <f ca="1">VARA(C$2:C470)</f>
        <v>4.7650421182417169E-4</v>
      </c>
      <c r="M470">
        <f ca="1">(L470-L469)/D470</f>
        <v>-4.2798209171576977E-5</v>
      </c>
      <c r="N470">
        <f t="shared" ca="1" si="942"/>
        <v>-2.0627444374994305E-2</v>
      </c>
      <c r="O470" t="b">
        <f ca="1">IF(OR(O469,M470*MIN((B470-B$2)*Analysis!$B$19,1)&gt;Analysis!$B$18),TRUE,FALSE)</f>
        <v>0</v>
      </c>
      <c r="P470">
        <f ca="1">IF(O470,P469,SUM(C$2:C470)/COUNT(C$2:C470))</f>
        <v>9.8523464023880631</v>
      </c>
      <c r="Q470">
        <f ca="1">IF(O470,C470-P470,0)</f>
        <v>0</v>
      </c>
      <c r="R470">
        <f ca="1">R469+Q470*$D470</f>
        <v>0</v>
      </c>
      <c r="S470">
        <f t="shared" ca="1" si="943"/>
        <v>0</v>
      </c>
      <c r="U470">
        <f ca="1">MEDIAN2(Q470,Analysis!$B$5,2)</f>
        <v>0</v>
      </c>
      <c r="V470">
        <f t="shared" ref="V470:W470" ca="1" si="980">V469+U470*$D470</f>
        <v>0</v>
      </c>
      <c r="W470">
        <f t="shared" ca="1" si="980"/>
        <v>0</v>
      </c>
      <c r="Y470">
        <f ca="1">AVERAGE2(U470,Analysis!$B$5,2)</f>
        <v>0</v>
      </c>
      <c r="Z470">
        <f t="shared" ref="Z470:AA470" ca="1" si="981">Z469+Y470*$D470</f>
        <v>0</v>
      </c>
      <c r="AA470">
        <f t="shared" ca="1" si="981"/>
        <v>0</v>
      </c>
      <c r="AD470">
        <f ca="1">IF(B470&gt;0,C470-Analysis!$B$14,0)</f>
        <v>-3.2578449428601886E-3</v>
      </c>
      <c r="AE470">
        <f ca="1">IF(B470&gt;0,AE469+AD470*$D470,0)</f>
        <v>-4.1102869052057713E-2</v>
      </c>
      <c r="AF470">
        <f ca="1">IF(B470&gt;0,AF469+AE470*$D470,0)</f>
        <v>-0.2122707335995197</v>
      </c>
      <c r="AG470">
        <f ca="1">IF(AND(B470&gt;Analysis!$B$34,B470&lt;Analysis!$B$35),FilterInput(AD470,Analysis!$B$29,Analysis!$B$30),0)</f>
        <v>0</v>
      </c>
      <c r="AH470">
        <f ca="1">MEDIAN2(AG470,Analysis!$B$5,2)</f>
        <v>0</v>
      </c>
      <c r="AI470">
        <f ca="1">AVERAGE2(AH470,Analysis!$B$6,2)</f>
        <v>0</v>
      </c>
      <c r="AJ470">
        <f ca="1">INTEGRAL2(AI470,$B470,AJ469,AI469,$B469,Analysis!$B$22)</f>
        <v>0</v>
      </c>
      <c r="AK470">
        <f ca="1">IF(AND(B470&lt;Analysis!$B$35,B470&gt;0),INTEGRAL2(AJ470,$B470,AK469,AJ469,$B469,Analysis!$B$23),0)</f>
        <v>0</v>
      </c>
      <c r="AM470">
        <f>Analysis!$B$31*'Flight Input'!U470+IF('Flight Input'!U470 &gt; 0,Analysis!$B$32,0)</f>
        <v>0</v>
      </c>
      <c r="AN470">
        <f ca="1">_xlfn.COVARIANCE.P($AK$102:$AK$1171,AM470:AM1539)</f>
        <v>-8.7142320656959982E-2</v>
      </c>
      <c r="AO470">
        <f t="shared" ca="1" si="939"/>
        <v>0</v>
      </c>
    </row>
    <row r="471" spans="1:41" x14ac:dyDescent="0.3">
      <c r="A471">
        <v>469</v>
      </c>
      <c r="B471">
        <f>'Flight Input'!M471</f>
        <v>9.4302449999959208</v>
      </c>
      <c r="C471">
        <f ca="1">INDIRECT(CONCATENATE("'Flight Input'!",Analysis!$B$2,A471+2))</f>
        <v>9.8503191000000019</v>
      </c>
      <c r="D471">
        <f t="shared" si="936"/>
        <v>1.7643999992287718E-2</v>
      </c>
      <c r="F471">
        <f t="shared" ca="1" si="940"/>
        <v>92.391569134534492</v>
      </c>
      <c r="G471">
        <f t="shared" ca="1" si="941"/>
        <v>434.14796971560082</v>
      </c>
      <c r="I471">
        <f>SUM(D$2:D471)/COUNT(D$2:D471)</f>
        <v>1.9994978678039413E-2</v>
      </c>
      <c r="J471">
        <f>D471/I471</f>
        <v>0.88242154574869403</v>
      </c>
      <c r="L471">
        <f ca="1">VARA(C$2:C471)</f>
        <v>4.7549695595756907E-4</v>
      </c>
      <c r="M471">
        <f ca="1">(L471-L470)/D471</f>
        <v>-5.708772767189376E-5</v>
      </c>
      <c r="N471">
        <f t="shared" ca="1" si="942"/>
        <v>-0.17791883934312286</v>
      </c>
      <c r="O471" t="b">
        <f ca="1">IF(OR(O470,M471*MIN((B471-B$2)*Analysis!$B$19,1)&gt;Analysis!$B$18),TRUE,FALSE)</f>
        <v>0</v>
      </c>
      <c r="P471">
        <f ca="1">IF(O471,P470,SUM(C$2:C471)/COUNT(C$2:C471))</f>
        <v>9.8523420889787268</v>
      </c>
      <c r="Q471">
        <f ca="1">IF(O471,C471-P471,0)</f>
        <v>0</v>
      </c>
      <c r="R471">
        <f ca="1">R470+Q471*$D471</f>
        <v>0</v>
      </c>
      <c r="S471">
        <f t="shared" ca="1" si="943"/>
        <v>0</v>
      </c>
      <c r="U471">
        <f ca="1">MEDIAN2(Q471,Analysis!$B$5,2)</f>
        <v>0</v>
      </c>
      <c r="V471">
        <f t="shared" ref="V471:W471" ca="1" si="982">V470+U471*$D471</f>
        <v>0</v>
      </c>
      <c r="W471">
        <f t="shared" ca="1" si="982"/>
        <v>0</v>
      </c>
      <c r="Y471">
        <f ca="1">AVERAGE2(U471,Analysis!$B$5,2)</f>
        <v>0</v>
      </c>
      <c r="Z471">
        <f t="shared" ref="Z471:AA471" ca="1" si="983">Z470+Y471*$D471</f>
        <v>0</v>
      </c>
      <c r="AA471">
        <f t="shared" ca="1" si="983"/>
        <v>0</v>
      </c>
      <c r="AD471">
        <f ca="1">IF(B471&gt;0,C471-Analysis!$B$14,0)</f>
        <v>-6.3970449428580878E-3</v>
      </c>
      <c r="AE471">
        <f ca="1">IF(B471&gt;0,AE470+AD471*$D471,0)</f>
        <v>-4.1215738512980167E-2</v>
      </c>
      <c r="AF471">
        <f ca="1">IF(B471&gt;0,AF470+AE471*$D471,0)</f>
        <v>-0.21299794408952485</v>
      </c>
      <c r="AG471">
        <f ca="1">IF(AND(B471&gt;Analysis!$B$34,B471&lt;Analysis!$B$35),FilterInput(AD471,Analysis!$B$29,Analysis!$B$30),0)</f>
        <v>0</v>
      </c>
      <c r="AH471">
        <f ca="1">MEDIAN2(AG471,Analysis!$B$5,2)</f>
        <v>0</v>
      </c>
      <c r="AI471">
        <f ca="1">AVERAGE2(AH471,Analysis!$B$6,2)</f>
        <v>0</v>
      </c>
      <c r="AJ471">
        <f ca="1">INTEGRAL2(AI471,$B471,AJ470,AI470,$B470,Analysis!$B$22)</f>
        <v>0</v>
      </c>
      <c r="AK471">
        <f ca="1">IF(AND(B471&lt;Analysis!$B$35,B471&gt;0),INTEGRAL2(AJ471,$B471,AK470,AJ470,$B470,Analysis!$B$23),0)</f>
        <v>0</v>
      </c>
      <c r="AM471">
        <f>Analysis!$B$31*'Flight Input'!U471+IF('Flight Input'!U471 &gt; 0,Analysis!$B$32,0)</f>
        <v>0</v>
      </c>
      <c r="AN471">
        <f ca="1">_xlfn.COVARIANCE.P($AK$102:$AK$1171,AM471:AM1540)</f>
        <v>-8.6656480584713605E-2</v>
      </c>
      <c r="AO471">
        <f t="shared" ca="1" si="939"/>
        <v>0</v>
      </c>
    </row>
    <row r="472" spans="1:41" x14ac:dyDescent="0.3">
      <c r="A472">
        <v>470</v>
      </c>
      <c r="B472">
        <f>'Flight Input'!M472</f>
        <v>9.4511420000053477</v>
      </c>
      <c r="C472">
        <f ca="1">INDIRECT(CONCATENATE("'Flight Input'!",Analysis!$B$2,A472+2))</f>
        <v>9.8533700100000008</v>
      </c>
      <c r="D472">
        <f t="shared" si="936"/>
        <v>2.0897000009426847E-2</v>
      </c>
      <c r="F472">
        <f t="shared" ca="1" si="940"/>
        <v>92.597475007726345</v>
      </c>
      <c r="G472">
        <f t="shared" ca="1" si="941"/>
        <v>436.08297915171016</v>
      </c>
      <c r="I472">
        <f>SUM(D$2:D472)/COUNT(D$2:D472)</f>
        <v>1.9996897872361512E-2</v>
      </c>
      <c r="J472">
        <f>D472/I472</f>
        <v>1.0450120885154592</v>
      </c>
      <c r="L472">
        <f ca="1">VARA(C$2:C472)</f>
        <v>4.744875036646124E-4</v>
      </c>
      <c r="M472">
        <f ca="1">(L472-L471)/D472</f>
        <v>-4.8306086639292604E-5</v>
      </c>
      <c r="N472">
        <f t="shared" ca="1" si="942"/>
        <v>0.14599751153862331</v>
      </c>
      <c r="O472" t="b">
        <f ca="1">IF(OR(O471,M472*MIN((B472-B$2)*Analysis!$B$19,1)&gt;Analysis!$B$18),TRUE,FALSE)</f>
        <v>0</v>
      </c>
      <c r="P472">
        <f ca="1">IF(O472,P471,SUM(C$2:C472)/COUNT(C$2:C472))</f>
        <v>9.852344271401277</v>
      </c>
      <c r="Q472">
        <f ca="1">IF(O472,C472-P472,0)</f>
        <v>0</v>
      </c>
      <c r="R472">
        <f ca="1">R471+Q472*$D472</f>
        <v>0</v>
      </c>
      <c r="S472">
        <f t="shared" ca="1" si="943"/>
        <v>0</v>
      </c>
      <c r="U472">
        <f ca="1">MEDIAN2(Q472,Analysis!$B$5,2)</f>
        <v>0</v>
      </c>
      <c r="V472">
        <f t="shared" ref="V472:W472" ca="1" si="984">V471+U472*$D472</f>
        <v>0</v>
      </c>
      <c r="W472">
        <f t="shared" ca="1" si="984"/>
        <v>0</v>
      </c>
      <c r="Y472">
        <f ca="1">AVERAGE2(U472,Analysis!$B$5,2)</f>
        <v>0</v>
      </c>
      <c r="Z472">
        <f t="shared" ref="Z472:AA472" ca="1" si="985">Z471+Y472*$D472</f>
        <v>0</v>
      </c>
      <c r="AA472">
        <f t="shared" ca="1" si="985"/>
        <v>0</v>
      </c>
      <c r="AD472">
        <f ca="1">IF(B472&gt;0,C472-Analysis!$B$14,0)</f>
        <v>-3.3461349428591802E-3</v>
      </c>
      <c r="AE472">
        <f ca="1">IF(B472&gt;0,AE471+AD472*$D472,0)</f>
        <v>-4.1285662694912642E-2</v>
      </c>
      <c r="AF472">
        <f ca="1">IF(B472&gt;0,AF471+AE472*$D472,0)</f>
        <v>-0.21386069058324964</v>
      </c>
      <c r="AG472">
        <f ca="1">IF(AND(B472&gt;Analysis!$B$34,B472&lt;Analysis!$B$35),FilterInput(AD472,Analysis!$B$29,Analysis!$B$30),0)</f>
        <v>0</v>
      </c>
      <c r="AH472">
        <f ca="1">MEDIAN2(AG472,Analysis!$B$5,2)</f>
        <v>0</v>
      </c>
      <c r="AI472">
        <f ca="1">AVERAGE2(AH472,Analysis!$B$6,2)</f>
        <v>0</v>
      </c>
      <c r="AJ472">
        <f ca="1">INTEGRAL2(AI472,$B472,AJ471,AI471,$B471,Analysis!$B$22)</f>
        <v>0</v>
      </c>
      <c r="AK472">
        <f ca="1">IF(AND(B472&lt;Analysis!$B$35,B472&gt;0),INTEGRAL2(AJ472,$B472,AK471,AJ471,$B471,Analysis!$B$23),0)</f>
        <v>0</v>
      </c>
      <c r="AM472">
        <f>Analysis!$B$31*'Flight Input'!U472+IF('Flight Input'!U472 &gt; 0,Analysis!$B$32,0)</f>
        <v>0</v>
      </c>
      <c r="AN472">
        <f ca="1">_xlfn.COVARIANCE.P($AK$102:$AK$1171,AM472:AM1541)</f>
        <v>-8.6167149585748642E-2</v>
      </c>
      <c r="AO472">
        <f t="shared" ca="1" si="939"/>
        <v>0</v>
      </c>
    </row>
    <row r="473" spans="1:41" x14ac:dyDescent="0.3">
      <c r="A473">
        <v>471</v>
      </c>
      <c r="B473">
        <f>'Flight Input'!M473</f>
        <v>9.4722259999980452</v>
      </c>
      <c r="C473">
        <f ca="1">INDIRECT(CONCATENATE("'Flight Input'!",Analysis!$B$2,A473+2))</f>
        <v>9.8527225500000011</v>
      </c>
      <c r="D473">
        <f t="shared" si="936"/>
        <v>2.10839999926975E-2</v>
      </c>
      <c r="F473">
        <f t="shared" ca="1" si="940"/>
        <v>92.805209809898599</v>
      </c>
      <c r="G473">
        <f t="shared" ca="1" si="941"/>
        <v>438.03968419466435</v>
      </c>
      <c r="I473">
        <f>SUM(D$2:D473)/COUNT(D$2:D473)</f>
        <v>1.9999205944803838E-2</v>
      </c>
      <c r="J473">
        <f>D473/I473</f>
        <v>1.0542418559460613</v>
      </c>
      <c r="L473">
        <f ca="1">VARA(C$2:C473)</f>
        <v>4.7348040236496646E-4</v>
      </c>
      <c r="M473">
        <f ca="1">(L473-L472)/D473</f>
        <v>-4.7766140200851643E-5</v>
      </c>
      <c r="N473">
        <f t="shared" ca="1" si="942"/>
        <v>-3.070859420527227E-2</v>
      </c>
      <c r="O473" t="b">
        <f ca="1">IF(OR(O472,M473*MIN((B473-B$2)*Analysis!$B$19,1)&gt;Analysis!$B$18),TRUE,FALSE)</f>
        <v>0</v>
      </c>
      <c r="P473">
        <f ca="1">IF(O473,P472,SUM(C$2:C473)/COUNT(C$2:C473))</f>
        <v>9.8523450728389861</v>
      </c>
      <c r="Q473">
        <f ca="1">IF(O473,C473-P473,0)</f>
        <v>0</v>
      </c>
      <c r="R473">
        <f ca="1">R472+Q473*$D473</f>
        <v>0</v>
      </c>
      <c r="S473">
        <f t="shared" ca="1" si="943"/>
        <v>0</v>
      </c>
      <c r="U473">
        <f ca="1">MEDIAN2(Q473,Analysis!$B$5,2)</f>
        <v>0</v>
      </c>
      <c r="V473">
        <f t="shared" ref="V473:W473" ca="1" si="986">V472+U473*$D473</f>
        <v>0</v>
      </c>
      <c r="W473">
        <f t="shared" ca="1" si="986"/>
        <v>0</v>
      </c>
      <c r="Y473">
        <f ca="1">AVERAGE2(U473,Analysis!$B$5,2)</f>
        <v>0</v>
      </c>
      <c r="Z473">
        <f t="shared" ref="Z473:AA473" ca="1" si="987">Z472+Y473*$D473</f>
        <v>0</v>
      </c>
      <c r="AA473">
        <f t="shared" ca="1" si="987"/>
        <v>0</v>
      </c>
      <c r="AD473">
        <f ca="1">IF(B473&gt;0,C473-Analysis!$B$14,0)</f>
        <v>-3.9935949428588913E-3</v>
      </c>
      <c r="AE473">
        <f ca="1">IF(B473&gt;0,AE472+AD473*$D473,0)</f>
        <v>-4.1369863650658714E-2</v>
      </c>
      <c r="AF473">
        <f ca="1">IF(B473&gt;0,AF472+AE473*$D473,0)</f>
        <v>-0.21473293278815803</v>
      </c>
      <c r="AG473">
        <f ca="1">IF(AND(B473&gt;Analysis!$B$34,B473&lt;Analysis!$B$35),FilterInput(AD473,Analysis!$B$29,Analysis!$B$30),0)</f>
        <v>0</v>
      </c>
      <c r="AH473">
        <f ca="1">MEDIAN2(AG473,Analysis!$B$5,2)</f>
        <v>0</v>
      </c>
      <c r="AI473">
        <f ca="1">AVERAGE2(AH473,Analysis!$B$6,2)</f>
        <v>0</v>
      </c>
      <c r="AJ473">
        <f ca="1">INTEGRAL2(AI473,$B473,AJ472,AI472,$B472,Analysis!$B$22)</f>
        <v>0</v>
      </c>
      <c r="AK473">
        <f ca="1">IF(AND(B473&lt;Analysis!$B$35,B473&gt;0),INTEGRAL2(AJ473,$B473,AK472,AJ472,$B472,Analysis!$B$23),0)</f>
        <v>0</v>
      </c>
      <c r="AM473">
        <f>Analysis!$B$31*'Flight Input'!U473+IF('Flight Input'!U473 &gt; 0,Analysis!$B$32,0)</f>
        <v>0</v>
      </c>
      <c r="AN473">
        <f ca="1">_xlfn.COVARIANCE.P($AK$102:$AK$1171,AM473:AM1542)</f>
        <v>-8.5674108809126043E-2</v>
      </c>
      <c r="AO473">
        <f t="shared" ca="1" si="939"/>
        <v>0</v>
      </c>
    </row>
    <row r="474" spans="1:41" x14ac:dyDescent="0.3">
      <c r="A474">
        <v>472</v>
      </c>
      <c r="B474">
        <f>'Flight Input'!M474</f>
        <v>9.4890560000058031</v>
      </c>
      <c r="C474">
        <f ca="1">INDIRECT(CONCATENATE("'Flight Input'!",Analysis!$B$2,A474+2))</f>
        <v>9.8502896700000004</v>
      </c>
      <c r="D474">
        <f t="shared" si="936"/>
        <v>1.6830000007757917E-2</v>
      </c>
      <c r="F474">
        <f t="shared" ca="1" si="940"/>
        <v>92.97099018512111</v>
      </c>
      <c r="G474">
        <f t="shared" ca="1" si="941"/>
        <v>439.60438596020117</v>
      </c>
      <c r="I474">
        <f>SUM(D$2:D474)/COUNT(D$2:D474)</f>
        <v>1.9992491525445692E-2</v>
      </c>
      <c r="J474">
        <f>D474/I474</f>
        <v>0.84181603810297112</v>
      </c>
      <c r="L474">
        <f ca="1">VARA(C$2:C474)</f>
        <v>4.7248619759122397E-4</v>
      </c>
      <c r="M474">
        <f ca="1">(L474-L473)/D474</f>
        <v>-5.9073367396565802E-5</v>
      </c>
      <c r="N474">
        <f t="shared" ca="1" si="942"/>
        <v>-0.1445561496660239</v>
      </c>
      <c r="O474" t="b">
        <f ca="1">IF(OR(O473,M474*MIN((B474-B$2)*Analysis!$B$19,1)&gt;Analysis!$B$18),TRUE,FALSE)</f>
        <v>0</v>
      </c>
      <c r="P474">
        <f ca="1">IF(O474,P473,SUM(C$2:C474)/COUNT(C$2:C474))</f>
        <v>9.8523407273784382</v>
      </c>
      <c r="Q474">
        <f ca="1">IF(O474,C474-P474,0)</f>
        <v>0</v>
      </c>
      <c r="R474">
        <f ca="1">R473+Q474*$D474</f>
        <v>0</v>
      </c>
      <c r="S474">
        <f t="shared" ca="1" si="943"/>
        <v>0</v>
      </c>
      <c r="U474">
        <f ca="1">MEDIAN2(Q474,Analysis!$B$5,2)</f>
        <v>0</v>
      </c>
      <c r="V474">
        <f t="shared" ref="V474:W474" ca="1" si="988">V473+U474*$D474</f>
        <v>0</v>
      </c>
      <c r="W474">
        <f t="shared" ca="1" si="988"/>
        <v>0</v>
      </c>
      <c r="Y474">
        <f ca="1">AVERAGE2(U474,Analysis!$B$5,2)</f>
        <v>0</v>
      </c>
      <c r="Z474">
        <f t="shared" ref="Z474:AA474" ca="1" si="989">Z473+Y474*$D474</f>
        <v>0</v>
      </c>
      <c r="AA474">
        <f t="shared" ca="1" si="989"/>
        <v>0</v>
      </c>
      <c r="AD474">
        <f ca="1">IF(B474&gt;0,C474-Analysis!$B$14,0)</f>
        <v>-6.426474942859528E-3</v>
      </c>
      <c r="AE474">
        <f ca="1">IF(B474&gt;0,AE473+AD474*$D474,0)</f>
        <v>-4.1478021223996894E-2</v>
      </c>
      <c r="AF474">
        <f ca="1">IF(B474&gt;0,AF473+AE474*$D474,0)</f>
        <v>-0.21543100788567968</v>
      </c>
      <c r="AG474">
        <f ca="1">IF(AND(B474&gt;Analysis!$B$34,B474&lt;Analysis!$B$35),FilterInput(AD474,Analysis!$B$29,Analysis!$B$30),0)</f>
        <v>0</v>
      </c>
      <c r="AH474">
        <f ca="1">MEDIAN2(AG474,Analysis!$B$5,2)</f>
        <v>0</v>
      </c>
      <c r="AI474">
        <f ca="1">AVERAGE2(AH474,Analysis!$B$6,2)</f>
        <v>0</v>
      </c>
      <c r="AJ474">
        <f ca="1">INTEGRAL2(AI474,$B474,AJ473,AI473,$B473,Analysis!$B$22)</f>
        <v>0</v>
      </c>
      <c r="AK474">
        <f ca="1">IF(AND(B474&lt;Analysis!$B$35,B474&gt;0),INTEGRAL2(AJ474,$B474,AK473,AJ473,$B473,Analysis!$B$23),0)</f>
        <v>0</v>
      </c>
      <c r="AM474">
        <f>Analysis!$B$31*'Flight Input'!U474+IF('Flight Input'!U474 &gt; 0,Analysis!$B$32,0)</f>
        <v>0</v>
      </c>
      <c r="AN474">
        <f ca="1">_xlfn.COVARIANCE.P($AK$102:$AK$1171,AM474:AM1543)</f>
        <v>-8.5177599448187591E-2</v>
      </c>
      <c r="AO474">
        <f t="shared" ca="1" si="939"/>
        <v>0</v>
      </c>
    </row>
    <row r="475" spans="1:41" x14ac:dyDescent="0.3">
      <c r="A475">
        <v>473</v>
      </c>
      <c r="B475">
        <f>'Flight Input'!M475</f>
        <v>9.5113600000040606</v>
      </c>
      <c r="C475">
        <f ca="1">INDIRECT(CONCATENATE("'Flight Input'!",Analysis!$B$2,A475+2))</f>
        <v>9.8703805500000001</v>
      </c>
      <c r="D475">
        <f t="shared" si="936"/>
        <v>2.2303999998257495E-2</v>
      </c>
      <c r="F475">
        <f t="shared" ca="1" si="940"/>
        <v>93.191139152891111</v>
      </c>
      <c r="G475">
        <f t="shared" ca="1" si="941"/>
        <v>441.68292112770484</v>
      </c>
      <c r="I475">
        <f>SUM(D$2:D475)/COUNT(D$2:D475)</f>
        <v>1.9997378435536204E-2</v>
      </c>
      <c r="J475">
        <f>D475/I475</f>
        <v>1.115346197510686</v>
      </c>
      <c r="L475">
        <f ca="1">VARA(C$2:C475)</f>
        <v>4.7217385600660278E-4</v>
      </c>
      <c r="M475">
        <f ca="1">(L475-L474)/D475</f>
        <v>-1.4003837188199087E-5</v>
      </c>
      <c r="N475">
        <f t="shared" ca="1" si="942"/>
        <v>0.90077474899431964</v>
      </c>
      <c r="O475" t="b">
        <f ca="1">IF(OR(O474,M475*MIN((B475-B$2)*Analysis!$B$19,1)&gt;Analysis!$B$18),TRUE,FALSE)</f>
        <v>0</v>
      </c>
      <c r="P475">
        <f ca="1">IF(O475,P474,SUM(C$2:C475)/COUNT(C$2:C475))</f>
        <v>9.8523787860759526</v>
      </c>
      <c r="Q475">
        <f ca="1">IF(O475,C475-P475,0)</f>
        <v>0</v>
      </c>
      <c r="R475">
        <f ca="1">R474+Q475*$D475</f>
        <v>0</v>
      </c>
      <c r="S475">
        <f t="shared" ca="1" si="943"/>
        <v>0</v>
      </c>
      <c r="U475">
        <f ca="1">MEDIAN2(Q475,Analysis!$B$5,2)</f>
        <v>0</v>
      </c>
      <c r="V475">
        <f t="shared" ref="V475:W475" ca="1" si="990">V474+U475*$D475</f>
        <v>0</v>
      </c>
      <c r="W475">
        <f t="shared" ca="1" si="990"/>
        <v>0</v>
      </c>
      <c r="Y475">
        <f ca="1">AVERAGE2(U475,Analysis!$B$5,2)</f>
        <v>0</v>
      </c>
      <c r="Z475">
        <f t="shared" ref="Z475:AA475" ca="1" si="991">Z474+Y475*$D475</f>
        <v>0</v>
      </c>
      <c r="AA475">
        <f t="shared" ca="1" si="991"/>
        <v>0</v>
      </c>
      <c r="AD475">
        <f ca="1">IF(B475&gt;0,C475-Analysis!$B$14,0)</f>
        <v>1.3664405057140172E-2</v>
      </c>
      <c r="AE475">
        <f ca="1">IF(B475&gt;0,AE474+AD475*$D475,0)</f>
        <v>-4.1173250333626253E-2</v>
      </c>
      <c r="AF475">
        <f ca="1">IF(B475&gt;0,AF474+AE475*$D475,0)</f>
        <v>-0.21634933606104914</v>
      </c>
      <c r="AG475">
        <f ca="1">IF(AND(B475&gt;Analysis!$B$34,B475&lt;Analysis!$B$35),FilterInput(AD475,Analysis!$B$29,Analysis!$B$30),0)</f>
        <v>0</v>
      </c>
      <c r="AH475">
        <f ca="1">MEDIAN2(AG475,Analysis!$B$5,2)</f>
        <v>0</v>
      </c>
      <c r="AI475">
        <f ca="1">AVERAGE2(AH475,Analysis!$B$6,2)</f>
        <v>0</v>
      </c>
      <c r="AJ475">
        <f ca="1">INTEGRAL2(AI475,$B475,AJ474,AI474,$B474,Analysis!$B$22)</f>
        <v>0</v>
      </c>
      <c r="AK475">
        <f ca="1">IF(AND(B475&lt;Analysis!$B$35,B475&gt;0),INTEGRAL2(AJ475,$B475,AK474,AJ474,$B474,Analysis!$B$23),0)</f>
        <v>0</v>
      </c>
      <c r="AM475">
        <f>Analysis!$B$31*'Flight Input'!U475+IF('Flight Input'!U475 &gt; 0,Analysis!$B$32,0)</f>
        <v>0</v>
      </c>
      <c r="AN475">
        <f ca="1">_xlfn.COVARIANCE.P($AK$102:$AK$1171,AM475:AM1544)</f>
        <v>-8.4677666272029481E-2</v>
      </c>
      <c r="AO475">
        <f t="shared" ca="1" si="939"/>
        <v>0</v>
      </c>
    </row>
    <row r="476" spans="1:41" x14ac:dyDescent="0.3">
      <c r="A476">
        <v>474</v>
      </c>
      <c r="B476">
        <f>'Flight Input'!M476</f>
        <v>9.5310690000042086</v>
      </c>
      <c r="C476">
        <f ca="1">INDIRECT(CONCATENATE("'Flight Input'!",Analysis!$B$2,A476+2))</f>
        <v>9.8973580499999994</v>
      </c>
      <c r="D476">
        <f t="shared" si="936"/>
        <v>1.970900000014808E-2</v>
      </c>
      <c r="F476">
        <f t="shared" ca="1" si="940"/>
        <v>93.386206182700022</v>
      </c>
      <c r="G476">
        <f t="shared" ca="1" si="941"/>
        <v>443.5234698653735</v>
      </c>
      <c r="I476">
        <f>SUM(D$2:D476)/COUNT(D$2:D476)</f>
        <v>1.9996770042212599E-2</v>
      </c>
      <c r="J476">
        <f>D476/I476</f>
        <v>0.98560917380871793</v>
      </c>
      <c r="L476">
        <f ca="1">VARA(C$2:C476)</f>
        <v>4.7543693849032276E-4</v>
      </c>
      <c r="M476">
        <f ca="1">(L476-L475)/D476</f>
        <v>1.6556306680681233E-4</v>
      </c>
      <c r="N476">
        <f t="shared" ca="1" si="942"/>
        <v>1.3687909076968146</v>
      </c>
      <c r="O476" t="b">
        <f ca="1">IF(OR(O475,M476*MIN((B476-B$2)*Analysis!$B$19,1)&gt;Analysis!$B$18),TRUE,FALSE)</f>
        <v>0</v>
      </c>
      <c r="P476">
        <f ca="1">IF(O476,P475,SUM(C$2:C476)/COUNT(C$2:C476))</f>
        <v>9.8524734792631605</v>
      </c>
      <c r="Q476">
        <f ca="1">IF(O476,C476-P476,0)</f>
        <v>0</v>
      </c>
      <c r="R476">
        <f ca="1">R475+Q476*$D476</f>
        <v>0</v>
      </c>
      <c r="S476">
        <f t="shared" ca="1" si="943"/>
        <v>0</v>
      </c>
      <c r="U476">
        <f ca="1">MEDIAN2(Q476,Analysis!$B$5,2)</f>
        <v>0</v>
      </c>
      <c r="V476">
        <f t="shared" ref="V476:W476" ca="1" si="992">V475+U476*$D476</f>
        <v>0</v>
      </c>
      <c r="W476">
        <f t="shared" ca="1" si="992"/>
        <v>0</v>
      </c>
      <c r="Y476">
        <f ca="1">AVERAGE2(U476,Analysis!$B$5,2)</f>
        <v>0</v>
      </c>
      <c r="Z476">
        <f t="shared" ref="Z476:AA476" ca="1" si="993">Z475+Y476*$D476</f>
        <v>0</v>
      </c>
      <c r="AA476">
        <f t="shared" ca="1" si="993"/>
        <v>0</v>
      </c>
      <c r="AD476">
        <f ca="1">IF(B476&gt;0,C476-Analysis!$B$14,0)</f>
        <v>4.0641905057139383E-2</v>
      </c>
      <c r="AE476">
        <f ca="1">IF(B476&gt;0,AE475+AD476*$D476,0)</f>
        <v>-4.0372239026849076E-2</v>
      </c>
      <c r="AF476">
        <f ca="1">IF(B476&gt;0,AF475+AE476*$D476,0)</f>
        <v>-0.21714503252003528</v>
      </c>
      <c r="AG476">
        <f ca="1">IF(AND(B476&gt;Analysis!$B$34,B476&lt;Analysis!$B$35),FilterInput(AD476,Analysis!$B$29,Analysis!$B$30),0)</f>
        <v>0</v>
      </c>
      <c r="AH476">
        <f ca="1">MEDIAN2(AG476,Analysis!$B$5,2)</f>
        <v>0</v>
      </c>
      <c r="AI476">
        <f ca="1">AVERAGE2(AH476,Analysis!$B$6,2)</f>
        <v>0</v>
      </c>
      <c r="AJ476">
        <f ca="1">INTEGRAL2(AI476,$B476,AJ475,AI475,$B475,Analysis!$B$22)</f>
        <v>0</v>
      </c>
      <c r="AK476">
        <f ca="1">IF(AND(B476&lt;Analysis!$B$35,B476&gt;0),INTEGRAL2(AJ476,$B476,AK475,AJ475,$B475,Analysis!$B$23),0)</f>
        <v>0</v>
      </c>
      <c r="AM476">
        <f>Analysis!$B$31*'Flight Input'!U476+IF('Flight Input'!U476 &gt; 0,Analysis!$B$32,0)</f>
        <v>0</v>
      </c>
      <c r="AN476">
        <f ca="1">_xlfn.COVARIANCE.P($AK$102:$AK$1171,AM476:AM1545)</f>
        <v>-8.4174532096365495E-2</v>
      </c>
      <c r="AO476">
        <f t="shared" ca="1" si="939"/>
        <v>0</v>
      </c>
    </row>
    <row r="477" spans="1:41" x14ac:dyDescent="0.3">
      <c r="A477">
        <v>475</v>
      </c>
      <c r="B477">
        <f>'Flight Input'!M477</f>
        <v>9.5521520000038436</v>
      </c>
      <c r="C477">
        <f ca="1">INDIRECT(CONCATENATE("'Flight Input'!",Analysis!$B$2,A477+2))</f>
        <v>9.8471799000000004</v>
      </c>
      <c r="D477">
        <f t="shared" si="936"/>
        <v>2.1082999999634922E-2</v>
      </c>
      <c r="F477">
        <f t="shared" ca="1" si="940"/>
        <v>93.593814276528121</v>
      </c>
      <c r="G477">
        <f t="shared" ca="1" si="941"/>
        <v>445.49670825173138</v>
      </c>
      <c r="I477">
        <f>SUM(D$2:D477)/COUNT(D$2:D477)</f>
        <v>1.9999056842122963E-2</v>
      </c>
      <c r="J477">
        <f>D477/I477</f>
        <v>1.054199713819949</v>
      </c>
      <c r="L477">
        <f ca="1">VARA(C$2:C477)</f>
        <v>4.7449488832867245E-4</v>
      </c>
      <c r="M477">
        <f ca="1">(L477-L476)/D477</f>
        <v>-4.4682927556164861E-5</v>
      </c>
      <c r="N477">
        <f t="shared" ca="1" si="942"/>
        <v>-2.3800289333049292</v>
      </c>
      <c r="O477" t="b">
        <f ca="1">IF(OR(O476,M477*MIN((B477-B$2)*Analysis!$B$19,1)&gt;Analysis!$B$18),TRUE,FALSE)</f>
        <v>0</v>
      </c>
      <c r="P477">
        <f ca="1">IF(O477,P476,SUM(C$2:C477)/COUNT(C$2:C477))</f>
        <v>9.8524623582983217</v>
      </c>
      <c r="Q477">
        <f ca="1">IF(O477,C477-P477,0)</f>
        <v>0</v>
      </c>
      <c r="R477">
        <f ca="1">R476+Q477*$D477</f>
        <v>0</v>
      </c>
      <c r="S477">
        <f t="shared" ca="1" si="943"/>
        <v>0</v>
      </c>
      <c r="U477">
        <f ca="1">MEDIAN2(Q477,Analysis!$B$5,2)</f>
        <v>0</v>
      </c>
      <c r="V477">
        <f t="shared" ref="V477:W477" ca="1" si="994">V476+U477*$D477</f>
        <v>0</v>
      </c>
      <c r="W477">
        <f t="shared" ca="1" si="994"/>
        <v>0</v>
      </c>
      <c r="Y477">
        <f ca="1">AVERAGE2(U477,Analysis!$B$5,2)</f>
        <v>0</v>
      </c>
      <c r="Z477">
        <f t="shared" ref="Z477:AA477" ca="1" si="995">Z476+Y477*$D477</f>
        <v>0</v>
      </c>
      <c r="AA477">
        <f t="shared" ca="1" si="995"/>
        <v>0</v>
      </c>
      <c r="AD477">
        <f ca="1">IF(B477&gt;0,C477-Analysis!$B$14,0)</f>
        <v>-9.5362449428595397E-3</v>
      </c>
      <c r="AE477">
        <f ca="1">IF(B477&gt;0,AE476+AD477*$D477,0)</f>
        <v>-4.0573291678975901E-2</v>
      </c>
      <c r="AF477">
        <f ca="1">IF(B477&gt;0,AF476+AE477*$D477,0)</f>
        <v>-0.21800043922848833</v>
      </c>
      <c r="AG477">
        <f ca="1">IF(AND(B477&gt;Analysis!$B$34,B477&lt;Analysis!$B$35),FilterInput(AD477,Analysis!$B$29,Analysis!$B$30),0)</f>
        <v>0</v>
      </c>
      <c r="AH477">
        <f ca="1">MEDIAN2(AG477,Analysis!$B$5,2)</f>
        <v>0</v>
      </c>
      <c r="AI477">
        <f ca="1">AVERAGE2(AH477,Analysis!$B$6,2)</f>
        <v>0</v>
      </c>
      <c r="AJ477">
        <f ca="1">INTEGRAL2(AI477,$B477,AJ476,AI476,$B476,Analysis!$B$22)</f>
        <v>0</v>
      </c>
      <c r="AK477">
        <f ca="1">IF(AND(B477&lt;Analysis!$B$35,B477&gt;0),INTEGRAL2(AJ477,$B477,AK476,AJ476,$B476,Analysis!$B$23),0)</f>
        <v>0</v>
      </c>
      <c r="AM477">
        <f>Analysis!$B$31*'Flight Input'!U477+IF('Flight Input'!U477 &gt; 0,Analysis!$B$32,0)</f>
        <v>0</v>
      </c>
      <c r="AN477">
        <f ca="1">_xlfn.COVARIANCE.P($AK$102:$AK$1171,AM477:AM1546)</f>
        <v>-8.3668259642096038E-2</v>
      </c>
      <c r="AO477">
        <f t="shared" ca="1" si="939"/>
        <v>0</v>
      </c>
    </row>
    <row r="478" spans="1:41" x14ac:dyDescent="0.3">
      <c r="A478">
        <v>476</v>
      </c>
      <c r="B478">
        <f>'Flight Input'!M478</f>
        <v>9.5712550000025658</v>
      </c>
      <c r="C478">
        <f ca="1">INDIRECT(CONCATENATE("'Flight Input'!",Analysis!$B$2,A478+2))</f>
        <v>9.8556361200000016</v>
      </c>
      <c r="D478">
        <f t="shared" si="936"/>
        <v>1.9102999998722225E-2</v>
      </c>
      <c r="F478">
        <f t="shared" ca="1" si="940"/>
        <v>93.782086493315887</v>
      </c>
      <c r="G478">
        <f t="shared" ca="1" si="941"/>
        <v>447.28822744989338</v>
      </c>
      <c r="I478">
        <f>SUM(D$2:D478)/COUNT(D$2:D478)</f>
        <v>1.9997174369762876E-2</v>
      </c>
      <c r="J478">
        <f>D478/I478</f>
        <v>0.95528496404008434</v>
      </c>
      <c r="L478">
        <f ca="1">VARA(C$2:C478)</f>
        <v>4.7351916723225728E-4</v>
      </c>
      <c r="M478">
        <f ca="1">(L478-L477)/D478</f>
        <v>-5.1076851619140391E-5</v>
      </c>
      <c r="N478">
        <f t="shared" ca="1" si="942"/>
        <v>0.44266450298731874</v>
      </c>
      <c r="O478" t="b">
        <f ca="1">IF(OR(O477,M478*MIN((B478-B$2)*Analysis!$B$19,1)&gt;Analysis!$B$18),TRUE,FALSE)</f>
        <v>0</v>
      </c>
      <c r="P478">
        <f ca="1">IF(O478,P477,SUM(C$2:C478)/COUNT(C$2:C478))</f>
        <v>9.8524690118867948</v>
      </c>
      <c r="Q478">
        <f ca="1">IF(O478,C478-P478,0)</f>
        <v>0</v>
      </c>
      <c r="R478">
        <f ca="1">R477+Q478*$D478</f>
        <v>0</v>
      </c>
      <c r="S478">
        <f t="shared" ca="1" si="943"/>
        <v>0</v>
      </c>
      <c r="U478">
        <f ca="1">MEDIAN2(Q478,Analysis!$B$5,2)</f>
        <v>0</v>
      </c>
      <c r="V478">
        <f t="shared" ref="V478:W478" ca="1" si="996">V477+U478*$D478</f>
        <v>0</v>
      </c>
      <c r="W478">
        <f t="shared" ca="1" si="996"/>
        <v>0</v>
      </c>
      <c r="Y478">
        <f ca="1">AVERAGE2(U478,Analysis!$B$5,2)</f>
        <v>0</v>
      </c>
      <c r="Z478">
        <f t="shared" ref="Z478:AA478" ca="1" si="997">Z477+Y478*$D478</f>
        <v>0</v>
      </c>
      <c r="AA478">
        <f t="shared" ca="1" si="997"/>
        <v>0</v>
      </c>
      <c r="AD478">
        <f ca="1">IF(B478&gt;0,C478-Analysis!$B$14,0)</f>
        <v>-1.0800249428584152E-3</v>
      </c>
      <c r="AE478">
        <f ca="1">IF(B478&gt;0,AE477+AD478*$D478,0)</f>
        <v>-4.0593923395457948E-2</v>
      </c>
      <c r="AF478">
        <f ca="1">IF(B478&gt;0,AF477+AE478*$D478,0)</f>
        <v>-0.2187759049470599</v>
      </c>
      <c r="AG478">
        <f ca="1">IF(AND(B478&gt;Analysis!$B$34,B478&lt;Analysis!$B$35),FilterInput(AD478,Analysis!$B$29,Analysis!$B$30),0)</f>
        <v>0</v>
      </c>
      <c r="AH478">
        <f ca="1">MEDIAN2(AG478,Analysis!$B$5,2)</f>
        <v>0</v>
      </c>
      <c r="AI478">
        <f ca="1">AVERAGE2(AH478,Analysis!$B$6,2)</f>
        <v>0</v>
      </c>
      <c r="AJ478">
        <f ca="1">INTEGRAL2(AI478,$B478,AJ477,AI477,$B477,Analysis!$B$22)</f>
        <v>0</v>
      </c>
      <c r="AK478">
        <f ca="1">IF(AND(B478&lt;Analysis!$B$35,B478&gt;0),INTEGRAL2(AJ478,$B478,AK477,AJ477,$B477,Analysis!$B$23),0)</f>
        <v>0</v>
      </c>
      <c r="AM478">
        <f>Analysis!$B$31*'Flight Input'!U478+IF('Flight Input'!U478 &gt; 0,Analysis!$B$32,0)</f>
        <v>0</v>
      </c>
      <c r="AN478">
        <f ca="1">_xlfn.COVARIANCE.P($AK$102:$AK$1171,AM478:AM1547)</f>
        <v>-8.3159030251199403E-2</v>
      </c>
      <c r="AO478">
        <f t="shared" ca="1" si="939"/>
        <v>0</v>
      </c>
    </row>
    <row r="479" spans="1:41" x14ac:dyDescent="0.3">
      <c r="A479">
        <v>477</v>
      </c>
      <c r="B479">
        <f>'Flight Input'!M479</f>
        <v>9.5938239999959478</v>
      </c>
      <c r="C479">
        <f ca="1">INDIRECT(CONCATENATE("'Flight Input'!",Analysis!$B$2,A479+2))</f>
        <v>9.8523595800000017</v>
      </c>
      <c r="D479">
        <f t="shared" si="936"/>
        <v>2.2568999993382022E-2</v>
      </c>
      <c r="F479">
        <f t="shared" ca="1" si="940"/>
        <v>94.004444396611703</v>
      </c>
      <c r="G479">
        <f t="shared" ca="1" si="941"/>
        <v>449.40981375485842</v>
      </c>
      <c r="I479">
        <f>SUM(D$2:D479)/COUNT(D$2:D479)</f>
        <v>2.0002566037736921E-2</v>
      </c>
      <c r="J479">
        <f>D479/I479</f>
        <v>1.1283052359783867</v>
      </c>
      <c r="L479">
        <f ca="1">VARA(C$2:C479)</f>
        <v>4.7252648962859344E-4</v>
      </c>
      <c r="M479">
        <f ca="1">(L479-L478)/D479</f>
        <v>-4.3984119985596102E-5</v>
      </c>
      <c r="N479">
        <f t="shared" ca="1" si="942"/>
        <v>-0.145178785101718</v>
      </c>
      <c r="O479" t="b">
        <f ca="1">IF(OR(O478,M479*MIN((B479-B$2)*Analysis!$B$19,1)&gt;Analysis!$B$18),TRUE,FALSE)</f>
        <v>0</v>
      </c>
      <c r="P479">
        <f ca="1">IF(O479,P478,SUM(C$2:C479)/COUNT(C$2:C479))</f>
        <v>9.8524687829497921</v>
      </c>
      <c r="Q479">
        <f ca="1">IF(O479,C479-P479,0)</f>
        <v>0</v>
      </c>
      <c r="R479">
        <f ca="1">R478+Q479*$D479</f>
        <v>0</v>
      </c>
      <c r="S479">
        <f t="shared" ca="1" si="943"/>
        <v>0</v>
      </c>
      <c r="U479">
        <f ca="1">MEDIAN2(Q479,Analysis!$B$5,2)</f>
        <v>0</v>
      </c>
      <c r="V479">
        <f t="shared" ref="V479:W479" ca="1" si="998">V478+U479*$D479</f>
        <v>0</v>
      </c>
      <c r="W479">
        <f t="shared" ca="1" si="998"/>
        <v>0</v>
      </c>
      <c r="Y479">
        <f ca="1">AVERAGE2(U479,Analysis!$B$5,2)</f>
        <v>0</v>
      </c>
      <c r="Z479">
        <f t="shared" ref="Z479:AA479" ca="1" si="999">Z478+Y479*$D479</f>
        <v>0</v>
      </c>
      <c r="AA479">
        <f t="shared" ca="1" si="999"/>
        <v>0</v>
      </c>
      <c r="AD479">
        <f ca="1">IF(B479&gt;0,C479-Analysis!$B$14,0)</f>
        <v>-4.3565649428582987E-3</v>
      </c>
      <c r="AE479">
        <f ca="1">IF(B479&gt;0,AE478+AD479*$D479,0)</f>
        <v>-4.0692246709624486E-2</v>
      </c>
      <c r="AF479">
        <f ca="1">IF(B479&gt;0,AF478+AE479*$D479,0)</f>
        <v>-0.21969428826278012</v>
      </c>
      <c r="AG479">
        <f ca="1">IF(AND(B479&gt;Analysis!$B$34,B479&lt;Analysis!$B$35),FilterInput(AD479,Analysis!$B$29,Analysis!$B$30),0)</f>
        <v>0</v>
      </c>
      <c r="AH479">
        <f ca="1">MEDIAN2(AG479,Analysis!$B$5,2)</f>
        <v>0</v>
      </c>
      <c r="AI479">
        <f ca="1">AVERAGE2(AH479,Analysis!$B$6,2)</f>
        <v>0</v>
      </c>
      <c r="AJ479">
        <f ca="1">INTEGRAL2(AI479,$B479,AJ478,AI478,$B478,Analysis!$B$22)</f>
        <v>0</v>
      </c>
      <c r="AK479">
        <f ca="1">IF(AND(B479&lt;Analysis!$B$35,B479&gt;0),INTEGRAL2(AJ479,$B479,AK478,AJ478,$B478,Analysis!$B$23),0)</f>
        <v>0</v>
      </c>
      <c r="AM479">
        <f>Analysis!$B$31*'Flight Input'!U479+IF('Flight Input'!U479 &gt; 0,Analysis!$B$32,0)</f>
        <v>0</v>
      </c>
      <c r="AN479">
        <f ca="1">_xlfn.COVARIANCE.P($AK$102:$AK$1171,AM479:AM1548)</f>
        <v>-8.2647116643352669E-2</v>
      </c>
      <c r="AO479">
        <f t="shared" ca="1" si="939"/>
        <v>0</v>
      </c>
    </row>
    <row r="480" spans="1:41" x14ac:dyDescent="0.3">
      <c r="A480">
        <v>478</v>
      </c>
      <c r="B480">
        <f>'Flight Input'!M480</f>
        <v>9.6115509999945061</v>
      </c>
      <c r="C480">
        <f ca="1">INDIRECT(CONCATENATE("'Flight Input'!",Analysis!$B$2,A480+2))</f>
        <v>9.8502700500000007</v>
      </c>
      <c r="D480">
        <f t="shared" si="936"/>
        <v>1.7726999998558313E-2</v>
      </c>
      <c r="F480">
        <f t="shared" ca="1" si="940"/>
        <v>94.179060133773845</v>
      </c>
      <c r="G480">
        <f t="shared" ca="1" si="941"/>
        <v>451.07932595371403</v>
      </c>
      <c r="I480">
        <f>SUM(D$2:D480)/COUNT(D$2:D480)</f>
        <v>1.9997805439328598E-2</v>
      </c>
      <c r="J480">
        <f>D480/I480</f>
        <v>0.8864472680435016</v>
      </c>
      <c r="L480">
        <f ca="1">VARA(C$2:C480)</f>
        <v>4.715480332357217E-4</v>
      </c>
      <c r="M480">
        <f ca="1">(L480-L479)/D480</f>
        <v>-5.5195825179179526E-5</v>
      </c>
      <c r="N480">
        <f t="shared" ca="1" si="942"/>
        <v>-0.11787273651328149</v>
      </c>
      <c r="O480" t="b">
        <f ca="1">IF(OR(O479,M480*MIN((B480-B$2)*Analysis!$B$19,1)&gt;Analysis!$B$18),TRUE,FALSE)</f>
        <v>0</v>
      </c>
      <c r="P480">
        <f ca="1">IF(O480,P479,SUM(C$2:C480)/COUNT(C$2:C480))</f>
        <v>9.8524641926931125</v>
      </c>
      <c r="Q480">
        <f ca="1">IF(O480,C480-P480,0)</f>
        <v>0</v>
      </c>
      <c r="R480">
        <f ca="1">R479+Q480*$D480</f>
        <v>0</v>
      </c>
      <c r="S480">
        <f t="shared" ca="1" si="943"/>
        <v>0</v>
      </c>
      <c r="U480">
        <f ca="1">MEDIAN2(Q480,Analysis!$B$5,2)</f>
        <v>0</v>
      </c>
      <c r="V480">
        <f t="shared" ref="V480:W480" ca="1" si="1000">V479+U480*$D480</f>
        <v>0</v>
      </c>
      <c r="W480">
        <f t="shared" ca="1" si="1000"/>
        <v>0</v>
      </c>
      <c r="Y480">
        <f ca="1">AVERAGE2(U480,Analysis!$B$5,2)</f>
        <v>0</v>
      </c>
      <c r="Z480">
        <f t="shared" ref="Z480:AA480" ca="1" si="1001">Z479+Y480*$D480</f>
        <v>0</v>
      </c>
      <c r="AA480">
        <f t="shared" ca="1" si="1001"/>
        <v>0</v>
      </c>
      <c r="AD480">
        <f ca="1">IF(B480&gt;0,C480-Analysis!$B$14,0)</f>
        <v>-6.446094942859304E-3</v>
      </c>
      <c r="AE480">
        <f ca="1">IF(B480&gt;0,AE479+AD480*$D480,0)</f>
        <v>-4.0806516634667257E-2</v>
      </c>
      <c r="AF480">
        <f ca="1">IF(B480&gt;0,AF479+AE480*$D480,0)</f>
        <v>-0.22041766538310403</v>
      </c>
      <c r="AG480">
        <f ca="1">IF(AND(B480&gt;Analysis!$B$34,B480&lt;Analysis!$B$35),FilterInput(AD480,Analysis!$B$29,Analysis!$B$30),0)</f>
        <v>0</v>
      </c>
      <c r="AH480">
        <f ca="1">MEDIAN2(AG480,Analysis!$B$5,2)</f>
        <v>0</v>
      </c>
      <c r="AI480">
        <f ca="1">AVERAGE2(AH480,Analysis!$B$6,2)</f>
        <v>0</v>
      </c>
      <c r="AJ480">
        <f ca="1">INTEGRAL2(AI480,$B480,AJ479,AI479,$B479,Analysis!$B$22)</f>
        <v>0</v>
      </c>
      <c r="AK480">
        <f ca="1">IF(AND(B480&lt;Analysis!$B$35,B480&gt;0),INTEGRAL2(AJ480,$B480,AK479,AJ479,$B479,Analysis!$B$23),0)</f>
        <v>0</v>
      </c>
      <c r="AM480">
        <f>Analysis!$B$31*'Flight Input'!U480+IF('Flight Input'!U480 &gt; 0,Analysis!$B$32,0)</f>
        <v>0</v>
      </c>
      <c r="AN480">
        <f ca="1">_xlfn.COVARIANCE.P($AK$102:$AK$1171,AM480:AM1549)</f>
        <v>-8.2132123489526185E-2</v>
      </c>
      <c r="AO480">
        <f t="shared" ca="1" si="939"/>
        <v>0</v>
      </c>
    </row>
    <row r="481" spans="1:41" x14ac:dyDescent="0.3">
      <c r="A481">
        <v>479</v>
      </c>
      <c r="B481">
        <f>'Flight Input'!M481</f>
        <v>9.6323450000054436</v>
      </c>
      <c r="C481">
        <f ca="1">INDIRECT(CONCATENATE("'Flight Input'!",Analysis!$B$2,A481+2))</f>
        <v>9.8162587800000001</v>
      </c>
      <c r="D481">
        <f t="shared" si="936"/>
        <v>2.0794000010937452E-2</v>
      </c>
      <c r="F481">
        <f t="shared" ca="1" si="940"/>
        <v>94.383179418952537</v>
      </c>
      <c r="G481">
        <f t="shared" ca="1" si="941"/>
        <v>453.04192978758402</v>
      </c>
      <c r="I481">
        <f>SUM(D$2:D481)/COUNT(D$2:D481)</f>
        <v>1.9999467640939472E-2</v>
      </c>
      <c r="J481">
        <f>D481/I481</f>
        <v>1.0397276759693119</v>
      </c>
      <c r="L481">
        <f ca="1">VARA(C$2:C481)</f>
        <v>4.7329449038652352E-4</v>
      </c>
      <c r="M481">
        <f ca="1">(L481-L480)/D481</f>
        <v>8.3988513507896127E-5</v>
      </c>
      <c r="N481">
        <f t="shared" ca="1" si="942"/>
        <v>-1.6356290267438194</v>
      </c>
      <c r="O481" t="b">
        <f ca="1">IF(OR(O480,M481*MIN((B481-B$2)*Analysis!$B$19,1)&gt;Analysis!$B$18),TRUE,FALSE)</f>
        <v>0</v>
      </c>
      <c r="P481">
        <f ca="1">IF(O481,P480,SUM(C$2:C481)/COUNT(C$2:C481))</f>
        <v>9.8523887647500015</v>
      </c>
      <c r="Q481">
        <f ca="1">IF(O481,C481-P481,0)</f>
        <v>0</v>
      </c>
      <c r="R481">
        <f ca="1">R480+Q481*$D481</f>
        <v>0</v>
      </c>
      <c r="S481">
        <f t="shared" ca="1" si="943"/>
        <v>0</v>
      </c>
      <c r="U481">
        <f ca="1">MEDIAN2(Q481,Analysis!$B$5,2)</f>
        <v>0</v>
      </c>
      <c r="V481">
        <f t="shared" ref="V481:W481" ca="1" si="1002">V480+U481*$D481</f>
        <v>0</v>
      </c>
      <c r="W481">
        <f t="shared" ca="1" si="1002"/>
        <v>0</v>
      </c>
      <c r="Y481">
        <f ca="1">AVERAGE2(U481,Analysis!$B$5,2)</f>
        <v>0</v>
      </c>
      <c r="Z481">
        <f t="shared" ref="Z481:AA481" ca="1" si="1003">Z480+Y481*$D481</f>
        <v>0</v>
      </c>
      <c r="AA481">
        <f t="shared" ca="1" si="1003"/>
        <v>0</v>
      </c>
      <c r="AD481">
        <f ca="1">IF(B481&gt;0,C481-Analysis!$B$14,0)</f>
        <v>-4.0457364942859897E-2</v>
      </c>
      <c r="AE481">
        <f ca="1">IF(B481&gt;0,AE480+AD481*$D481,0)</f>
        <v>-4.1647787081731585E-2</v>
      </c>
      <c r="AF481">
        <f ca="1">IF(B481&gt;0,AF480+AE481*$D481,0)</f>
        <v>-0.22128368946813709</v>
      </c>
      <c r="AG481">
        <f ca="1">IF(AND(B481&gt;Analysis!$B$34,B481&lt;Analysis!$B$35),FilterInput(AD481,Analysis!$B$29,Analysis!$B$30),0)</f>
        <v>0</v>
      </c>
      <c r="AH481">
        <f ca="1">MEDIAN2(AG481,Analysis!$B$5,2)</f>
        <v>0</v>
      </c>
      <c r="AI481">
        <f ca="1">AVERAGE2(AH481,Analysis!$B$6,2)</f>
        <v>0</v>
      </c>
      <c r="AJ481">
        <f ca="1">INTEGRAL2(AI481,$B481,AJ480,AI480,$B480,Analysis!$B$22)</f>
        <v>0</v>
      </c>
      <c r="AK481">
        <f ca="1">IF(AND(B481&lt;Analysis!$B$35,B481&gt;0),INTEGRAL2(AJ481,$B481,AK480,AJ480,$B480,Analysis!$B$23),0)</f>
        <v>0</v>
      </c>
      <c r="AM481">
        <f>Analysis!$B$31*'Flight Input'!U481+IF('Flight Input'!U481 &gt; 0,Analysis!$B$32,0)</f>
        <v>0</v>
      </c>
      <c r="AN481">
        <f ca="1">_xlfn.COVARIANCE.P($AK$102:$AK$1171,AM481:AM1550)</f>
        <v>-8.1614284379666946E-2</v>
      </c>
      <c r="AO481">
        <f t="shared" ca="1" si="939"/>
        <v>0</v>
      </c>
    </row>
    <row r="482" spans="1:41" x14ac:dyDescent="0.3">
      <c r="A482">
        <v>480</v>
      </c>
      <c r="B482">
        <f>'Flight Input'!M482</f>
        <v>9.6483310000039637</v>
      </c>
      <c r="C482">
        <f ca="1">INDIRECT(CONCATENATE("'Flight Input'!",Analysis!$B$2,A482+2))</f>
        <v>9.8589617100000009</v>
      </c>
      <c r="D482">
        <f t="shared" si="936"/>
        <v>1.5985999998520128E-2</v>
      </c>
      <c r="F482">
        <f t="shared" ca="1" si="940"/>
        <v>94.540784780834002</v>
      </c>
      <c r="G482">
        <f t="shared" ca="1" si="941"/>
        <v>454.55325877295053</v>
      </c>
      <c r="I482">
        <f>SUM(D$2:D482)/COUNT(D$2:D482)</f>
        <v>1.9991106250017765E-2</v>
      </c>
      <c r="J482">
        <f>D482/I482</f>
        <v>0.7996555967734863</v>
      </c>
      <c r="L482">
        <f ca="1">VARA(C$2:C482)</f>
        <v>4.7239828059168873E-4</v>
      </c>
      <c r="M482">
        <f ca="1">(L482-L481)/D482</f>
        <v>-5.6062166578115132E-5</v>
      </c>
      <c r="N482">
        <f t="shared" ca="1" si="942"/>
        <v>2.6712704869231794</v>
      </c>
      <c r="O482" t="b">
        <f ca="1">IF(OR(O481,M482*MIN((B482-B$2)*Analysis!$B$19,1)&gt;Analysis!$B$18),TRUE,FALSE)</f>
        <v>0</v>
      </c>
      <c r="P482">
        <f ca="1">IF(O482,P481,SUM(C$2:C482)/COUNT(C$2:C482))</f>
        <v>9.8524024299168413</v>
      </c>
      <c r="Q482">
        <f ca="1">IF(O482,C482-P482,0)</f>
        <v>0</v>
      </c>
      <c r="R482">
        <f ca="1">R481+Q482*$D482</f>
        <v>0</v>
      </c>
      <c r="S482">
        <f t="shared" ca="1" si="943"/>
        <v>0</v>
      </c>
      <c r="U482">
        <f ca="1">MEDIAN2(Q482,Analysis!$B$5,2)</f>
        <v>0</v>
      </c>
      <c r="V482">
        <f t="shared" ref="V482:W482" ca="1" si="1004">V481+U482*$D482</f>
        <v>0</v>
      </c>
      <c r="W482">
        <f t="shared" ca="1" si="1004"/>
        <v>0</v>
      </c>
      <c r="Y482">
        <f ca="1">AVERAGE2(U482,Analysis!$B$5,2)</f>
        <v>0</v>
      </c>
      <c r="Z482">
        <f t="shared" ref="Z482:AA482" ca="1" si="1005">Z481+Y482*$D482</f>
        <v>0</v>
      </c>
      <c r="AA482">
        <f t="shared" ca="1" si="1005"/>
        <v>0</v>
      </c>
      <c r="AD482">
        <f ca="1">IF(B482&gt;0,C482-Analysis!$B$14,0)</f>
        <v>2.245565057140908E-3</v>
      </c>
      <c r="AE482">
        <f ca="1">IF(B482&gt;0,AE481+AD482*$D482,0)</f>
        <v>-4.1611889478731456E-2</v>
      </c>
      <c r="AF482">
        <f ca="1">IF(B482&gt;0,AF481+AE482*$D482,0)</f>
        <v>-0.2219488971332825</v>
      </c>
      <c r="AG482">
        <f ca="1">IF(AND(B482&gt;Analysis!$B$34,B482&lt;Analysis!$B$35),FilterInput(AD482,Analysis!$B$29,Analysis!$B$30),0)</f>
        <v>0</v>
      </c>
      <c r="AH482">
        <f ca="1">MEDIAN2(AG482,Analysis!$B$5,2)</f>
        <v>0</v>
      </c>
      <c r="AI482">
        <f ca="1">AVERAGE2(AH482,Analysis!$B$6,2)</f>
        <v>0</v>
      </c>
      <c r="AJ482">
        <f ca="1">INTEGRAL2(AI482,$B482,AJ481,AI481,$B481,Analysis!$B$22)</f>
        <v>0</v>
      </c>
      <c r="AK482">
        <f ca="1">IF(AND(B482&lt;Analysis!$B$35,B482&gt;0),INTEGRAL2(AJ482,$B482,AK481,AJ481,$B481,Analysis!$B$23),0)</f>
        <v>0</v>
      </c>
      <c r="AM482">
        <f>Analysis!$B$31*'Flight Input'!U482+IF('Flight Input'!U482 &gt; 0,Analysis!$B$32,0)</f>
        <v>0</v>
      </c>
      <c r="AN482">
        <f ca="1">_xlfn.COVARIANCE.P($AK$102:$AK$1171,AM482:AM1551)</f>
        <v>-8.1093882244921769E-2</v>
      </c>
      <c r="AO482">
        <f t="shared" ca="1" si="939"/>
        <v>0</v>
      </c>
    </row>
    <row r="483" spans="1:41" x14ac:dyDescent="0.3">
      <c r="A483">
        <v>481</v>
      </c>
      <c r="B483">
        <f>'Flight Input'!M483</f>
        <v>9.6702510000031907</v>
      </c>
      <c r="C483">
        <f ca="1">INDIRECT(CONCATENATE("'Flight Input'!",Analysis!$B$2,A483+2))</f>
        <v>9.8571860999999998</v>
      </c>
      <c r="D483">
        <f t="shared" si="936"/>
        <v>2.1919999999227002E-2</v>
      </c>
      <c r="F483">
        <f t="shared" ca="1" si="940"/>
        <v>94.756854300138386</v>
      </c>
      <c r="G483">
        <f t="shared" ca="1" si="941"/>
        <v>456.6303290191363</v>
      </c>
      <c r="I483">
        <f>SUM(D$2:D483)/COUNT(D$2:D483)</f>
        <v>1.9995116424132545E-2</v>
      </c>
      <c r="J483">
        <f>D483/I483</f>
        <v>1.0962676852819557</v>
      </c>
      <c r="L483">
        <f ca="1">VARA(C$2:C483)</f>
        <v>4.7146363972419E-4</v>
      </c>
      <c r="M483">
        <f ca="1">(L483-L482)/D483</f>
        <v>-4.26387257085626E-5</v>
      </c>
      <c r="N483">
        <f t="shared" ca="1" si="942"/>
        <v>-8.1004105842319971E-2</v>
      </c>
      <c r="O483" t="b">
        <f ca="1">IF(OR(O482,M483*MIN((B483-B$2)*Analysis!$B$19,1)&gt;Analysis!$B$18),TRUE,FALSE)</f>
        <v>0</v>
      </c>
      <c r="P483">
        <f ca="1">IF(O483,P482,SUM(C$2:C483)/COUNT(C$2:C483))</f>
        <v>9.8524123545435689</v>
      </c>
      <c r="Q483">
        <f ca="1">IF(O483,C483-P483,0)</f>
        <v>0</v>
      </c>
      <c r="R483">
        <f ca="1">R482+Q483*$D483</f>
        <v>0</v>
      </c>
      <c r="S483">
        <f t="shared" ca="1" si="943"/>
        <v>0</v>
      </c>
      <c r="U483">
        <f ca="1">MEDIAN2(Q483,Analysis!$B$5,2)</f>
        <v>0</v>
      </c>
      <c r="V483">
        <f t="shared" ref="V483:W483" ca="1" si="1006">V482+U483*$D483</f>
        <v>0</v>
      </c>
      <c r="W483">
        <f t="shared" ca="1" si="1006"/>
        <v>0</v>
      </c>
      <c r="Y483">
        <f ca="1">AVERAGE2(U483,Analysis!$B$5,2)</f>
        <v>0</v>
      </c>
      <c r="Z483">
        <f t="shared" ref="Z483:AA483" ca="1" si="1007">Z482+Y483*$D483</f>
        <v>0</v>
      </c>
      <c r="AA483">
        <f t="shared" ca="1" si="1007"/>
        <v>0</v>
      </c>
      <c r="AD483">
        <f ca="1">IF(B483&gt;0,C483-Analysis!$B$14,0)</f>
        <v>4.6995505713987029E-4</v>
      </c>
      <c r="AE483">
        <f ca="1">IF(B483&gt;0,AE482+AD483*$D483,0)</f>
        <v>-4.1601588063879313E-2</v>
      </c>
      <c r="AF483">
        <f ca="1">IF(B483&gt;0,AF482+AE483*$D483,0)</f>
        <v>-0.22286080394361057</v>
      </c>
      <c r="AG483">
        <f ca="1">IF(AND(B483&gt;Analysis!$B$34,B483&lt;Analysis!$B$35),FilterInput(AD483,Analysis!$B$29,Analysis!$B$30),0)</f>
        <v>0</v>
      </c>
      <c r="AH483">
        <f ca="1">MEDIAN2(AG483,Analysis!$B$5,2)</f>
        <v>0</v>
      </c>
      <c r="AI483">
        <f ca="1">AVERAGE2(AH483,Analysis!$B$6,2)</f>
        <v>0</v>
      </c>
      <c r="AJ483">
        <f ca="1">INTEGRAL2(AI483,$B483,AJ482,AI482,$B482,Analysis!$B$22)</f>
        <v>0</v>
      </c>
      <c r="AK483">
        <f ca="1">IF(AND(B483&lt;Analysis!$B$35,B483&gt;0),INTEGRAL2(AJ483,$B483,AK482,AJ482,$B482,Analysis!$B$23),0)</f>
        <v>0</v>
      </c>
      <c r="AM483">
        <f>Analysis!$B$31*'Flight Input'!U483+IF('Flight Input'!U483 &gt; 0,Analysis!$B$32,0)</f>
        <v>0</v>
      </c>
      <c r="AN483">
        <f ca="1">_xlfn.COVARIANCE.P($AK$102:$AK$1171,AM483:AM1552)</f>
        <v>-8.0570682721590084E-2</v>
      </c>
      <c r="AO483">
        <f t="shared" ca="1" si="939"/>
        <v>0</v>
      </c>
    </row>
    <row r="484" spans="1:41" x14ac:dyDescent="0.3">
      <c r="A484">
        <v>482</v>
      </c>
      <c r="B484">
        <f>'Flight Input'!M484</f>
        <v>9.691634000002523</v>
      </c>
      <c r="C484">
        <f ca="1">INDIRECT(CONCATENATE("'Flight Input'!",Analysis!$B$2,A484+2))</f>
        <v>9.8505349200000012</v>
      </c>
      <c r="D484">
        <f t="shared" si="936"/>
        <v>2.1382999999332242E-2</v>
      </c>
      <c r="F484">
        <f t="shared" ca="1" si="940"/>
        <v>94.967488288326166</v>
      </c>
      <c r="G484">
        <f t="shared" ca="1" si="941"/>
        <v>458.66101882114214</v>
      </c>
      <c r="I484">
        <f>SUM(D$2:D484)/COUNT(D$2:D484)</f>
        <v>1.999799585063711E-2</v>
      </c>
      <c r="J484">
        <f>D484/I484</f>
        <v>1.0692571475181603</v>
      </c>
      <c r="L484">
        <f ca="1">VARA(C$2:C484)</f>
        <v>4.7049279703352656E-4</v>
      </c>
      <c r="M484">
        <f ca="1">(L484-L483)/D484</f>
        <v>-4.5402548318465858E-5</v>
      </c>
      <c r="N484">
        <f t="shared" ca="1" si="942"/>
        <v>-0.31104989946248668</v>
      </c>
      <c r="O484" t="b">
        <f ca="1">IF(OR(O483,M484*MIN((B484-B$2)*Analysis!$B$19,1)&gt;Analysis!$B$18),TRUE,FALSE)</f>
        <v>0</v>
      </c>
      <c r="P484">
        <f ca="1">IF(O484,P483,SUM(C$2:C484)/COUNT(C$2:C484))</f>
        <v>9.852408467515529</v>
      </c>
      <c r="Q484">
        <f ca="1">IF(O484,C484-P484,0)</f>
        <v>0</v>
      </c>
      <c r="R484">
        <f ca="1">R483+Q484*$D484</f>
        <v>0</v>
      </c>
      <c r="S484">
        <f t="shared" ca="1" si="943"/>
        <v>0</v>
      </c>
      <c r="U484">
        <f ca="1">MEDIAN2(Q484,Analysis!$B$5,2)</f>
        <v>0</v>
      </c>
      <c r="V484">
        <f t="shared" ref="V484:W484" ca="1" si="1008">V483+U484*$D484</f>
        <v>0</v>
      </c>
      <c r="W484">
        <f t="shared" ca="1" si="1008"/>
        <v>0</v>
      </c>
      <c r="Y484">
        <f ca="1">AVERAGE2(U484,Analysis!$B$5,2)</f>
        <v>0</v>
      </c>
      <c r="Z484">
        <f t="shared" ref="Z484:AA484" ca="1" si="1009">Z483+Y484*$D484</f>
        <v>0</v>
      </c>
      <c r="AA484">
        <f t="shared" ca="1" si="1009"/>
        <v>0</v>
      </c>
      <c r="AD484">
        <f ca="1">IF(B484&gt;0,C484-Analysis!$B$14,0)</f>
        <v>-6.1812249428587762E-3</v>
      </c>
      <c r="AE484">
        <f ca="1">IF(B484&gt;0,AE483+AD484*$D484,0)</f>
        <v>-4.1733761196828333E-2</v>
      </c>
      <c r="AF484">
        <f ca="1">IF(B484&gt;0,AF483+AE484*$D484,0)</f>
        <v>-0.2237531969592545</v>
      </c>
      <c r="AG484">
        <f ca="1">IF(AND(B484&gt;Analysis!$B$34,B484&lt;Analysis!$B$35),FilterInput(AD484,Analysis!$B$29,Analysis!$B$30),0)</f>
        <v>0</v>
      </c>
      <c r="AH484">
        <f ca="1">MEDIAN2(AG484,Analysis!$B$5,2)</f>
        <v>0</v>
      </c>
      <c r="AI484">
        <f ca="1">AVERAGE2(AH484,Analysis!$B$6,2)</f>
        <v>0</v>
      </c>
      <c r="AJ484">
        <f ca="1">INTEGRAL2(AI484,$B484,AJ483,AI483,$B483,Analysis!$B$22)</f>
        <v>0</v>
      </c>
      <c r="AK484">
        <f ca="1">IF(AND(B484&lt;Analysis!$B$35,B484&gt;0),INTEGRAL2(AJ484,$B484,AK483,AJ483,$B483,Analysis!$B$23),0)</f>
        <v>0</v>
      </c>
      <c r="AM484">
        <f>Analysis!$B$31*'Flight Input'!U484+IF('Flight Input'!U484 &gt; 0,Analysis!$B$32,0)</f>
        <v>0</v>
      </c>
      <c r="AN484">
        <f ca="1">_xlfn.COVARIANCE.P($AK$102:$AK$1171,AM484:AM1553)</f>
        <v>-8.004488349699955E-2</v>
      </c>
      <c r="AO484">
        <f t="shared" ca="1" si="939"/>
        <v>0</v>
      </c>
    </row>
    <row r="485" spans="1:41" x14ac:dyDescent="0.3">
      <c r="A485">
        <v>483</v>
      </c>
      <c r="B485">
        <f>'Flight Input'!M485</f>
        <v>9.7088930000027176</v>
      </c>
      <c r="C485">
        <f ca="1">INDIRECT(CONCATENATE("'Flight Input'!",Analysis!$B$2,A485+2))</f>
        <v>9.8517807900000012</v>
      </c>
      <c r="D485">
        <f t="shared" si="936"/>
        <v>1.7259000000194646E-2</v>
      </c>
      <c r="F485">
        <f t="shared" ca="1" si="940"/>
        <v>95.13752017298269</v>
      </c>
      <c r="G485">
        <f t="shared" ca="1" si="941"/>
        <v>460.30299728182615</v>
      </c>
      <c r="I485">
        <f>SUM(D$2:D485)/COUNT(D$2:D485)</f>
        <v>1.9992325051774909E-2</v>
      </c>
      <c r="J485">
        <f>D485/I485</f>
        <v>0.86328128196687159</v>
      </c>
      <c r="L485">
        <f ca="1">VARA(C$2:C485)</f>
        <v>4.6951950587001439E-4</v>
      </c>
      <c r="M485">
        <f ca="1">(L485-L484)/D485</f>
        <v>-5.6393253577912595E-5</v>
      </c>
      <c r="N485">
        <f t="shared" ca="1" si="942"/>
        <v>7.2186685206902565E-2</v>
      </c>
      <c r="O485" t="b">
        <f ca="1">IF(OR(O484,M485*MIN((B485-B$2)*Analysis!$B$19,1)&gt;Analysis!$B$18),TRUE,FALSE)</f>
        <v>0</v>
      </c>
      <c r="P485">
        <f ca="1">IF(O485,P484,SUM(C$2:C485)/COUNT(C$2:C485))</f>
        <v>9.8524071706611576</v>
      </c>
      <c r="Q485">
        <f ca="1">IF(O485,C485-P485,0)</f>
        <v>0</v>
      </c>
      <c r="R485">
        <f ca="1">R484+Q485*$D485</f>
        <v>0</v>
      </c>
      <c r="S485">
        <f t="shared" ca="1" si="943"/>
        <v>0</v>
      </c>
      <c r="U485">
        <f ca="1">MEDIAN2(Q485,Analysis!$B$5,2)</f>
        <v>0</v>
      </c>
      <c r="V485">
        <f t="shared" ref="V485:W485" ca="1" si="1010">V484+U485*$D485</f>
        <v>0</v>
      </c>
      <c r="W485">
        <f t="shared" ca="1" si="1010"/>
        <v>0</v>
      </c>
      <c r="Y485">
        <f ca="1">AVERAGE2(U485,Analysis!$B$5,2)</f>
        <v>0</v>
      </c>
      <c r="Z485">
        <f t="shared" ref="Z485:AA485" ca="1" si="1011">Z484+Y485*$D485</f>
        <v>0</v>
      </c>
      <c r="AA485">
        <f t="shared" ca="1" si="1011"/>
        <v>0</v>
      </c>
      <c r="AD485">
        <f ca="1">IF(B485&gt;0,C485-Analysis!$B$14,0)</f>
        <v>-4.9353549428587939E-3</v>
      </c>
      <c r="AE485">
        <f ca="1">IF(B485&gt;0,AE484+AD485*$D485,0)</f>
        <v>-4.1818940487788094E-2</v>
      </c>
      <c r="AF485">
        <f ca="1">IF(B485&gt;0,AF484+AE485*$D485,0)</f>
        <v>-0.22447495005314136</v>
      </c>
      <c r="AG485">
        <f ca="1">IF(AND(B485&gt;Analysis!$B$34,B485&lt;Analysis!$B$35),FilterInput(AD485,Analysis!$B$29,Analysis!$B$30),0)</f>
        <v>0</v>
      </c>
      <c r="AH485">
        <f ca="1">MEDIAN2(AG485,Analysis!$B$5,2)</f>
        <v>0</v>
      </c>
      <c r="AI485">
        <f ca="1">AVERAGE2(AH485,Analysis!$B$6,2)</f>
        <v>0</v>
      </c>
      <c r="AJ485">
        <f ca="1">INTEGRAL2(AI485,$B485,AJ484,AI484,$B484,Analysis!$B$22)</f>
        <v>0</v>
      </c>
      <c r="AK485">
        <f ca="1">IF(AND(B485&lt;Analysis!$B$35,B485&gt;0),INTEGRAL2(AJ485,$B485,AK484,AJ484,$B484,Analysis!$B$23),0)</f>
        <v>0</v>
      </c>
      <c r="AM485">
        <f>Analysis!$B$31*'Flight Input'!U485+IF('Flight Input'!U485 &gt; 0,Analysis!$B$32,0)</f>
        <v>0</v>
      </c>
      <c r="AN485">
        <f ca="1">_xlfn.COVARIANCE.P($AK$102:$AK$1171,AM485:AM1554)</f>
        <v>-7.9516408869315325E-2</v>
      </c>
      <c r="AO485">
        <f t="shared" ca="1" si="939"/>
        <v>0</v>
      </c>
    </row>
    <row r="486" spans="1:41" x14ac:dyDescent="0.3">
      <c r="A486">
        <v>484</v>
      </c>
      <c r="B486">
        <f>'Flight Input'!M486</f>
        <v>9.7308289999928093</v>
      </c>
      <c r="C486">
        <f ca="1">INDIRECT(CONCATENATE("'Flight Input'!",Analysis!$B$2,A486+2))</f>
        <v>9.7650603900000004</v>
      </c>
      <c r="D486">
        <f t="shared" si="936"/>
        <v>2.1935999990091659E-2</v>
      </c>
      <c r="F486">
        <f t="shared" ca="1" si="940"/>
        <v>95.351726537600968</v>
      </c>
      <c r="G486">
        <f t="shared" ca="1" si="941"/>
        <v>462.39463275421019</v>
      </c>
      <c r="I486">
        <f>SUM(D$2:D486)/COUNT(D$2:D486)</f>
        <v>1.9996340909085482E-2</v>
      </c>
      <c r="J486">
        <f>D486/I486</f>
        <v>1.0970007007694533</v>
      </c>
      <c r="L486">
        <f ca="1">VARA(C$2:C486)</f>
        <v>4.8428026979655984E-4</v>
      </c>
      <c r="M486">
        <f ca="1">(L486-L485)/D486</f>
        <v>6.7290134633537493E-4</v>
      </c>
      <c r="N486">
        <f t="shared" ca="1" si="942"/>
        <v>-3.9533369820920776</v>
      </c>
      <c r="O486" t="b">
        <f ca="1">IF(OR(O485,M486*MIN((B486-B$2)*Analysis!$B$19,1)&gt;Analysis!$B$18),TRUE,FALSE)</f>
        <v>0</v>
      </c>
      <c r="P486">
        <f ca="1">IF(O486,P485,SUM(C$2:C486)/COUNT(C$2:C486))</f>
        <v>9.852227074206187</v>
      </c>
      <c r="Q486">
        <f ca="1">IF(O486,C486-P486,0)</f>
        <v>0</v>
      </c>
      <c r="R486">
        <f ca="1">R485+Q486*$D486</f>
        <v>0</v>
      </c>
      <c r="S486">
        <f t="shared" ca="1" si="943"/>
        <v>0</v>
      </c>
      <c r="U486">
        <f ca="1">MEDIAN2(Q486,Analysis!$B$5,2)</f>
        <v>0</v>
      </c>
      <c r="V486">
        <f t="shared" ref="V486:W486" ca="1" si="1012">V485+U486*$D486</f>
        <v>0</v>
      </c>
      <c r="W486">
        <f t="shared" ca="1" si="1012"/>
        <v>0</v>
      </c>
      <c r="Y486">
        <f ca="1">AVERAGE2(U486,Analysis!$B$5,2)</f>
        <v>0</v>
      </c>
      <c r="Z486">
        <f t="shared" ref="Z486:AA486" ca="1" si="1013">Z485+Y486*$D486</f>
        <v>0</v>
      </c>
      <c r="AA486">
        <f t="shared" ca="1" si="1013"/>
        <v>0</v>
      </c>
      <c r="AD486">
        <f ca="1">IF(B486&gt;0,C486-Analysis!$B$14,0)</f>
        <v>-9.1655754942859602E-2</v>
      </c>
      <c r="AE486">
        <f ca="1">IF(B486&gt;0,AE485+AD486*$D486,0)</f>
        <v>-4.3829501127306505E-2</v>
      </c>
      <c r="AF486">
        <f ca="1">IF(B486&gt;0,AF485+AE486*$D486,0)</f>
        <v>-0.22543639398943568</v>
      </c>
      <c r="AG486">
        <f ca="1">IF(AND(B486&gt;Analysis!$B$34,B486&lt;Analysis!$B$35),FilterInput(AD486,Analysis!$B$29,Analysis!$B$30),0)</f>
        <v>0</v>
      </c>
      <c r="AH486">
        <f ca="1">MEDIAN2(AG486,Analysis!$B$5,2)</f>
        <v>0</v>
      </c>
      <c r="AI486">
        <f ca="1">AVERAGE2(AH486,Analysis!$B$6,2)</f>
        <v>0</v>
      </c>
      <c r="AJ486">
        <f ca="1">INTEGRAL2(AI486,$B486,AJ485,AI485,$B485,Analysis!$B$22)</f>
        <v>0</v>
      </c>
      <c r="AK486">
        <f ca="1">IF(AND(B486&lt;Analysis!$B$35,B486&gt;0),INTEGRAL2(AJ486,$B486,AK485,AJ485,$B485,Analysis!$B$23),0)</f>
        <v>0</v>
      </c>
      <c r="AM486">
        <f>Analysis!$B$31*'Flight Input'!U486+IF('Flight Input'!U486 &gt; 0,Analysis!$B$32,0)</f>
        <v>0</v>
      </c>
      <c r="AN486">
        <f ca="1">_xlfn.COVARIANCE.P($AK$102:$AK$1171,AM486:AM1555)</f>
        <v>-7.8985446357430086E-2</v>
      </c>
      <c r="AO486">
        <f t="shared" ca="1" si="939"/>
        <v>0</v>
      </c>
    </row>
    <row r="487" spans="1:41" x14ac:dyDescent="0.3">
      <c r="A487">
        <v>485</v>
      </c>
      <c r="B487">
        <f>'Flight Input'!M487</f>
        <v>9.7508499999967171</v>
      </c>
      <c r="C487">
        <f ca="1">INDIRECT(CONCATENATE("'Flight Input'!",Analysis!$B$2,A487+2))</f>
        <v>9.8612964899999991</v>
      </c>
      <c r="D487">
        <f t="shared" si="936"/>
        <v>2.002100000390783E-2</v>
      </c>
      <c r="F487">
        <f t="shared" ca="1" si="940"/>
        <v>95.549159554665792</v>
      </c>
      <c r="G487">
        <f t="shared" ca="1" si="941"/>
        <v>464.30762247802755</v>
      </c>
      <c r="I487">
        <f>SUM(D$2:D487)/COUNT(D$2:D487)</f>
        <v>1.9996391752579959E-2</v>
      </c>
      <c r="J487">
        <f>D487/I487</f>
        <v>1.0012306345880975</v>
      </c>
      <c r="L487">
        <f ca="1">VARA(C$2:C487)</f>
        <v>4.8345100131307116E-4</v>
      </c>
      <c r="M487">
        <f ca="1">(L487-L486)/D487</f>
        <v>-4.141993323644286E-5</v>
      </c>
      <c r="N487">
        <f t="shared" ca="1" si="942"/>
        <v>4.8067579032623104</v>
      </c>
      <c r="O487" t="b">
        <f ca="1">IF(OR(O486,M487*MIN((B487-B$2)*Analysis!$B$19,1)&gt;Analysis!$B$18),TRUE,FALSE)</f>
        <v>0</v>
      </c>
      <c r="P487">
        <f ca="1">IF(O487,P486,SUM(C$2:C487)/COUNT(C$2:C487))</f>
        <v>9.8522457355555577</v>
      </c>
      <c r="Q487">
        <f ca="1">IF(O487,C487-P487,0)</f>
        <v>0</v>
      </c>
      <c r="R487">
        <f ca="1">R486+Q487*$D487</f>
        <v>0</v>
      </c>
      <c r="S487">
        <f t="shared" ca="1" si="943"/>
        <v>0</v>
      </c>
      <c r="U487">
        <f ca="1">MEDIAN2(Q487,Analysis!$B$5,2)</f>
        <v>0</v>
      </c>
      <c r="V487">
        <f t="shared" ref="V487:W487" ca="1" si="1014">V486+U487*$D487</f>
        <v>0</v>
      </c>
      <c r="W487">
        <f t="shared" ca="1" si="1014"/>
        <v>0</v>
      </c>
      <c r="Y487">
        <f ca="1">AVERAGE2(U487,Analysis!$B$5,2)</f>
        <v>0</v>
      </c>
      <c r="Z487">
        <f t="shared" ref="Z487:AA487" ca="1" si="1015">Z486+Y487*$D487</f>
        <v>0</v>
      </c>
      <c r="AA487">
        <f t="shared" ca="1" si="1015"/>
        <v>0</v>
      </c>
      <c r="AD487">
        <f ca="1">IF(B487&gt;0,C487-Analysis!$B$14,0)</f>
        <v>4.5803450571391124E-3</v>
      </c>
      <c r="AE487">
        <f ca="1">IF(B487&gt;0,AE486+AD487*$D487,0)</f>
        <v>-4.3737798038899621E-2</v>
      </c>
      <c r="AF487">
        <f ca="1">IF(B487&gt;0,AF486+AE487*$D487,0)</f>
        <v>-0.22631206844414342</v>
      </c>
      <c r="AG487">
        <f ca="1">IF(AND(B487&gt;Analysis!$B$34,B487&lt;Analysis!$B$35),FilterInput(AD487,Analysis!$B$29,Analysis!$B$30),0)</f>
        <v>0</v>
      </c>
      <c r="AH487">
        <f ca="1">MEDIAN2(AG487,Analysis!$B$5,2)</f>
        <v>0</v>
      </c>
      <c r="AI487">
        <f ca="1">AVERAGE2(AH487,Analysis!$B$6,2)</f>
        <v>0</v>
      </c>
      <c r="AJ487">
        <f ca="1">INTEGRAL2(AI487,$B487,AJ486,AI486,$B486,Analysis!$B$22)</f>
        <v>0</v>
      </c>
      <c r="AK487">
        <f ca="1">IF(AND(B487&lt;Analysis!$B$35,B487&gt;0),INTEGRAL2(AJ487,$B487,AK486,AJ486,$B486,Analysis!$B$23),0)</f>
        <v>0</v>
      </c>
      <c r="AM487">
        <f>Analysis!$B$31*'Flight Input'!U487+IF('Flight Input'!U487 &gt; 0,Analysis!$B$32,0)</f>
        <v>0</v>
      </c>
      <c r="AN487">
        <f ca="1">_xlfn.COVARIANCE.P($AK$102:$AK$1171,AM487:AM1556)</f>
        <v>-7.8451984760205887E-2</v>
      </c>
      <c r="AO487">
        <f t="shared" ca="1" si="939"/>
        <v>0</v>
      </c>
    </row>
    <row r="488" spans="1:41" x14ac:dyDescent="0.3">
      <c r="A488">
        <v>486</v>
      </c>
      <c r="B488">
        <f>'Flight Input'!M488</f>
        <v>9.7763399999967078</v>
      </c>
      <c r="C488">
        <f ca="1">INDIRECT(CONCATENATE("'Flight Input'!",Analysis!$B$2,A488+2))</f>
        <v>9.8485925400000021</v>
      </c>
      <c r="D488">
        <f t="shared" si="936"/>
        <v>2.5489999999990687E-2</v>
      </c>
      <c r="F488">
        <f t="shared" ca="1" si="940"/>
        <v>95.800200178510295</v>
      </c>
      <c r="G488">
        <f t="shared" ca="1" si="941"/>
        <v>466.74956958057692</v>
      </c>
      <c r="I488">
        <f>SUM(D$2:D488)/COUNT(D$2:D488)</f>
        <v>2.0007695473253644E-2</v>
      </c>
      <c r="J488">
        <f>D488/I488</f>
        <v>1.274009794584579</v>
      </c>
      <c r="L488">
        <f ca="1">VARA(C$2:C488)</f>
        <v>4.8248365035066223E-4</v>
      </c>
      <c r="M488">
        <f ca="1">(L488-L487)/D488</f>
        <v>-3.7950214296166133E-5</v>
      </c>
      <c r="N488">
        <f t="shared" ca="1" si="942"/>
        <v>-0.49838956453517708</v>
      </c>
      <c r="O488" t="b">
        <f ca="1">IF(OR(O487,M488*MIN((B488-B$2)*Analysis!$B$19,1)&gt;Analysis!$B$18),TRUE,FALSE)</f>
        <v>0</v>
      </c>
      <c r="P488">
        <f ca="1">IF(O488,P487,SUM(C$2:C488)/COUNT(C$2:C488))</f>
        <v>9.8522382341273129</v>
      </c>
      <c r="Q488">
        <f ca="1">IF(O488,C488-P488,0)</f>
        <v>0</v>
      </c>
      <c r="R488">
        <f ca="1">R487+Q488*$D488</f>
        <v>0</v>
      </c>
      <c r="S488">
        <f t="shared" ca="1" si="943"/>
        <v>0</v>
      </c>
      <c r="U488">
        <f ca="1">MEDIAN2(Q488,Analysis!$B$5,2)</f>
        <v>0</v>
      </c>
      <c r="V488">
        <f t="shared" ref="V488:W488" ca="1" si="1016">V487+U488*$D488</f>
        <v>0</v>
      </c>
      <c r="W488">
        <f t="shared" ca="1" si="1016"/>
        <v>0</v>
      </c>
      <c r="Y488">
        <f ca="1">AVERAGE2(U488,Analysis!$B$5,2)</f>
        <v>0</v>
      </c>
      <c r="Z488">
        <f t="shared" ref="Z488:AA488" ca="1" si="1017">Z487+Y488*$D488</f>
        <v>0</v>
      </c>
      <c r="AA488">
        <f t="shared" ca="1" si="1017"/>
        <v>0</v>
      </c>
      <c r="AD488">
        <f ca="1">IF(B488&gt;0,C488-Analysis!$B$14,0)</f>
        <v>-8.1236049428579094E-3</v>
      </c>
      <c r="AE488">
        <f ca="1">IF(B488&gt;0,AE487+AD488*$D488,0)</f>
        <v>-4.3944868728892993E-2</v>
      </c>
      <c r="AF488">
        <f ca="1">IF(B488&gt;0,AF487+AE488*$D488,0)</f>
        <v>-0.22743222314804248</v>
      </c>
      <c r="AG488">
        <f ca="1">IF(AND(B488&gt;Analysis!$B$34,B488&lt;Analysis!$B$35),FilterInput(AD488,Analysis!$B$29,Analysis!$B$30),0)</f>
        <v>0</v>
      </c>
      <c r="AH488">
        <f ca="1">MEDIAN2(AG488,Analysis!$B$5,2)</f>
        <v>0</v>
      </c>
      <c r="AI488">
        <f ca="1">AVERAGE2(AH488,Analysis!$B$6,2)</f>
        <v>0</v>
      </c>
      <c r="AJ488">
        <f ca="1">INTEGRAL2(AI488,$B488,AJ487,AI487,$B487,Analysis!$B$22)</f>
        <v>0</v>
      </c>
      <c r="AK488">
        <f ca="1">IF(AND(B488&lt;Analysis!$B$35,B488&gt;0),INTEGRAL2(AJ488,$B488,AK487,AJ487,$B487,Analysis!$B$23),0)</f>
        <v>0</v>
      </c>
      <c r="AM488">
        <f>Analysis!$B$31*'Flight Input'!U488+IF('Flight Input'!U488 &gt; 0,Analysis!$B$32,0)</f>
        <v>0</v>
      </c>
      <c r="AN488">
        <f ca="1">_xlfn.COVARIANCE.P($AK$102:$AK$1171,AM488:AM1557)</f>
        <v>-7.791574468340004E-2</v>
      </c>
      <c r="AO488">
        <f t="shared" ca="1" si="939"/>
        <v>0</v>
      </c>
    </row>
    <row r="489" spans="1:41" x14ac:dyDescent="0.3">
      <c r="A489">
        <v>487</v>
      </c>
      <c r="B489">
        <f>'Flight Input'!M489</f>
        <v>9.7917989999987185</v>
      </c>
      <c r="C489">
        <f ca="1">INDIRECT(CONCATENATE("'Flight Input'!",Analysis!$B$2,A489+2))</f>
        <v>9.8503485300000015</v>
      </c>
      <c r="D489">
        <f t="shared" si="936"/>
        <v>1.5459000002010725E-2</v>
      </c>
      <c r="F489">
        <f t="shared" ca="1" si="940"/>
        <v>95.952476716455365</v>
      </c>
      <c r="G489">
        <f t="shared" ca="1" si="941"/>
        <v>468.23289891832951</v>
      </c>
      <c r="I489">
        <f>SUM(D$2:D489)/COUNT(D$2:D489)</f>
        <v>1.9998355236146369E-2</v>
      </c>
      <c r="J489">
        <f>D489/I489</f>
        <v>0.77301357133956161</v>
      </c>
      <c r="L489">
        <f ca="1">VARA(C$2:C489)</f>
        <v>4.8150024175467248E-4</v>
      </c>
      <c r="M489">
        <f ca="1">(L489-L488)/D489</f>
        <v>-6.3613985112998407E-5</v>
      </c>
      <c r="N489">
        <f t="shared" ca="1" si="942"/>
        <v>0.11359014165024173</v>
      </c>
      <c r="O489" t="b">
        <f ca="1">IF(OR(O488,M489*MIN((B489-B$2)*Analysis!$B$19,1)&gt;Analysis!$B$18),TRUE,FALSE)</f>
        <v>0</v>
      </c>
      <c r="P489">
        <f ca="1">IF(O489,P488,SUM(C$2:C489)/COUNT(C$2:C489))</f>
        <v>9.8522343617827879</v>
      </c>
      <c r="Q489">
        <f ca="1">IF(O489,C489-P489,0)</f>
        <v>0</v>
      </c>
      <c r="R489">
        <f ca="1">R488+Q489*$D489</f>
        <v>0</v>
      </c>
      <c r="S489">
        <f t="shared" ca="1" si="943"/>
        <v>0</v>
      </c>
      <c r="U489">
        <f ca="1">MEDIAN2(Q489,Analysis!$B$5,2)</f>
        <v>0</v>
      </c>
      <c r="V489">
        <f t="shared" ref="V489:W489" ca="1" si="1018">V488+U489*$D489</f>
        <v>0</v>
      </c>
      <c r="W489">
        <f t="shared" ca="1" si="1018"/>
        <v>0</v>
      </c>
      <c r="Y489">
        <f ca="1">AVERAGE2(U489,Analysis!$B$5,2)</f>
        <v>0</v>
      </c>
      <c r="Z489">
        <f t="shared" ref="Z489:AA489" ca="1" si="1019">Z488+Y489*$D489</f>
        <v>0</v>
      </c>
      <c r="AA489">
        <f t="shared" ca="1" si="1019"/>
        <v>0</v>
      </c>
      <c r="AD489">
        <f ca="1">IF(B489&gt;0,C489-Analysis!$B$14,0)</f>
        <v>-6.3676149428584239E-3</v>
      </c>
      <c r="AE489">
        <f ca="1">IF(B489&gt;0,AE488+AD489*$D489,0)</f>
        <v>-4.4043305688307444E-2</v>
      </c>
      <c r="AF489">
        <f ca="1">IF(B489&gt;0,AF488+AE489*$D489,0)</f>
        <v>-0.2281130886107666</v>
      </c>
      <c r="AG489">
        <f ca="1">IF(AND(B489&gt;Analysis!$B$34,B489&lt;Analysis!$B$35),FilterInput(AD489,Analysis!$B$29,Analysis!$B$30),0)</f>
        <v>0</v>
      </c>
      <c r="AH489">
        <f ca="1">MEDIAN2(AG489,Analysis!$B$5,2)</f>
        <v>0</v>
      </c>
      <c r="AI489">
        <f ca="1">AVERAGE2(AH489,Analysis!$B$6,2)</f>
        <v>0</v>
      </c>
      <c r="AJ489">
        <f ca="1">INTEGRAL2(AI489,$B489,AJ488,AI488,$B488,Analysis!$B$22)</f>
        <v>0</v>
      </c>
      <c r="AK489">
        <f ca="1">IF(AND(B489&lt;Analysis!$B$35,B489&gt;0),INTEGRAL2(AJ489,$B489,AK488,AJ488,$B488,Analysis!$B$23),0)</f>
        <v>0</v>
      </c>
      <c r="AM489">
        <f>Analysis!$B$31*'Flight Input'!U489+IF('Flight Input'!U489 &gt; 0,Analysis!$B$32,0)</f>
        <v>0</v>
      </c>
      <c r="AN489">
        <f ca="1">_xlfn.COVARIANCE.P($AK$102:$AK$1171,AM489:AM1558)</f>
        <v>-7.7376419291627488E-2</v>
      </c>
      <c r="AO489">
        <f t="shared" ca="1" si="939"/>
        <v>0</v>
      </c>
    </row>
    <row r="490" spans="1:41" x14ac:dyDescent="0.3">
      <c r="A490">
        <v>488</v>
      </c>
      <c r="B490">
        <f>'Flight Input'!M490</f>
        <v>9.811400999999023</v>
      </c>
      <c r="C490">
        <f ca="1">INDIRECT(CONCATENATE("'Flight Input'!",Analysis!$B$2,A490+2))</f>
        <v>9.8700568200000003</v>
      </c>
      <c r="D490">
        <f t="shared" si="936"/>
        <v>1.9602000000304542E-2</v>
      </c>
      <c r="F490">
        <f t="shared" ca="1" si="940"/>
        <v>96.145949570244014</v>
      </c>
      <c r="G490">
        <f t="shared" ca="1" si="941"/>
        <v>470.1175518218347</v>
      </c>
      <c r="I490">
        <f>SUM(D$2:D490)/COUNT(D$2:D490)</f>
        <v>1.9997543032794236E-2</v>
      </c>
      <c r="J490">
        <f>D490/I490</f>
        <v>0.98022041848635921</v>
      </c>
      <c r="L490">
        <f ca="1">VARA(C$2:C490)</f>
        <v>4.8116313151812099E-4</v>
      </c>
      <c r="M490">
        <f ca="1">(L490-L489)/D490</f>
        <v>-1.7197746992462571E-5</v>
      </c>
      <c r="N490">
        <f t="shared" ca="1" si="942"/>
        <v>1.0054224058612666</v>
      </c>
      <c r="O490" t="b">
        <f ca="1">IF(OR(O489,M490*MIN((B490-B$2)*Analysis!$B$19,1)&gt;Analysis!$B$18),TRUE,FALSE)</f>
        <v>0</v>
      </c>
      <c r="P490">
        <f ca="1">IF(O490,P489,SUM(C$2:C490)/COUNT(C$2:C490))</f>
        <v>9.8522708085276101</v>
      </c>
      <c r="Q490">
        <f ca="1">IF(O490,C490-P490,0)</f>
        <v>0</v>
      </c>
      <c r="R490">
        <f ca="1">R489+Q490*$D490</f>
        <v>0</v>
      </c>
      <c r="S490">
        <f t="shared" ca="1" si="943"/>
        <v>0</v>
      </c>
      <c r="U490">
        <f ca="1">MEDIAN2(Q490,Analysis!$B$5,2)</f>
        <v>0</v>
      </c>
      <c r="V490">
        <f t="shared" ref="V490:W490" ca="1" si="1020">V489+U490*$D490</f>
        <v>0</v>
      </c>
      <c r="W490">
        <f t="shared" ca="1" si="1020"/>
        <v>0</v>
      </c>
      <c r="Y490">
        <f ca="1">AVERAGE2(U490,Analysis!$B$5,2)</f>
        <v>0</v>
      </c>
      <c r="Z490">
        <f t="shared" ref="Z490:AA490" ca="1" si="1021">Z489+Y490*$D490</f>
        <v>0</v>
      </c>
      <c r="AA490">
        <f t="shared" ca="1" si="1021"/>
        <v>0</v>
      </c>
      <c r="AD490">
        <f ca="1">IF(B490&gt;0,C490-Analysis!$B$14,0)</f>
        <v>1.3340675057140317E-2</v>
      </c>
      <c r="AE490">
        <f ca="1">IF(B490&gt;0,AE489+AD490*$D490,0)</f>
        <v>-4.3781801775833316E-2</v>
      </c>
      <c r="AF490">
        <f ca="1">IF(B490&gt;0,AF489+AE490*$D490,0)</f>
        <v>-0.22897129948918982</v>
      </c>
      <c r="AG490">
        <f ca="1">IF(AND(B490&gt;Analysis!$B$34,B490&lt;Analysis!$B$35),FilterInput(AD490,Analysis!$B$29,Analysis!$B$30),0)</f>
        <v>0</v>
      </c>
      <c r="AH490">
        <f ca="1">MEDIAN2(AG490,Analysis!$B$5,2)</f>
        <v>0</v>
      </c>
      <c r="AI490">
        <f ca="1">AVERAGE2(AH490,Analysis!$B$6,2)</f>
        <v>0</v>
      </c>
      <c r="AJ490">
        <f ca="1">INTEGRAL2(AI490,$B490,AJ489,AI489,$B489,Analysis!$B$22)</f>
        <v>0</v>
      </c>
      <c r="AK490">
        <f ca="1">IF(AND(B490&lt;Analysis!$B$35,B490&gt;0),INTEGRAL2(AJ490,$B490,AK489,AJ489,$B489,Analysis!$B$23),0)</f>
        <v>0</v>
      </c>
      <c r="AM490">
        <f>Analysis!$B$31*'Flight Input'!U490+IF('Flight Input'!U490 &gt; 0,Analysis!$B$32,0)</f>
        <v>0</v>
      </c>
      <c r="AN490">
        <f ca="1">_xlfn.COVARIANCE.P($AK$102:$AK$1171,AM490:AM1559)</f>
        <v>-7.6833227530123463E-2</v>
      </c>
      <c r="AO490">
        <f t="shared" ca="1" si="939"/>
        <v>0</v>
      </c>
    </row>
    <row r="491" spans="1:41" x14ac:dyDescent="0.3">
      <c r="A491">
        <v>489</v>
      </c>
      <c r="B491">
        <f>'Flight Input'!M491</f>
        <v>9.8322630000038771</v>
      </c>
      <c r="C491">
        <f ca="1">INDIRECT(CONCATENATE("'Flight Input'!",Analysis!$B$2,A491+2))</f>
        <v>9.8623265399999998</v>
      </c>
      <c r="D491">
        <f t="shared" si="936"/>
        <v>2.0862000004854053E-2</v>
      </c>
      <c r="F491">
        <f t="shared" ca="1" si="940"/>
        <v>96.351697426569359</v>
      </c>
      <c r="G491">
        <f t="shared" ca="1" si="941"/>
        <v>472.12764093401546</v>
      </c>
      <c r="I491">
        <f>SUM(D$2:D491)/COUNT(D$2:D491)</f>
        <v>1.9999310838463069E-2</v>
      </c>
      <c r="J491">
        <f>D491/I491</f>
        <v>1.0431359447012465</v>
      </c>
      <c r="L491">
        <f ca="1">VARA(C$2:C491)</f>
        <v>4.8038552055943258E-4</v>
      </c>
      <c r="M491">
        <f ca="1">(L491-L490)/D491</f>
        <v>-3.7274036933538404E-5</v>
      </c>
      <c r="N491">
        <f t="shared" ca="1" si="942"/>
        <v>-0.37054357195867582</v>
      </c>
      <c r="O491" t="b">
        <f ca="1">IF(OR(O490,M491*MIN((B491-B$2)*Analysis!$B$19,1)&gt;Analysis!$B$18),TRUE,FALSE)</f>
        <v>0</v>
      </c>
      <c r="P491">
        <f ca="1">IF(O491,P490,SUM(C$2:C491)/COUNT(C$2:C491))</f>
        <v>9.8522913304285744</v>
      </c>
      <c r="Q491">
        <f ca="1">IF(O491,C491-P491,0)</f>
        <v>0</v>
      </c>
      <c r="R491">
        <f ca="1">R490+Q491*$D491</f>
        <v>0</v>
      </c>
      <c r="S491">
        <f t="shared" ca="1" si="943"/>
        <v>0</v>
      </c>
      <c r="U491">
        <f ca="1">MEDIAN2(Q491,Analysis!$B$5,2)</f>
        <v>0</v>
      </c>
      <c r="V491">
        <f t="shared" ref="V491:W491" ca="1" si="1022">V490+U491*$D491</f>
        <v>0</v>
      </c>
      <c r="W491">
        <f t="shared" ca="1" si="1022"/>
        <v>0</v>
      </c>
      <c r="Y491">
        <f ca="1">AVERAGE2(U491,Analysis!$B$5,2)</f>
        <v>0</v>
      </c>
      <c r="Z491">
        <f t="shared" ref="Z491:AA491" ca="1" si="1023">Z490+Y491*$D491</f>
        <v>0</v>
      </c>
      <c r="AA491">
        <f t="shared" ca="1" si="1023"/>
        <v>0</v>
      </c>
      <c r="AD491">
        <f ca="1">IF(B491&gt;0,C491-Analysis!$B$14,0)</f>
        <v>5.6103950571397831E-3</v>
      </c>
      <c r="AE491">
        <f ca="1">IF(B491&gt;0,AE490+AD491*$D491,0)</f>
        <v>-4.3664757714124036E-2</v>
      </c>
      <c r="AF491">
        <f ca="1">IF(B491&gt;0,AF490+AE491*$D491,0)</f>
        <v>-0.22988223366483382</v>
      </c>
      <c r="AG491">
        <f ca="1">IF(AND(B491&gt;Analysis!$B$34,B491&lt;Analysis!$B$35),FilterInput(AD491,Analysis!$B$29,Analysis!$B$30),0)</f>
        <v>0</v>
      </c>
      <c r="AH491">
        <f ca="1">MEDIAN2(AG491,Analysis!$B$5,2)</f>
        <v>0</v>
      </c>
      <c r="AI491">
        <f ca="1">AVERAGE2(AH491,Analysis!$B$6,2)</f>
        <v>0</v>
      </c>
      <c r="AJ491">
        <f ca="1">INTEGRAL2(AI491,$B491,AJ490,AI490,$B490,Analysis!$B$22)</f>
        <v>0</v>
      </c>
      <c r="AK491">
        <f ca="1">IF(AND(B491&lt;Analysis!$B$35,B491&gt;0),INTEGRAL2(AJ491,$B491,AK490,AJ490,$B490,Analysis!$B$23),0)</f>
        <v>0</v>
      </c>
      <c r="AM491">
        <f>Analysis!$B$31*'Flight Input'!U491+IF('Flight Input'!U491 &gt; 0,Analysis!$B$32,0)</f>
        <v>0</v>
      </c>
      <c r="AN491">
        <f ca="1">_xlfn.COVARIANCE.P($AK$102:$AK$1171,AM491:AM1560)</f>
        <v>-7.6286175973983544E-2</v>
      </c>
      <c r="AO491">
        <f t="shared" ca="1" si="939"/>
        <v>0</v>
      </c>
    </row>
    <row r="492" spans="1:41" x14ac:dyDescent="0.3">
      <c r="A492">
        <v>490</v>
      </c>
      <c r="B492">
        <f>'Flight Input'!M492</f>
        <v>9.8472780000010971</v>
      </c>
      <c r="C492">
        <f ca="1">INDIRECT(CONCATENATE("'Flight Input'!",Analysis!$B$2,A492+2))</f>
        <v>9.8668489499999996</v>
      </c>
      <c r="D492">
        <f t="shared" si="936"/>
        <v>1.5014999997220002E-2</v>
      </c>
      <c r="F492">
        <f t="shared" ca="1" si="940"/>
        <v>96.499848163526181</v>
      </c>
      <c r="G492">
        <f t="shared" ca="1" si="941"/>
        <v>473.57658615392256</v>
      </c>
      <c r="I492">
        <f>SUM(D$2:D492)/COUNT(D$2:D492)</f>
        <v>1.9989138775521758E-2</v>
      </c>
      <c r="J492">
        <f>D492/I492</f>
        <v>0.75115792460288622</v>
      </c>
      <c r="L492">
        <f ca="1">VARA(C$2:C492)</f>
        <v>4.7983675963970458E-4</v>
      </c>
      <c r="M492">
        <f ca="1">(L492-L491)/D492</f>
        <v>-3.6547513808165713E-5</v>
      </c>
      <c r="N492">
        <f t="shared" ca="1" si="942"/>
        <v>0.30119280724856351</v>
      </c>
      <c r="O492" t="b">
        <f ca="1">IF(OR(O491,M492*MIN((B492-B$2)*Analysis!$B$19,1)&gt;Analysis!$B$18),TRUE,FALSE)</f>
        <v>0</v>
      </c>
      <c r="P492">
        <f ca="1">IF(O492,P491,SUM(C$2:C492)/COUNT(C$2:C492))</f>
        <v>9.8523209793482707</v>
      </c>
      <c r="Q492">
        <f ca="1">IF(O492,C492-P492,0)</f>
        <v>0</v>
      </c>
      <c r="R492">
        <f ca="1">R491+Q492*$D492</f>
        <v>0</v>
      </c>
      <c r="S492">
        <f t="shared" ca="1" si="943"/>
        <v>0</v>
      </c>
      <c r="U492">
        <f ca="1">MEDIAN2(Q492,Analysis!$B$5,2)</f>
        <v>0</v>
      </c>
      <c r="V492">
        <f t="shared" ref="V492:W492" ca="1" si="1024">V491+U492*$D492</f>
        <v>0</v>
      </c>
      <c r="W492">
        <f t="shared" ca="1" si="1024"/>
        <v>0</v>
      </c>
      <c r="Y492">
        <f ca="1">AVERAGE2(U492,Analysis!$B$5,2)</f>
        <v>0</v>
      </c>
      <c r="Z492">
        <f t="shared" ref="Z492:AA492" ca="1" si="1025">Z491+Y492*$D492</f>
        <v>0</v>
      </c>
      <c r="AA492">
        <f t="shared" ca="1" si="1025"/>
        <v>0</v>
      </c>
      <c r="AD492">
        <f ca="1">IF(B492&gt;0,C492-Analysis!$B$14,0)</f>
        <v>1.0132805057139649E-2</v>
      </c>
      <c r="AE492">
        <f ca="1">IF(B492&gt;0,AE491+AD492*$D492,0)</f>
        <v>-4.351261364621925E-2</v>
      </c>
      <c r="AF492">
        <f ca="1">IF(B492&gt;0,AF491+AE492*$D492,0)</f>
        <v>-0.23053557555861084</v>
      </c>
      <c r="AG492">
        <f ca="1">IF(AND(B492&gt;Analysis!$B$34,B492&lt;Analysis!$B$35),FilterInput(AD492,Analysis!$B$29,Analysis!$B$30),0)</f>
        <v>0</v>
      </c>
      <c r="AH492">
        <f ca="1">MEDIAN2(AG492,Analysis!$B$5,2)</f>
        <v>0</v>
      </c>
      <c r="AI492">
        <f ca="1">AVERAGE2(AH492,Analysis!$B$6,2)</f>
        <v>0</v>
      </c>
      <c r="AJ492">
        <f ca="1">INTEGRAL2(AI492,$B492,AJ491,AI491,$B491,Analysis!$B$22)</f>
        <v>0</v>
      </c>
      <c r="AK492">
        <f ca="1">IF(AND(B492&lt;Analysis!$B$35,B492&gt;0),INTEGRAL2(AJ492,$B492,AK491,AJ491,$B491,Analysis!$B$23),0)</f>
        <v>0</v>
      </c>
      <c r="AM492">
        <f>Analysis!$B$31*'Flight Input'!U492+IF('Flight Input'!U492 &gt; 0,Analysis!$B$32,0)</f>
        <v>0</v>
      </c>
      <c r="AN492">
        <f ca="1">_xlfn.COVARIANCE.P($AK$102:$AK$1171,AM492:AM1561)</f>
        <v>-7.5735222092240304E-2</v>
      </c>
      <c r="AO492">
        <f t="shared" ca="1" si="939"/>
        <v>0</v>
      </c>
    </row>
    <row r="493" spans="1:41" x14ac:dyDescent="0.3">
      <c r="A493">
        <v>491</v>
      </c>
      <c r="B493">
        <f>'Flight Input'!M493</f>
        <v>9.872019000002183</v>
      </c>
      <c r="C493">
        <f ca="1">INDIRECT(CONCATENATE("'Flight Input'!",Analysis!$B$2,A493+2))</f>
        <v>9.8550965700000006</v>
      </c>
      <c r="D493">
        <f t="shared" si="936"/>
        <v>2.4741000001085922E-2</v>
      </c>
      <c r="F493">
        <f t="shared" ca="1" si="940"/>
        <v>96.743673107775251</v>
      </c>
      <c r="G493">
        <f t="shared" ca="1" si="941"/>
        <v>475.97012137038706</v>
      </c>
      <c r="I493">
        <f>SUM(D$2:D493)/COUNT(D$2:D493)</f>
        <v>1.9998816700624738E-2</v>
      </c>
      <c r="J493">
        <f>D493/I493</f>
        <v>1.2371231944094494</v>
      </c>
      <c r="L493">
        <f ca="1">VARA(C$2:C493)</f>
        <v>4.788751537038311E-4</v>
      </c>
      <c r="M493">
        <f ca="1">(L493-L492)/D493</f>
        <v>-3.8866898501728758E-5</v>
      </c>
      <c r="N493">
        <f t="shared" ca="1" si="942"/>
        <v>-0.4750163695680521</v>
      </c>
      <c r="O493" t="b">
        <f ca="1">IF(OR(O492,M493*MIN((B493-B$2)*Analysis!$B$19,1)&gt;Analysis!$B$18),TRUE,FALSE)</f>
        <v>0</v>
      </c>
      <c r="P493">
        <f ca="1">IF(O493,P492,SUM(C$2:C493)/COUNT(C$2:C493))</f>
        <v>9.8523266207926845</v>
      </c>
      <c r="Q493">
        <f ca="1">IF(O493,C493-P493,0)</f>
        <v>0</v>
      </c>
      <c r="R493">
        <f ca="1">R492+Q493*$D493</f>
        <v>0</v>
      </c>
      <c r="S493">
        <f t="shared" ca="1" si="943"/>
        <v>0</v>
      </c>
      <c r="U493">
        <f ca="1">MEDIAN2(Q493,Analysis!$B$5,2)</f>
        <v>0</v>
      </c>
      <c r="V493">
        <f t="shared" ref="V493:W493" ca="1" si="1026">V492+U493*$D493</f>
        <v>0</v>
      </c>
      <c r="W493">
        <f t="shared" ca="1" si="1026"/>
        <v>0</v>
      </c>
      <c r="Y493">
        <f ca="1">AVERAGE2(U493,Analysis!$B$5,2)</f>
        <v>0</v>
      </c>
      <c r="Z493">
        <f t="shared" ref="Z493:AA493" ca="1" si="1027">Z492+Y493*$D493</f>
        <v>0</v>
      </c>
      <c r="AA493">
        <f t="shared" ca="1" si="1027"/>
        <v>0</v>
      </c>
      <c r="AD493">
        <f ca="1">IF(B493&gt;0,C493-Analysis!$B$14,0)</f>
        <v>-1.6195749428593587E-3</v>
      </c>
      <c r="AE493">
        <f ca="1">IF(B493&gt;0,AE492+AD493*$D493,0)</f>
        <v>-4.3552683549882294E-2</v>
      </c>
      <c r="AF493">
        <f ca="1">IF(B493&gt;0,AF492+AE493*$D493,0)</f>
        <v>-0.23161311250236577</v>
      </c>
      <c r="AG493">
        <f ca="1">IF(AND(B493&gt;Analysis!$B$34,B493&lt;Analysis!$B$35),FilterInput(AD493,Analysis!$B$29,Analysis!$B$30),0)</f>
        <v>0</v>
      </c>
      <c r="AH493">
        <f ca="1">MEDIAN2(AG493,Analysis!$B$5,2)</f>
        <v>0</v>
      </c>
      <c r="AI493">
        <f ca="1">AVERAGE2(AH493,Analysis!$B$6,2)</f>
        <v>0</v>
      </c>
      <c r="AJ493">
        <f ca="1">INTEGRAL2(AI493,$B493,AJ492,AI492,$B492,Analysis!$B$22)</f>
        <v>0</v>
      </c>
      <c r="AK493">
        <f ca="1">IF(AND(B493&lt;Analysis!$B$35,B493&gt;0),INTEGRAL2(AJ493,$B493,AK492,AJ492,$B492,Analysis!$B$23),0)</f>
        <v>0</v>
      </c>
      <c r="AM493">
        <f>Analysis!$B$31*'Flight Input'!U493+IF('Flight Input'!U493 &gt; 0,Analysis!$B$32,0)</f>
        <v>0</v>
      </c>
      <c r="AN493">
        <f ca="1">_xlfn.COVARIANCE.P($AK$102:$AK$1171,AM493:AM1562)</f>
        <v>-7.518049011878597E-2</v>
      </c>
      <c r="AO493">
        <f t="shared" ca="1" si="939"/>
        <v>0</v>
      </c>
    </row>
    <row r="494" spans="1:41" x14ac:dyDescent="0.3">
      <c r="A494">
        <v>492</v>
      </c>
      <c r="B494">
        <f>'Flight Input'!M494</f>
        <v>9.8817750000016531</v>
      </c>
      <c r="C494">
        <f ca="1">INDIRECT(CONCATENATE("'Flight Input'!",Analysis!$B$2,A494+2))</f>
        <v>9.9450444600000001</v>
      </c>
      <c r="D494">
        <f t="shared" si="936"/>
        <v>9.7559999994700775E-3</v>
      </c>
      <c r="F494">
        <f t="shared" ca="1" si="940"/>
        <v>96.840696961521743</v>
      </c>
      <c r="G494">
        <f t="shared" ca="1" si="941"/>
        <v>476.91489920989233</v>
      </c>
      <c r="I494">
        <f>SUM(D$2:D494)/COUNT(D$2:D494)</f>
        <v>1.9977997967492309E-2</v>
      </c>
      <c r="J494">
        <f>D494/I494</f>
        <v>0.4883372205435596</v>
      </c>
      <c r="L494">
        <f ca="1">VARA(C$2:C494)</f>
        <v>4.9533914808534544E-4</v>
      </c>
      <c r="M494">
        <f ca="1">(L494-L493)/D494</f>
        <v>1.6875762999598836E-3</v>
      </c>
      <c r="N494">
        <f t="shared" ca="1" si="942"/>
        <v>9.2197509230099666</v>
      </c>
      <c r="O494" t="b">
        <f ca="1">IF(OR(O493,M494*MIN((B494-B$2)*Analysis!$B$19,1)&gt;Analysis!$B$18),TRUE,FALSE)</f>
        <v>0</v>
      </c>
      <c r="P494">
        <f ca="1">IF(O494,P493,SUM(C$2:C494)/COUNT(C$2:C494))</f>
        <v>9.8525146894320486</v>
      </c>
      <c r="Q494">
        <f ca="1">IF(O494,C494-P494,0)</f>
        <v>0</v>
      </c>
      <c r="R494">
        <f ca="1">R493+Q494*$D494</f>
        <v>0</v>
      </c>
      <c r="S494">
        <f t="shared" ca="1" si="943"/>
        <v>0</v>
      </c>
      <c r="U494">
        <f ca="1">MEDIAN2(Q494,Analysis!$B$5,2)</f>
        <v>0</v>
      </c>
      <c r="V494">
        <f t="shared" ref="V494:W494" ca="1" si="1028">V493+U494*$D494</f>
        <v>0</v>
      </c>
      <c r="W494">
        <f t="shared" ca="1" si="1028"/>
        <v>0</v>
      </c>
      <c r="Y494">
        <f ca="1">AVERAGE2(U494,Analysis!$B$5,2)</f>
        <v>0</v>
      </c>
      <c r="Z494">
        <f t="shared" ref="Z494:AA494" ca="1" si="1029">Z493+Y494*$D494</f>
        <v>0</v>
      </c>
      <c r="AA494">
        <f t="shared" ca="1" si="1029"/>
        <v>0</v>
      </c>
      <c r="AD494">
        <f ca="1">IF(B494&gt;0,C494-Analysis!$B$14,0)</f>
        <v>8.8328315057140117E-2</v>
      </c>
      <c r="AE494">
        <f ca="1">IF(B494&gt;0,AE493+AD494*$D494,0)</f>
        <v>-4.2690952508231642E-2</v>
      </c>
      <c r="AF494">
        <f ca="1">IF(B494&gt;0,AF493+AE494*$D494,0)</f>
        <v>-0.23202960543501344</v>
      </c>
      <c r="AG494">
        <f ca="1">IF(AND(B494&gt;Analysis!$B$34,B494&lt;Analysis!$B$35),FilterInput(AD494,Analysis!$B$29,Analysis!$B$30),0)</f>
        <v>0</v>
      </c>
      <c r="AH494">
        <f ca="1">MEDIAN2(AG494,Analysis!$B$5,2)</f>
        <v>0</v>
      </c>
      <c r="AI494">
        <f ca="1">AVERAGE2(AH494,Analysis!$B$6,2)</f>
        <v>0</v>
      </c>
      <c r="AJ494">
        <f ca="1">INTEGRAL2(AI494,$B494,AJ493,AI493,$B493,Analysis!$B$22)</f>
        <v>0</v>
      </c>
      <c r="AK494">
        <f ca="1">IF(AND(B494&lt;Analysis!$B$35,B494&gt;0),INTEGRAL2(AJ494,$B494,AK493,AJ493,$B493,Analysis!$B$23),0)</f>
        <v>0</v>
      </c>
      <c r="AM494">
        <f>Analysis!$B$31*'Flight Input'!U494+IF('Flight Input'!U494 &gt; 0,Analysis!$B$32,0)</f>
        <v>0</v>
      </c>
      <c r="AN494">
        <f ca="1">_xlfn.COVARIANCE.P($AK$102:$AK$1171,AM494:AM1563)</f>
        <v>-7.4621648258601236E-2</v>
      </c>
      <c r="AO494">
        <f t="shared" ca="1" si="939"/>
        <v>0</v>
      </c>
    </row>
    <row r="495" spans="1:41" x14ac:dyDescent="0.3">
      <c r="A495">
        <v>493</v>
      </c>
      <c r="B495">
        <f>'Flight Input'!M495</f>
        <v>9.9077549999929033</v>
      </c>
      <c r="C495">
        <f ca="1">INDIRECT(CONCATENATE("'Flight Input'!",Analysis!$B$2,A495+2))</f>
        <v>9.8298750600000009</v>
      </c>
      <c r="D495">
        <f t="shared" si="936"/>
        <v>2.5979999991250224E-2</v>
      </c>
      <c r="F495">
        <f t="shared" ca="1" si="940"/>
        <v>97.096077115494538</v>
      </c>
      <c r="G495">
        <f t="shared" ca="1" si="941"/>
        <v>479.43745529250333</v>
      </c>
      <c r="I495">
        <f>SUM(D$2:D495)/COUNT(D$2:D495)</f>
        <v>1.9990172413787966E-2</v>
      </c>
      <c r="J495">
        <f>D495/I495</f>
        <v>1.2996386150892252</v>
      </c>
      <c r="L495">
        <f ca="1">VARA(C$2:C495)</f>
        <v>4.9537195968051332E-4</v>
      </c>
      <c r="M495">
        <f ca="1">(L495-L494)/D495</f>
        <v>1.2629559345237881E-6</v>
      </c>
      <c r="N495">
        <f t="shared" ca="1" si="942"/>
        <v>-4.4330023109617773</v>
      </c>
      <c r="O495" t="b">
        <f ca="1">IF(OR(O494,M495*MIN((B495-B$2)*Analysis!$B$19,1)&gt;Analysis!$B$18),TRUE,FALSE)</f>
        <v>0</v>
      </c>
      <c r="P495">
        <f ca="1">IF(O495,P494,SUM(C$2:C495)/COUNT(C$2:C495))</f>
        <v>9.8524688602226718</v>
      </c>
      <c r="Q495">
        <f ca="1">IF(O495,C495-P495,0)</f>
        <v>0</v>
      </c>
      <c r="R495">
        <f ca="1">R494+Q495*$D495</f>
        <v>0</v>
      </c>
      <c r="S495">
        <f t="shared" ca="1" si="943"/>
        <v>0</v>
      </c>
      <c r="U495">
        <f ca="1">MEDIAN2(Q495,Analysis!$B$5,2)</f>
        <v>0</v>
      </c>
      <c r="V495">
        <f t="shared" ref="V495:W495" ca="1" si="1030">V494+U495*$D495</f>
        <v>0</v>
      </c>
      <c r="W495">
        <f t="shared" ca="1" si="1030"/>
        <v>0</v>
      </c>
      <c r="Y495">
        <f ca="1">AVERAGE2(U495,Analysis!$B$5,2)</f>
        <v>0</v>
      </c>
      <c r="Z495">
        <f t="shared" ref="Z495:AA495" ca="1" si="1031">Z494+Y495*$D495</f>
        <v>0</v>
      </c>
      <c r="AA495">
        <f t="shared" ca="1" si="1031"/>
        <v>0</v>
      </c>
      <c r="AD495">
        <f ca="1">IF(B495&gt;0,C495-Analysis!$B$14,0)</f>
        <v>-2.6841084942859084E-2</v>
      </c>
      <c r="AE495">
        <f ca="1">IF(B495&gt;0,AE494+AD495*$D495,0)</f>
        <v>-4.3388283894812266E-2</v>
      </c>
      <c r="AF495">
        <f ca="1">IF(B495&gt;0,AF494+AE495*$D495,0)</f>
        <v>-0.23315683305022103</v>
      </c>
      <c r="AG495">
        <f ca="1">IF(AND(B495&gt;Analysis!$B$34,B495&lt;Analysis!$B$35),FilterInput(AD495,Analysis!$B$29,Analysis!$B$30),0)</f>
        <v>0</v>
      </c>
      <c r="AH495">
        <f ca="1">MEDIAN2(AG495,Analysis!$B$5,2)</f>
        <v>0</v>
      </c>
      <c r="AI495">
        <f ca="1">AVERAGE2(AH495,Analysis!$B$6,2)</f>
        <v>0</v>
      </c>
      <c r="AJ495">
        <f ca="1">INTEGRAL2(AI495,$B495,AJ494,AI494,$B494,Analysis!$B$22)</f>
        <v>0</v>
      </c>
      <c r="AK495">
        <f ca="1">IF(AND(B495&lt;Analysis!$B$35,B495&gt;0),INTEGRAL2(AJ495,$B495,AK494,AJ494,$B494,Analysis!$B$23),0)</f>
        <v>0</v>
      </c>
      <c r="AM495">
        <f>Analysis!$B$31*'Flight Input'!U495+IF('Flight Input'!U495 &gt; 0,Analysis!$B$32,0)</f>
        <v>0</v>
      </c>
      <c r="AN495">
        <f ca="1">_xlfn.COVARIANCE.P($AK$102:$AK$1171,AM495:AM1564)</f>
        <v>-7.4058257307989983E-2</v>
      </c>
      <c r="AO495">
        <f t="shared" ca="1" si="939"/>
        <v>0</v>
      </c>
    </row>
    <row r="496" spans="1:41" x14ac:dyDescent="0.3">
      <c r="A496">
        <v>494</v>
      </c>
      <c r="B496">
        <f>'Flight Input'!M496</f>
        <v>9.9269689999928232</v>
      </c>
      <c r="C496">
        <f ca="1">INDIRECT(CONCATENATE("'Flight Input'!",Analysis!$B$2,A496+2))</f>
        <v>9.9001440899999995</v>
      </c>
      <c r="D496">
        <f t="shared" si="936"/>
        <v>1.9213999999919906E-2</v>
      </c>
      <c r="F496">
        <f t="shared" ca="1" si="940"/>
        <v>97.286298484039008</v>
      </c>
      <c r="G496">
        <f t="shared" ca="1" si="941"/>
        <v>481.30671423156787</v>
      </c>
      <c r="I496">
        <f>SUM(D$2:D496)/COUNT(D$2:D496)</f>
        <v>1.998860121456961E-2</v>
      </c>
      <c r="J496">
        <f>D496/I496</f>
        <v>0.96124785289702508</v>
      </c>
      <c r="L496">
        <f ca="1">VARA(C$2:C496)</f>
        <v>4.9896095523080408E-4</v>
      </c>
      <c r="M496">
        <f ca="1">(L496-L495)/D496</f>
        <v>1.8679065006275213E-4</v>
      </c>
      <c r="N496">
        <f t="shared" ca="1" si="942"/>
        <v>3.6571786197716007</v>
      </c>
      <c r="O496" t="b">
        <f ca="1">IF(OR(O495,M496*MIN((B496-B$2)*Analysis!$B$19,1)&gt;Analysis!$B$18),TRUE,FALSE)</f>
        <v>0</v>
      </c>
      <c r="P496">
        <f ca="1">IF(O496,P495,SUM(C$2:C496)/COUNT(C$2:C496))</f>
        <v>9.8525651738181814</v>
      </c>
      <c r="Q496">
        <f ca="1">IF(O496,C496-P496,0)</f>
        <v>0</v>
      </c>
      <c r="R496">
        <f ca="1">R495+Q496*$D496</f>
        <v>0</v>
      </c>
      <c r="S496">
        <f t="shared" ca="1" si="943"/>
        <v>0</v>
      </c>
      <c r="U496">
        <f ca="1">MEDIAN2(Q496,Analysis!$B$5,2)</f>
        <v>0</v>
      </c>
      <c r="V496">
        <f t="shared" ref="V496:W496" ca="1" si="1032">V495+U496*$D496</f>
        <v>0</v>
      </c>
      <c r="W496">
        <f t="shared" ca="1" si="1032"/>
        <v>0</v>
      </c>
      <c r="Y496">
        <f ca="1">AVERAGE2(U496,Analysis!$B$5,2)</f>
        <v>0</v>
      </c>
      <c r="Z496">
        <f t="shared" ref="Z496:AA496" ca="1" si="1033">Z495+Y496*$D496</f>
        <v>0</v>
      </c>
      <c r="AA496">
        <f t="shared" ca="1" si="1033"/>
        <v>0</v>
      </c>
      <c r="AD496">
        <f ca="1">IF(B496&gt;0,C496-Analysis!$B$14,0)</f>
        <v>4.3427945057139539E-2</v>
      </c>
      <c r="AE496">
        <f ca="1">IF(B496&gt;0,AE495+AD496*$D496,0)</f>
        <v>-4.2553859358487864E-2</v>
      </c>
      <c r="AF496">
        <f ca="1">IF(B496&gt;0,AF495+AE496*$D496,0)</f>
        <v>-0.23397446290393162</v>
      </c>
      <c r="AG496">
        <f ca="1">IF(AND(B496&gt;Analysis!$B$34,B496&lt;Analysis!$B$35),FilterInput(AD496,Analysis!$B$29,Analysis!$B$30),0)</f>
        <v>0</v>
      </c>
      <c r="AH496">
        <f ca="1">MEDIAN2(AG496,Analysis!$B$5,2)</f>
        <v>0</v>
      </c>
      <c r="AI496">
        <f ca="1">AVERAGE2(AH496,Analysis!$B$6,2)</f>
        <v>0</v>
      </c>
      <c r="AJ496">
        <f ca="1">INTEGRAL2(AI496,$B496,AJ495,AI495,$B495,Analysis!$B$22)</f>
        <v>0</v>
      </c>
      <c r="AK496">
        <f ca="1">IF(AND(B496&lt;Analysis!$B$35,B496&gt;0),INTEGRAL2(AJ496,$B496,AK495,AJ495,$B495,Analysis!$B$23),0)</f>
        <v>0</v>
      </c>
      <c r="AM496">
        <f>Analysis!$B$31*'Flight Input'!U496+IF('Flight Input'!U496 &gt; 0,Analysis!$B$32,0)</f>
        <v>0</v>
      </c>
      <c r="AN496">
        <f ca="1">_xlfn.COVARIANCE.P($AK$102:$AK$1171,AM496:AM1565)</f>
        <v>-7.3489872426134403E-2</v>
      </c>
      <c r="AO496">
        <f t="shared" ca="1" si="939"/>
        <v>0</v>
      </c>
    </row>
    <row r="497" spans="1:41" x14ac:dyDescent="0.3">
      <c r="A497">
        <v>495</v>
      </c>
      <c r="B497">
        <f>'Flight Input'!M497</f>
        <v>9.9470339999970747</v>
      </c>
      <c r="C497">
        <f ca="1">INDIRECT(CONCATENATE("'Flight Input'!",Analysis!$B$2,A497+2))</f>
        <v>9.9361860300000018</v>
      </c>
      <c r="D497">
        <f t="shared" si="936"/>
        <v>2.0065000004251488E-2</v>
      </c>
      <c r="F497">
        <f t="shared" ca="1" si="940"/>
        <v>97.485668056773207</v>
      </c>
      <c r="G497">
        <f t="shared" ca="1" si="941"/>
        <v>483.2627641615415</v>
      </c>
      <c r="I497">
        <f>SUM(D$2:D497)/COUNT(D$2:D497)</f>
        <v>1.9988755555558867E-2</v>
      </c>
      <c r="J497">
        <f>D497/I497</f>
        <v>1.0038143669564972</v>
      </c>
      <c r="L497">
        <f ca="1">VARA(C$2:C497)</f>
        <v>5.1205062989092501E-4</v>
      </c>
      <c r="M497">
        <f ca="1">(L497-L496)/D497</f>
        <v>6.5236355132556299E-4</v>
      </c>
      <c r="N497">
        <f t="shared" ca="1" si="942"/>
        <v>1.7962591573568651</v>
      </c>
      <c r="O497" t="b">
        <f ca="1">IF(OR(O496,M497*MIN((B497-B$2)*Analysis!$B$19,1)&gt;Analysis!$B$18),TRUE,FALSE)</f>
        <v>0</v>
      </c>
      <c r="P497">
        <f ca="1">IF(O497,P496,SUM(C$2:C497)/COUNT(C$2:C497))</f>
        <v>9.8527337642540314</v>
      </c>
      <c r="Q497">
        <f ca="1">IF(O497,C497-P497,0)</f>
        <v>0</v>
      </c>
      <c r="R497">
        <f ca="1">R496+Q497*$D497</f>
        <v>0</v>
      </c>
      <c r="S497">
        <f t="shared" ca="1" si="943"/>
        <v>0</v>
      </c>
      <c r="U497">
        <f ca="1">MEDIAN2(Q497,Analysis!$B$5,2)</f>
        <v>0</v>
      </c>
      <c r="V497">
        <f t="shared" ref="V497:W497" ca="1" si="1034">V496+U497*$D497</f>
        <v>0</v>
      </c>
      <c r="W497">
        <f t="shared" ca="1" si="1034"/>
        <v>0</v>
      </c>
      <c r="Y497">
        <f ca="1">AVERAGE2(U497,Analysis!$B$5,2)</f>
        <v>0</v>
      </c>
      <c r="Z497">
        <f t="shared" ref="Z497:AA497" ca="1" si="1035">Z496+Y497*$D497</f>
        <v>0</v>
      </c>
      <c r="AA497">
        <f t="shared" ca="1" si="1035"/>
        <v>0</v>
      </c>
      <c r="AD497">
        <f ca="1">IF(B497&gt;0,C497-Analysis!$B$14,0)</f>
        <v>7.9469885057141809E-2</v>
      </c>
      <c r="AE497">
        <f ca="1">IF(B497&gt;0,AE496+AD497*$D497,0)</f>
        <v>-4.0959296114478447E-2</v>
      </c>
      <c r="AF497">
        <f ca="1">IF(B497&gt;0,AF496+AE497*$D497,0)</f>
        <v>-0.23479631118064276</v>
      </c>
      <c r="AG497">
        <f ca="1">IF(AND(B497&gt;Analysis!$B$34,B497&lt;Analysis!$B$35),FilterInput(AD497,Analysis!$B$29,Analysis!$B$30),0)</f>
        <v>0</v>
      </c>
      <c r="AH497">
        <f ca="1">MEDIAN2(AG497,Analysis!$B$5,2)</f>
        <v>0</v>
      </c>
      <c r="AI497">
        <f ca="1">AVERAGE2(AH497,Analysis!$B$6,2)</f>
        <v>0</v>
      </c>
      <c r="AJ497">
        <f ca="1">INTEGRAL2(AI497,$B497,AJ496,AI496,$B496,Analysis!$B$22)</f>
        <v>0</v>
      </c>
      <c r="AK497">
        <f ca="1">IF(AND(B497&lt;Analysis!$B$35,B497&gt;0),INTEGRAL2(AJ497,$B497,AK496,AJ496,$B496,Analysis!$B$23),0)</f>
        <v>0</v>
      </c>
      <c r="AM497">
        <f>Analysis!$B$31*'Flight Input'!U497+IF('Flight Input'!U497 &gt; 0,Analysis!$B$32,0)</f>
        <v>0</v>
      </c>
      <c r="AN497">
        <f ca="1">_xlfn.COVARIANCE.P($AK$102:$AK$1171,AM497:AM1566)</f>
        <v>-7.2917028422124525E-2</v>
      </c>
      <c r="AO497">
        <f t="shared" ca="1" si="939"/>
        <v>0</v>
      </c>
    </row>
    <row r="498" spans="1:41" x14ac:dyDescent="0.3">
      <c r="A498">
        <v>496</v>
      </c>
      <c r="B498">
        <f>'Flight Input'!M498</f>
        <v>9.9727089999942109</v>
      </c>
      <c r="C498">
        <f ca="1">INDIRECT(CONCATENATE("'Flight Input'!",Analysis!$B$2,A498+2))</f>
        <v>9.8804848500000002</v>
      </c>
      <c r="D498">
        <f t="shared" si="936"/>
        <v>2.5674999997136183E-2</v>
      </c>
      <c r="F498">
        <f t="shared" ca="1" si="940"/>
        <v>97.739349505268663</v>
      </c>
      <c r="G498">
        <f t="shared" ca="1" si="941"/>
        <v>485.77222195980937</v>
      </c>
      <c r="I498">
        <f>SUM(D$2:D498)/COUNT(D$2:D498)</f>
        <v>2.0000219758062047E-2</v>
      </c>
      <c r="J498">
        <f>D498/I498</f>
        <v>1.2837358942911936</v>
      </c>
      <c r="L498">
        <f ca="1">VARA(C$2:C498)</f>
        <v>5.1256781252683749E-4</v>
      </c>
      <c r="M498">
        <f ca="1">(L498-L497)/D498</f>
        <v>2.0143432754436835E-5</v>
      </c>
      <c r="N498">
        <f t="shared" ca="1" si="942"/>
        <v>-2.1694714705438964</v>
      </c>
      <c r="O498" t="b">
        <f ca="1">IF(OR(O497,M498*MIN((B498-B$2)*Analysis!$B$19,1)&gt;Analysis!$B$18),TRUE,FALSE)</f>
        <v>0</v>
      </c>
      <c r="P498">
        <f ca="1">IF(O498,P497,SUM(C$2:C498)/COUNT(C$2:C498))</f>
        <v>9.8527896014486913</v>
      </c>
      <c r="Q498">
        <f ca="1">IF(O498,C498-P498,0)</f>
        <v>0</v>
      </c>
      <c r="R498">
        <f ca="1">R497+Q498*$D498</f>
        <v>0</v>
      </c>
      <c r="S498">
        <f t="shared" ca="1" si="943"/>
        <v>0</v>
      </c>
      <c r="U498">
        <f ca="1">MEDIAN2(Q498,Analysis!$B$5,2)</f>
        <v>0</v>
      </c>
      <c r="V498">
        <f t="shared" ref="V498:W498" ca="1" si="1036">V497+U498*$D498</f>
        <v>0</v>
      </c>
      <c r="W498">
        <f t="shared" ca="1" si="1036"/>
        <v>0</v>
      </c>
      <c r="Y498">
        <f ca="1">AVERAGE2(U498,Analysis!$B$5,2)</f>
        <v>0</v>
      </c>
      <c r="Z498">
        <f t="shared" ref="Z498:AA498" ca="1" si="1037">Z497+Y498*$D498</f>
        <v>0</v>
      </c>
      <c r="AA498">
        <f t="shared" ca="1" si="1037"/>
        <v>0</v>
      </c>
      <c r="AD498">
        <f ca="1">IF(B498&gt;0,C498-Analysis!$B$14,0)</f>
        <v>2.3768705057140238E-2</v>
      </c>
      <c r="AE498">
        <f ca="1">IF(B498&gt;0,AE497+AD498*$D498,0)</f>
        <v>-4.0349034612204439E-2</v>
      </c>
      <c r="AF498">
        <f ca="1">IF(B498&gt;0,AF497+AE498*$D498,0)</f>
        <v>-0.23583227264419557</v>
      </c>
      <c r="AG498">
        <f ca="1">IF(AND(B498&gt;Analysis!$B$34,B498&lt;Analysis!$B$35),FilterInput(AD498,Analysis!$B$29,Analysis!$B$30),0)</f>
        <v>0</v>
      </c>
      <c r="AH498">
        <f ca="1">MEDIAN2(AG498,Analysis!$B$5,2)</f>
        <v>0</v>
      </c>
      <c r="AI498">
        <f ca="1">AVERAGE2(AH498,Analysis!$B$6,2)</f>
        <v>0</v>
      </c>
      <c r="AJ498">
        <f ca="1">INTEGRAL2(AI498,$B498,AJ497,AI497,$B497,Analysis!$B$22)</f>
        <v>0</v>
      </c>
      <c r="AK498">
        <f ca="1">IF(AND(B498&lt;Analysis!$B$35,B498&gt;0),INTEGRAL2(AJ498,$B498,AK497,AJ497,$B497,Analysis!$B$23),0)</f>
        <v>0</v>
      </c>
      <c r="AM498">
        <f>Analysis!$B$31*'Flight Input'!U498+IF('Flight Input'!U498 &gt; 0,Analysis!$B$32,0)</f>
        <v>0</v>
      </c>
      <c r="AN498">
        <f ca="1">_xlfn.COVARIANCE.P($AK$102:$AK$1171,AM498:AM1567)</f>
        <v>-7.233941604201595E-2</v>
      </c>
      <c r="AO498">
        <f t="shared" ca="1" si="939"/>
        <v>0</v>
      </c>
    </row>
    <row r="499" spans="1:41" x14ac:dyDescent="0.3">
      <c r="A499">
        <v>497</v>
      </c>
      <c r="B499">
        <f>'Flight Input'!M499</f>
        <v>9.9884049999964191</v>
      </c>
      <c r="C499">
        <f ca="1">INDIRECT(CONCATENATE("'Flight Input'!",Analysis!$B$2,A499+2))</f>
        <v>9.8821525500000007</v>
      </c>
      <c r="D499">
        <f t="shared" si="936"/>
        <v>1.5696000002208166E-2</v>
      </c>
      <c r="F499">
        <f t="shared" ca="1" si="940"/>
        <v>97.89445977171529</v>
      </c>
      <c r="G499">
        <f t="shared" ca="1" si="941"/>
        <v>487.30877340060238</v>
      </c>
      <c r="I499">
        <f>SUM(D$2:D499)/COUNT(D$2:D499)</f>
        <v>1.9991559356138798E-2</v>
      </c>
      <c r="J499">
        <f>D499/I499</f>
        <v>0.78513135081623353</v>
      </c>
      <c r="L499">
        <f ca="1">VARA(C$2:C499)</f>
        <v>5.1326777961826955E-4</v>
      </c>
      <c r="M499">
        <f ca="1">(L499-L498)/D499</f>
        <v>4.4595253015646204E-5</v>
      </c>
      <c r="N499">
        <f t="shared" ca="1" si="942"/>
        <v>0.10624999998508386</v>
      </c>
      <c r="O499" t="b">
        <f ca="1">IF(OR(O498,M499*MIN((B499-B$2)*Analysis!$B$19,1)&gt;Analysis!$B$18),TRUE,FALSE)</f>
        <v>0</v>
      </c>
      <c r="P499">
        <f ca="1">IF(O499,P498,SUM(C$2:C499)/COUNT(C$2:C499))</f>
        <v>9.8528485631927705</v>
      </c>
      <c r="Q499">
        <f ca="1">IF(O499,C499-P499,0)</f>
        <v>0</v>
      </c>
      <c r="R499">
        <f ca="1">R498+Q499*$D499</f>
        <v>0</v>
      </c>
      <c r="S499">
        <f t="shared" ca="1" si="943"/>
        <v>0</v>
      </c>
      <c r="U499">
        <f ca="1">MEDIAN2(Q499,Analysis!$B$5,2)</f>
        <v>0</v>
      </c>
      <c r="V499">
        <f t="shared" ref="V499:W499" ca="1" si="1038">V498+U499*$D499</f>
        <v>0</v>
      </c>
      <c r="W499">
        <f t="shared" ca="1" si="1038"/>
        <v>0</v>
      </c>
      <c r="Y499">
        <f ca="1">AVERAGE2(U499,Analysis!$B$5,2)</f>
        <v>0</v>
      </c>
      <c r="Z499">
        <f t="shared" ref="Z499:AA499" ca="1" si="1039">Z498+Y499*$D499</f>
        <v>0</v>
      </c>
      <c r="AA499">
        <f t="shared" ca="1" si="1039"/>
        <v>0</v>
      </c>
      <c r="AD499">
        <f ca="1">IF(B499&gt;0,C499-Analysis!$B$14,0)</f>
        <v>2.5436405057140732E-2</v>
      </c>
      <c r="AE499">
        <f ca="1">IF(B499&gt;0,AE498+AD499*$D499,0)</f>
        <v>-3.9949784798371392E-2</v>
      </c>
      <c r="AF499">
        <f ca="1">IF(B499&gt;0,AF498+AE499*$D499,0)</f>
        <v>-0.23645932446647902</v>
      </c>
      <c r="AG499">
        <f ca="1">IF(AND(B499&gt;Analysis!$B$34,B499&lt;Analysis!$B$35),FilterInput(AD499,Analysis!$B$29,Analysis!$B$30),0)</f>
        <v>0</v>
      </c>
      <c r="AH499">
        <f ca="1">MEDIAN2(AG499,Analysis!$B$5,2)</f>
        <v>0</v>
      </c>
      <c r="AI499">
        <f ca="1">AVERAGE2(AH499,Analysis!$B$6,2)</f>
        <v>0</v>
      </c>
      <c r="AJ499">
        <f ca="1">INTEGRAL2(AI499,$B499,AJ498,AI498,$B498,Analysis!$B$22)</f>
        <v>0</v>
      </c>
      <c r="AK499">
        <f ca="1">IF(AND(B499&lt;Analysis!$B$35,B499&gt;0),INTEGRAL2(AJ499,$B499,AK498,AJ498,$B498,Analysis!$B$23),0)</f>
        <v>0</v>
      </c>
      <c r="AM499">
        <f>Analysis!$B$31*'Flight Input'!U499+IF('Flight Input'!U499 &gt; 0,Analysis!$B$32,0)</f>
        <v>0</v>
      </c>
      <c r="AN499">
        <f ca="1">_xlfn.COVARIANCE.P($AK$102:$AK$1171,AM499:AM1568)</f>
        <v>-7.1757234909439804E-2</v>
      </c>
      <c r="AO499">
        <f t="shared" ca="1" si="939"/>
        <v>0</v>
      </c>
    </row>
    <row r="500" spans="1:41" x14ac:dyDescent="0.3">
      <c r="A500">
        <v>498</v>
      </c>
      <c r="B500">
        <f>'Flight Input'!M500</f>
        <v>10.013143000003765</v>
      </c>
      <c r="C500">
        <f ca="1">INDIRECT(CONCATENATE("'Flight Input'!",Analysis!$B$2,A500+2))</f>
        <v>9.8587164600000001</v>
      </c>
      <c r="D500">
        <f t="shared" si="936"/>
        <v>2.4738000007346272E-2</v>
      </c>
      <c r="F500">
        <f t="shared" ca="1" si="940"/>
        <v>98.1383446995752</v>
      </c>
      <c r="G500">
        <f t="shared" ca="1" si="941"/>
        <v>489.73651977250142</v>
      </c>
      <c r="I500">
        <f>SUM(D$2:D500)/COUNT(D$2:D500)</f>
        <v>2.0001090361462508E-2</v>
      </c>
      <c r="J500">
        <f>D500/I500</f>
        <v>1.2368325706387837</v>
      </c>
      <c r="L500">
        <f ca="1">VARA(C$2:C500)</f>
        <v>5.1230612385700757E-4</v>
      </c>
      <c r="M500">
        <f ca="1">(L500-L499)/D500</f>
        <v>-3.8873626039954711E-5</v>
      </c>
      <c r="N500">
        <f t="shared" ca="1" si="942"/>
        <v>-0.94737205889889731</v>
      </c>
      <c r="O500" t="b">
        <f ca="1">IF(OR(O499,M500*MIN((B500-B$2)*Analysis!$B$19,1)&gt;Analysis!$B$18),TRUE,FALSE)</f>
        <v>0</v>
      </c>
      <c r="P500">
        <f ca="1">IF(O500,P499,SUM(C$2:C500)/COUNT(C$2:C500))</f>
        <v>9.8528603225050109</v>
      </c>
      <c r="Q500">
        <f ca="1">IF(O500,C500-P500,0)</f>
        <v>0</v>
      </c>
      <c r="R500">
        <f ca="1">R499+Q500*$D500</f>
        <v>0</v>
      </c>
      <c r="S500">
        <f t="shared" ca="1" si="943"/>
        <v>0</v>
      </c>
      <c r="U500">
        <f ca="1">MEDIAN2(Q500,Analysis!$B$5,2)</f>
        <v>0</v>
      </c>
      <c r="V500">
        <f t="shared" ref="V500:W500" ca="1" si="1040">V499+U500*$D500</f>
        <v>0</v>
      </c>
      <c r="W500">
        <f t="shared" ca="1" si="1040"/>
        <v>0</v>
      </c>
      <c r="Y500">
        <f ca="1">AVERAGE2(U500,Analysis!$B$5,2)</f>
        <v>0</v>
      </c>
      <c r="Z500">
        <f t="shared" ref="Z500:AA500" ca="1" si="1041">Z499+Y500*$D500</f>
        <v>0</v>
      </c>
      <c r="AA500">
        <f t="shared" ca="1" si="1041"/>
        <v>0</v>
      </c>
      <c r="AD500">
        <f ca="1">IF(B500&gt;0,C500-Analysis!$B$14,0)</f>
        <v>2.0003150571401562E-3</v>
      </c>
      <c r="AE500">
        <f ca="1">IF(B500&gt;0,AE499+AD500*$D500,0)</f>
        <v>-3.9900301004473164E-2</v>
      </c>
      <c r="AF500">
        <f ca="1">IF(B500&gt;0,AF499+AE500*$D500,0)</f>
        <v>-0.2374463781130208</v>
      </c>
      <c r="AG500">
        <f ca="1">IF(AND(B500&gt;Analysis!$B$34,B500&lt;Analysis!$B$35),FilterInput(AD500,Analysis!$B$29,Analysis!$B$30),0)</f>
        <v>0</v>
      </c>
      <c r="AH500">
        <f ca="1">MEDIAN2(AG500,Analysis!$B$5,2)</f>
        <v>0</v>
      </c>
      <c r="AI500">
        <f ca="1">AVERAGE2(AH500,Analysis!$B$6,2)</f>
        <v>0</v>
      </c>
      <c r="AJ500">
        <f ca="1">INTEGRAL2(AI500,$B500,AJ499,AI499,$B499,Analysis!$B$22)</f>
        <v>0</v>
      </c>
      <c r="AK500">
        <f ca="1">IF(AND(B500&lt;Analysis!$B$35,B500&gt;0),INTEGRAL2(AJ500,$B500,AK499,AJ499,$B499,Analysis!$B$23),0)</f>
        <v>0</v>
      </c>
      <c r="AM500">
        <f>Analysis!$B$31*'Flight Input'!U500+IF('Flight Input'!U500 &gt; 0,Analysis!$B$32,0)</f>
        <v>0</v>
      </c>
      <c r="AN500">
        <f ca="1">_xlfn.COVARIANCE.P($AK$102:$AK$1171,AM500:AM1569)</f>
        <v>-7.1170858436960513E-2</v>
      </c>
      <c r="AO500">
        <f t="shared" ca="1" si="939"/>
        <v>0</v>
      </c>
    </row>
    <row r="501" spans="1:41" x14ac:dyDescent="0.3">
      <c r="A501">
        <v>499</v>
      </c>
      <c r="B501">
        <f>'Flight Input'!M501</f>
        <v>10.027495999995153</v>
      </c>
      <c r="C501">
        <f ca="1">INDIRECT(CONCATENATE("'Flight Input'!",Analysis!$B$2,A501+2))</f>
        <v>9.82808964</v>
      </c>
      <c r="D501">
        <f t="shared" si="936"/>
        <v>1.435299999138806E-2</v>
      </c>
      <c r="F501">
        <f t="shared" ca="1" si="940"/>
        <v>98.279407270093486</v>
      </c>
      <c r="G501">
        <f t="shared" ca="1" si="941"/>
        <v>491.1471241042027</v>
      </c>
      <c r="I501">
        <f>SUM(D$2:D501)/COUNT(D$2:D501)</f>
        <v>1.9989771543085604E-2</v>
      </c>
      <c r="J501">
        <f>D501/I501</f>
        <v>0.71801720997420382</v>
      </c>
      <c r="L501">
        <f ca="1">VARA(C$2:C501)</f>
        <v>5.1250663170166323E-4</v>
      </c>
      <c r="M501">
        <f ca="1">(L501-L500)/D501</f>
        <v>1.3969751604261325E-5</v>
      </c>
      <c r="N501">
        <f t="shared" ca="1" si="942"/>
        <v>-2.1338270757595317</v>
      </c>
      <c r="O501" t="b">
        <f ca="1">IF(OR(O500,M501*MIN((B501-B$2)*Analysis!$B$19,1)&gt;Analysis!$B$18),TRUE,FALSE)</f>
        <v>0</v>
      </c>
      <c r="P501">
        <f ca="1">IF(O501,P500,SUM(C$2:C501)/COUNT(C$2:C501))</f>
        <v>9.8528107811400005</v>
      </c>
      <c r="Q501">
        <f ca="1">IF(O501,C501-P501,0)</f>
        <v>0</v>
      </c>
      <c r="R501">
        <f ca="1">R500+Q501*$D501</f>
        <v>0</v>
      </c>
      <c r="S501">
        <f t="shared" ca="1" si="943"/>
        <v>0</v>
      </c>
      <c r="U501">
        <f ca="1">MEDIAN2(Q501,Analysis!$B$5,2)</f>
        <v>0</v>
      </c>
      <c r="V501">
        <f t="shared" ref="V501:W501" ca="1" si="1042">V500+U501*$D501</f>
        <v>0</v>
      </c>
      <c r="W501">
        <f t="shared" ca="1" si="1042"/>
        <v>0</v>
      </c>
      <c r="Y501">
        <f ca="1">AVERAGE2(U501,Analysis!$B$5,2)</f>
        <v>0</v>
      </c>
      <c r="Z501">
        <f t="shared" ref="Z501:AA501" ca="1" si="1043">Z500+Y501*$D501</f>
        <v>0</v>
      </c>
      <c r="AA501">
        <f t="shared" ca="1" si="1043"/>
        <v>0</v>
      </c>
      <c r="AD501">
        <f ca="1">IF(B501&gt;0,C501-Analysis!$B$14,0)</f>
        <v>-2.8626504942860009E-2</v>
      </c>
      <c r="AE501">
        <f ca="1">IF(B501&gt;0,AE500+AD501*$D501,0)</f>
        <v>-4.0311177229671501E-2</v>
      </c>
      <c r="AF501">
        <f ca="1">IF(B501&gt;0,AF500+AE501*$D501,0)</f>
        <v>-0.23802496443945112</v>
      </c>
      <c r="AG501">
        <f ca="1">IF(AND(B501&gt;Analysis!$B$34,B501&lt;Analysis!$B$35),FilterInput(AD501,Analysis!$B$29,Analysis!$B$30),0)</f>
        <v>0</v>
      </c>
      <c r="AH501">
        <f ca="1">MEDIAN2(AG501,Analysis!$B$5,2)</f>
        <v>0</v>
      </c>
      <c r="AI501">
        <f ca="1">AVERAGE2(AH501,Analysis!$B$6,2)</f>
        <v>0</v>
      </c>
      <c r="AJ501">
        <f ca="1">INTEGRAL2(AI501,$B501,AJ500,AI500,$B500,Analysis!$B$22)</f>
        <v>0</v>
      </c>
      <c r="AK501">
        <f ca="1">IF(AND(B501&lt;Analysis!$B$35,B501&gt;0),INTEGRAL2(AJ501,$B501,AK500,AJ500,$B500,Analysis!$B$23),0)</f>
        <v>0</v>
      </c>
      <c r="AM501">
        <f>Analysis!$B$31*'Flight Input'!U501+IF('Flight Input'!U501 &gt; 0,Analysis!$B$32,0)</f>
        <v>0</v>
      </c>
      <c r="AN501">
        <f ca="1">_xlfn.COVARIANCE.P($AK$102:$AK$1171,AM501:AM1570)</f>
        <v>-7.0580341725801743E-2</v>
      </c>
      <c r="AO501">
        <f t="shared" ca="1" si="939"/>
        <v>0</v>
      </c>
    </row>
    <row r="502" spans="1:41" x14ac:dyDescent="0.3">
      <c r="A502">
        <v>500</v>
      </c>
      <c r="B502">
        <f>'Flight Input'!M502</f>
        <v>10.05183300000499</v>
      </c>
      <c r="C502">
        <f ca="1">INDIRECT(CONCATENATE("'Flight Input'!",Analysis!$B$2,A502+2))</f>
        <v>9.8705963700000012</v>
      </c>
      <c r="D502">
        <f t="shared" si="936"/>
        <v>2.4337000009836629E-2</v>
      </c>
      <c r="F502">
        <f t="shared" ca="1" si="940"/>
        <v>98.519627974047268</v>
      </c>
      <c r="G502">
        <f t="shared" ca="1" si="941"/>
        <v>493.54479629117617</v>
      </c>
      <c r="I502">
        <f>SUM(D$2:D502)/COUNT(D$2:D502)</f>
        <v>1.9998466000019106E-2</v>
      </c>
      <c r="J502">
        <f>D502/I502</f>
        <v>1.2169433400448504</v>
      </c>
      <c r="L502">
        <f ca="1">VARA(C$2:C502)</f>
        <v>5.121130099973361E-4</v>
      </c>
      <c r="M502">
        <f ca="1">(L502-L501)/D502</f>
        <v>-1.6173797270330676E-5</v>
      </c>
      <c r="N502">
        <f t="shared" ca="1" si="942"/>
        <v>1.7465887324986944</v>
      </c>
      <c r="O502" t="b">
        <f ca="1">IF(OR(O501,M502*MIN((B502-B$2)*Analysis!$B$19,1)&gt;Analysis!$B$18),TRUE,FALSE)</f>
        <v>0</v>
      </c>
      <c r="P502">
        <f ca="1">IF(O502,P501,SUM(C$2:C502)/COUNT(C$2:C502))</f>
        <v>9.8528462813173672</v>
      </c>
      <c r="Q502">
        <f ca="1">IF(O502,C502-P502,0)</f>
        <v>0</v>
      </c>
      <c r="R502">
        <f ca="1">R501+Q502*$D502</f>
        <v>0</v>
      </c>
      <c r="S502">
        <f t="shared" ca="1" si="943"/>
        <v>0</v>
      </c>
      <c r="U502">
        <f ca="1">MEDIAN2(Q502,Analysis!$B$5,2)</f>
        <v>0</v>
      </c>
      <c r="V502">
        <f t="shared" ref="V502:W502" ca="1" si="1044">V501+U502*$D502</f>
        <v>0</v>
      </c>
      <c r="W502">
        <f t="shared" ca="1" si="1044"/>
        <v>0</v>
      </c>
      <c r="Y502">
        <f ca="1">AVERAGE2(U502,Analysis!$B$5,2)</f>
        <v>0</v>
      </c>
      <c r="Z502">
        <f t="shared" ref="Z502:AA502" ca="1" si="1045">Z501+Y502*$D502</f>
        <v>0</v>
      </c>
      <c r="AA502">
        <f t="shared" ca="1" si="1045"/>
        <v>0</v>
      </c>
      <c r="AD502">
        <f ca="1">IF(B502&gt;0,C502-Analysis!$B$14,0)</f>
        <v>1.388022505714126E-2</v>
      </c>
      <c r="AE502">
        <f ca="1">IF(B502&gt;0,AE501+AD502*$D502,0)</f>
        <v>-3.9973374192319319E-2</v>
      </c>
      <c r="AF502">
        <f ca="1">IF(B502&gt;0,AF501+AE502*$D502,0)</f>
        <v>-0.2389977964475628</v>
      </c>
      <c r="AG502">
        <f ca="1">IF(AND(B502&gt;Analysis!$B$34,B502&lt;Analysis!$B$35),FilterInput(AD502,Analysis!$B$29,Analysis!$B$30),0)</f>
        <v>0</v>
      </c>
      <c r="AH502">
        <f ca="1">MEDIAN2(AG502,Analysis!$B$5,2)</f>
        <v>0</v>
      </c>
      <c r="AI502">
        <f ca="1">AVERAGE2(AH502,Analysis!$B$6,2)</f>
        <v>0</v>
      </c>
      <c r="AJ502">
        <f ca="1">INTEGRAL2(AI502,$B502,AJ501,AI501,$B501,Analysis!$B$22)</f>
        <v>0</v>
      </c>
      <c r="AK502">
        <f ca="1">IF(AND(B502&lt;Analysis!$B$35,B502&gt;0),INTEGRAL2(AJ502,$B502,AK501,AJ501,$B501,Analysis!$B$23),0)</f>
        <v>0</v>
      </c>
      <c r="AM502">
        <f>Analysis!$B$31*'Flight Input'!U502+IF('Flight Input'!U502 &gt; 0,Analysis!$B$32,0)</f>
        <v>0</v>
      </c>
      <c r="AN502">
        <f ca="1">_xlfn.COVARIANCE.P($AK$102:$AK$1171,AM502:AM1571)</f>
        <v>-6.9985866176977385E-2</v>
      </c>
      <c r="AO502">
        <f t="shared" ca="1" si="939"/>
        <v>0</v>
      </c>
    </row>
    <row r="503" spans="1:41" x14ac:dyDescent="0.3">
      <c r="A503">
        <v>501</v>
      </c>
      <c r="B503">
        <f>'Flight Input'!M503</f>
        <v>10.06832900000154</v>
      </c>
      <c r="C503">
        <f ca="1">INDIRECT(CONCATENATE("'Flight Input'!",Analysis!$B$2,A503+2))</f>
        <v>9.9149277600000012</v>
      </c>
      <c r="D503">
        <f t="shared" si="936"/>
        <v>1.6495999996550381E-2</v>
      </c>
      <c r="F503">
        <f t="shared" ca="1" si="940"/>
        <v>98.683184622342026</v>
      </c>
      <c r="G503">
        <f t="shared" ca="1" si="941"/>
        <v>495.17267410436591</v>
      </c>
      <c r="I503">
        <f>SUM(D$2:D503)/COUNT(D$2:D503)</f>
        <v>1.9991475049912381E-2</v>
      </c>
      <c r="J503">
        <f>D503/I503</f>
        <v>0.82515171868834558</v>
      </c>
      <c r="L503">
        <f ca="1">VARA(C$2:C503)</f>
        <v>5.1876833829169616E-4</v>
      </c>
      <c r="M503">
        <f ca="1">(L503-L502)/D503</f>
        <v>4.0345103635740882E-4</v>
      </c>
      <c r="N503">
        <f t="shared" ca="1" si="942"/>
        <v>2.687402401143943</v>
      </c>
      <c r="O503" t="b">
        <f ca="1">IF(OR(O502,M503*MIN((B503-B$2)*Analysis!$B$19,1)&gt;Analysis!$B$18),TRUE,FALSE)</f>
        <v>0</v>
      </c>
      <c r="P503">
        <f ca="1">IF(O503,P502,SUM(C$2:C503)/COUNT(C$2:C503))</f>
        <v>9.8529699496015954</v>
      </c>
      <c r="Q503">
        <f ca="1">IF(O503,C503-P503,0)</f>
        <v>0</v>
      </c>
      <c r="R503">
        <f ca="1">R502+Q503*$D503</f>
        <v>0</v>
      </c>
      <c r="S503">
        <f t="shared" ca="1" si="943"/>
        <v>0</v>
      </c>
      <c r="U503">
        <f ca="1">MEDIAN2(Q503,Analysis!$B$5,2)</f>
        <v>0</v>
      </c>
      <c r="V503">
        <f t="shared" ref="V503:W503" ca="1" si="1046">V502+U503*$D503</f>
        <v>0</v>
      </c>
      <c r="W503">
        <f t="shared" ca="1" si="1046"/>
        <v>0</v>
      </c>
      <c r="Y503">
        <f ca="1">AVERAGE2(U503,Analysis!$B$5,2)</f>
        <v>0</v>
      </c>
      <c r="Z503">
        <f t="shared" ref="Z503:AA503" ca="1" si="1047">Z502+Y503*$D503</f>
        <v>0</v>
      </c>
      <c r="AA503">
        <f t="shared" ca="1" si="1047"/>
        <v>0</v>
      </c>
      <c r="AD503">
        <f ca="1">IF(B503&gt;0,C503-Analysis!$B$14,0)</f>
        <v>5.8211615057141231E-2</v>
      </c>
      <c r="AE503">
        <f ca="1">IF(B503&gt;0,AE502+AD503*$D503,0)</f>
        <v>-3.9013115390537527E-2</v>
      </c>
      <c r="AF503">
        <f ca="1">IF(B503&gt;0,AF502+AE503*$D503,0)</f>
        <v>-0.23964135679891052</v>
      </c>
      <c r="AG503">
        <f ca="1">IF(AND(B503&gt;Analysis!$B$34,B503&lt;Analysis!$B$35),FilterInput(AD503,Analysis!$B$29,Analysis!$B$30),0)</f>
        <v>0</v>
      </c>
      <c r="AH503">
        <f ca="1">MEDIAN2(AG503,Analysis!$B$5,2)</f>
        <v>0</v>
      </c>
      <c r="AI503">
        <f ca="1">AVERAGE2(AH503,Analysis!$B$6,2)</f>
        <v>0</v>
      </c>
      <c r="AJ503">
        <f ca="1">INTEGRAL2(AI503,$B503,AJ502,AI502,$B502,Analysis!$B$22)</f>
        <v>0</v>
      </c>
      <c r="AK503">
        <f ca="1">IF(AND(B503&lt;Analysis!$B$35,B503&gt;0),INTEGRAL2(AJ503,$B503,AK502,AJ502,$B502,Analysis!$B$23),0)</f>
        <v>0</v>
      </c>
      <c r="AM503">
        <f>Analysis!$B$31*'Flight Input'!U503+IF('Flight Input'!U503 &gt; 0,Analysis!$B$32,0)</f>
        <v>0</v>
      </c>
      <c r="AN503">
        <f ca="1">_xlfn.COVARIANCE.P($AK$102:$AK$1171,AM503:AM1572)</f>
        <v>-6.9387484086811432E-2</v>
      </c>
      <c r="AO503">
        <f t="shared" ca="1" si="939"/>
        <v>0</v>
      </c>
    </row>
    <row r="504" spans="1:41" x14ac:dyDescent="0.3">
      <c r="A504">
        <v>502</v>
      </c>
      <c r="B504">
        <f>'Flight Input'!M504</f>
        <v>10.089515999992727</v>
      </c>
      <c r="C504">
        <f ca="1">INDIRECT(CONCATENATE("'Flight Input'!",Analysis!$B$2,A504+2))</f>
        <v>9.9109547100000004</v>
      </c>
      <c r="D504">
        <f t="shared" si="936"/>
        <v>2.1186999991186894E-2</v>
      </c>
      <c r="F504">
        <f t="shared" ca="1" si="940"/>
        <v>98.893168019695452</v>
      </c>
      <c r="G504">
        <f t="shared" ca="1" si="941"/>
        <v>497.26792365432766</v>
      </c>
      <c r="I504">
        <f>SUM(D$2:D504)/COUNT(D$2:D504)</f>
        <v>1.9993856573699783E-2</v>
      </c>
      <c r="J504">
        <f>D504/I504</f>
        <v>1.0596755014766182</v>
      </c>
      <c r="L504">
        <f ca="1">VARA(C$2:C504)</f>
        <v>5.2441929395194398E-4</v>
      </c>
      <c r="M504">
        <f ca="1">(L504-L503)/D504</f>
        <v>2.6671806591770607E-4</v>
      </c>
      <c r="N504">
        <f t="shared" ca="1" si="942"/>
        <v>-0.1875230094705938</v>
      </c>
      <c r="O504" t="b">
        <f ca="1">IF(OR(O503,M504*MIN((B504-B$2)*Analysis!$B$19,1)&gt;Analysis!$B$18),TRUE,FALSE)</f>
        <v>0</v>
      </c>
      <c r="P504">
        <f ca="1">IF(O504,P503,SUM(C$2:C504)/COUNT(C$2:C504))</f>
        <v>9.8530852274552689</v>
      </c>
      <c r="Q504">
        <f ca="1">IF(O504,C504-P504,0)</f>
        <v>0</v>
      </c>
      <c r="R504">
        <f ca="1">R503+Q504*$D504</f>
        <v>0</v>
      </c>
      <c r="S504">
        <f t="shared" ca="1" si="943"/>
        <v>0</v>
      </c>
      <c r="U504">
        <f ca="1">MEDIAN2(Q504,Analysis!$B$5,2)</f>
        <v>0</v>
      </c>
      <c r="V504">
        <f t="shared" ref="V504:W504" ca="1" si="1048">V503+U504*$D504</f>
        <v>0</v>
      </c>
      <c r="W504">
        <f t="shared" ca="1" si="1048"/>
        <v>0</v>
      </c>
      <c r="Y504">
        <f ca="1">AVERAGE2(U504,Analysis!$B$5,2)</f>
        <v>0</v>
      </c>
      <c r="Z504">
        <f t="shared" ref="Z504:AA504" ca="1" si="1049">Z503+Y504*$D504</f>
        <v>0</v>
      </c>
      <c r="AA504">
        <f t="shared" ca="1" si="1049"/>
        <v>0</v>
      </c>
      <c r="AD504">
        <f ca="1">IF(B504&gt;0,C504-Analysis!$B$14,0)</f>
        <v>5.423856505714042E-2</v>
      </c>
      <c r="AE504">
        <f ca="1">IF(B504&gt;0,AE503+AD504*$D504,0)</f>
        <v>-3.7863962913149904E-2</v>
      </c>
      <c r="AF504">
        <f ca="1">IF(B504&gt;0,AF503+AE504*$D504,0)</f>
        <v>-0.24044358058081772</v>
      </c>
      <c r="AG504">
        <f ca="1">IF(AND(B504&gt;Analysis!$B$34,B504&lt;Analysis!$B$35),FilterInput(AD504,Analysis!$B$29,Analysis!$B$30),0)</f>
        <v>0</v>
      </c>
      <c r="AH504">
        <f ca="1">MEDIAN2(AG504,Analysis!$B$5,2)</f>
        <v>0</v>
      </c>
      <c r="AI504">
        <f ca="1">AVERAGE2(AH504,Analysis!$B$6,2)</f>
        <v>0</v>
      </c>
      <c r="AJ504">
        <f ca="1">INTEGRAL2(AI504,$B504,AJ503,AI503,$B503,Analysis!$B$22)</f>
        <v>0</v>
      </c>
      <c r="AK504">
        <f ca="1">IF(AND(B504&lt;Analysis!$B$35,B504&gt;0),INTEGRAL2(AJ504,$B504,AK503,AJ503,$B503,Analysis!$B$23),0)</f>
        <v>0</v>
      </c>
      <c r="AM504">
        <f>Analysis!$B$31*'Flight Input'!U504+IF('Flight Input'!U504 &gt; 0,Analysis!$B$32,0)</f>
        <v>0</v>
      </c>
      <c r="AN504">
        <f ca="1">_xlfn.COVARIANCE.P($AK$102:$AK$1171,AM504:AM1573)</f>
        <v>-6.8785336798716123E-2</v>
      </c>
      <c r="AO504">
        <f t="shared" ca="1" si="939"/>
        <v>0</v>
      </c>
    </row>
    <row r="505" spans="1:41" x14ac:dyDescent="0.3">
      <c r="A505">
        <v>503</v>
      </c>
      <c r="B505">
        <f>'Flight Input'!M505</f>
        <v>10.109035000001313</v>
      </c>
      <c r="C505">
        <f ca="1">INDIRECT(CONCATENATE("'Flight Input'!",Analysis!$B$2,A505+2))</f>
        <v>9.9021453299999997</v>
      </c>
      <c r="D505">
        <f t="shared" si="936"/>
        <v>1.9519000008585863E-2</v>
      </c>
      <c r="F505">
        <f t="shared" ca="1" si="940"/>
        <v>99.086447994476742</v>
      </c>
      <c r="G505">
        <f t="shared" ca="1" si="941"/>
        <v>499.2019920335826</v>
      </c>
      <c r="I505">
        <f>SUM(D$2:D505)/COUNT(D$2:D505)</f>
        <v>1.9992912524862579E-2</v>
      </c>
      <c r="J505">
        <f>D505/I505</f>
        <v>0.97629597410145352</v>
      </c>
      <c r="L505">
        <f ca="1">VARA(C$2:C505)</f>
        <v>5.2815229352467792E-4</v>
      </c>
      <c r="M505">
        <f ca="1">(L505-L504)/D505</f>
        <v>1.9124952974496095E-4</v>
      </c>
      <c r="N505">
        <f t="shared" ca="1" si="942"/>
        <v>-0.45132332579156942</v>
      </c>
      <c r="O505" t="b">
        <f ca="1">IF(OR(O504,M505*MIN((B505-B$2)*Analysis!$B$19,1)&gt;Analysis!$B$18),TRUE,FALSE)</f>
        <v>0</v>
      </c>
      <c r="P505">
        <f ca="1">IF(O505,P504,SUM(C$2:C505)/COUNT(C$2:C505))</f>
        <v>9.8531825689285721</v>
      </c>
      <c r="Q505">
        <f ca="1">IF(O505,C505-P505,0)</f>
        <v>0</v>
      </c>
      <c r="R505">
        <f ca="1">R504+Q505*$D505</f>
        <v>0</v>
      </c>
      <c r="S505">
        <f t="shared" ca="1" si="943"/>
        <v>0</v>
      </c>
      <c r="U505">
        <f ca="1">MEDIAN2(Q505,Analysis!$B$5,2)</f>
        <v>0</v>
      </c>
      <c r="V505">
        <f t="shared" ref="V505:W505" ca="1" si="1050">V504+U505*$D505</f>
        <v>0</v>
      </c>
      <c r="W505">
        <f t="shared" ca="1" si="1050"/>
        <v>0</v>
      </c>
      <c r="Y505">
        <f ca="1">AVERAGE2(U505,Analysis!$B$5,2)</f>
        <v>0</v>
      </c>
      <c r="Z505">
        <f t="shared" ref="Z505:AA505" ca="1" si="1051">Z504+Y505*$D505</f>
        <v>0</v>
      </c>
      <c r="AA505">
        <f t="shared" ca="1" si="1051"/>
        <v>0</v>
      </c>
      <c r="AD505">
        <f ca="1">IF(B505&gt;0,C505-Analysis!$B$14,0)</f>
        <v>4.5429185057139776E-2</v>
      </c>
      <c r="AE505">
        <f ca="1">IF(B505&gt;0,AE504+AD505*$D505,0)</f>
        <v>-3.6977230649629544E-2</v>
      </c>
      <c r="AF505">
        <f ca="1">IF(B505&gt;0,AF504+AE505*$D505,0)</f>
        <v>-0.24116533914618532</v>
      </c>
      <c r="AG505">
        <f ca="1">IF(AND(B505&gt;Analysis!$B$34,B505&lt;Analysis!$B$35),FilterInput(AD505,Analysis!$B$29,Analysis!$B$30),0)</f>
        <v>0</v>
      </c>
      <c r="AH505">
        <f ca="1">MEDIAN2(AG505,Analysis!$B$5,2)</f>
        <v>0</v>
      </c>
      <c r="AI505">
        <f ca="1">AVERAGE2(AH505,Analysis!$B$6,2)</f>
        <v>0</v>
      </c>
      <c r="AJ505">
        <f ca="1">INTEGRAL2(AI505,$B505,AJ504,AI504,$B504,Analysis!$B$22)</f>
        <v>0</v>
      </c>
      <c r="AK505">
        <f ca="1">IF(AND(B505&lt;Analysis!$B$35,B505&gt;0),INTEGRAL2(AJ505,$B505,AK504,AJ504,$B504,Analysis!$B$23),0)</f>
        <v>0</v>
      </c>
      <c r="AM505">
        <f>Analysis!$B$31*'Flight Input'!U505+IF('Flight Input'!U505 &gt; 0,Analysis!$B$32,0)</f>
        <v>0</v>
      </c>
      <c r="AN505">
        <f ca="1">_xlfn.COVARIANCE.P($AK$102:$AK$1171,AM505:AM1574)</f>
        <v>-6.8179557237536673E-2</v>
      </c>
      <c r="AO505">
        <f t="shared" ca="1" si="939"/>
        <v>0</v>
      </c>
    </row>
    <row r="506" spans="1:41" x14ac:dyDescent="0.3">
      <c r="A506">
        <v>504</v>
      </c>
      <c r="B506">
        <f>'Flight Input'!M506</f>
        <v>10.131200000003446</v>
      </c>
      <c r="C506">
        <f ca="1">INDIRECT(CONCATENATE("'Flight Input'!",Analysis!$B$2,A506+2))</f>
        <v>9.8573822999999994</v>
      </c>
      <c r="D506">
        <f t="shared" si="936"/>
        <v>2.2165000002132729E-2</v>
      </c>
      <c r="F506">
        <f t="shared" ca="1" si="940"/>
        <v>99.304936873177269</v>
      </c>
      <c r="G506">
        <f t="shared" ca="1" si="941"/>
        <v>501.40308595958834</v>
      </c>
      <c r="I506">
        <f>SUM(D$2:D506)/COUNT(D$2:D506)</f>
        <v>1.9997222222238115E-2</v>
      </c>
      <c r="J506">
        <f>D506/I506</f>
        <v>1.1084039450981304</v>
      </c>
      <c r="L506">
        <f ca="1">VARA(C$2:C506)</f>
        <v>5.2713929852731185E-4</v>
      </c>
      <c r="M506">
        <f ca="1">(L506-L505)/D506</f>
        <v>-4.5702458708260792E-5</v>
      </c>
      <c r="N506">
        <f t="shared" ca="1" si="942"/>
        <v>-2.0195366566971913</v>
      </c>
      <c r="O506" t="b">
        <f ca="1">IF(OR(O505,M506*MIN((B506-B$2)*Analysis!$B$19,1)&gt;Analysis!$B$18),TRUE,FALSE)</f>
        <v>0</v>
      </c>
      <c r="P506">
        <f ca="1">IF(O506,P505,SUM(C$2:C506)/COUNT(C$2:C506))</f>
        <v>9.8531908852277237</v>
      </c>
      <c r="Q506">
        <f ca="1">IF(O506,C506-P506,0)</f>
        <v>0</v>
      </c>
      <c r="R506">
        <f ca="1">R505+Q506*$D506</f>
        <v>0</v>
      </c>
      <c r="S506">
        <f t="shared" ca="1" si="943"/>
        <v>0</v>
      </c>
      <c r="U506">
        <f ca="1">MEDIAN2(Q506,Analysis!$B$5,2)</f>
        <v>0</v>
      </c>
      <c r="V506">
        <f t="shared" ref="V506:W506" ca="1" si="1052">V505+U506*$D506</f>
        <v>0</v>
      </c>
      <c r="W506">
        <f t="shared" ca="1" si="1052"/>
        <v>0</v>
      </c>
      <c r="Y506">
        <f ca="1">AVERAGE2(U506,Analysis!$B$5,2)</f>
        <v>0</v>
      </c>
      <c r="Z506">
        <f t="shared" ref="Z506:AA506" ca="1" si="1053">Z505+Y506*$D506</f>
        <v>0</v>
      </c>
      <c r="AA506">
        <f t="shared" ca="1" si="1053"/>
        <v>0</v>
      </c>
      <c r="AD506">
        <f ca="1">IF(B506&gt;0,C506-Analysis!$B$14,0)</f>
        <v>6.6615505713940593E-4</v>
      </c>
      <c r="AE506">
        <f ca="1">IF(B506&gt;0,AE505+AD506*$D506,0)</f>
        <v>-3.6962465322786631E-2</v>
      </c>
      <c r="AF506">
        <f ca="1">IF(B506&gt;0,AF505+AE506*$D506,0)</f>
        <v>-0.24198461219014372</v>
      </c>
      <c r="AG506">
        <f ca="1">IF(AND(B506&gt;Analysis!$B$34,B506&lt;Analysis!$B$35),FilterInput(AD506,Analysis!$B$29,Analysis!$B$30),0)</f>
        <v>0</v>
      </c>
      <c r="AH506">
        <f ca="1">MEDIAN2(AG506,Analysis!$B$5,2)</f>
        <v>0</v>
      </c>
      <c r="AI506">
        <f ca="1">AVERAGE2(AH506,Analysis!$B$6,2)</f>
        <v>0</v>
      </c>
      <c r="AJ506">
        <f ca="1">INTEGRAL2(AI506,$B506,AJ505,AI505,$B505,Analysis!$B$22)</f>
        <v>0</v>
      </c>
      <c r="AK506">
        <f ca="1">IF(AND(B506&lt;Analysis!$B$35,B506&gt;0),INTEGRAL2(AJ506,$B506,AK505,AJ505,$B505,Analysis!$B$23),0)</f>
        <v>0</v>
      </c>
      <c r="AM506">
        <f>Analysis!$B$31*'Flight Input'!U506+IF('Flight Input'!U506 &gt; 0,Analysis!$B$32,0)</f>
        <v>0</v>
      </c>
      <c r="AN506">
        <f ca="1">_xlfn.COVARIANCE.P($AK$102:$AK$1171,AM506:AM1575)</f>
        <v>-6.7570374904247901E-2</v>
      </c>
      <c r="AO506">
        <f t="shared" ca="1" si="939"/>
        <v>0</v>
      </c>
    </row>
    <row r="507" spans="1:41" x14ac:dyDescent="0.3">
      <c r="A507">
        <v>505</v>
      </c>
      <c r="B507">
        <f>'Flight Input'!M507</f>
        <v>10.148446000006516</v>
      </c>
      <c r="C507">
        <f ca="1">INDIRECT(CONCATENATE("'Flight Input'!",Analysis!$B$2,A507+2))</f>
        <v>9.8789348700000001</v>
      </c>
      <c r="D507">
        <f t="shared" si="936"/>
        <v>1.7246000003069639E-2</v>
      </c>
      <c r="F507">
        <f t="shared" ca="1" si="940"/>
        <v>99.475308983975609</v>
      </c>
      <c r="G507">
        <f t="shared" ca="1" si="941"/>
        <v>503.11863713863136</v>
      </c>
      <c r="I507">
        <f>SUM(D$2:D507)/COUNT(D$2:D507)</f>
        <v>1.9991774257447682E-2</v>
      </c>
      <c r="J507">
        <f>D507/I507</f>
        <v>0.86265479896787356</v>
      </c>
      <c r="L507">
        <f ca="1">VARA(C$2:C507)</f>
        <v>5.2740524637955076E-4</v>
      </c>
      <c r="M507">
        <f ca="1">(L507-L506)/D507</f>
        <v>1.542084264128373E-5</v>
      </c>
      <c r="N507">
        <f t="shared" ca="1" si="942"/>
        <v>1.2497141363889945</v>
      </c>
      <c r="O507" t="b">
        <f ca="1">IF(OR(O506,M507*MIN((B507-B$2)*Analysis!$B$19,1)&gt;Analysis!$B$18),TRUE,FALSE)</f>
        <v>0</v>
      </c>
      <c r="P507">
        <f ca="1">IF(O507,P506,SUM(C$2:C507)/COUNT(C$2:C507))</f>
        <v>9.8532417626679845</v>
      </c>
      <c r="Q507">
        <f ca="1">IF(O507,C507-P507,0)</f>
        <v>0</v>
      </c>
      <c r="R507">
        <f ca="1">R506+Q507*$D507</f>
        <v>0</v>
      </c>
      <c r="S507">
        <f t="shared" ca="1" si="943"/>
        <v>0</v>
      </c>
      <c r="U507">
        <f ca="1">MEDIAN2(Q507,Analysis!$B$5,2)</f>
        <v>0</v>
      </c>
      <c r="V507">
        <f t="shared" ref="V507:W507" ca="1" si="1054">V506+U507*$D507</f>
        <v>0</v>
      </c>
      <c r="W507">
        <f t="shared" ca="1" si="1054"/>
        <v>0</v>
      </c>
      <c r="Y507">
        <f ca="1">AVERAGE2(U507,Analysis!$B$5,2)</f>
        <v>0</v>
      </c>
      <c r="Z507">
        <f t="shared" ref="Z507:AA507" ca="1" si="1055">Z506+Y507*$D507</f>
        <v>0</v>
      </c>
      <c r="AA507">
        <f t="shared" ca="1" si="1055"/>
        <v>0</v>
      </c>
      <c r="AD507">
        <f ca="1">IF(B507&gt;0,C507-Analysis!$B$14,0)</f>
        <v>2.2218725057140176E-2</v>
      </c>
      <c r="AE507">
        <f ca="1">IF(B507&gt;0,AE506+AD507*$D507,0)</f>
        <v>-3.6579281190382985E-2</v>
      </c>
      <c r="AF507">
        <f ca="1">IF(B507&gt;0,AF506+AE507*$D507,0)</f>
        <v>-0.24261545847366536</v>
      </c>
      <c r="AG507">
        <f ca="1">IF(AND(B507&gt;Analysis!$B$34,B507&lt;Analysis!$B$35),FilterInput(AD507,Analysis!$B$29,Analysis!$B$30),0)</f>
        <v>0</v>
      </c>
      <c r="AH507">
        <f ca="1">MEDIAN2(AG507,Analysis!$B$5,2)</f>
        <v>0</v>
      </c>
      <c r="AI507">
        <f ca="1">AVERAGE2(AH507,Analysis!$B$6,2)</f>
        <v>0</v>
      </c>
      <c r="AJ507">
        <f ca="1">INTEGRAL2(AI507,$B507,AJ506,AI506,$B506,Analysis!$B$22)</f>
        <v>0</v>
      </c>
      <c r="AK507">
        <f ca="1">IF(AND(B507&lt;Analysis!$B$35,B507&gt;0),INTEGRAL2(AJ507,$B507,AK506,AJ506,$B506,Analysis!$B$23),0)</f>
        <v>0</v>
      </c>
      <c r="AM507">
        <f>Analysis!$B$31*'Flight Input'!U507+IF('Flight Input'!U507 &gt; 0,Analysis!$B$32,0)</f>
        <v>0</v>
      </c>
      <c r="AN507">
        <f ca="1">_xlfn.COVARIANCE.P($AK$102:$AK$1171,AM507:AM1576)</f>
        <v>-6.6958114297671761E-2</v>
      </c>
      <c r="AO507">
        <f t="shared" ca="1" si="939"/>
        <v>0</v>
      </c>
    </row>
    <row r="508" spans="1:41" x14ac:dyDescent="0.3">
      <c r="A508">
        <v>506</v>
      </c>
      <c r="B508">
        <f>'Flight Input'!M508</f>
        <v>10.171665000001667</v>
      </c>
      <c r="C508">
        <f ca="1">INDIRECT(CONCATENATE("'Flight Input'!",Analysis!$B$2,A508+2))</f>
        <v>9.8577550800000022</v>
      </c>
      <c r="D508">
        <f t="shared" si="936"/>
        <v>2.3218999995151535E-2</v>
      </c>
      <c r="F508">
        <f t="shared" ca="1" si="940"/>
        <v>99.704196199130337</v>
      </c>
      <c r="G508">
        <f t="shared" ca="1" si="941"/>
        <v>505.43366886969557</v>
      </c>
      <c r="I508">
        <f>SUM(D$2:D508)/COUNT(D$2:D508)</f>
        <v>1.9998152173925358E-2</v>
      </c>
      <c r="J508">
        <f>D508/I508</f>
        <v>1.1610572713525846</v>
      </c>
      <c r="L508">
        <f ca="1">VARA(C$2:C508)</f>
        <v>5.264031211016446E-4</v>
      </c>
      <c r="M508">
        <f ca="1">(L508-L507)/D508</f>
        <v>-4.315970877795851E-5</v>
      </c>
      <c r="N508">
        <f t="shared" ca="1" si="942"/>
        <v>-0.91217494312505154</v>
      </c>
      <c r="O508" t="b">
        <f ca="1">IF(OR(O507,M508*MIN((B508-B$2)*Analysis!$B$19,1)&gt;Analysis!$B$18),TRUE,FALSE)</f>
        <v>0</v>
      </c>
      <c r="P508">
        <f ca="1">IF(O508,P507,SUM(C$2:C508)/COUNT(C$2:C508))</f>
        <v>9.8532506646745563</v>
      </c>
      <c r="Q508">
        <f ca="1">IF(O508,C508-P508,0)</f>
        <v>0</v>
      </c>
      <c r="R508">
        <f ca="1">R507+Q508*$D508</f>
        <v>0</v>
      </c>
      <c r="S508">
        <f t="shared" ca="1" si="943"/>
        <v>0</v>
      </c>
      <c r="U508">
        <f ca="1">MEDIAN2(Q508,Analysis!$B$5,2)</f>
        <v>0</v>
      </c>
      <c r="V508">
        <f t="shared" ref="V508:W508" ca="1" si="1056">V507+U508*$D508</f>
        <v>0</v>
      </c>
      <c r="W508">
        <f t="shared" ca="1" si="1056"/>
        <v>0</v>
      </c>
      <c r="Y508">
        <f ca="1">AVERAGE2(U508,Analysis!$B$5,2)</f>
        <v>0</v>
      </c>
      <c r="Z508">
        <f t="shared" ref="Z508:AA508" ca="1" si="1057">Z507+Y508*$D508</f>
        <v>0</v>
      </c>
      <c r="AA508">
        <f t="shared" ca="1" si="1057"/>
        <v>0</v>
      </c>
      <c r="AD508">
        <f ca="1">IF(B508&gt;0,C508-Analysis!$B$14,0)</f>
        <v>1.038935057142254E-3</v>
      </c>
      <c r="AE508">
        <f ca="1">IF(B508&gt;0,AE507+AD508*$D508,0)</f>
        <v>-3.6555158157296236E-2</v>
      </c>
      <c r="AF508">
        <f ca="1">IF(B508&gt;0,AF507+AE508*$D508,0)</f>
        <v>-0.24346423269074238</v>
      </c>
      <c r="AG508">
        <f ca="1">IF(AND(B508&gt;Analysis!$B$34,B508&lt;Analysis!$B$35),FilterInput(AD508,Analysis!$B$29,Analysis!$B$30),0)</f>
        <v>0</v>
      </c>
      <c r="AH508">
        <f ca="1">MEDIAN2(AG508,Analysis!$B$5,2)</f>
        <v>0</v>
      </c>
      <c r="AI508">
        <f ca="1">AVERAGE2(AH508,Analysis!$B$6,2)</f>
        <v>0</v>
      </c>
      <c r="AJ508">
        <f ca="1">INTEGRAL2(AI508,$B508,AJ507,AI507,$B507,Analysis!$B$22)</f>
        <v>0</v>
      </c>
      <c r="AK508">
        <f ca="1">IF(AND(B508&lt;Analysis!$B$35,B508&gt;0),INTEGRAL2(AJ508,$B508,AK507,AJ507,$B507,Analysis!$B$23),0)</f>
        <v>0</v>
      </c>
      <c r="AM508">
        <f>Analysis!$B$31*'Flight Input'!U508+IF('Flight Input'!U508 &gt; 0,Analysis!$B$32,0)</f>
        <v>0</v>
      </c>
      <c r="AN508">
        <f ca="1">_xlfn.COVARIANCE.P($AK$102:$AK$1171,AM508:AM1577)</f>
        <v>-6.6342557194595669E-2</v>
      </c>
      <c r="AO508">
        <f t="shared" ca="1" si="939"/>
        <v>0</v>
      </c>
    </row>
    <row r="509" spans="1:41" x14ac:dyDescent="0.3">
      <c r="A509">
        <v>507</v>
      </c>
      <c r="B509">
        <f>'Flight Input'!M509</f>
        <v>10.192116999998689</v>
      </c>
      <c r="C509">
        <f ca="1">INDIRECT(CONCATENATE("'Flight Input'!",Analysis!$B$2,A509+2))</f>
        <v>9.8989767000000004</v>
      </c>
      <c r="D509">
        <f t="shared" si="936"/>
        <v>2.045199999702163E-2</v>
      </c>
      <c r="F509">
        <f t="shared" ca="1" si="940"/>
        <v>99.906650070569256</v>
      </c>
      <c r="G509">
        <f t="shared" ca="1" si="941"/>
        <v>507.47695967664129</v>
      </c>
      <c r="I509">
        <f>SUM(D$2:D509)/COUNT(D$2:D509)</f>
        <v>1.9999047337284522E-2</v>
      </c>
      <c r="J509">
        <f>D509/I509</f>
        <v>1.0226487118160204</v>
      </c>
      <c r="L509">
        <f ca="1">VARA(C$2:C509)</f>
        <v>5.294807370761058E-4</v>
      </c>
      <c r="M509">
        <f ca="1">(L509-L508)/D509</f>
        <v>1.5047995183402042E-4</v>
      </c>
      <c r="N509">
        <f t="shared" ca="1" si="942"/>
        <v>2.0155300218072156</v>
      </c>
      <c r="O509" t="b">
        <f ca="1">IF(OR(O508,M509*MIN((B509-B$2)*Analysis!$B$19,1)&gt;Analysis!$B$18),TRUE,FALSE)</f>
        <v>0</v>
      </c>
      <c r="P509">
        <f ca="1">IF(O509,P508,SUM(C$2:C509)/COUNT(C$2:C509))</f>
        <v>9.8533406765551188</v>
      </c>
      <c r="Q509">
        <f ca="1">IF(O509,C509-P509,0)</f>
        <v>0</v>
      </c>
      <c r="R509">
        <f ca="1">R508+Q509*$D509</f>
        <v>0</v>
      </c>
      <c r="S509">
        <f t="shared" ca="1" si="943"/>
        <v>0</v>
      </c>
      <c r="U509">
        <f ca="1">MEDIAN2(Q509,Analysis!$B$5,2)</f>
        <v>0</v>
      </c>
      <c r="V509">
        <f t="shared" ref="V509:W509" ca="1" si="1058">V508+U509*$D509</f>
        <v>0</v>
      </c>
      <c r="W509">
        <f t="shared" ca="1" si="1058"/>
        <v>0</v>
      </c>
      <c r="Y509">
        <f ca="1">AVERAGE2(U509,Analysis!$B$5,2)</f>
        <v>0</v>
      </c>
      <c r="Z509">
        <f t="shared" ref="Z509:AA509" ca="1" si="1059">Z508+Y509*$D509</f>
        <v>0</v>
      </c>
      <c r="AA509">
        <f t="shared" ca="1" si="1059"/>
        <v>0</v>
      </c>
      <c r="AD509">
        <f ca="1">IF(B509&gt;0,C509-Analysis!$B$14,0)</f>
        <v>4.2260555057140436E-2</v>
      </c>
      <c r="AE509">
        <f ca="1">IF(B509&gt;0,AE508+AD509*$D509,0)</f>
        <v>-3.5690845285393465E-2</v>
      </c>
      <c r="AF509">
        <f ca="1">IF(B509&gt;0,AF508+AE509*$D509,0)</f>
        <v>-0.24419418185841296</v>
      </c>
      <c r="AG509">
        <f ca="1">IF(AND(B509&gt;Analysis!$B$34,B509&lt;Analysis!$B$35),FilterInput(AD509,Analysis!$B$29,Analysis!$B$30),0)</f>
        <v>0</v>
      </c>
      <c r="AH509">
        <f ca="1">MEDIAN2(AG509,Analysis!$B$5,2)</f>
        <v>0</v>
      </c>
      <c r="AI509">
        <f ca="1">AVERAGE2(AH509,Analysis!$B$6,2)</f>
        <v>0</v>
      </c>
      <c r="AJ509">
        <f ca="1">INTEGRAL2(AI509,$B509,AJ508,AI508,$B508,Analysis!$B$22)</f>
        <v>0</v>
      </c>
      <c r="AK509">
        <f ca="1">IF(AND(B509&lt;Analysis!$B$35,B509&gt;0),INTEGRAL2(AJ509,$B509,AK508,AJ508,$B508,Analysis!$B$23),0)</f>
        <v>0</v>
      </c>
      <c r="AM509">
        <f>Analysis!$B$31*'Flight Input'!U509+IF('Flight Input'!U509 &gt; 0,Analysis!$B$32,0)</f>
        <v>0</v>
      </c>
      <c r="AN509">
        <f ca="1">_xlfn.COVARIANCE.P($AK$102:$AK$1171,AM509:AM1578)</f>
        <v>-6.5724655419769379E-2</v>
      </c>
      <c r="AO509">
        <f t="shared" ca="1" si="939"/>
        <v>0</v>
      </c>
    </row>
    <row r="510" spans="1:41" x14ac:dyDescent="0.3">
      <c r="A510">
        <v>508</v>
      </c>
      <c r="B510">
        <f>'Flight Input'!M510</f>
        <v>10.209465000007185</v>
      </c>
      <c r="C510">
        <f ca="1">INDIRECT(CONCATENATE("'Flight Input'!",Analysis!$B$2,A510+2))</f>
        <v>9.8320528800000009</v>
      </c>
      <c r="D510">
        <f t="shared" si="936"/>
        <v>1.7348000008496456E-2</v>
      </c>
      <c r="F510">
        <f t="shared" ca="1" si="940"/>
        <v>100.07721652401503</v>
      </c>
      <c r="G510">
        <f t="shared" ca="1" si="941"/>
        <v>509.21309922975018</v>
      </c>
      <c r="I510">
        <f>SUM(D$2:D510)/COUNT(D$2:D510)</f>
        <v>1.9993828740180606E-2</v>
      </c>
      <c r="J510">
        <f>D510/I510</f>
        <v>0.86766773057493685</v>
      </c>
      <c r="L510">
        <f ca="1">VARA(C$2:C510)</f>
        <v>5.2932876705681414E-4</v>
      </c>
      <c r="M510">
        <f ca="1">(L510-L509)/D510</f>
        <v>-8.7600887259184182E-6</v>
      </c>
      <c r="N510">
        <f t="shared" ca="1" si="942"/>
        <v>-3.8577253843222579</v>
      </c>
      <c r="O510" t="b">
        <f ca="1">IF(OR(O509,M510*MIN((B510-B$2)*Analysis!$B$19,1)&gt;Analysis!$B$18),TRUE,FALSE)</f>
        <v>0</v>
      </c>
      <c r="P510">
        <f ca="1">IF(O510,P509,SUM(C$2:C510)/COUNT(C$2:C510))</f>
        <v>9.8532988537721042</v>
      </c>
      <c r="Q510">
        <f ca="1">IF(O510,C510-P510,0)</f>
        <v>0</v>
      </c>
      <c r="R510">
        <f ca="1">R509+Q510*$D510</f>
        <v>0</v>
      </c>
      <c r="S510">
        <f t="shared" ca="1" si="943"/>
        <v>0</v>
      </c>
      <c r="U510">
        <f ca="1">MEDIAN2(Q510,Analysis!$B$5,2)</f>
        <v>0</v>
      </c>
      <c r="V510">
        <f t="shared" ref="V510:W510" ca="1" si="1060">V509+U510*$D510</f>
        <v>0</v>
      </c>
      <c r="W510">
        <f t="shared" ca="1" si="1060"/>
        <v>0</v>
      </c>
      <c r="Y510">
        <f ca="1">AVERAGE2(U510,Analysis!$B$5,2)</f>
        <v>0</v>
      </c>
      <c r="Z510">
        <f t="shared" ref="Z510:AA510" ca="1" si="1061">Z509+Y510*$D510</f>
        <v>0</v>
      </c>
      <c r="AA510">
        <f t="shared" ca="1" si="1061"/>
        <v>0</v>
      </c>
      <c r="AD510">
        <f ca="1">IF(B510&gt;0,C510-Analysis!$B$14,0)</f>
        <v>-2.4663264942859087E-2</v>
      </c>
      <c r="AE510">
        <f ca="1">IF(B510&gt;0,AE509+AD510*$D510,0)</f>
        <v>-3.6118703605831734E-2</v>
      </c>
      <c r="AF510">
        <f ca="1">IF(B510&gt;0,AF509+AE510*$D510,0)</f>
        <v>-0.24482076912887382</v>
      </c>
      <c r="AG510">
        <f ca="1">IF(AND(B510&gt;Analysis!$B$34,B510&lt;Analysis!$B$35),FilterInput(AD510,Analysis!$B$29,Analysis!$B$30),0)</f>
        <v>0</v>
      </c>
      <c r="AH510">
        <f ca="1">MEDIAN2(AG510,Analysis!$B$5,2)</f>
        <v>0</v>
      </c>
      <c r="AI510">
        <f ca="1">AVERAGE2(AH510,Analysis!$B$6,2)</f>
        <v>0</v>
      </c>
      <c r="AJ510">
        <f ca="1">INTEGRAL2(AI510,$B510,AJ509,AI509,$B509,Analysis!$B$22)</f>
        <v>0</v>
      </c>
      <c r="AK510">
        <f ca="1">IF(AND(B510&lt;Analysis!$B$35,B510&gt;0),INTEGRAL2(AJ510,$B510,AK509,AJ509,$B509,Analysis!$B$23),0)</f>
        <v>0</v>
      </c>
      <c r="AM510">
        <f>Analysis!$B$31*'Flight Input'!U510+IF('Flight Input'!U510 &gt; 0,Analysis!$B$32,0)</f>
        <v>0</v>
      </c>
      <c r="AN510">
        <f ca="1">_xlfn.COVARIANCE.P($AK$102:$AK$1171,AM510:AM1579)</f>
        <v>-6.5102528566910886E-2</v>
      </c>
      <c r="AO510">
        <f t="shared" ca="1" si="939"/>
        <v>0</v>
      </c>
    </row>
    <row r="511" spans="1:41" x14ac:dyDescent="0.3">
      <c r="A511">
        <v>509</v>
      </c>
      <c r="B511">
        <f>'Flight Input'!M511</f>
        <v>10.229057999997167</v>
      </c>
      <c r="C511">
        <f ca="1">INDIRECT(CONCATENATE("'Flight Input'!",Analysis!$B$2,A511+2))</f>
        <v>9.8454042899999994</v>
      </c>
      <c r="D511">
        <f t="shared" si="936"/>
        <v>1.9592999989981763E-2</v>
      </c>
      <c r="F511">
        <f t="shared" ca="1" si="940"/>
        <v>100.27011753017037</v>
      </c>
      <c r="G511">
        <f t="shared" ca="1" si="941"/>
        <v>511.17769164151429</v>
      </c>
      <c r="I511">
        <f>SUM(D$2:D511)/COUNT(D$2:D511)</f>
        <v>1.9993041257370787E-2</v>
      </c>
      <c r="J511">
        <f>D511/I511</f>
        <v>0.97999097474769914</v>
      </c>
      <c r="L511">
        <f ca="1">VARA(C$2:C511)</f>
        <v>5.2841103260868941E-4</v>
      </c>
      <c r="M511">
        <f ca="1">(L511-L510)/D511</f>
        <v>-4.6839914693716382E-5</v>
      </c>
      <c r="N511">
        <f t="shared" ca="1" si="942"/>
        <v>0.68143775873145074</v>
      </c>
      <c r="O511" t="b">
        <f ca="1">IF(OR(O510,M511*MIN((B511-B$2)*Analysis!$B$19,1)&gt;Analysis!$B$18),TRUE,FALSE)</f>
        <v>0</v>
      </c>
      <c r="P511">
        <f ca="1">IF(O511,P510,SUM(C$2:C511)/COUNT(C$2:C511))</f>
        <v>9.8532833742352963</v>
      </c>
      <c r="Q511">
        <f ca="1">IF(O511,C511-P511,0)</f>
        <v>0</v>
      </c>
      <c r="R511">
        <f ca="1">R510+Q511*$D511</f>
        <v>0</v>
      </c>
      <c r="S511">
        <f t="shared" ca="1" si="943"/>
        <v>0</v>
      </c>
      <c r="U511">
        <f ca="1">MEDIAN2(Q511,Analysis!$B$5,2)</f>
        <v>0</v>
      </c>
      <c r="V511">
        <f t="shared" ref="V511:W511" ca="1" si="1062">V510+U511*$D511</f>
        <v>0</v>
      </c>
      <c r="W511">
        <f t="shared" ca="1" si="1062"/>
        <v>0</v>
      </c>
      <c r="Y511">
        <f ca="1">AVERAGE2(U511,Analysis!$B$5,2)</f>
        <v>0</v>
      </c>
      <c r="Z511">
        <f t="shared" ref="Z511:AA511" ca="1" si="1063">Z510+Y511*$D511</f>
        <v>0</v>
      </c>
      <c r="AA511">
        <f t="shared" ca="1" si="1063"/>
        <v>0</v>
      </c>
      <c r="AD511">
        <f ca="1">IF(B511&gt;0,C511-Analysis!$B$14,0)</f>
        <v>-1.1311854942860577E-2</v>
      </c>
      <c r="AE511">
        <f ca="1">IF(B511&gt;0,AE510+AD511*$D511,0)</f>
        <v>-3.6340336779613874E-2</v>
      </c>
      <c r="AF511">
        <f ca="1">IF(B511&gt;0,AF510+AE511*$D511,0)</f>
        <v>-0.24553278534703274</v>
      </c>
      <c r="AG511">
        <f ca="1">IF(AND(B511&gt;Analysis!$B$34,B511&lt;Analysis!$B$35),FilterInput(AD511,Analysis!$B$29,Analysis!$B$30),0)</f>
        <v>0</v>
      </c>
      <c r="AH511">
        <f ca="1">MEDIAN2(AG511,Analysis!$B$5,2)</f>
        <v>0</v>
      </c>
      <c r="AI511">
        <f ca="1">AVERAGE2(AH511,Analysis!$B$6,2)</f>
        <v>0</v>
      </c>
      <c r="AJ511">
        <f ca="1">INTEGRAL2(AI511,$B511,AJ510,AI510,$B510,Analysis!$B$22)</f>
        <v>0</v>
      </c>
      <c r="AK511">
        <f ca="1">IF(AND(B511&lt;Analysis!$B$35,B511&gt;0),INTEGRAL2(AJ511,$B511,AK510,AJ510,$B510,Analysis!$B$23),0)</f>
        <v>0</v>
      </c>
      <c r="AM511">
        <f>Analysis!$B$31*'Flight Input'!U511+IF('Flight Input'!U511 &gt; 0,Analysis!$B$32,0)</f>
        <v>0</v>
      </c>
      <c r="AN511">
        <f ca="1">_xlfn.COVARIANCE.P($AK$102:$AK$1171,AM511:AM1580)</f>
        <v>-6.447791800655775E-2</v>
      </c>
      <c r="AO511">
        <f t="shared" ca="1" si="939"/>
        <v>0</v>
      </c>
    </row>
    <row r="512" spans="1:41" x14ac:dyDescent="0.3">
      <c r="A512">
        <v>510</v>
      </c>
      <c r="B512">
        <f>'Flight Input'!M512</f>
        <v>10.250962999998592</v>
      </c>
      <c r="C512">
        <f ca="1">INDIRECT(CONCATENATE("'Flight Input'!",Analysis!$B$2,A512+2))</f>
        <v>9.8249308200000005</v>
      </c>
      <c r="D512">
        <f t="shared" si="936"/>
        <v>2.1905000001424924E-2</v>
      </c>
      <c r="F512">
        <f t="shared" ca="1" si="940"/>
        <v>100.48533263979647</v>
      </c>
      <c r="G512">
        <f t="shared" ca="1" si="941"/>
        <v>513.37882285313219</v>
      </c>
      <c r="I512">
        <f>SUM(D$2:D512)/COUNT(D$2:D512)</f>
        <v>1.9996790196084618E-2</v>
      </c>
      <c r="J512">
        <f>D512/I512</f>
        <v>1.0954258051731689</v>
      </c>
      <c r="L512">
        <f ca="1">VARA(C$2:C512)</f>
        <v>5.2894805843842034E-4</v>
      </c>
      <c r="M512">
        <f ca="1">(L512-L511)/D512</f>
        <v>2.4516130093403197E-5</v>
      </c>
      <c r="N512">
        <f t="shared" ca="1" si="942"/>
        <v>-0.93464825376247807</v>
      </c>
      <c r="O512" t="b">
        <f ca="1">IF(OR(O511,M512*MIN((B512-B$2)*Analysis!$B$19,1)&gt;Analysis!$B$18),TRUE,FALSE)</f>
        <v>0</v>
      </c>
      <c r="P512">
        <f ca="1">IF(O512,P511,SUM(C$2:C512)/COUNT(C$2:C512))</f>
        <v>9.8532278897847387</v>
      </c>
      <c r="Q512">
        <f ca="1">IF(O512,C512-P512,0)</f>
        <v>0</v>
      </c>
      <c r="R512">
        <f ca="1">R511+Q512*$D512</f>
        <v>0</v>
      </c>
      <c r="S512">
        <f t="shared" ca="1" si="943"/>
        <v>0</v>
      </c>
      <c r="U512">
        <f ca="1">MEDIAN2(Q512,Analysis!$B$5,2)</f>
        <v>0</v>
      </c>
      <c r="V512">
        <f t="shared" ref="V512:W512" ca="1" si="1064">V511+U512*$D512</f>
        <v>0</v>
      </c>
      <c r="W512">
        <f t="shared" ca="1" si="1064"/>
        <v>0</v>
      </c>
      <c r="Y512">
        <f ca="1">AVERAGE2(U512,Analysis!$B$5,2)</f>
        <v>0</v>
      </c>
      <c r="Z512">
        <f t="shared" ref="Z512:AA512" ca="1" si="1065">Z511+Y512*$D512</f>
        <v>0</v>
      </c>
      <c r="AA512">
        <f t="shared" ca="1" si="1065"/>
        <v>0</v>
      </c>
      <c r="AD512">
        <f ca="1">IF(B512&gt;0,C512-Analysis!$B$14,0)</f>
        <v>-3.1785324942859461E-2</v>
      </c>
      <c r="AE512">
        <f ca="1">IF(B512&gt;0,AE511+AD512*$D512,0)</f>
        <v>-3.70365943225325E-2</v>
      </c>
      <c r="AF512">
        <f ca="1">IF(B512&gt;0,AF511+AE512*$D512,0)</f>
        <v>-0.24634407194572058</v>
      </c>
      <c r="AG512">
        <f ca="1">IF(AND(B512&gt;Analysis!$B$34,B512&lt;Analysis!$B$35),FilterInput(AD512,Analysis!$B$29,Analysis!$B$30),0)</f>
        <v>0</v>
      </c>
      <c r="AH512">
        <f ca="1">MEDIAN2(AG512,Analysis!$B$5,2)</f>
        <v>0</v>
      </c>
      <c r="AI512">
        <f ca="1">AVERAGE2(AH512,Analysis!$B$6,2)</f>
        <v>0</v>
      </c>
      <c r="AJ512">
        <f ca="1">INTEGRAL2(AI512,$B512,AJ511,AI511,$B511,Analysis!$B$22)</f>
        <v>0</v>
      </c>
      <c r="AK512">
        <f ca="1">IF(AND(B512&lt;Analysis!$B$35,B512&gt;0),INTEGRAL2(AJ512,$B512,AK511,AJ511,$B511,Analysis!$B$23),0)</f>
        <v>0</v>
      </c>
      <c r="AM512">
        <f>Analysis!$B$31*'Flight Input'!U512+IF('Flight Input'!U512 &gt; 0,Analysis!$B$32,0)</f>
        <v>0</v>
      </c>
      <c r="AN512">
        <f ca="1">_xlfn.COVARIANCE.P($AK$102:$AK$1171,AM512:AM1581)</f>
        <v>-6.3850847138515188E-2</v>
      </c>
      <c r="AO512">
        <f t="shared" ca="1" si="939"/>
        <v>0</v>
      </c>
    </row>
    <row r="513" spans="1:41" x14ac:dyDescent="0.3">
      <c r="A513">
        <v>511</v>
      </c>
      <c r="B513">
        <f>'Flight Input'!M513</f>
        <v>10.269706000006408</v>
      </c>
      <c r="C513">
        <f ca="1">INDIRECT(CONCATENATE("'Flight Input'!",Analysis!$B$2,A513+2))</f>
        <v>9.8919429300000008</v>
      </c>
      <c r="D513">
        <f t="shared" si="936"/>
        <v>1.874300000781659E-2</v>
      </c>
      <c r="F513">
        <f t="shared" ca="1" si="940"/>
        <v>100.67073732621078</v>
      </c>
      <c r="G513">
        <f t="shared" ca="1" si="941"/>
        <v>515.26569448362432</v>
      </c>
      <c r="I513">
        <f>SUM(D$2:D513)/COUNT(D$2:D513)</f>
        <v>1.999433659493341E-2</v>
      </c>
      <c r="J513">
        <f>D513/I513</f>
        <v>0.93741544856087355</v>
      </c>
      <c r="L513">
        <f ca="1">VARA(C$2:C513)</f>
        <v>5.3084038491699355E-4</v>
      </c>
      <c r="M513">
        <f ca="1">(L513-L512)/D513</f>
        <v>1.0096177120973333E-4</v>
      </c>
      <c r="N513">
        <f t="shared" ca="1" si="942"/>
        <v>3.5753139823962825</v>
      </c>
      <c r="O513" t="b">
        <f ca="1">IF(OR(O512,M513*MIN((B513-B$2)*Analysis!$B$19,1)&gt;Analysis!$B$18),TRUE,FALSE)</f>
        <v>0</v>
      </c>
      <c r="P513">
        <f ca="1">IF(O513,P512,SUM(C$2:C513)/COUNT(C$2:C513))</f>
        <v>9.8533035050976601</v>
      </c>
      <c r="Q513">
        <f ca="1">IF(O513,C513-P513,0)</f>
        <v>0</v>
      </c>
      <c r="R513">
        <f ca="1">R512+Q513*$D513</f>
        <v>0</v>
      </c>
      <c r="S513">
        <f t="shared" ca="1" si="943"/>
        <v>0</v>
      </c>
      <c r="U513">
        <f ca="1">MEDIAN2(Q513,Analysis!$B$5,2)</f>
        <v>0</v>
      </c>
      <c r="V513">
        <f t="shared" ref="V513:W513" ca="1" si="1066">V512+U513*$D513</f>
        <v>0</v>
      </c>
      <c r="W513">
        <f t="shared" ca="1" si="1066"/>
        <v>0</v>
      </c>
      <c r="Y513">
        <f ca="1">AVERAGE2(U513,Analysis!$B$5,2)</f>
        <v>0</v>
      </c>
      <c r="Z513">
        <f t="shared" ref="Z513:AA513" ca="1" si="1067">Z512+Y513*$D513</f>
        <v>0</v>
      </c>
      <c r="AA513">
        <f t="shared" ca="1" si="1067"/>
        <v>0</v>
      </c>
      <c r="AD513">
        <f ca="1">IF(B513&gt;0,C513-Analysis!$B$14,0)</f>
        <v>3.522678505714083E-2</v>
      </c>
      <c r="AE513">
        <f ca="1">IF(B513&gt;0,AE512+AD513*$D513,0)</f>
        <v>-3.6376338689931155E-2</v>
      </c>
      <c r="AF513">
        <f ca="1">IF(B513&gt;0,AF512+AE513*$D513,0)</f>
        <v>-0.24702587366207029</v>
      </c>
      <c r="AG513">
        <f ca="1">IF(AND(B513&gt;Analysis!$B$34,B513&lt;Analysis!$B$35),FilterInput(AD513,Analysis!$B$29,Analysis!$B$30),0)</f>
        <v>0</v>
      </c>
      <c r="AH513">
        <f ca="1">MEDIAN2(AG513,Analysis!$B$5,2)</f>
        <v>0</v>
      </c>
      <c r="AI513">
        <f ca="1">AVERAGE2(AH513,Analysis!$B$6,2)</f>
        <v>0</v>
      </c>
      <c r="AJ513">
        <f ca="1">INTEGRAL2(AI513,$B513,AJ512,AI512,$B512,Analysis!$B$22)</f>
        <v>0</v>
      </c>
      <c r="AK513">
        <f ca="1">IF(AND(B513&lt;Analysis!$B$35,B513&gt;0),INTEGRAL2(AJ513,$B513,AK512,AJ512,$B512,Analysis!$B$23),0)</f>
        <v>0</v>
      </c>
      <c r="AM513">
        <f>Analysis!$B$31*'Flight Input'!U513+IF('Flight Input'!U513 &gt; 0,Analysis!$B$32,0)</f>
        <v>0</v>
      </c>
      <c r="AN513">
        <f ca="1">_xlfn.COVARIANCE.P($AK$102:$AK$1171,AM513:AM1582)</f>
        <v>-6.3220232810565394E-2</v>
      </c>
      <c r="AO513">
        <f t="shared" ca="1" si="939"/>
        <v>0</v>
      </c>
    </row>
    <row r="514" spans="1:41" x14ac:dyDescent="0.3">
      <c r="A514">
        <v>512</v>
      </c>
      <c r="B514">
        <f>'Flight Input'!M514</f>
        <v>10.289057000001776</v>
      </c>
      <c r="C514">
        <f ca="1">INDIRECT(CONCATENATE("'Flight Input'!",Analysis!$B$2,A514+2))</f>
        <v>9.7922635200000006</v>
      </c>
      <c r="D514">
        <f t="shared" si="936"/>
        <v>1.9350999995367602E-2</v>
      </c>
      <c r="F514">
        <f t="shared" ca="1" si="940"/>
        <v>100.86022741754094</v>
      </c>
      <c r="G514">
        <f t="shared" ca="1" si="941"/>
        <v>517.21744074391393</v>
      </c>
      <c r="I514">
        <f>SUM(D$2:D514)/COUNT(D$2:D514)</f>
        <v>1.9993080078137382E-2</v>
      </c>
      <c r="J514">
        <f>D514/I514</f>
        <v>0.96788488415689877</v>
      </c>
      <c r="L514">
        <f ca="1">VARA(C$2:C514)</f>
        <v>5.370665108393682E-4</v>
      </c>
      <c r="M514">
        <f ca="1">(L514-L513)/D514</f>
        <v>3.2174698588523129E-4</v>
      </c>
      <c r="N514">
        <f t="shared" ca="1" si="942"/>
        <v>-5.1511244909235856</v>
      </c>
      <c r="O514" t="b">
        <f ca="1">IF(OR(O513,M514*MIN((B514-B$2)*Analysis!$B$19,1)&gt;Analysis!$B$18),TRUE,FALSE)</f>
        <v>0</v>
      </c>
      <c r="P514">
        <f ca="1">IF(O514,P513,SUM(C$2:C514)/COUNT(C$2:C514))</f>
        <v>9.8531845187719345</v>
      </c>
      <c r="Q514">
        <f ca="1">IF(O514,C514-P514,0)</f>
        <v>0</v>
      </c>
      <c r="R514">
        <f ca="1">R513+Q514*$D514</f>
        <v>0</v>
      </c>
      <c r="S514">
        <f t="shared" ca="1" si="943"/>
        <v>0</v>
      </c>
      <c r="U514">
        <f ca="1">MEDIAN2(Q514,Analysis!$B$5,2)</f>
        <v>0</v>
      </c>
      <c r="V514">
        <f t="shared" ref="V514:W514" ca="1" si="1068">V513+U514*$D514</f>
        <v>0</v>
      </c>
      <c r="W514">
        <f t="shared" ca="1" si="1068"/>
        <v>0</v>
      </c>
      <c r="Y514">
        <f ca="1">AVERAGE2(U514,Analysis!$B$5,2)</f>
        <v>0</v>
      </c>
      <c r="Z514">
        <f t="shared" ref="Z514:AA514" ca="1" si="1069">Z513+Y514*$D514</f>
        <v>0</v>
      </c>
      <c r="AA514">
        <f t="shared" ca="1" si="1069"/>
        <v>0</v>
      </c>
      <c r="AD514">
        <f ca="1">IF(B514&gt;0,C514-Analysis!$B$14,0)</f>
        <v>-6.4452624942859416E-2</v>
      </c>
      <c r="AE514">
        <f ca="1">IF(B514&gt;0,AE513+AD514*$D514,0)</f>
        <v>-3.7623561434901857E-2</v>
      </c>
      <c r="AF514">
        <f ca="1">IF(B514&gt;0,AF513+AE514*$D514,0)</f>
        <v>-0.24775392719922279</v>
      </c>
      <c r="AG514">
        <f ca="1">IF(AND(B514&gt;Analysis!$B$34,B514&lt;Analysis!$B$35),FilterInput(AD514,Analysis!$B$29,Analysis!$B$30),0)</f>
        <v>0</v>
      </c>
      <c r="AH514">
        <f ca="1">MEDIAN2(AG514,Analysis!$B$5,2)</f>
        <v>0</v>
      </c>
      <c r="AI514">
        <f ca="1">AVERAGE2(AH514,Analysis!$B$6,2)</f>
        <v>0</v>
      </c>
      <c r="AJ514">
        <f ca="1">INTEGRAL2(AI514,$B514,AJ513,AI513,$B513,Analysis!$B$22)</f>
        <v>0</v>
      </c>
      <c r="AK514">
        <f ca="1">IF(AND(B514&lt;Analysis!$B$35,B514&gt;0),INTEGRAL2(AJ514,$B514,AK513,AJ513,$B513,Analysis!$B$23),0)</f>
        <v>0</v>
      </c>
      <c r="AM514">
        <f>Analysis!$B$31*'Flight Input'!U514+IF('Flight Input'!U514 &gt; 0,Analysis!$B$32,0)</f>
        <v>0</v>
      </c>
      <c r="AN514">
        <f ca="1">_xlfn.COVARIANCE.P($AK$102:$AK$1171,AM514:AM1583)</f>
        <v>-6.2587211209506222E-2</v>
      </c>
      <c r="AO514">
        <f t="shared" ca="1" si="939"/>
        <v>0</v>
      </c>
    </row>
    <row r="515" spans="1:41" x14ac:dyDescent="0.3">
      <c r="A515">
        <v>513</v>
      </c>
      <c r="B515">
        <f>'Flight Input'!M515</f>
        <v>10.306614999994054</v>
      </c>
      <c r="C515">
        <f ca="1">INDIRECT(CONCATENATE("'Flight Input'!",Analysis!$B$2,A515+2))</f>
        <v>9.8964653400000007</v>
      </c>
      <c r="D515">
        <f t="shared" ref="D515:D578" si="1070">B515-B514</f>
        <v>1.7557999992277473E-2</v>
      </c>
      <c r="F515">
        <f t="shared" ca="1" si="940"/>
        <v>101.03398955590424</v>
      </c>
      <c r="G515">
        <f t="shared" ca="1" si="941"/>
        <v>518.99139553175621</v>
      </c>
      <c r="I515">
        <f>SUM(D$2:D515)/COUNT(D$2:D515)</f>
        <v>1.9988333333330638E-2</v>
      </c>
      <c r="J515">
        <f>D515/I515</f>
        <v>0.87841240685132194</v>
      </c>
      <c r="L515">
        <f ca="1">VARA(C$2:C515)</f>
        <v>5.396640129056333E-4</v>
      </c>
      <c r="M515">
        <f ca="1">(L515-L514)/D515</f>
        <v>1.4793837950834694E-4</v>
      </c>
      <c r="N515">
        <f t="shared" ca="1" si="942"/>
        <v>5.9347203580038244</v>
      </c>
      <c r="O515" t="b">
        <f ca="1">IF(OR(O514,M515*MIN((B515-B$2)*Analysis!$B$19,1)&gt;Analysis!$B$18),TRUE,FALSE)</f>
        <v>0</v>
      </c>
      <c r="P515">
        <f ca="1">IF(O515,P514,SUM(C$2:C515)/COUNT(C$2:C515))</f>
        <v>9.8532687227042839</v>
      </c>
      <c r="Q515">
        <f ca="1">IF(O515,C515-P515,0)</f>
        <v>0</v>
      </c>
      <c r="R515">
        <f ca="1">R514+Q515*$D515</f>
        <v>0</v>
      </c>
      <c r="S515">
        <f t="shared" ca="1" si="943"/>
        <v>0</v>
      </c>
      <c r="U515">
        <f ca="1">MEDIAN2(Q515,Analysis!$B$5,2)</f>
        <v>0</v>
      </c>
      <c r="V515">
        <f t="shared" ref="V515:W515" ca="1" si="1071">V514+U515*$D515</f>
        <v>0</v>
      </c>
      <c r="W515">
        <f t="shared" ca="1" si="1071"/>
        <v>0</v>
      </c>
      <c r="Y515">
        <f ca="1">AVERAGE2(U515,Analysis!$B$5,2)</f>
        <v>0</v>
      </c>
      <c r="Z515">
        <f t="shared" ref="Z515:AA515" ca="1" si="1072">Z514+Y515*$D515</f>
        <v>0</v>
      </c>
      <c r="AA515">
        <f t="shared" ca="1" si="1072"/>
        <v>0</v>
      </c>
      <c r="AD515">
        <f ca="1">IF(B515&gt;0,C515-Analysis!$B$14,0)</f>
        <v>3.9749195057140696E-2</v>
      </c>
      <c r="AE515">
        <f ca="1">IF(B515&gt;0,AE514+AD515*$D515,0)</f>
        <v>-3.6925645068395546E-2</v>
      </c>
      <c r="AF515">
        <f ca="1">IF(B515&gt;0,AF514+AE515*$D515,0)</f>
        <v>-0.24840226767504853</v>
      </c>
      <c r="AG515">
        <f ca="1">IF(AND(B515&gt;Analysis!$B$34,B515&lt;Analysis!$B$35),FilterInput(AD515,Analysis!$B$29,Analysis!$B$30),0)</f>
        <v>0</v>
      </c>
      <c r="AH515">
        <f ca="1">MEDIAN2(AG515,Analysis!$B$5,2)</f>
        <v>0</v>
      </c>
      <c r="AI515">
        <f ca="1">AVERAGE2(AH515,Analysis!$B$6,2)</f>
        <v>0</v>
      </c>
      <c r="AJ515">
        <f ca="1">INTEGRAL2(AI515,$B515,AJ514,AI514,$B514,Analysis!$B$22)</f>
        <v>0</v>
      </c>
      <c r="AK515">
        <f ca="1">IF(AND(B515&lt;Analysis!$B$35,B515&gt;0),INTEGRAL2(AJ515,$B515,AK514,AJ514,$B514,Analysis!$B$23),0)</f>
        <v>0</v>
      </c>
      <c r="AM515">
        <f>Analysis!$B$31*'Flight Input'!U515+IF('Flight Input'!U515 &gt; 0,Analysis!$B$32,0)</f>
        <v>0</v>
      </c>
      <c r="AN515">
        <f ca="1">_xlfn.COVARIANCE.P($AK$102:$AK$1171,AM515:AM1584)</f>
        <v>-6.1951125049043168E-2</v>
      </c>
      <c r="AO515">
        <f t="shared" ref="AO515:AO578" ca="1" si="1073">AM515-AK515</f>
        <v>0</v>
      </c>
    </row>
    <row r="516" spans="1:41" x14ac:dyDescent="0.3">
      <c r="A516">
        <v>514</v>
      </c>
      <c r="B516">
        <f>'Flight Input'!M516</f>
        <v>10.331304999999702</v>
      </c>
      <c r="C516">
        <f ca="1">INDIRECT(CONCATENATE("'Flight Input'!",Analysis!$B$2,A516+2))</f>
        <v>9.9211473000000012</v>
      </c>
      <c r="D516">
        <f t="shared" si="1070"/>
        <v>2.4690000005648471E-2</v>
      </c>
      <c r="F516">
        <f t="shared" ref="F516:F579" ca="1" si="1074">F515+C516*$D516</f>
        <v>101.27894268279728</v>
      </c>
      <c r="G516">
        <f t="shared" ref="G516:G579" ca="1" si="1075">G515+F516*$D516</f>
        <v>521.49197262716655</v>
      </c>
      <c r="I516">
        <f>SUM(D$2:D516)/COUNT(D$2:D516)</f>
        <v>1.9997480544755381E-2</v>
      </c>
      <c r="J516">
        <f>D516/I516</f>
        <v>1.2346555332503508</v>
      </c>
      <c r="L516">
        <f ca="1">VARA(C$2:C516)</f>
        <v>5.4756068729941789E-4</v>
      </c>
      <c r="M516">
        <f ca="1">(L516-L515)/D516</f>
        <v>3.1983290368481294E-4</v>
      </c>
      <c r="N516">
        <f t="shared" ref="N516:N579" ca="1" si="1076">(C516-C515)/D516</f>
        <v>0.99967436186123637</v>
      </c>
      <c r="O516" t="b">
        <f ca="1">IF(OR(O515,M516*MIN((B516-B$2)*Analysis!$B$19,1)&gt;Analysis!$B$18),TRUE,FALSE)</f>
        <v>0</v>
      </c>
      <c r="P516">
        <f ca="1">IF(O516,P515,SUM(C$2:C516)/COUNT(C$2:C516))</f>
        <v>9.8534005257669932</v>
      </c>
      <c r="Q516">
        <f ca="1">IF(O516,C516-P516,0)</f>
        <v>0</v>
      </c>
      <c r="R516">
        <f ca="1">R515+Q516*$D516</f>
        <v>0</v>
      </c>
      <c r="S516">
        <f t="shared" ref="S516:S579" ca="1" si="1077">S515+R516*$D516</f>
        <v>0</v>
      </c>
      <c r="U516">
        <f ca="1">MEDIAN2(Q516,Analysis!$B$5,2)</f>
        <v>0</v>
      </c>
      <c r="V516">
        <f t="shared" ref="V516:W516" ca="1" si="1078">V515+U516*$D516</f>
        <v>0</v>
      </c>
      <c r="W516">
        <f t="shared" ca="1" si="1078"/>
        <v>0</v>
      </c>
      <c r="Y516">
        <f ca="1">AVERAGE2(U516,Analysis!$B$5,2)</f>
        <v>0</v>
      </c>
      <c r="Z516">
        <f t="shared" ref="Z516:AA516" ca="1" si="1079">Z515+Y516*$D516</f>
        <v>0</v>
      </c>
      <c r="AA516">
        <f t="shared" ca="1" si="1079"/>
        <v>0</v>
      </c>
      <c r="AD516">
        <f ca="1">IF(B516&gt;0,C516-Analysis!$B$14,0)</f>
        <v>6.4431155057141254E-2</v>
      </c>
      <c r="AE516">
        <f ca="1">IF(B516&gt;0,AE515+AD516*$D516,0)</f>
        <v>-3.5334839849670792E-2</v>
      </c>
      <c r="AF516">
        <f ca="1">IF(B516&gt;0,AF515+AE516*$D516,0)</f>
        <v>-0.24927468487113649</v>
      </c>
      <c r="AG516">
        <f ca="1">IF(AND(B516&gt;Analysis!$B$34,B516&lt;Analysis!$B$35),FilterInput(AD516,Analysis!$B$29,Analysis!$B$30),0)</f>
        <v>0</v>
      </c>
      <c r="AH516">
        <f ca="1">MEDIAN2(AG516,Analysis!$B$5,2)</f>
        <v>0</v>
      </c>
      <c r="AI516">
        <f ca="1">AVERAGE2(AH516,Analysis!$B$6,2)</f>
        <v>0</v>
      </c>
      <c r="AJ516">
        <f ca="1">INTEGRAL2(AI516,$B516,AJ515,AI515,$B515,Analysis!$B$22)</f>
        <v>0</v>
      </c>
      <c r="AK516">
        <f ca="1">IF(AND(B516&lt;Analysis!$B$35,B516&gt;0),INTEGRAL2(AJ516,$B516,AK515,AJ515,$B515,Analysis!$B$23),0)</f>
        <v>0</v>
      </c>
      <c r="AM516">
        <f>Analysis!$B$31*'Flight Input'!U516+IF('Flight Input'!U516 &gt; 0,Analysis!$B$32,0)</f>
        <v>0</v>
      </c>
      <c r="AN516">
        <f ca="1">_xlfn.COVARIANCE.P($AK$102:$AK$1171,AM516:AM1585)</f>
        <v>-6.1312039566195409E-2</v>
      </c>
      <c r="AO516">
        <f t="shared" ca="1" si="1073"/>
        <v>0</v>
      </c>
    </row>
    <row r="517" spans="1:41" x14ac:dyDescent="0.3">
      <c r="A517">
        <v>515</v>
      </c>
      <c r="B517">
        <f>'Flight Input'!M517</f>
        <v>10.351611999998568</v>
      </c>
      <c r="C517">
        <f ca="1">INDIRECT(CONCATENATE("'Flight Input'!",Analysis!$B$2,A517+2))</f>
        <v>9.8845560000000017</v>
      </c>
      <c r="D517">
        <f t="shared" si="1070"/>
        <v>2.0306999998865649E-2</v>
      </c>
      <c r="F517">
        <f t="shared" ca="1" si="1074"/>
        <v>101.47966836147806</v>
      </c>
      <c r="G517">
        <f t="shared" ca="1" si="1075"/>
        <v>523.55272025246802</v>
      </c>
      <c r="I517">
        <f>SUM(D$2:D517)/COUNT(D$2:D517)</f>
        <v>1.9998081553404139E-2</v>
      </c>
      <c r="J517">
        <f>D517/I517</f>
        <v>1.0154474040240586</v>
      </c>
      <c r="L517">
        <f ca="1">VARA(C$2:C517)</f>
        <v>5.4837859362257479E-4</v>
      </c>
      <c r="M517">
        <f ca="1">(L517-L516)/D517</f>
        <v>4.0277063239404254E-5</v>
      </c>
      <c r="N517">
        <f t="shared" ca="1" si="1076"/>
        <v>-1.8019057468874546</v>
      </c>
      <c r="O517" t="b">
        <f ca="1">IF(OR(O516,M517*MIN((B517-B$2)*Analysis!$B$19,1)&gt;Analysis!$B$18),TRUE,FALSE)</f>
        <v>0</v>
      </c>
      <c r="P517">
        <f ca="1">IF(O517,P516,SUM(C$2:C517)/COUNT(C$2:C517))</f>
        <v>9.8534609045930264</v>
      </c>
      <c r="Q517">
        <f ca="1">IF(O517,C517-P517,0)</f>
        <v>0</v>
      </c>
      <c r="R517">
        <f ca="1">R516+Q517*$D517</f>
        <v>0</v>
      </c>
      <c r="S517">
        <f t="shared" ca="1" si="1077"/>
        <v>0</v>
      </c>
      <c r="U517">
        <f ca="1">MEDIAN2(Q517,Analysis!$B$5,2)</f>
        <v>0</v>
      </c>
      <c r="V517">
        <f t="shared" ref="V517:W517" ca="1" si="1080">V516+U517*$D517</f>
        <v>0</v>
      </c>
      <c r="W517">
        <f t="shared" ca="1" si="1080"/>
        <v>0</v>
      </c>
      <c r="Y517">
        <f ca="1">AVERAGE2(U517,Analysis!$B$5,2)</f>
        <v>0</v>
      </c>
      <c r="Z517">
        <f t="shared" ref="Z517:AA517" ca="1" si="1081">Z516+Y517*$D517</f>
        <v>0</v>
      </c>
      <c r="AA517">
        <f t="shared" ca="1" si="1081"/>
        <v>0</v>
      </c>
      <c r="AD517">
        <f ca="1">IF(B517&gt;0,C517-Analysis!$B$14,0)</f>
        <v>2.7839855057141705E-2</v>
      </c>
      <c r="AE517">
        <f ca="1">IF(B517&gt;0,AE516+AD517*$D517,0)</f>
        <v>-3.4769495913056996E-2</v>
      </c>
      <c r="AF517">
        <f ca="1">IF(B517&gt;0,AF516+AE517*$D517,0)</f>
        <v>-0.24998074902460349</v>
      </c>
      <c r="AG517">
        <f ca="1">IF(AND(B517&gt;Analysis!$B$34,B517&lt;Analysis!$B$35),FilterInput(AD517,Analysis!$B$29,Analysis!$B$30),0)</f>
        <v>0</v>
      </c>
      <c r="AH517">
        <f ca="1">MEDIAN2(AG517,Analysis!$B$5,2)</f>
        <v>0</v>
      </c>
      <c r="AI517">
        <f ca="1">AVERAGE2(AH517,Analysis!$B$6,2)</f>
        <v>0</v>
      </c>
      <c r="AJ517">
        <f ca="1">INTEGRAL2(AI517,$B517,AJ516,AI516,$B516,Analysis!$B$22)</f>
        <v>0</v>
      </c>
      <c r="AK517">
        <f ca="1">IF(AND(B517&lt;Analysis!$B$35,B517&gt;0),INTEGRAL2(AJ517,$B517,AK516,AJ516,$B516,Analysis!$B$23),0)</f>
        <v>0</v>
      </c>
      <c r="AM517">
        <f>Analysis!$B$31*'Flight Input'!U517+IF('Flight Input'!U517 &gt; 0,Analysis!$B$32,0)</f>
        <v>0</v>
      </c>
      <c r="AN517">
        <f ca="1">_xlfn.COVARIANCE.P($AK$102:$AK$1171,AM517:AM1586)</f>
        <v>-6.0670478718349338E-2</v>
      </c>
      <c r="AO517">
        <f t="shared" ca="1" si="1073"/>
        <v>0</v>
      </c>
    </row>
    <row r="518" spans="1:41" x14ac:dyDescent="0.3">
      <c r="A518">
        <v>516</v>
      </c>
      <c r="B518">
        <f>'Flight Input'!M518</f>
        <v>10.3717089999991</v>
      </c>
      <c r="C518">
        <f ca="1">INDIRECT(CONCATENATE("'Flight Input'!",Analysis!$B$2,A518+2))</f>
        <v>9.8813971799999987</v>
      </c>
      <c r="D518">
        <f t="shared" si="1070"/>
        <v>2.0097000000532717E-2</v>
      </c>
      <c r="F518">
        <f t="shared" ca="1" si="1074"/>
        <v>101.67825480060979</v>
      </c>
      <c r="G518">
        <f t="shared" ca="1" si="1075"/>
        <v>525.59614813925009</v>
      </c>
      <c r="I518">
        <f>SUM(D$2:D518)/COUNT(D$2:D518)</f>
        <v>1.9998273255821052E-2</v>
      </c>
      <c r="J518">
        <f>D518/I518</f>
        <v>1.0049367634619617</v>
      </c>
      <c r="L518">
        <f ca="1">VARA(C$2:C518)</f>
        <v>5.4882539080009798E-4</v>
      </c>
      <c r="M518">
        <f ca="1">(L518-L517)/D518</f>
        <v>2.2232033513028978E-5</v>
      </c>
      <c r="N518">
        <f t="shared" ca="1" si="1076"/>
        <v>-0.15717868338156304</v>
      </c>
      <c r="O518" t="b">
        <f ca="1">IF(OR(O517,M518*MIN((B518-B$2)*Analysis!$B$19,1)&gt;Analysis!$B$18),TRUE,FALSE)</f>
        <v>0</v>
      </c>
      <c r="P518">
        <f ca="1">IF(O518,P517,SUM(C$2:C518)/COUNT(C$2:C518))</f>
        <v>9.8535149399419755</v>
      </c>
      <c r="Q518">
        <f ca="1">IF(O518,C518-P518,0)</f>
        <v>0</v>
      </c>
      <c r="R518">
        <f ca="1">R517+Q518*$D518</f>
        <v>0</v>
      </c>
      <c r="S518">
        <f t="shared" ca="1" si="1077"/>
        <v>0</v>
      </c>
      <c r="U518">
        <f ca="1">MEDIAN2(Q518,Analysis!$B$5,2)</f>
        <v>0</v>
      </c>
      <c r="V518">
        <f t="shared" ref="V518:W518" ca="1" si="1082">V517+U518*$D518</f>
        <v>0</v>
      </c>
      <c r="W518">
        <f t="shared" ca="1" si="1082"/>
        <v>0</v>
      </c>
      <c r="Y518">
        <f ca="1">AVERAGE2(U518,Analysis!$B$5,2)</f>
        <v>0</v>
      </c>
      <c r="Z518">
        <f t="shared" ref="Z518:AA518" ca="1" si="1083">Z517+Y518*$D518</f>
        <v>0</v>
      </c>
      <c r="AA518">
        <f t="shared" ca="1" si="1083"/>
        <v>0</v>
      </c>
      <c r="AD518">
        <f ca="1">IF(B518&gt;0,C518-Analysis!$B$14,0)</f>
        <v>2.46810350571387E-2</v>
      </c>
      <c r="AE518">
        <f ca="1">IF(B518&gt;0,AE517+AD518*$D518,0)</f>
        <v>-3.4273481151500529E-2</v>
      </c>
      <c r="AF518">
        <f ca="1">IF(B518&gt;0,AF517+AE518*$D518,0)</f>
        <v>-0.25066954317532347</v>
      </c>
      <c r="AG518">
        <f ca="1">IF(AND(B518&gt;Analysis!$B$34,B518&lt;Analysis!$B$35),FilterInput(AD518,Analysis!$B$29,Analysis!$B$30),0)</f>
        <v>0</v>
      </c>
      <c r="AH518">
        <f ca="1">MEDIAN2(AG518,Analysis!$B$5,2)</f>
        <v>0</v>
      </c>
      <c r="AI518">
        <f ca="1">AVERAGE2(AH518,Analysis!$B$6,2)</f>
        <v>0</v>
      </c>
      <c r="AJ518">
        <f ca="1">INTEGRAL2(AI518,$B518,AJ517,AI517,$B517,Analysis!$B$22)</f>
        <v>0</v>
      </c>
      <c r="AK518">
        <f ca="1">IF(AND(B518&lt;Analysis!$B$35,B518&gt;0),INTEGRAL2(AJ518,$B518,AK517,AJ517,$B517,Analysis!$B$23),0)</f>
        <v>0</v>
      </c>
      <c r="AM518">
        <f>Analysis!$B$31*'Flight Input'!U518+IF('Flight Input'!U518 &gt; 0,Analysis!$B$32,0)</f>
        <v>0</v>
      </c>
      <c r="AN518">
        <f ca="1">_xlfn.COVARIANCE.P($AK$102:$AK$1171,AM518:AM1587)</f>
        <v>-6.0025970415093909E-2</v>
      </c>
      <c r="AO518">
        <f t="shared" ca="1" si="1073"/>
        <v>0</v>
      </c>
    </row>
    <row r="519" spans="1:41" x14ac:dyDescent="0.3">
      <c r="A519">
        <v>517</v>
      </c>
      <c r="B519">
        <f>'Flight Input'!M519</f>
        <v>10.391096000006655</v>
      </c>
      <c r="C519">
        <f ca="1">INDIRECT(CONCATENATE("'Flight Input'!",Analysis!$B$2,A519+2))</f>
        <v>9.8320626900000008</v>
      </c>
      <c r="D519">
        <f t="shared" si="1070"/>
        <v>1.9387000007554889E-2</v>
      </c>
      <c r="F519">
        <f t="shared" ca="1" si="1074"/>
        <v>101.8688690000551</v>
      </c>
      <c r="G519">
        <f t="shared" ca="1" si="1075"/>
        <v>527.57107990332372</v>
      </c>
      <c r="I519">
        <f>SUM(D$2:D519)/COUNT(D$2:D519)</f>
        <v>1.999709090911261E-2</v>
      </c>
      <c r="J519">
        <f>D519/I519</f>
        <v>0.9694910172519291</v>
      </c>
      <c r="L519">
        <f ca="1">VARA(C$2:C519)</f>
        <v>5.4865224809538121E-4</v>
      </c>
      <c r="M519">
        <f ca="1">(L519-L518)/D519</f>
        <v>-8.9308662840713773E-6</v>
      </c>
      <c r="N519">
        <f t="shared" ca="1" si="1076"/>
        <v>-2.544720172320257</v>
      </c>
      <c r="O519" t="b">
        <f ca="1">IF(OR(O518,M519*MIN((B519-B$2)*Analysis!$B$19,1)&gt;Analysis!$B$18),TRUE,FALSE)</f>
        <v>0</v>
      </c>
      <c r="P519">
        <f ca="1">IF(O519,P518,SUM(C$2:C519)/COUNT(C$2:C519))</f>
        <v>9.853473526332051</v>
      </c>
      <c r="Q519">
        <f ca="1">IF(O519,C519-P519,0)</f>
        <v>0</v>
      </c>
      <c r="R519">
        <f ca="1">R518+Q519*$D519</f>
        <v>0</v>
      </c>
      <c r="S519">
        <f t="shared" ca="1" si="1077"/>
        <v>0</v>
      </c>
      <c r="U519">
        <f ca="1">MEDIAN2(Q519,Analysis!$B$5,2)</f>
        <v>0</v>
      </c>
      <c r="V519">
        <f t="shared" ref="V519:W519" ca="1" si="1084">V518+U519*$D519</f>
        <v>0</v>
      </c>
      <c r="W519">
        <f t="shared" ca="1" si="1084"/>
        <v>0</v>
      </c>
      <c r="Y519">
        <f ca="1">AVERAGE2(U519,Analysis!$B$5,2)</f>
        <v>0</v>
      </c>
      <c r="Z519">
        <f t="shared" ref="Z519:AA519" ca="1" si="1085">Z518+Y519*$D519</f>
        <v>0</v>
      </c>
      <c r="AA519">
        <f t="shared" ca="1" si="1085"/>
        <v>0</v>
      </c>
      <c r="AD519">
        <f ca="1">IF(B519&gt;0,C519-Analysis!$B$14,0)</f>
        <v>-2.4653454942859199E-2</v>
      </c>
      <c r="AE519">
        <f ca="1">IF(B519&gt;0,AE518+AD519*$D519,0)</f>
        <v>-3.4751437682663991E-2</v>
      </c>
      <c r="AF519">
        <f ca="1">IF(B519&gt;0,AF518+AE519*$D519,0)</f>
        <v>-0.25134326929793982</v>
      </c>
      <c r="AG519">
        <f ca="1">IF(AND(B519&gt;Analysis!$B$34,B519&lt;Analysis!$B$35),FilterInput(AD519,Analysis!$B$29,Analysis!$B$30),0)</f>
        <v>0</v>
      </c>
      <c r="AH519">
        <f ca="1">MEDIAN2(AG519,Analysis!$B$5,2)</f>
        <v>0</v>
      </c>
      <c r="AI519">
        <f ca="1">AVERAGE2(AH519,Analysis!$B$6,2)</f>
        <v>0</v>
      </c>
      <c r="AJ519">
        <f ca="1">INTEGRAL2(AI519,$B519,AJ518,AI518,$B518,Analysis!$B$22)</f>
        <v>0</v>
      </c>
      <c r="AK519">
        <f ca="1">IF(AND(B519&lt;Analysis!$B$35,B519&gt;0),INTEGRAL2(AJ519,$B519,AK518,AJ518,$B518,Analysis!$B$23),0)</f>
        <v>0</v>
      </c>
      <c r="AM519">
        <f>Analysis!$B$31*'Flight Input'!U519+IF('Flight Input'!U519 &gt; 0,Analysis!$B$32,0)</f>
        <v>0</v>
      </c>
      <c r="AN519">
        <f ca="1">_xlfn.COVARIANCE.P($AK$102:$AK$1171,AM519:AM1588)</f>
        <v>-5.937921924913777E-2</v>
      </c>
      <c r="AO519">
        <f t="shared" ca="1" si="1073"/>
        <v>0</v>
      </c>
    </row>
    <row r="520" spans="1:41" x14ac:dyDescent="0.3">
      <c r="A520">
        <v>518</v>
      </c>
      <c r="B520">
        <f>'Flight Input'!M520</f>
        <v>10.41011399999843</v>
      </c>
      <c r="C520">
        <f ca="1">INDIRECT(CONCATENATE("'Flight Input'!",Analysis!$B$2,A520+2))</f>
        <v>9.7460878500000003</v>
      </c>
      <c r="D520">
        <f t="shared" si="1070"/>
        <v>1.9017999991774559E-2</v>
      </c>
      <c r="F520">
        <f t="shared" ca="1" si="1074"/>
        <v>102.05422009870624</v>
      </c>
      <c r="G520">
        <f t="shared" ca="1" si="1075"/>
        <v>529.51194706032152</v>
      </c>
      <c r="I520">
        <f>SUM(D$2:D520)/COUNT(D$2:D520)</f>
        <v>1.999520077220655E-2</v>
      </c>
      <c r="J520">
        <f>D520/I520</f>
        <v>0.95112823364142929</v>
      </c>
      <c r="L520">
        <f ca="1">VARA(C$2:C520)</f>
        <v>5.6981211718781202E-4</v>
      </c>
      <c r="M520">
        <f ca="1">(L520-L519)/D520</f>
        <v>1.1126232569977194E-3</v>
      </c>
      <c r="N520">
        <f t="shared" ca="1" si="1076"/>
        <v>-4.520708804142668</v>
      </c>
      <c r="O520" t="b">
        <f ca="1">IF(OR(O519,M520*MIN((B520-B$2)*Analysis!$B$19,1)&gt;Analysis!$B$18),TRUE,FALSE)</f>
        <v>0</v>
      </c>
      <c r="P520">
        <f ca="1">IF(O520,P519,SUM(C$2:C520)/COUNT(C$2:C520))</f>
        <v>9.8532666175144534</v>
      </c>
      <c r="Q520">
        <f ca="1">IF(O520,C520-P520,0)</f>
        <v>0</v>
      </c>
      <c r="R520">
        <f ca="1">R519+Q520*$D520</f>
        <v>0</v>
      </c>
      <c r="S520">
        <f t="shared" ca="1" si="1077"/>
        <v>0</v>
      </c>
      <c r="U520">
        <f ca="1">MEDIAN2(Q520,Analysis!$B$5,2)</f>
        <v>0</v>
      </c>
      <c r="V520">
        <f t="shared" ref="V520:W520" ca="1" si="1086">V519+U520*$D520</f>
        <v>0</v>
      </c>
      <c r="W520">
        <f t="shared" ca="1" si="1086"/>
        <v>0</v>
      </c>
      <c r="Y520">
        <f ca="1">AVERAGE2(U520,Analysis!$B$5,2)</f>
        <v>0</v>
      </c>
      <c r="Z520">
        <f t="shared" ref="Z520:AA520" ca="1" si="1087">Z519+Y520*$D520</f>
        <v>0</v>
      </c>
      <c r="AA520">
        <f t="shared" ca="1" si="1087"/>
        <v>0</v>
      </c>
      <c r="AD520">
        <f ca="1">IF(B520&gt;0,C520-Analysis!$B$14,0)</f>
        <v>-0.11062829494285964</v>
      </c>
      <c r="AE520">
        <f ca="1">IF(B520&gt;0,AE519+AD520*$D520,0)</f>
        <v>-3.6855366594977332E-2</v>
      </c>
      <c r="AF520">
        <f ca="1">IF(B520&gt;0,AF519+AE520*$D520,0)</f>
        <v>-0.25204418465953993</v>
      </c>
      <c r="AG520">
        <f ca="1">IF(AND(B520&gt;Analysis!$B$34,B520&lt;Analysis!$B$35),FilterInput(AD520,Analysis!$B$29,Analysis!$B$30),0)</f>
        <v>0</v>
      </c>
      <c r="AH520">
        <f ca="1">MEDIAN2(AG520,Analysis!$B$5,2)</f>
        <v>0</v>
      </c>
      <c r="AI520">
        <f ca="1">AVERAGE2(AH520,Analysis!$B$6,2)</f>
        <v>0</v>
      </c>
      <c r="AJ520">
        <f ca="1">INTEGRAL2(AI520,$B520,AJ519,AI519,$B519,Analysis!$B$22)</f>
        <v>0</v>
      </c>
      <c r="AK520">
        <f ca="1">IF(AND(B520&lt;Analysis!$B$35,B520&gt;0),INTEGRAL2(AJ520,$B520,AK519,AJ519,$B519,Analysis!$B$23),0)</f>
        <v>0</v>
      </c>
      <c r="AM520">
        <f>Analysis!$B$31*'Flight Input'!U520+IF('Flight Input'!U520 &gt; 0,Analysis!$B$32,0)</f>
        <v>0</v>
      </c>
      <c r="AN520">
        <f ca="1">_xlfn.COVARIANCE.P($AK$102:$AK$1171,AM520:AM1589)</f>
        <v>-5.8730074840011637E-2</v>
      </c>
      <c r="AO520">
        <f t="shared" ca="1" si="1073"/>
        <v>0</v>
      </c>
    </row>
    <row r="521" spans="1:41" x14ac:dyDescent="0.3">
      <c r="A521">
        <v>519</v>
      </c>
      <c r="B521">
        <f>'Flight Input'!M521</f>
        <v>10.429852999994182</v>
      </c>
      <c r="C521">
        <f ca="1">INDIRECT(CONCATENATE("'Flight Input'!",Analysis!$B$2,A521+2))</f>
        <v>9.8255880900000019</v>
      </c>
      <c r="D521">
        <f t="shared" si="1070"/>
        <v>1.9738999995752238E-2</v>
      </c>
      <c r="F521">
        <f t="shared" ca="1" si="1074"/>
        <v>102.24816738197302</v>
      </c>
      <c r="G521">
        <f t="shared" ca="1" si="1075"/>
        <v>531.53022363584</v>
      </c>
      <c r="I521">
        <f>SUM(D$2:D521)/COUNT(D$2:D521)</f>
        <v>1.9994707129091994E-2</v>
      </c>
      <c r="J521">
        <f>D521/I521</f>
        <v>0.98721125887521965</v>
      </c>
      <c r="L521">
        <f ca="1">VARA(C$2:C521)</f>
        <v>5.7018748423453029E-4</v>
      </c>
      <c r="M521">
        <f ca="1">(L521-L520)/D521</f>
        <v>1.9016517898527892E-5</v>
      </c>
      <c r="N521">
        <f t="shared" ca="1" si="1076"/>
        <v>4.027571813015336</v>
      </c>
      <c r="O521" t="b">
        <f ca="1">IF(OR(O520,M521*MIN((B521-B$2)*Analysis!$B$19,1)&gt;Analysis!$B$18),TRUE,FALSE)</f>
        <v>0</v>
      </c>
      <c r="P521">
        <f ca="1">IF(O521,P520,SUM(C$2:C521)/COUNT(C$2:C521))</f>
        <v>9.8532133895769256</v>
      </c>
      <c r="Q521">
        <f ca="1">IF(O521,C521-P521,0)</f>
        <v>0</v>
      </c>
      <c r="R521">
        <f ca="1">R520+Q521*$D521</f>
        <v>0</v>
      </c>
      <c r="S521">
        <f t="shared" ca="1" si="1077"/>
        <v>0</v>
      </c>
      <c r="U521">
        <f ca="1">MEDIAN2(Q521,Analysis!$B$5,2)</f>
        <v>0</v>
      </c>
      <c r="V521">
        <f t="shared" ref="V521:W521" ca="1" si="1088">V520+U521*$D521</f>
        <v>0</v>
      </c>
      <c r="W521">
        <f t="shared" ca="1" si="1088"/>
        <v>0</v>
      </c>
      <c r="Y521">
        <f ca="1">AVERAGE2(U521,Analysis!$B$5,2)</f>
        <v>0</v>
      </c>
      <c r="Z521">
        <f t="shared" ref="Z521:AA521" ca="1" si="1089">Z520+Y521*$D521</f>
        <v>0</v>
      </c>
      <c r="AA521">
        <f t="shared" ca="1" si="1089"/>
        <v>0</v>
      </c>
      <c r="AD521">
        <f ca="1">IF(B521&gt;0,C521-Analysis!$B$14,0)</f>
        <v>-3.1128054942858085E-2</v>
      </c>
      <c r="AE521">
        <f ca="1">IF(B521&gt;0,AE520+AD521*$D521,0)</f>
        <v>-3.7469803271362186E-2</v>
      </c>
      <c r="AF521">
        <f ca="1">IF(B521&gt;0,AF520+AE521*$D521,0)</f>
        <v>-0.25278380110615417</v>
      </c>
      <c r="AG521">
        <f ca="1">IF(AND(B521&gt;Analysis!$B$34,B521&lt;Analysis!$B$35),FilterInput(AD521,Analysis!$B$29,Analysis!$B$30),0)</f>
        <v>0</v>
      </c>
      <c r="AH521">
        <f ca="1">MEDIAN2(AG521,Analysis!$B$5,2)</f>
        <v>0</v>
      </c>
      <c r="AI521">
        <f ca="1">AVERAGE2(AH521,Analysis!$B$6,2)</f>
        <v>0</v>
      </c>
      <c r="AJ521">
        <f ca="1">INTEGRAL2(AI521,$B521,AJ520,AI520,$B520,Analysis!$B$22)</f>
        <v>0</v>
      </c>
      <c r="AK521">
        <f ca="1">IF(AND(B521&lt;Analysis!$B$35,B521&gt;0),INTEGRAL2(AJ521,$B521,AK520,AJ520,$B520,Analysis!$B$23),0)</f>
        <v>0</v>
      </c>
      <c r="AM521">
        <f>Analysis!$B$31*'Flight Input'!U521+IF('Flight Input'!U521 &gt; 0,Analysis!$B$32,0)</f>
        <v>0</v>
      </c>
      <c r="AN521">
        <f ca="1">_xlfn.COVARIANCE.P($AK$102:$AK$1171,AM521:AM1590)</f>
        <v>-5.8078552029669404E-2</v>
      </c>
      <c r="AO521">
        <f t="shared" ca="1" si="1073"/>
        <v>0</v>
      </c>
    </row>
    <row r="522" spans="1:41" x14ac:dyDescent="0.3">
      <c r="A522">
        <v>520</v>
      </c>
      <c r="B522">
        <f>'Flight Input'!M522</f>
        <v>10.445370999994338</v>
      </c>
      <c r="C522">
        <f ca="1">INDIRECT(CONCATENATE("'Flight Input'!",Analysis!$B$2,A522+2))</f>
        <v>9.8424809100000008</v>
      </c>
      <c r="D522">
        <f t="shared" si="1070"/>
        <v>1.5518000000156462E-2</v>
      </c>
      <c r="F522">
        <f t="shared" ca="1" si="1074"/>
        <v>102.40090300073594</v>
      </c>
      <c r="G522">
        <f t="shared" ca="1" si="1075"/>
        <v>533.11928084862143</v>
      </c>
      <c r="I522">
        <f>SUM(D$2:D522)/COUNT(D$2:D522)</f>
        <v>1.9986098076920967E-2</v>
      </c>
      <c r="J522">
        <f>D522/I522</f>
        <v>0.77643970025724729</v>
      </c>
      <c r="L522">
        <f ca="1">VARA(C$2:C522)</f>
        <v>5.6931205644036918E-4</v>
      </c>
      <c r="M522">
        <f ca="1">(L522-L521)/D522</f>
        <v>-5.6413699842265692E-5</v>
      </c>
      <c r="N522">
        <f t="shared" ca="1" si="1076"/>
        <v>1.0885951797801647</v>
      </c>
      <c r="O522" t="b">
        <f ca="1">IF(OR(O521,M522*MIN((B522-B$2)*Analysis!$B$19,1)&gt;Analysis!$B$18),TRUE,FALSE)</f>
        <v>0</v>
      </c>
      <c r="P522">
        <f ca="1">IF(O522,P521,SUM(C$2:C522)/COUNT(C$2:C522))</f>
        <v>9.8531927898080642</v>
      </c>
      <c r="Q522">
        <f ca="1">IF(O522,C522-P522,0)</f>
        <v>0</v>
      </c>
      <c r="R522">
        <f ca="1">R521+Q522*$D522</f>
        <v>0</v>
      </c>
      <c r="S522">
        <f t="shared" ca="1" si="1077"/>
        <v>0</v>
      </c>
      <c r="U522">
        <f ca="1">MEDIAN2(Q522,Analysis!$B$5,2)</f>
        <v>0</v>
      </c>
      <c r="V522">
        <f t="shared" ref="V522:W522" ca="1" si="1090">V521+U522*$D522</f>
        <v>0</v>
      </c>
      <c r="W522">
        <f t="shared" ca="1" si="1090"/>
        <v>0</v>
      </c>
      <c r="Y522">
        <f ca="1">AVERAGE2(U522,Analysis!$B$5,2)</f>
        <v>0</v>
      </c>
      <c r="Z522">
        <f t="shared" ref="Z522:AA522" ca="1" si="1091">Z521+Y522*$D522</f>
        <v>0</v>
      </c>
      <c r="AA522">
        <f t="shared" ca="1" si="1091"/>
        <v>0</v>
      </c>
      <c r="AD522">
        <f ca="1">IF(B522&gt;0,C522-Analysis!$B$14,0)</f>
        <v>-1.4235234942859165E-2</v>
      </c>
      <c r="AE522">
        <f ca="1">IF(B522&gt;0,AE521+AD522*$D522,0)</f>
        <v>-3.7690705647207702E-2</v>
      </c>
      <c r="AF522">
        <f ca="1">IF(B522&gt;0,AF521+AE522*$D522,0)</f>
        <v>-0.25336868547639346</v>
      </c>
      <c r="AG522">
        <f ca="1">IF(AND(B522&gt;Analysis!$B$34,B522&lt;Analysis!$B$35),FilterInput(AD522,Analysis!$B$29,Analysis!$B$30),0)</f>
        <v>0</v>
      </c>
      <c r="AH522">
        <f ca="1">MEDIAN2(AG522,Analysis!$B$5,2)</f>
        <v>0</v>
      </c>
      <c r="AI522">
        <f ca="1">AVERAGE2(AH522,Analysis!$B$6,2)</f>
        <v>0</v>
      </c>
      <c r="AJ522">
        <f ca="1">INTEGRAL2(AI522,$B522,AJ521,AI521,$B521,Analysis!$B$22)</f>
        <v>0</v>
      </c>
      <c r="AK522">
        <f ca="1">IF(AND(B522&lt;Analysis!$B$35,B522&gt;0),INTEGRAL2(AJ522,$B522,AK521,AJ521,$B521,Analysis!$B$23),0)</f>
        <v>0</v>
      </c>
      <c r="AM522">
        <f>Analysis!$B$31*'Flight Input'!U522+IF('Flight Input'!U522 &gt; 0,Analysis!$B$32,0)</f>
        <v>0</v>
      </c>
      <c r="AN522">
        <f ca="1">_xlfn.COVARIANCE.P($AK$102:$AK$1171,AM522:AM1591)</f>
        <v>-5.7425957368229572E-2</v>
      </c>
      <c r="AO522">
        <f t="shared" ca="1" si="1073"/>
        <v>0</v>
      </c>
    </row>
    <row r="523" spans="1:41" x14ac:dyDescent="0.3">
      <c r="A523">
        <v>521</v>
      </c>
      <c r="B523">
        <f>'Flight Input'!M523</f>
        <v>10.470939999999246</v>
      </c>
      <c r="C523">
        <f ca="1">INDIRECT(CONCATENATE("'Flight Input'!",Analysis!$B$2,A523+2))</f>
        <v>9.8257744800000015</v>
      </c>
      <c r="D523">
        <f t="shared" si="1070"/>
        <v>2.5569000004907139E-2</v>
      </c>
      <c r="F523">
        <f t="shared" ca="1" si="1074"/>
        <v>102.65213822846327</v>
      </c>
      <c r="G523">
        <f t="shared" ca="1" si="1075"/>
        <v>535.74399337148873</v>
      </c>
      <c r="I523">
        <f>SUM(D$2:D523)/COUNT(D$2:D523)</f>
        <v>1.9996813819585048E-2</v>
      </c>
      <c r="J523">
        <f>D523/I523</f>
        <v>1.2786537013143886</v>
      </c>
      <c r="L523">
        <f ca="1">VARA(C$2:C523)</f>
        <v>5.696594873346514E-4</v>
      </c>
      <c r="M523">
        <f ca="1">(L523-L522)/D523</f>
        <v>1.3587973491944688E-5</v>
      </c>
      <c r="N523">
        <f t="shared" ca="1" si="1076"/>
        <v>-0.65338613151836267</v>
      </c>
      <c r="O523" t="b">
        <f ca="1">IF(OR(O522,M523*MIN((B523-B$2)*Analysis!$B$19,1)&gt;Analysis!$B$18),TRUE,FALSE)</f>
        <v>0</v>
      </c>
      <c r="P523">
        <f ca="1">IF(O523,P522,SUM(C$2:C523)/COUNT(C$2:C523))</f>
        <v>9.8531402643103476</v>
      </c>
      <c r="Q523">
        <f ca="1">IF(O523,C523-P523,0)</f>
        <v>0</v>
      </c>
      <c r="R523">
        <f ca="1">R522+Q523*$D523</f>
        <v>0</v>
      </c>
      <c r="S523">
        <f t="shared" ca="1" si="1077"/>
        <v>0</v>
      </c>
      <c r="U523">
        <f ca="1">MEDIAN2(Q523,Analysis!$B$5,2)</f>
        <v>0</v>
      </c>
      <c r="V523">
        <f t="shared" ref="V523:W523" ca="1" si="1092">V522+U523*$D523</f>
        <v>0</v>
      </c>
      <c r="W523">
        <f t="shared" ca="1" si="1092"/>
        <v>0</v>
      </c>
      <c r="Y523">
        <f ca="1">AVERAGE2(U523,Analysis!$B$5,2)</f>
        <v>0</v>
      </c>
      <c r="Z523">
        <f t="shared" ref="Z523:AA523" ca="1" si="1093">Z522+Y523*$D523</f>
        <v>0</v>
      </c>
      <c r="AA523">
        <f t="shared" ca="1" si="1093"/>
        <v>0</v>
      </c>
      <c r="AD523">
        <f ca="1">IF(B523&gt;0,C523-Analysis!$B$14,0)</f>
        <v>-3.0941664942858438E-2</v>
      </c>
      <c r="AE523">
        <f ca="1">IF(B523&gt;0,AE522+AD523*$D523,0)</f>
        <v>-3.8481853078283487E-2</v>
      </c>
      <c r="AF523">
        <f ca="1">IF(B523&gt;0,AF522+AE523*$D523,0)</f>
        <v>-0.25435262797794095</v>
      </c>
      <c r="AG523">
        <f ca="1">IF(AND(B523&gt;Analysis!$B$34,B523&lt;Analysis!$B$35),FilterInput(AD523,Analysis!$B$29,Analysis!$B$30),0)</f>
        <v>0</v>
      </c>
      <c r="AH523">
        <f ca="1">MEDIAN2(AG523,Analysis!$B$5,2)</f>
        <v>0</v>
      </c>
      <c r="AI523">
        <f ca="1">AVERAGE2(AH523,Analysis!$B$6,2)</f>
        <v>0</v>
      </c>
      <c r="AJ523">
        <f ca="1">INTEGRAL2(AI523,$B523,AJ522,AI522,$B522,Analysis!$B$22)</f>
        <v>0</v>
      </c>
      <c r="AK523">
        <f ca="1">IF(AND(B523&lt;Analysis!$B$35,B523&gt;0),INTEGRAL2(AJ523,$B523,AK522,AJ522,$B522,Analysis!$B$23),0)</f>
        <v>0</v>
      </c>
      <c r="AM523">
        <f>Analysis!$B$31*'Flight Input'!U523+IF('Flight Input'!U523 &gt; 0,Analysis!$B$32,0)</f>
        <v>0</v>
      </c>
      <c r="AN523">
        <f ca="1">_xlfn.COVARIANCE.P($AK$102:$AK$1171,AM523:AM1592)</f>
        <v>-5.6770124686788395E-2</v>
      </c>
      <c r="AO523">
        <f t="shared" ca="1" si="1073"/>
        <v>0</v>
      </c>
    </row>
    <row r="524" spans="1:41" x14ac:dyDescent="0.3">
      <c r="A524">
        <v>522</v>
      </c>
      <c r="B524">
        <f>'Flight Input'!M524</f>
        <v>10.490499000006821</v>
      </c>
      <c r="C524">
        <f ca="1">INDIRECT(CONCATENATE("'Flight Input'!",Analysis!$B$2,A524+2))</f>
        <v>9.8489162700000001</v>
      </c>
      <c r="D524">
        <f t="shared" si="1070"/>
        <v>1.9559000007575378E-2</v>
      </c>
      <c r="F524">
        <f t="shared" ca="1" si="1074"/>
        <v>102.84477318186281</v>
      </c>
      <c r="G524">
        <f t="shared" ca="1" si="1075"/>
        <v>537.75553429093191</v>
      </c>
      <c r="I524">
        <f>SUM(D$2:D524)/COUNT(D$2:D524)</f>
        <v>1.999597509580725E-2</v>
      </c>
      <c r="J524">
        <f>D524/I524</f>
        <v>0.97814684774619987</v>
      </c>
      <c r="L524">
        <f ca="1">VARA(C$2:C524)</f>
        <v>5.6860230060214482E-4</v>
      </c>
      <c r="M524">
        <f ca="1">(L524-L523)/D524</f>
        <v>-5.4051164788440897E-5</v>
      </c>
      <c r="N524">
        <f t="shared" ca="1" si="1076"/>
        <v>1.1831785874040381</v>
      </c>
      <c r="O524" t="b">
        <f ca="1">IF(OR(O523,M524*MIN((B524-B$2)*Analysis!$B$19,1)&gt;Analysis!$B$18),TRUE,FALSE)</f>
        <v>0</v>
      </c>
      <c r="P524">
        <f ca="1">IF(O524,P523,SUM(C$2:C524)/COUNT(C$2:C524))</f>
        <v>9.8531321878393907</v>
      </c>
      <c r="Q524">
        <f ca="1">IF(O524,C524-P524,0)</f>
        <v>0</v>
      </c>
      <c r="R524">
        <f ca="1">R523+Q524*$D524</f>
        <v>0</v>
      </c>
      <c r="S524">
        <f t="shared" ca="1" si="1077"/>
        <v>0</v>
      </c>
      <c r="U524">
        <f ca="1">MEDIAN2(Q524,Analysis!$B$5,2)</f>
        <v>0</v>
      </c>
      <c r="V524">
        <f t="shared" ref="V524:W524" ca="1" si="1094">V523+U524*$D524</f>
        <v>0</v>
      </c>
      <c r="W524">
        <f t="shared" ca="1" si="1094"/>
        <v>0</v>
      </c>
      <c r="Y524">
        <f ca="1">AVERAGE2(U524,Analysis!$B$5,2)</f>
        <v>0</v>
      </c>
      <c r="Z524">
        <f t="shared" ref="Z524:AA524" ca="1" si="1095">Z523+Y524*$D524</f>
        <v>0</v>
      </c>
      <c r="AA524">
        <f t="shared" ca="1" si="1095"/>
        <v>0</v>
      </c>
      <c r="AD524">
        <f ca="1">IF(B524&gt;0,C524-Analysis!$B$14,0)</f>
        <v>-7.7998749428598302E-3</v>
      </c>
      <c r="AE524">
        <f ca="1">IF(B524&gt;0,AE523+AD524*$D524,0)</f>
        <v>-3.8634410832349968E-2</v>
      </c>
      <c r="AF524">
        <f ca="1">IF(B524&gt;0,AF523+AE524*$D524,0)</f>
        <v>-0.25510827841970357</v>
      </c>
      <c r="AG524">
        <f ca="1">IF(AND(B524&gt;Analysis!$B$34,B524&lt;Analysis!$B$35),FilterInput(AD524,Analysis!$B$29,Analysis!$B$30),0)</f>
        <v>0</v>
      </c>
      <c r="AH524">
        <f ca="1">MEDIAN2(AG524,Analysis!$B$5,2)</f>
        <v>0</v>
      </c>
      <c r="AI524">
        <f ca="1">AVERAGE2(AH524,Analysis!$B$6,2)</f>
        <v>0</v>
      </c>
      <c r="AJ524">
        <f ca="1">INTEGRAL2(AI524,$B524,AJ523,AI523,$B523,Analysis!$B$22)</f>
        <v>0</v>
      </c>
      <c r="AK524">
        <f ca="1">IF(AND(B524&lt;Analysis!$B$35,B524&gt;0),INTEGRAL2(AJ524,$B524,AK523,AJ523,$B523,Analysis!$B$23),0)</f>
        <v>0</v>
      </c>
      <c r="AM524">
        <f>Analysis!$B$31*'Flight Input'!U524+IF('Flight Input'!U524 &gt; 0,Analysis!$B$32,0)</f>
        <v>0</v>
      </c>
      <c r="AN524">
        <f ca="1">_xlfn.COVARIANCE.P($AK$102:$AK$1171,AM524:AM1593)</f>
        <v>-5.6111911344510754E-2</v>
      </c>
      <c r="AO524">
        <f t="shared" ca="1" si="1073"/>
        <v>0</v>
      </c>
    </row>
    <row r="525" spans="1:41" x14ac:dyDescent="0.3">
      <c r="A525">
        <v>523</v>
      </c>
      <c r="B525">
        <f>'Flight Input'!M525</f>
        <v>10.510519000003114</v>
      </c>
      <c r="C525">
        <f ca="1">INDIRECT(CONCATENATE("'Flight Input'!",Analysis!$B$2,A525+2))</f>
        <v>9.9028418399999989</v>
      </c>
      <c r="D525">
        <f t="shared" si="1070"/>
        <v>2.0019999996293336E-2</v>
      </c>
      <c r="F525">
        <f t="shared" ca="1" si="1074"/>
        <v>103.0430280754629</v>
      </c>
      <c r="G525">
        <f t="shared" ca="1" si="1075"/>
        <v>539.81845571262068</v>
      </c>
      <c r="I525">
        <f>SUM(D$2:D525)/COUNT(D$2:D525)</f>
        <v>1.9996021032519462E-2</v>
      </c>
      <c r="J525">
        <f>D525/I525</f>
        <v>1.0011991867649508</v>
      </c>
      <c r="L525">
        <f ca="1">VARA(C$2:C525)</f>
        <v>5.7223085026557167E-4</v>
      </c>
      <c r="M525">
        <f ca="1">(L525-L524)/D525</f>
        <v>1.8124623696796538E-4</v>
      </c>
      <c r="N525">
        <f t="shared" ca="1" si="1076"/>
        <v>2.6935849155835649</v>
      </c>
      <c r="O525" t="b">
        <f ca="1">IF(OR(O524,M525*MIN((B525-B$2)*Analysis!$B$19,1)&gt;Analysis!$B$18),TRUE,FALSE)</f>
        <v>0</v>
      </c>
      <c r="P525">
        <f ca="1">IF(O525,P524,SUM(C$2:C525)/COUNT(C$2:C525))</f>
        <v>9.8532270535877888</v>
      </c>
      <c r="Q525">
        <f ca="1">IF(O525,C525-P525,0)</f>
        <v>0</v>
      </c>
      <c r="R525">
        <f ca="1">R524+Q525*$D525</f>
        <v>0</v>
      </c>
      <c r="S525">
        <f t="shared" ca="1" si="1077"/>
        <v>0</v>
      </c>
      <c r="U525">
        <f ca="1">MEDIAN2(Q525,Analysis!$B$5,2)</f>
        <v>0</v>
      </c>
      <c r="V525">
        <f t="shared" ref="V525:W525" ca="1" si="1096">V524+U525*$D525</f>
        <v>0</v>
      </c>
      <c r="W525">
        <f t="shared" ca="1" si="1096"/>
        <v>0</v>
      </c>
      <c r="Y525">
        <f ca="1">AVERAGE2(U525,Analysis!$B$5,2)</f>
        <v>0</v>
      </c>
      <c r="Z525">
        <f t="shared" ref="Z525:AA525" ca="1" si="1097">Z524+Y525*$D525</f>
        <v>0</v>
      </c>
      <c r="AA525">
        <f t="shared" ca="1" si="1097"/>
        <v>0</v>
      </c>
      <c r="AD525">
        <f ca="1">IF(B525&gt;0,C525-Analysis!$B$14,0)</f>
        <v>4.6125695057138927E-2</v>
      </c>
      <c r="AE525">
        <f ca="1">IF(B525&gt;0,AE524+AD525*$D525,0)</f>
        <v>-3.771097441747702E-2</v>
      </c>
      <c r="AF525">
        <f ca="1">IF(B525&gt;0,AF524+AE525*$D525,0)</f>
        <v>-0.25586325212740169</v>
      </c>
      <c r="AG525">
        <f ca="1">IF(AND(B525&gt;Analysis!$B$34,B525&lt;Analysis!$B$35),FilterInput(AD525,Analysis!$B$29,Analysis!$B$30),0)</f>
        <v>0</v>
      </c>
      <c r="AH525">
        <f ca="1">MEDIAN2(AG525,Analysis!$B$5,2)</f>
        <v>0</v>
      </c>
      <c r="AI525">
        <f ca="1">AVERAGE2(AH525,Analysis!$B$6,2)</f>
        <v>0</v>
      </c>
      <c r="AJ525">
        <f ca="1">INTEGRAL2(AI525,$B525,AJ524,AI524,$B524,Analysis!$B$22)</f>
        <v>0</v>
      </c>
      <c r="AK525">
        <f ca="1">IF(AND(B525&lt;Analysis!$B$35,B525&gt;0),INTEGRAL2(AJ525,$B525,AK524,AJ524,$B524,Analysis!$B$23),0)</f>
        <v>0</v>
      </c>
      <c r="AM525">
        <f>Analysis!$B$31*'Flight Input'!U525+IF('Flight Input'!U525 &gt; 0,Analysis!$B$32,0)</f>
        <v>0</v>
      </c>
      <c r="AN525">
        <f ca="1">_xlfn.COVARIANCE.P($AK$102:$AK$1171,AM525:AM1594)</f>
        <v>-5.5451162199578782E-2</v>
      </c>
      <c r="AO525">
        <f t="shared" ca="1" si="1073"/>
        <v>0</v>
      </c>
    </row>
    <row r="526" spans="1:41" x14ac:dyDescent="0.3">
      <c r="A526">
        <v>524</v>
      </c>
      <c r="B526">
        <f>'Flight Input'!M526</f>
        <v>10.522169000003487</v>
      </c>
      <c r="C526">
        <f ca="1">INDIRECT(CONCATENATE("'Flight Input'!",Analysis!$B$2,A526+2))</f>
        <v>9.7558389900000009</v>
      </c>
      <c r="D526">
        <f t="shared" si="1070"/>
        <v>1.1650000000372529E-2</v>
      </c>
      <c r="F526">
        <f t="shared" ca="1" si="1074"/>
        <v>103.15668359970003</v>
      </c>
      <c r="G526">
        <f t="shared" ca="1" si="1075"/>
        <v>541.02023107659556</v>
      </c>
      <c r="I526">
        <f>SUM(D$2:D526)/COUNT(D$2:D526)</f>
        <v>1.9980093511465746E-2</v>
      </c>
      <c r="J526">
        <f>D526/I526</f>
        <v>0.5830803541378361</v>
      </c>
      <c r="L526">
        <f ca="1">VARA(C$2:C526)</f>
        <v>5.8920439699986795E-4</v>
      </c>
      <c r="M526">
        <f ca="1">(L526-L525)/D526</f>
        <v>1.4569568011805597E-3</v>
      </c>
      <c r="N526">
        <f t="shared" ca="1" si="1076"/>
        <v>-12.618270385862433</v>
      </c>
      <c r="O526" t="b">
        <f ca="1">IF(OR(O525,M526*MIN((B526-B$2)*Analysis!$B$19,1)&gt;Analysis!$B$18),TRUE,FALSE)</f>
        <v>0</v>
      </c>
      <c r="P526">
        <f ca="1">IF(O526,P525,SUM(C$2:C526)/COUNT(C$2:C526))</f>
        <v>9.8530415525142878</v>
      </c>
      <c r="Q526">
        <f ca="1">IF(O526,C526-P526,0)</f>
        <v>0</v>
      </c>
      <c r="R526">
        <f ca="1">R525+Q526*$D526</f>
        <v>0</v>
      </c>
      <c r="S526">
        <f t="shared" ca="1" si="1077"/>
        <v>0</v>
      </c>
      <c r="U526">
        <f ca="1">MEDIAN2(Q526,Analysis!$B$5,2)</f>
        <v>0</v>
      </c>
      <c r="V526">
        <f t="shared" ref="V526:W526" ca="1" si="1098">V525+U526*$D526</f>
        <v>0</v>
      </c>
      <c r="W526">
        <f t="shared" ca="1" si="1098"/>
        <v>0</v>
      </c>
      <c r="Y526">
        <f ca="1">AVERAGE2(U526,Analysis!$B$5,2)</f>
        <v>0</v>
      </c>
      <c r="Z526">
        <f t="shared" ref="Z526:AA526" ca="1" si="1099">Z525+Y526*$D526</f>
        <v>0</v>
      </c>
      <c r="AA526">
        <f t="shared" ca="1" si="1099"/>
        <v>0</v>
      </c>
      <c r="AD526">
        <f ca="1">IF(B526&gt;0,C526-Analysis!$B$14,0)</f>
        <v>-0.10087715494285909</v>
      </c>
      <c r="AE526">
        <f ca="1">IF(B526&gt;0,AE525+AD526*$D526,0)</f>
        <v>-3.8886193272598908E-2</v>
      </c>
      <c r="AF526">
        <f ca="1">IF(B526&gt;0,AF525+AE526*$D526,0)</f>
        <v>-0.25631627627904197</v>
      </c>
      <c r="AG526">
        <f ca="1">IF(AND(B526&gt;Analysis!$B$34,B526&lt;Analysis!$B$35),FilterInput(AD526,Analysis!$B$29,Analysis!$B$30),0)</f>
        <v>0</v>
      </c>
      <c r="AH526">
        <f ca="1">MEDIAN2(AG526,Analysis!$B$5,2)</f>
        <v>0</v>
      </c>
      <c r="AI526">
        <f ca="1">AVERAGE2(AH526,Analysis!$B$6,2)</f>
        <v>0</v>
      </c>
      <c r="AJ526">
        <f ca="1">INTEGRAL2(AI526,$B526,AJ525,AI525,$B525,Analysis!$B$22)</f>
        <v>0</v>
      </c>
      <c r="AK526">
        <f ca="1">IF(AND(B526&lt;Analysis!$B$35,B526&gt;0),INTEGRAL2(AJ526,$B526,AK525,AJ525,$B525,Analysis!$B$23),0)</f>
        <v>0</v>
      </c>
      <c r="AM526">
        <f>Analysis!$B$31*'Flight Input'!U526+IF('Flight Input'!U526 &gt; 0,Analysis!$B$32,0)</f>
        <v>0</v>
      </c>
      <c r="AN526">
        <f ca="1">_xlfn.COVARIANCE.P($AK$102:$AK$1171,AM526:AM1595)</f>
        <v>-5.478861626982201E-2</v>
      </c>
      <c r="AO526">
        <f t="shared" ca="1" si="1073"/>
        <v>0</v>
      </c>
    </row>
    <row r="527" spans="1:41" x14ac:dyDescent="0.3">
      <c r="A527">
        <v>525</v>
      </c>
      <c r="B527">
        <f>'Flight Input'!M527</f>
        <v>10.552653000006103</v>
      </c>
      <c r="C527">
        <f ca="1">INDIRECT(CONCATENATE("'Flight Input'!",Analysis!$B$2,A527+2))</f>
        <v>9.7926166800000001</v>
      </c>
      <c r="D527">
        <f t="shared" si="1070"/>
        <v>3.0484000002616085E-2</v>
      </c>
      <c r="F527">
        <f t="shared" ca="1" si="1074"/>
        <v>103.45520172659877</v>
      </c>
      <c r="G527">
        <f t="shared" ca="1" si="1075"/>
        <v>544.17395944629982</v>
      </c>
      <c r="I527">
        <f>SUM(D$2:D527)/COUNT(D$2:D527)</f>
        <v>2.0000100952401269E-2</v>
      </c>
      <c r="J527">
        <f>D527/I527</f>
        <v>1.524192306587137</v>
      </c>
      <c r="L527">
        <f ca="1">VARA(C$2:C527)</f>
        <v>5.9502348165248848E-4</v>
      </c>
      <c r="M527">
        <f ca="1">(L527-L526)/D527</f>
        <v>1.908897996365683E-4</v>
      </c>
      <c r="N527">
        <f t="shared" ca="1" si="1076"/>
        <v>1.206458797954435</v>
      </c>
      <c r="O527" t="b">
        <f ca="1">IF(OR(O526,M527*MIN((B527-B$2)*Analysis!$B$19,1)&gt;Analysis!$B$18),TRUE,FALSE)</f>
        <v>0</v>
      </c>
      <c r="P527">
        <f ca="1">IF(O527,P526,SUM(C$2:C527)/COUNT(C$2:C527))</f>
        <v>9.8529266763307994</v>
      </c>
      <c r="Q527">
        <f ca="1">IF(O527,C527-P527,0)</f>
        <v>0</v>
      </c>
      <c r="R527">
        <f ca="1">R526+Q527*$D527</f>
        <v>0</v>
      </c>
      <c r="S527">
        <f t="shared" ca="1" si="1077"/>
        <v>0</v>
      </c>
      <c r="U527">
        <f ca="1">MEDIAN2(Q527,Analysis!$B$5,2)</f>
        <v>0</v>
      </c>
      <c r="V527">
        <f t="shared" ref="V527:W527" ca="1" si="1100">V526+U527*$D527</f>
        <v>0</v>
      </c>
      <c r="W527">
        <f t="shared" ca="1" si="1100"/>
        <v>0</v>
      </c>
      <c r="Y527">
        <f ca="1">AVERAGE2(U527,Analysis!$B$5,2)</f>
        <v>0</v>
      </c>
      <c r="Z527">
        <f t="shared" ref="Z527:AA527" ca="1" si="1101">Z526+Y527*$D527</f>
        <v>0</v>
      </c>
      <c r="AA527">
        <f t="shared" ca="1" si="1101"/>
        <v>0</v>
      </c>
      <c r="AD527">
        <f ca="1">IF(B527&gt;0,C527-Analysis!$B$14,0)</f>
        <v>-6.4099464942859896E-2</v>
      </c>
      <c r="AE527">
        <f ca="1">IF(B527&gt;0,AE526+AD527*$D527,0)</f>
        <v>-4.0840201362084737E-2</v>
      </c>
      <c r="AF527">
        <f ca="1">IF(B527&gt;0,AF526+AE527*$D527,0)</f>
        <v>-0.25756124897747062</v>
      </c>
      <c r="AG527">
        <f ca="1">IF(AND(B527&gt;Analysis!$B$34,B527&lt;Analysis!$B$35),FilterInput(AD527,Analysis!$B$29,Analysis!$B$30),0)</f>
        <v>0</v>
      </c>
      <c r="AH527">
        <f ca="1">MEDIAN2(AG527,Analysis!$B$5,2)</f>
        <v>0</v>
      </c>
      <c r="AI527">
        <f ca="1">AVERAGE2(AH527,Analysis!$B$6,2)</f>
        <v>0</v>
      </c>
      <c r="AJ527">
        <f ca="1">INTEGRAL2(AI527,$B527,AJ526,AI526,$B526,Analysis!$B$22)</f>
        <v>0</v>
      </c>
      <c r="AK527">
        <f ca="1">IF(AND(B527&lt;Analysis!$B$35,B527&gt;0),INTEGRAL2(AJ527,$B527,AK526,AJ526,$B526,Analysis!$B$23),0)</f>
        <v>0</v>
      </c>
      <c r="AM527">
        <f>Analysis!$B$31*'Flight Input'!U527+IF('Flight Input'!U527 &gt; 0,Analysis!$B$32,0)</f>
        <v>0</v>
      </c>
      <c r="AN527">
        <f ca="1">_xlfn.COVARIANCE.P($AK$102:$AK$1171,AM527:AM1596)</f>
        <v>-5.4124143477227063E-2</v>
      </c>
      <c r="AO527">
        <f t="shared" ca="1" si="1073"/>
        <v>0</v>
      </c>
    </row>
    <row r="528" spans="1:41" x14ac:dyDescent="0.3">
      <c r="A528">
        <v>526</v>
      </c>
      <c r="B528">
        <f>'Flight Input'!M528</f>
        <v>10.571588999999221</v>
      </c>
      <c r="C528">
        <f ca="1">INDIRECT(CONCATENATE("'Flight Input'!",Analysis!$B$2,A528+2))</f>
        <v>9.8088424200000013</v>
      </c>
      <c r="D528">
        <f t="shared" si="1070"/>
        <v>1.8935999993118457E-2</v>
      </c>
      <c r="F528">
        <f t="shared" ca="1" si="1074"/>
        <v>103.64094196659639</v>
      </c>
      <c r="G528">
        <f t="shared" ca="1" si="1075"/>
        <v>546.13650432266604</v>
      </c>
      <c r="I528">
        <f>SUM(D$2:D528)/COUNT(D$2:D528)</f>
        <v>1.9998077946775255E-2</v>
      </c>
      <c r="J528">
        <f>D528/I528</f>
        <v>0.94689099840077073</v>
      </c>
      <c r="L528">
        <f ca="1">VARA(C$2:C528)</f>
        <v>5.975799654309279E-4</v>
      </c>
      <c r="M528">
        <f ca="1">(L528-L527)/D528</f>
        <v>1.3500653672203605E-4</v>
      </c>
      <c r="N528">
        <f t="shared" ca="1" si="1076"/>
        <v>0.85687262388560492</v>
      </c>
      <c r="O528" t="b">
        <f ca="1">IF(OR(O527,M528*MIN((B528-B$2)*Analysis!$B$19,1)&gt;Analysis!$B$18),TRUE,FALSE)</f>
        <v>0</v>
      </c>
      <c r="P528">
        <f ca="1">IF(O528,P527,SUM(C$2:C528)/COUNT(C$2:C528))</f>
        <v>9.8528430249905128</v>
      </c>
      <c r="Q528">
        <f ca="1">IF(O528,C528-P528,0)</f>
        <v>0</v>
      </c>
      <c r="R528">
        <f ca="1">R527+Q528*$D528</f>
        <v>0</v>
      </c>
      <c r="S528">
        <f t="shared" ca="1" si="1077"/>
        <v>0</v>
      </c>
      <c r="U528">
        <f ca="1">MEDIAN2(Q528,Analysis!$B$5,2)</f>
        <v>0</v>
      </c>
      <c r="V528">
        <f t="shared" ref="V528:W528" ca="1" si="1102">V527+U528*$D528</f>
        <v>0</v>
      </c>
      <c r="W528">
        <f t="shared" ca="1" si="1102"/>
        <v>0</v>
      </c>
      <c r="Y528">
        <f ca="1">AVERAGE2(U528,Analysis!$B$5,2)</f>
        <v>0</v>
      </c>
      <c r="Z528">
        <f t="shared" ref="Z528:AA528" ca="1" si="1103">Z527+Y528*$D528</f>
        <v>0</v>
      </c>
      <c r="AA528">
        <f t="shared" ca="1" si="1103"/>
        <v>0</v>
      </c>
      <c r="AD528">
        <f ca="1">IF(B528&gt;0,C528-Analysis!$B$14,0)</f>
        <v>-4.7873724942858686E-2</v>
      </c>
      <c r="AE528">
        <f ca="1">IF(B528&gt;0,AE527+AD528*$D528,0)</f>
        <v>-4.174673821727326E-2</v>
      </c>
      <c r="AF528">
        <f ca="1">IF(B528&gt;0,AF527+AE528*$D528,0)</f>
        <v>-0.25835176521206565</v>
      </c>
      <c r="AG528">
        <f ca="1">IF(AND(B528&gt;Analysis!$B$34,B528&lt;Analysis!$B$35),FilterInput(AD528,Analysis!$B$29,Analysis!$B$30),0)</f>
        <v>0</v>
      </c>
      <c r="AH528">
        <f ca="1">MEDIAN2(AG528,Analysis!$B$5,2)</f>
        <v>0</v>
      </c>
      <c r="AI528">
        <f ca="1">AVERAGE2(AH528,Analysis!$B$6,2)</f>
        <v>0</v>
      </c>
      <c r="AJ528">
        <f ca="1">INTEGRAL2(AI528,$B528,AJ527,AI527,$B527,Analysis!$B$22)</f>
        <v>0</v>
      </c>
      <c r="AK528">
        <f ca="1">IF(AND(B528&lt;Analysis!$B$35,B528&gt;0),INTEGRAL2(AJ528,$B528,AK527,AJ527,$B527,Analysis!$B$23),0)</f>
        <v>0</v>
      </c>
      <c r="AM528">
        <f>Analysis!$B$31*'Flight Input'!U528+IF('Flight Input'!U528 &gt; 0,Analysis!$B$32,0)</f>
        <v>0</v>
      </c>
      <c r="AN528">
        <f ca="1">_xlfn.COVARIANCE.P($AK$102:$AK$1171,AM528:AM1597)</f>
        <v>-5.3459407508338774E-2</v>
      </c>
      <c r="AO528">
        <f t="shared" ca="1" si="1073"/>
        <v>0</v>
      </c>
    </row>
    <row r="529" spans="1:41" x14ac:dyDescent="0.3">
      <c r="A529">
        <v>527</v>
      </c>
      <c r="B529">
        <f>'Flight Input'!M529</f>
        <v>10.591409000000567</v>
      </c>
      <c r="C529">
        <f ca="1">INDIRECT(CONCATENATE("'Flight Input'!",Analysis!$B$2,A529+2))</f>
        <v>9.9034304400000011</v>
      </c>
      <c r="D529">
        <f t="shared" si="1070"/>
        <v>1.9820000001345761E-2</v>
      </c>
      <c r="F529">
        <f t="shared" ca="1" si="1074"/>
        <v>103.83722795793051</v>
      </c>
      <c r="G529">
        <f t="shared" ca="1" si="1075"/>
        <v>548.19455818093195</v>
      </c>
      <c r="I529">
        <f>SUM(D$2:D529)/COUNT(D$2:D529)</f>
        <v>1.9997740037960399E-2</v>
      </c>
      <c r="J529">
        <f>D529/I529</f>
        <v>0.99111199384144177</v>
      </c>
      <c r="L529">
        <f ca="1">VARA(C$2:C529)</f>
        <v>6.0129279244623733E-4</v>
      </c>
      <c r="M529">
        <f ca="1">(L529-L528)/D529</f>
        <v>1.8732729642065261E-4</v>
      </c>
      <c r="N529">
        <f t="shared" ca="1" si="1076"/>
        <v>4.7723521692016817</v>
      </c>
      <c r="O529" t="b">
        <f ca="1">IF(OR(O528,M529*MIN((B529-B$2)*Analysis!$B$19,1)&gt;Analysis!$B$18),TRUE,FALSE)</f>
        <v>0</v>
      </c>
      <c r="P529">
        <f ca="1">IF(O529,P528,SUM(C$2:C529)/COUNT(C$2:C529))</f>
        <v>9.8529388344886382</v>
      </c>
      <c r="Q529">
        <f ca="1">IF(O529,C529-P529,0)</f>
        <v>0</v>
      </c>
      <c r="R529">
        <f ca="1">R528+Q529*$D529</f>
        <v>0</v>
      </c>
      <c r="S529">
        <f t="shared" ca="1" si="1077"/>
        <v>0</v>
      </c>
      <c r="U529">
        <f ca="1">MEDIAN2(Q529,Analysis!$B$5,2)</f>
        <v>0</v>
      </c>
      <c r="V529">
        <f t="shared" ref="V529:W529" ca="1" si="1104">V528+U529*$D529</f>
        <v>0</v>
      </c>
      <c r="W529">
        <f t="shared" ca="1" si="1104"/>
        <v>0</v>
      </c>
      <c r="Y529">
        <f ca="1">AVERAGE2(U529,Analysis!$B$5,2)</f>
        <v>0</v>
      </c>
      <c r="Z529">
        <f t="shared" ref="Z529:AA529" ca="1" si="1105">Z528+Y529*$D529</f>
        <v>0</v>
      </c>
      <c r="AA529">
        <f t="shared" ca="1" si="1105"/>
        <v>0</v>
      </c>
      <c r="AD529">
        <f ca="1">IF(B529&gt;0,C529-Analysis!$B$14,0)</f>
        <v>4.6714295057141086E-2</v>
      </c>
      <c r="AE529">
        <f ca="1">IF(B529&gt;0,AE528+AD529*$D529,0)</f>
        <v>-4.0820860889177857E-2</v>
      </c>
      <c r="AF529">
        <f ca="1">IF(B529&gt;0,AF528+AE529*$D529,0)</f>
        <v>-0.25916083467494411</v>
      </c>
      <c r="AG529">
        <f ca="1">IF(AND(B529&gt;Analysis!$B$34,B529&lt;Analysis!$B$35),FilterInput(AD529,Analysis!$B$29,Analysis!$B$30),0)</f>
        <v>0</v>
      </c>
      <c r="AH529">
        <f ca="1">MEDIAN2(AG529,Analysis!$B$5,2)</f>
        <v>0</v>
      </c>
      <c r="AI529">
        <f ca="1">AVERAGE2(AH529,Analysis!$B$6,2)</f>
        <v>0</v>
      </c>
      <c r="AJ529">
        <f ca="1">INTEGRAL2(AI529,$B529,AJ528,AI528,$B528,Analysis!$B$22)</f>
        <v>0</v>
      </c>
      <c r="AK529">
        <f ca="1">IF(AND(B529&lt;Analysis!$B$35,B529&gt;0),INTEGRAL2(AJ529,$B529,AK528,AJ528,$B528,Analysis!$B$23),0)</f>
        <v>0</v>
      </c>
      <c r="AM529">
        <f>Analysis!$B$31*'Flight Input'!U529+IF('Flight Input'!U529 &gt; 0,Analysis!$B$32,0)</f>
        <v>0</v>
      </c>
      <c r="AN529">
        <f ca="1">_xlfn.COVARIANCE.P($AK$102:$AK$1171,AM529:AM1598)</f>
        <v>-5.2790570822185634E-2</v>
      </c>
      <c r="AO529">
        <f t="shared" ca="1" si="1073"/>
        <v>0</v>
      </c>
    </row>
    <row r="530" spans="1:41" x14ac:dyDescent="0.3">
      <c r="A530">
        <v>528</v>
      </c>
      <c r="B530">
        <f>'Flight Input'!M530</f>
        <v>10.608141999997315</v>
      </c>
      <c r="C530">
        <f ca="1">INDIRECT(CONCATENATE("'Flight Input'!",Analysis!$B$2,A530+2))</f>
        <v>9.8254801800000013</v>
      </c>
      <c r="D530">
        <f t="shared" si="1070"/>
        <v>1.6732999996747822E-2</v>
      </c>
      <c r="F530">
        <f t="shared" ca="1" si="1074"/>
        <v>104.0016377177505</v>
      </c>
      <c r="G530">
        <f t="shared" ca="1" si="1075"/>
        <v>549.93481758452481</v>
      </c>
      <c r="I530">
        <f>SUM(D$2:D530)/COUNT(D$2:D530)</f>
        <v>1.9991556818185374E-2</v>
      </c>
      <c r="J530">
        <f>D530/I530</f>
        <v>0.83700334840989488</v>
      </c>
      <c r="L530">
        <f ca="1">VARA(C$2:C530)</f>
        <v>6.0157926900913559E-4</v>
      </c>
      <c r="M530">
        <f ca="1">(L530-L529)/D530</f>
        <v>1.7120454368847796E-5</v>
      </c>
      <c r="N530">
        <f t="shared" ca="1" si="1076"/>
        <v>-4.6584748709227224</v>
      </c>
      <c r="O530" t="b">
        <f ca="1">IF(OR(O529,M530*MIN((B530-B$2)*Analysis!$B$19,1)&gt;Analysis!$B$18),TRUE,FALSE)</f>
        <v>0</v>
      </c>
      <c r="P530">
        <f ca="1">IF(O530,P529,SUM(C$2:C530)/COUNT(C$2:C530))</f>
        <v>9.8528869277693776</v>
      </c>
      <c r="Q530">
        <f ca="1">IF(O530,C530-P530,0)</f>
        <v>0</v>
      </c>
      <c r="R530">
        <f ca="1">R529+Q530*$D530</f>
        <v>0</v>
      </c>
      <c r="S530">
        <f t="shared" ca="1" si="1077"/>
        <v>0</v>
      </c>
      <c r="U530">
        <f ca="1">MEDIAN2(Q530,Analysis!$B$5,2)</f>
        <v>0</v>
      </c>
      <c r="V530">
        <f t="shared" ref="V530:W530" ca="1" si="1106">V529+U530*$D530</f>
        <v>0</v>
      </c>
      <c r="W530">
        <f t="shared" ca="1" si="1106"/>
        <v>0</v>
      </c>
      <c r="Y530">
        <f ca="1">AVERAGE2(U530,Analysis!$B$5,2)</f>
        <v>0</v>
      </c>
      <c r="Z530">
        <f t="shared" ref="Z530:AA530" ca="1" si="1107">Z529+Y530*$D530</f>
        <v>0</v>
      </c>
      <c r="AA530">
        <f t="shared" ca="1" si="1107"/>
        <v>0</v>
      </c>
      <c r="AD530">
        <f ca="1">IF(B530&gt;0,C530-Analysis!$B$14,0)</f>
        <v>-3.1235964942858629E-2</v>
      </c>
      <c r="AE530">
        <f ca="1">IF(B530&gt;0,AE529+AD530*$D530,0)</f>
        <v>-4.1343532290465126E-2</v>
      </c>
      <c r="AF530">
        <f ca="1">IF(B530&gt;0,AF529+AE530*$D530,0)</f>
        <v>-0.25985263600062602</v>
      </c>
      <c r="AG530">
        <f ca="1">IF(AND(B530&gt;Analysis!$B$34,B530&lt;Analysis!$B$35),FilterInput(AD530,Analysis!$B$29,Analysis!$B$30),0)</f>
        <v>0</v>
      </c>
      <c r="AH530">
        <f ca="1">MEDIAN2(AG530,Analysis!$B$5,2)</f>
        <v>0</v>
      </c>
      <c r="AI530">
        <f ca="1">AVERAGE2(AH530,Analysis!$B$6,2)</f>
        <v>0</v>
      </c>
      <c r="AJ530">
        <f ca="1">INTEGRAL2(AI530,$B530,AJ529,AI529,$B529,Analysis!$B$22)</f>
        <v>0</v>
      </c>
      <c r="AK530">
        <f ca="1">IF(AND(B530&lt;Analysis!$B$35,B530&gt;0),INTEGRAL2(AJ530,$B530,AK529,AJ529,$B529,Analysis!$B$23),0)</f>
        <v>0</v>
      </c>
      <c r="AM530">
        <f>Analysis!$B$31*'Flight Input'!U530+IF('Flight Input'!U530 &gt; 0,Analysis!$B$32,0)</f>
        <v>0</v>
      </c>
      <c r="AN530">
        <f ca="1">_xlfn.COVARIANCE.P($AK$102:$AK$1171,AM530:AM1599)</f>
        <v>-5.2119841541308547E-2</v>
      </c>
      <c r="AO530">
        <f t="shared" ca="1" si="1073"/>
        <v>0</v>
      </c>
    </row>
    <row r="531" spans="1:41" x14ac:dyDescent="0.3">
      <c r="A531">
        <v>529</v>
      </c>
      <c r="B531">
        <f>'Flight Input'!M531</f>
        <v>10.629788000005647</v>
      </c>
      <c r="C531">
        <f ca="1">INDIRECT(CONCATENATE("'Flight Input'!",Analysis!$B$2,A531+2))</f>
        <v>9.89216856</v>
      </c>
      <c r="D531">
        <f t="shared" si="1070"/>
        <v>2.1646000008331612E-2</v>
      </c>
      <c r="F531">
        <f t="shared" ca="1" si="1074"/>
        <v>104.21576359848268</v>
      </c>
      <c r="G531">
        <f t="shared" ca="1" si="1075"/>
        <v>552.19067200424581</v>
      </c>
      <c r="I531">
        <f>SUM(D$2:D531)/COUNT(D$2:D531)</f>
        <v>1.9994684310038206E-2</v>
      </c>
      <c r="J531">
        <f>D531/I531</f>
        <v>1.0825877354544864</v>
      </c>
      <c r="L531">
        <f ca="1">VARA(C$2:C531)</f>
        <v>6.0335347685971279E-4</v>
      </c>
      <c r="M531">
        <f ca="1">(L531-L530)/D531</f>
        <v>8.1964697860773634E-5</v>
      </c>
      <c r="N531">
        <f t="shared" ca="1" si="1076"/>
        <v>3.0808638997657809</v>
      </c>
      <c r="O531" t="b">
        <f ca="1">IF(OR(O530,M531*MIN((B531-B$2)*Analysis!$B$19,1)&gt;Analysis!$B$18),TRUE,FALSE)</f>
        <v>0</v>
      </c>
      <c r="P531">
        <f ca="1">IF(O531,P530,SUM(C$2:C531)/COUNT(C$2:C531))</f>
        <v>9.852961044056606</v>
      </c>
      <c r="Q531">
        <f ca="1">IF(O531,C531-P531,0)</f>
        <v>0</v>
      </c>
      <c r="R531">
        <f ca="1">R530+Q531*$D531</f>
        <v>0</v>
      </c>
      <c r="S531">
        <f t="shared" ca="1" si="1077"/>
        <v>0</v>
      </c>
      <c r="U531">
        <f ca="1">MEDIAN2(Q531,Analysis!$B$5,2)</f>
        <v>0</v>
      </c>
      <c r="V531">
        <f t="shared" ref="V531:W531" ca="1" si="1108">V530+U531*$D531</f>
        <v>0</v>
      </c>
      <c r="W531">
        <f t="shared" ca="1" si="1108"/>
        <v>0</v>
      </c>
      <c r="Y531">
        <f ca="1">AVERAGE2(U531,Analysis!$B$5,2)</f>
        <v>0</v>
      </c>
      <c r="Z531">
        <f t="shared" ref="Z531:AA531" ca="1" si="1109">Z530+Y531*$D531</f>
        <v>0</v>
      </c>
      <c r="AA531">
        <f t="shared" ca="1" si="1109"/>
        <v>0</v>
      </c>
      <c r="AD531">
        <f ca="1">IF(B531&gt;0,C531-Analysis!$B$14,0)</f>
        <v>3.545241505714003E-2</v>
      </c>
      <c r="AE531">
        <f ca="1">IF(B531&gt;0,AE530+AD531*$D531,0)</f>
        <v>-4.0576129313842899E-2</v>
      </c>
      <c r="AF531">
        <f ca="1">IF(B531&gt;0,AF530+AE531*$D531,0)</f>
        <v>-0.26073094689609155</v>
      </c>
      <c r="AG531">
        <f ca="1">IF(AND(B531&gt;Analysis!$B$34,B531&lt;Analysis!$B$35),FilterInput(AD531,Analysis!$B$29,Analysis!$B$30),0)</f>
        <v>0</v>
      </c>
      <c r="AH531">
        <f ca="1">MEDIAN2(AG531,Analysis!$B$5,2)</f>
        <v>0</v>
      </c>
      <c r="AI531">
        <f ca="1">AVERAGE2(AH531,Analysis!$B$6,2)</f>
        <v>0</v>
      </c>
      <c r="AJ531">
        <f ca="1">INTEGRAL2(AI531,$B531,AJ530,AI530,$B530,Analysis!$B$22)</f>
        <v>0</v>
      </c>
      <c r="AK531">
        <f ca="1">IF(AND(B531&lt;Analysis!$B$35,B531&gt;0),INTEGRAL2(AJ531,$B531,AK530,AJ530,$B530,Analysis!$B$23),0)</f>
        <v>0</v>
      </c>
      <c r="AM531">
        <f>Analysis!$B$31*'Flight Input'!U531+IF('Flight Input'!U531 &gt; 0,Analysis!$B$32,0)</f>
        <v>0</v>
      </c>
      <c r="AN531">
        <f ca="1">_xlfn.COVARIANCE.P($AK$102:$AK$1171,AM531:AM1600)</f>
        <v>-5.1446882885356045E-2</v>
      </c>
      <c r="AO531">
        <f t="shared" ca="1" si="1073"/>
        <v>0</v>
      </c>
    </row>
    <row r="532" spans="1:41" x14ac:dyDescent="0.3">
      <c r="A532">
        <v>530</v>
      </c>
      <c r="B532">
        <f>'Flight Input'!M532</f>
        <v>10.650997000004281</v>
      </c>
      <c r="C532">
        <f ca="1">INDIRECT(CONCATENATE("'Flight Input'!",Analysis!$B$2,A532+2))</f>
        <v>9.9079528499999991</v>
      </c>
      <c r="D532">
        <f t="shared" si="1070"/>
        <v>2.1208999998634681E-2</v>
      </c>
      <c r="F532">
        <f t="shared" ca="1" si="1074"/>
        <v>104.4259013704648</v>
      </c>
      <c r="G532">
        <f t="shared" ca="1" si="1075"/>
        <v>554.40544094626944</v>
      </c>
      <c r="I532">
        <f>SUM(D$2:D532)/COUNT(D$2:D532)</f>
        <v>1.9996975471714803E-2</v>
      </c>
      <c r="J532">
        <f>D532/I532</f>
        <v>1.060610392238279</v>
      </c>
      <c r="L532">
        <f ca="1">VARA(C$2:C532)</f>
        <v>6.0791017524251876E-4</v>
      </c>
      <c r="M532">
        <f ca="1">(L532-L531)/D532</f>
        <v>2.1484739417696776E-4</v>
      </c>
      <c r="N532">
        <f t="shared" ca="1" si="1076"/>
        <v>0.7442260361646118</v>
      </c>
      <c r="O532" t="b">
        <f ca="1">IF(OR(O531,M532*MIN((B532-B$2)*Analysis!$B$19,1)&gt;Analysis!$B$18),TRUE,FALSE)</f>
        <v>0</v>
      </c>
      <c r="P532">
        <f ca="1">IF(O532,P531,SUM(C$2:C532)/COUNT(C$2:C532))</f>
        <v>9.853064606779661</v>
      </c>
      <c r="Q532">
        <f ca="1">IF(O532,C532-P532,0)</f>
        <v>0</v>
      </c>
      <c r="R532">
        <f ca="1">R531+Q532*$D532</f>
        <v>0</v>
      </c>
      <c r="S532">
        <f t="shared" ca="1" si="1077"/>
        <v>0</v>
      </c>
      <c r="U532">
        <f ca="1">MEDIAN2(Q532,Analysis!$B$5,2)</f>
        <v>0</v>
      </c>
      <c r="V532">
        <f t="shared" ref="V532:W532" ca="1" si="1110">V531+U532*$D532</f>
        <v>0</v>
      </c>
      <c r="W532">
        <f t="shared" ca="1" si="1110"/>
        <v>0</v>
      </c>
      <c r="Y532">
        <f ca="1">AVERAGE2(U532,Analysis!$B$5,2)</f>
        <v>0</v>
      </c>
      <c r="Z532">
        <f t="shared" ref="Z532:AA532" ca="1" si="1111">Z531+Y532*$D532</f>
        <v>0</v>
      </c>
      <c r="AA532">
        <f t="shared" ca="1" si="1111"/>
        <v>0</v>
      </c>
      <c r="AD532">
        <f ca="1">IF(B532&gt;0,C532-Analysis!$B$14,0)</f>
        <v>5.1236705057139176E-2</v>
      </c>
      <c r="AE532">
        <f ca="1">IF(B532&gt;0,AE531+AD532*$D532,0)</f>
        <v>-3.948945003635599E-2</v>
      </c>
      <c r="AF532">
        <f ca="1">IF(B532&gt;0,AF531+AE532*$D532,0)</f>
        <v>-0.26156847864185873</v>
      </c>
      <c r="AG532">
        <f ca="1">IF(AND(B532&gt;Analysis!$B$34,B532&lt;Analysis!$B$35),FilterInput(AD532,Analysis!$B$29,Analysis!$B$30),0)</f>
        <v>0</v>
      </c>
      <c r="AH532">
        <f ca="1">MEDIAN2(AG532,Analysis!$B$5,2)</f>
        <v>0</v>
      </c>
      <c r="AI532">
        <f ca="1">AVERAGE2(AH532,Analysis!$B$6,2)</f>
        <v>0</v>
      </c>
      <c r="AJ532">
        <f ca="1">INTEGRAL2(AI532,$B532,AJ531,AI531,$B531,Analysis!$B$22)</f>
        <v>0</v>
      </c>
      <c r="AK532">
        <f ca="1">IF(AND(B532&lt;Analysis!$B$35,B532&gt;0),INTEGRAL2(AJ532,$B532,AK531,AJ531,$B531,Analysis!$B$23),0)</f>
        <v>0</v>
      </c>
      <c r="AM532">
        <f>Analysis!$B$31*'Flight Input'!U532+IF('Flight Input'!U532 &gt; 0,Analysis!$B$32,0)</f>
        <v>0</v>
      </c>
      <c r="AN532">
        <f ca="1">_xlfn.COVARIANCE.P($AK$102:$AK$1171,AM532:AM1601)</f>
        <v>-5.0772027657743267E-2</v>
      </c>
      <c r="AO532">
        <f t="shared" ca="1" si="1073"/>
        <v>0</v>
      </c>
    </row>
    <row r="533" spans="1:41" x14ac:dyDescent="0.3">
      <c r="A533">
        <v>531</v>
      </c>
      <c r="B533">
        <f>'Flight Input'!M533</f>
        <v>10.666129999997793</v>
      </c>
      <c r="C533">
        <f ca="1">INDIRECT(CONCATENATE("'Flight Input'!",Analysis!$B$2,A533+2))</f>
        <v>9.9064126800000007</v>
      </c>
      <c r="D533">
        <f t="shared" si="1070"/>
        <v>1.5132999993511476E-2</v>
      </c>
      <c r="F533">
        <f t="shared" ca="1" si="1074"/>
        <v>104.57581511348697</v>
      </c>
      <c r="G533">
        <f t="shared" ca="1" si="1075"/>
        <v>555.98798675570333</v>
      </c>
      <c r="I533">
        <f>SUM(D$2:D533)/COUNT(D$2:D533)</f>
        <v>1.9987815442565643E-2</v>
      </c>
      <c r="J533">
        <f>D533/I533</f>
        <v>0.75711125295286386</v>
      </c>
      <c r="L533">
        <f ca="1">VARA(C$2:C533)</f>
        <v>6.121149908455744E-4</v>
      </c>
      <c r="M533">
        <f ca="1">(L533-L532)/D533</f>
        <v>2.7785737162879269E-4</v>
      </c>
      <c r="N533">
        <f t="shared" ca="1" si="1076"/>
        <v>-0.10177558981423188</v>
      </c>
      <c r="O533" t="b">
        <f ca="1">IF(OR(O532,M533*MIN((B533-B$2)*Analysis!$B$19,1)&gt;Analysis!$B$18),TRUE,FALSE)</f>
        <v>0</v>
      </c>
      <c r="P533">
        <f ca="1">IF(O533,P532,SUM(C$2:C533)/COUNT(C$2:C533))</f>
        <v>9.8531648851127827</v>
      </c>
      <c r="Q533">
        <f ca="1">IF(O533,C533-P533,0)</f>
        <v>0</v>
      </c>
      <c r="R533">
        <f ca="1">R532+Q533*$D533</f>
        <v>0</v>
      </c>
      <c r="S533">
        <f t="shared" ca="1" si="1077"/>
        <v>0</v>
      </c>
      <c r="U533">
        <f ca="1">MEDIAN2(Q533,Analysis!$B$5,2)</f>
        <v>0</v>
      </c>
      <c r="V533">
        <f t="shared" ref="V533:W533" ca="1" si="1112">V532+U533*$D533</f>
        <v>0</v>
      </c>
      <c r="W533">
        <f t="shared" ca="1" si="1112"/>
        <v>0</v>
      </c>
      <c r="Y533">
        <f ca="1">AVERAGE2(U533,Analysis!$B$5,2)</f>
        <v>0</v>
      </c>
      <c r="Z533">
        <f t="shared" ref="Z533:AA533" ca="1" si="1113">Z532+Y533*$D533</f>
        <v>0</v>
      </c>
      <c r="AA533">
        <f t="shared" ca="1" si="1113"/>
        <v>0</v>
      </c>
      <c r="AD533">
        <f ca="1">IF(B533&gt;0,C533-Analysis!$B$14,0)</f>
        <v>4.9696535057140778E-2</v>
      </c>
      <c r="AE533">
        <f ca="1">IF(B533&gt;0,AE532+AD533*$D533,0)</f>
        <v>-3.8737392371658734E-2</v>
      </c>
      <c r="AF533">
        <f ca="1">IF(B533&gt;0,AF532+AE533*$D533,0)</f>
        <v>-0.2621546916003677</v>
      </c>
      <c r="AG533">
        <f ca="1">IF(AND(B533&gt;Analysis!$B$34,B533&lt;Analysis!$B$35),FilterInput(AD533,Analysis!$B$29,Analysis!$B$30),0)</f>
        <v>0</v>
      </c>
      <c r="AH533">
        <f ca="1">MEDIAN2(AG533,Analysis!$B$5,2)</f>
        <v>0</v>
      </c>
      <c r="AI533">
        <f ca="1">AVERAGE2(AH533,Analysis!$B$6,2)</f>
        <v>0</v>
      </c>
      <c r="AJ533">
        <f ca="1">INTEGRAL2(AI533,$B533,AJ532,AI532,$B532,Analysis!$B$22)</f>
        <v>0</v>
      </c>
      <c r="AK533">
        <f ca="1">IF(AND(B533&lt;Analysis!$B$35,B533&gt;0),INTEGRAL2(AJ533,$B533,AK532,AJ532,$B532,Analysis!$B$23),0)</f>
        <v>0</v>
      </c>
      <c r="AM533">
        <f>Analysis!$B$31*'Flight Input'!U533+IF('Flight Input'!U533 &gt; 0,Analysis!$B$32,0)</f>
        <v>0</v>
      </c>
      <c r="AN533">
        <f ca="1">_xlfn.COVARIANCE.P($AK$102:$AK$1171,AM533:AM1602)</f>
        <v>-5.009538580670516E-2</v>
      </c>
      <c r="AO533">
        <f t="shared" ca="1" si="1073"/>
        <v>0</v>
      </c>
    </row>
    <row r="534" spans="1:41" x14ac:dyDescent="0.3">
      <c r="A534">
        <v>532</v>
      </c>
      <c r="B534">
        <f>'Flight Input'!M534</f>
        <v>10.691508999996586</v>
      </c>
      <c r="C534">
        <f ca="1">INDIRECT(CONCATENATE("'Flight Input'!",Analysis!$B$2,A534+2))</f>
        <v>9.8715871800000006</v>
      </c>
      <c r="D534">
        <f t="shared" si="1070"/>
        <v>2.5378999998793006E-2</v>
      </c>
      <c r="F534">
        <f t="shared" ca="1" si="1074"/>
        <v>104.82634612451628</v>
      </c>
      <c r="G534">
        <f t="shared" ca="1" si="1075"/>
        <v>558.64837459387093</v>
      </c>
      <c r="I534">
        <f>SUM(D$2:D534)/COUNT(D$2:D534)</f>
        <v>1.9997949248122461E-2</v>
      </c>
      <c r="J534">
        <f>D534/I534</f>
        <v>1.2690801283624495</v>
      </c>
      <c r="L534">
        <f ca="1">VARA(C$2:C534)</f>
        <v>6.1160113599750268E-4</v>
      </c>
      <c r="M534">
        <f ca="1">(L534-L533)/D534</f>
        <v>-2.0247245679347591E-5</v>
      </c>
      <c r="N534">
        <f t="shared" ca="1" si="1076"/>
        <v>-1.3722171875037013</v>
      </c>
      <c r="O534" t="b">
        <f ca="1">IF(OR(O533,M534*MIN((B534-B$2)*Analysis!$B$19,1)&gt;Analysis!$B$18),TRUE,FALSE)</f>
        <v>0</v>
      </c>
      <c r="P534">
        <f ca="1">IF(O534,P533,SUM(C$2:C534)/COUNT(C$2:C534))</f>
        <v>9.8531994485178238</v>
      </c>
      <c r="Q534">
        <f ca="1">IF(O534,C534-P534,0)</f>
        <v>0</v>
      </c>
      <c r="R534">
        <f ca="1">R533+Q534*$D534</f>
        <v>0</v>
      </c>
      <c r="S534">
        <f t="shared" ca="1" si="1077"/>
        <v>0</v>
      </c>
      <c r="U534">
        <f ca="1">MEDIAN2(Q534,Analysis!$B$5,2)</f>
        <v>0</v>
      </c>
      <c r="V534">
        <f t="shared" ref="V534:W534" ca="1" si="1114">V533+U534*$D534</f>
        <v>0</v>
      </c>
      <c r="W534">
        <f t="shared" ca="1" si="1114"/>
        <v>0</v>
      </c>
      <c r="Y534">
        <f ca="1">AVERAGE2(U534,Analysis!$B$5,2)</f>
        <v>0</v>
      </c>
      <c r="Z534">
        <f t="shared" ref="Z534:AA534" ca="1" si="1115">Z533+Y534*$D534</f>
        <v>0</v>
      </c>
      <c r="AA534">
        <f t="shared" ca="1" si="1115"/>
        <v>0</v>
      </c>
      <c r="AD534">
        <f ca="1">IF(B534&gt;0,C534-Analysis!$B$14,0)</f>
        <v>1.4871035057140602E-2</v>
      </c>
      <c r="AE534">
        <f ca="1">IF(B534&gt;0,AE533+AD534*$D534,0)</f>
        <v>-3.8359980372961511E-2</v>
      </c>
      <c r="AF534">
        <f ca="1">IF(B534&gt;0,AF533+AE534*$D534,0)</f>
        <v>-0.26312822954220677</v>
      </c>
      <c r="AG534">
        <f ca="1">IF(AND(B534&gt;Analysis!$B$34,B534&lt;Analysis!$B$35),FilterInput(AD534,Analysis!$B$29,Analysis!$B$30),0)</f>
        <v>0</v>
      </c>
      <c r="AH534">
        <f ca="1">MEDIAN2(AG534,Analysis!$B$5,2)</f>
        <v>0</v>
      </c>
      <c r="AI534">
        <f ca="1">AVERAGE2(AH534,Analysis!$B$6,2)</f>
        <v>0</v>
      </c>
      <c r="AJ534">
        <f ca="1">INTEGRAL2(AI534,$B534,AJ533,AI533,$B533,Analysis!$B$22)</f>
        <v>0</v>
      </c>
      <c r="AK534">
        <f ca="1">IF(AND(B534&lt;Analysis!$B$35,B534&gt;0),INTEGRAL2(AJ534,$B534,AK533,AJ533,$B533,Analysis!$B$23),0)</f>
        <v>0</v>
      </c>
      <c r="AM534">
        <f>Analysis!$B$31*'Flight Input'!U534+IF('Flight Input'!U534 &gt; 0,Analysis!$B$32,0)</f>
        <v>0</v>
      </c>
      <c r="AN534">
        <f ca="1">_xlfn.COVARIANCE.P($AK$102:$AK$1171,AM534:AM1603)</f>
        <v>-4.9416248214160005E-2</v>
      </c>
      <c r="AO534">
        <f t="shared" ca="1" si="1073"/>
        <v>0</v>
      </c>
    </row>
    <row r="535" spans="1:41" x14ac:dyDescent="0.3">
      <c r="A535">
        <v>533</v>
      </c>
      <c r="B535">
        <f>'Flight Input'!M535</f>
        <v>10.711544999998296</v>
      </c>
      <c r="C535">
        <f ca="1">INDIRECT(CONCATENATE("'Flight Input'!",Analysis!$B$2,A535+2))</f>
        <v>9.8095487400000003</v>
      </c>
      <c r="D535">
        <f t="shared" si="1070"/>
        <v>2.0036000001709908E-2</v>
      </c>
      <c r="F535">
        <f t="shared" ca="1" si="1074"/>
        <v>105.02289024308769</v>
      </c>
      <c r="G535">
        <f t="shared" ca="1" si="1075"/>
        <v>560.75261322296103</v>
      </c>
      <c r="I535">
        <f>SUM(D$2:D535)/COUNT(D$2:D535)</f>
        <v>1.9998020637904051E-2</v>
      </c>
      <c r="J535">
        <f>D535/I535</f>
        <v>1.0018991561461774</v>
      </c>
      <c r="L535">
        <f ca="1">VARA(C$2:C535)</f>
        <v>6.1402180219378034E-4</v>
      </c>
      <c r="M535">
        <f ca="1">(L535-L534)/D535</f>
        <v>1.2081584128923327E-4</v>
      </c>
      <c r="N535">
        <f t="shared" ca="1" si="1076"/>
        <v>-3.0963485723051396</v>
      </c>
      <c r="O535" t="b">
        <f ca="1">IF(OR(O534,M535*MIN((B535-B$2)*Analysis!$B$19,1)&gt;Analysis!$B$18),TRUE,FALSE)</f>
        <v>0</v>
      </c>
      <c r="P535">
        <f ca="1">IF(O535,P534,SUM(C$2:C535)/COUNT(C$2:C535))</f>
        <v>9.8531177056179775</v>
      </c>
      <c r="Q535">
        <f ca="1">IF(O535,C535-P535,0)</f>
        <v>0</v>
      </c>
      <c r="R535">
        <f ca="1">R534+Q535*$D535</f>
        <v>0</v>
      </c>
      <c r="S535">
        <f t="shared" ca="1" si="1077"/>
        <v>0</v>
      </c>
      <c r="U535">
        <f ca="1">MEDIAN2(Q535,Analysis!$B$5,2)</f>
        <v>0</v>
      </c>
      <c r="V535">
        <f t="shared" ref="V535:W535" ca="1" si="1116">V534+U535*$D535</f>
        <v>0</v>
      </c>
      <c r="W535">
        <f t="shared" ca="1" si="1116"/>
        <v>0</v>
      </c>
      <c r="Y535">
        <f ca="1">AVERAGE2(U535,Analysis!$B$5,2)</f>
        <v>0</v>
      </c>
      <c r="Z535">
        <f t="shared" ref="Z535:AA535" ca="1" si="1117">Z534+Y535*$D535</f>
        <v>0</v>
      </c>
      <c r="AA535">
        <f t="shared" ca="1" si="1117"/>
        <v>0</v>
      </c>
      <c r="AD535">
        <f ca="1">IF(B535&gt;0,C535-Analysis!$B$14,0)</f>
        <v>-4.7167404942859648E-2</v>
      </c>
      <c r="AE535">
        <f ca="1">IF(B535&gt;0,AE534+AD535*$D535,0)</f>
        <v>-3.9305026498477301E-2</v>
      </c>
      <c r="AF535">
        <f ca="1">IF(B535&gt;0,AF534+AE535*$D535,0)</f>
        <v>-0.26391574505319748</v>
      </c>
      <c r="AG535">
        <f ca="1">IF(AND(B535&gt;Analysis!$B$34,B535&lt;Analysis!$B$35),FilterInput(AD535,Analysis!$B$29,Analysis!$B$30),0)</f>
        <v>0</v>
      </c>
      <c r="AH535">
        <f ca="1">MEDIAN2(AG535,Analysis!$B$5,2)</f>
        <v>0</v>
      </c>
      <c r="AI535">
        <f ca="1">AVERAGE2(AH535,Analysis!$B$6,2)</f>
        <v>0</v>
      </c>
      <c r="AJ535">
        <f ca="1">INTEGRAL2(AI535,$B535,AJ534,AI534,$B534,Analysis!$B$22)</f>
        <v>0</v>
      </c>
      <c r="AK535">
        <f ca="1">IF(AND(B535&lt;Analysis!$B$35,B535&gt;0),INTEGRAL2(AJ535,$B535,AK534,AJ534,$B534,Analysis!$B$23),0)</f>
        <v>0</v>
      </c>
      <c r="AM535">
        <f>Analysis!$B$31*'Flight Input'!U535+IF('Flight Input'!U535 &gt; 0,Analysis!$B$32,0)</f>
        <v>0</v>
      </c>
      <c r="AN535">
        <f ca="1">_xlfn.COVARIANCE.P($AK$102:$AK$1171,AM535:AM1604)</f>
        <v>-4.8735090148000461E-2</v>
      </c>
      <c r="AO535">
        <f t="shared" ca="1" si="1073"/>
        <v>0</v>
      </c>
    </row>
    <row r="536" spans="1:41" x14ac:dyDescent="0.3">
      <c r="A536">
        <v>534</v>
      </c>
      <c r="B536">
        <f>'Flight Input'!M536</f>
        <v>10.731562999993912</v>
      </c>
      <c r="C536">
        <f ca="1">INDIRECT(CONCATENATE("'Flight Input'!",Analysis!$B$2,A536+2))</f>
        <v>9.8886958200000006</v>
      </c>
      <c r="D536">
        <f t="shared" si="1070"/>
        <v>2.0017999995616265E-2</v>
      </c>
      <c r="F536">
        <f t="shared" ca="1" si="1074"/>
        <v>105.22084215596909</v>
      </c>
      <c r="G536">
        <f t="shared" ca="1" si="1075"/>
        <v>562.85892404077799</v>
      </c>
      <c r="I536">
        <f>SUM(D$2:D536)/COUNT(D$2:D536)</f>
        <v>1.9998058052431603E-2</v>
      </c>
      <c r="J536">
        <f>D536/I536</f>
        <v>1.0009971939841547</v>
      </c>
      <c r="L536">
        <f ca="1">VARA(C$2:C536)</f>
        <v>6.1523793409513406E-4</v>
      </c>
      <c r="M536">
        <f ca="1">(L536-L535)/D536</f>
        <v>6.0751918354483349E-5</v>
      </c>
      <c r="N536">
        <f t="shared" ca="1" si="1076"/>
        <v>3.9537955848402762</v>
      </c>
      <c r="O536" t="b">
        <f ca="1">IF(OR(O535,M536*MIN((B536-B$2)*Analysis!$B$19,1)&gt;Analysis!$B$18),TRUE,FALSE)</f>
        <v>0</v>
      </c>
      <c r="P536">
        <f ca="1">IF(O536,P535,SUM(C$2:C536)/COUNT(C$2:C536))</f>
        <v>9.8531842067663558</v>
      </c>
      <c r="Q536">
        <f ca="1">IF(O536,C536-P536,0)</f>
        <v>0</v>
      </c>
      <c r="R536">
        <f ca="1">R535+Q536*$D536</f>
        <v>0</v>
      </c>
      <c r="S536">
        <f t="shared" ca="1" si="1077"/>
        <v>0</v>
      </c>
      <c r="U536">
        <f ca="1">MEDIAN2(Q536,Analysis!$B$5,2)</f>
        <v>0</v>
      </c>
      <c r="V536">
        <f t="shared" ref="V536:W536" ca="1" si="1118">V535+U536*$D536</f>
        <v>0</v>
      </c>
      <c r="W536">
        <f t="shared" ca="1" si="1118"/>
        <v>0</v>
      </c>
      <c r="Y536">
        <f ca="1">AVERAGE2(U536,Analysis!$B$5,2)</f>
        <v>0</v>
      </c>
      <c r="Z536">
        <f t="shared" ref="Z536:AA536" ca="1" si="1119">Z535+Y536*$D536</f>
        <v>0</v>
      </c>
      <c r="AA536">
        <f t="shared" ca="1" si="1119"/>
        <v>0</v>
      </c>
      <c r="AD536">
        <f ca="1">IF(B536&gt;0,C536-Analysis!$B$14,0)</f>
        <v>3.1979675057140611E-2</v>
      </c>
      <c r="AE536">
        <f ca="1">IF(B536&gt;0,AE535+AD536*$D536,0)</f>
        <v>-3.8664857363323653E-2</v>
      </c>
      <c r="AF536">
        <f ca="1">IF(B536&gt;0,AF535+AE536*$D536,0)</f>
        <v>-0.26468973816772701</v>
      </c>
      <c r="AG536">
        <f ca="1">IF(AND(B536&gt;Analysis!$B$34,B536&lt;Analysis!$B$35),FilterInput(AD536,Analysis!$B$29,Analysis!$B$30),0)</f>
        <v>0</v>
      </c>
      <c r="AH536">
        <f ca="1">MEDIAN2(AG536,Analysis!$B$5,2)</f>
        <v>0</v>
      </c>
      <c r="AI536">
        <f ca="1">AVERAGE2(AH536,Analysis!$B$6,2)</f>
        <v>0</v>
      </c>
      <c r="AJ536">
        <f ca="1">INTEGRAL2(AI536,$B536,AJ535,AI535,$B535,Analysis!$B$22)</f>
        <v>0</v>
      </c>
      <c r="AK536">
        <f ca="1">IF(AND(B536&lt;Analysis!$B$35,B536&gt;0),INTEGRAL2(AJ536,$B536,AK535,AJ535,$B535,Analysis!$B$23),0)</f>
        <v>0</v>
      </c>
      <c r="AM536">
        <f>Analysis!$B$31*'Flight Input'!U536+IF('Flight Input'!U536 &gt; 0,Analysis!$B$32,0)</f>
        <v>0</v>
      </c>
      <c r="AN536">
        <f ca="1">_xlfn.COVARIANCE.P($AK$102:$AK$1171,AM536:AM1605)</f>
        <v>-4.8051958104039796E-2</v>
      </c>
      <c r="AO536">
        <f t="shared" ca="1" si="1073"/>
        <v>0</v>
      </c>
    </row>
    <row r="537" spans="1:41" x14ac:dyDescent="0.3">
      <c r="A537">
        <v>535</v>
      </c>
      <c r="B537">
        <f>'Flight Input'!M537</f>
        <v>10.752687999993213</v>
      </c>
      <c r="C537">
        <f ca="1">INDIRECT(CONCATENATE("'Flight Input'!",Analysis!$B$2,A537+2))</f>
        <v>9.9559335600000001</v>
      </c>
      <c r="D537">
        <f t="shared" si="1070"/>
        <v>2.1124999999301508E-2</v>
      </c>
      <c r="F537">
        <f t="shared" ca="1" si="1074"/>
        <v>105.43116125241714</v>
      </c>
      <c r="G537">
        <f t="shared" ca="1" si="1075"/>
        <v>565.08615732216163</v>
      </c>
      <c r="I537">
        <f>SUM(D$2:D537)/COUNT(D$2:D537)</f>
        <v>2.0000164485977152E-2</v>
      </c>
      <c r="J537">
        <f>D537/I537</f>
        <v>1.0562413131208506</v>
      </c>
      <c r="L537">
        <f ca="1">VARA(C$2:C537)</f>
        <v>6.3378465364436918E-4</v>
      </c>
      <c r="M537">
        <f ca="1">(L537-L536)/D537</f>
        <v>8.7795122129459688E-4</v>
      </c>
      <c r="N537">
        <f t="shared" ca="1" si="1076"/>
        <v>3.182851597738352</v>
      </c>
      <c r="O537" t="b">
        <f ca="1">IF(OR(O536,M537*MIN((B537-B$2)*Analysis!$B$19,1)&gt;Analysis!$B$18),TRUE,FALSE)</f>
        <v>0</v>
      </c>
      <c r="P537">
        <f ca="1">IF(O537,P536,SUM(C$2:C537)/COUNT(C$2:C537))</f>
        <v>9.8533759033208952</v>
      </c>
      <c r="Q537">
        <f ca="1">IF(O537,C537-P537,0)</f>
        <v>0</v>
      </c>
      <c r="R537">
        <f ca="1">R536+Q537*$D537</f>
        <v>0</v>
      </c>
      <c r="S537">
        <f t="shared" ca="1" si="1077"/>
        <v>0</v>
      </c>
      <c r="U537">
        <f ca="1">MEDIAN2(Q537,Analysis!$B$5,2)</f>
        <v>0</v>
      </c>
      <c r="V537">
        <f t="shared" ref="V537:W537" ca="1" si="1120">V536+U537*$D537</f>
        <v>0</v>
      </c>
      <c r="W537">
        <f t="shared" ca="1" si="1120"/>
        <v>0</v>
      </c>
      <c r="Y537">
        <f ca="1">AVERAGE2(U537,Analysis!$B$5,2)</f>
        <v>0</v>
      </c>
      <c r="Z537">
        <f t="shared" ref="Z537:AA537" ca="1" si="1121">Z536+Y537*$D537</f>
        <v>0</v>
      </c>
      <c r="AA537">
        <f t="shared" ca="1" si="1121"/>
        <v>0</v>
      </c>
      <c r="AD537">
        <f ca="1">IF(B537&gt;0,C537-Analysis!$B$14,0)</f>
        <v>9.9217415057140101E-2</v>
      </c>
      <c r="AE537">
        <f ca="1">IF(B537&gt;0,AE536+AD537*$D537,0)</f>
        <v>-3.6568889470310874E-2</v>
      </c>
      <c r="AF537">
        <f ca="1">IF(B537&gt;0,AF536+AE537*$D537,0)</f>
        <v>-0.26546225595776179</v>
      </c>
      <c r="AG537">
        <f ca="1">IF(AND(B537&gt;Analysis!$B$34,B537&lt;Analysis!$B$35),FilterInput(AD537,Analysis!$B$29,Analysis!$B$30),0)</f>
        <v>0</v>
      </c>
      <c r="AH537">
        <f ca="1">MEDIAN2(AG537,Analysis!$B$5,2)</f>
        <v>0</v>
      </c>
      <c r="AI537">
        <f ca="1">AVERAGE2(AH537,Analysis!$B$6,2)</f>
        <v>0</v>
      </c>
      <c r="AJ537">
        <f ca="1">INTEGRAL2(AI537,$B537,AJ536,AI536,$B536,Analysis!$B$22)</f>
        <v>0</v>
      </c>
      <c r="AK537">
        <f ca="1">IF(AND(B537&lt;Analysis!$B$35,B537&gt;0),INTEGRAL2(AJ537,$B537,AK536,AJ536,$B536,Analysis!$B$23),0)</f>
        <v>0</v>
      </c>
      <c r="AM537">
        <f>Analysis!$B$31*'Flight Input'!U537+IF('Flight Input'!U537 &gt; 0,Analysis!$B$32,0)</f>
        <v>0</v>
      </c>
      <c r="AN537">
        <f ca="1">_xlfn.COVARIANCE.P($AK$102:$AK$1171,AM537:AM1606)</f>
        <v>-4.7366519035005293E-2</v>
      </c>
      <c r="AO537">
        <f t="shared" ca="1" si="1073"/>
        <v>0</v>
      </c>
    </row>
    <row r="538" spans="1:41" x14ac:dyDescent="0.3">
      <c r="A538">
        <v>536</v>
      </c>
      <c r="B538">
        <f>'Flight Input'!M538</f>
        <v>10.768247999993037</v>
      </c>
      <c r="C538">
        <f ca="1">INDIRECT(CONCATENATE("'Flight Input'!",Analysis!$B$2,A538+2))</f>
        <v>9.7801285500000006</v>
      </c>
      <c r="D538">
        <f t="shared" si="1070"/>
        <v>1.5559999999823049E-2</v>
      </c>
      <c r="F538">
        <f t="shared" ca="1" si="1074"/>
        <v>105.58334005265341</v>
      </c>
      <c r="G538">
        <f t="shared" ca="1" si="1075"/>
        <v>566.7290340933622</v>
      </c>
      <c r="I538">
        <f>SUM(D$2:D538)/COUNT(D$2:D538)</f>
        <v>1.9991880597010448E-2</v>
      </c>
      <c r="J538">
        <f>D538/I538</f>
        <v>0.77831597304306954</v>
      </c>
      <c r="L538">
        <f ca="1">VARA(C$2:C538)</f>
        <v>6.4259323405557354E-4</v>
      </c>
      <c r="M538">
        <f ca="1">(L538-L537)/D538</f>
        <v>5.661041395439929E-4</v>
      </c>
      <c r="N538">
        <f t="shared" ca="1" si="1076"/>
        <v>-11.298522493701721</v>
      </c>
      <c r="O538" t="b">
        <f ca="1">IF(OR(O537,M538*MIN((B538-B$2)*Analysis!$B$19,1)&gt;Analysis!$B$18),TRUE,FALSE)</f>
        <v>0</v>
      </c>
      <c r="P538">
        <f ca="1">IF(O538,P537,SUM(C$2:C538)/COUNT(C$2:C538))</f>
        <v>9.8532395022905028</v>
      </c>
      <c r="Q538">
        <f ca="1">IF(O538,C538-P538,0)</f>
        <v>0</v>
      </c>
      <c r="R538">
        <f ca="1">R537+Q538*$D538</f>
        <v>0</v>
      </c>
      <c r="S538">
        <f t="shared" ca="1" si="1077"/>
        <v>0</v>
      </c>
      <c r="U538">
        <f ca="1">MEDIAN2(Q538,Analysis!$B$5,2)</f>
        <v>0</v>
      </c>
      <c r="V538">
        <f t="shared" ref="V538:W538" ca="1" si="1122">V537+U538*$D538</f>
        <v>0</v>
      </c>
      <c r="W538">
        <f t="shared" ca="1" si="1122"/>
        <v>0</v>
      </c>
      <c r="Y538">
        <f ca="1">AVERAGE2(U538,Analysis!$B$5,2)</f>
        <v>0</v>
      </c>
      <c r="Z538">
        <f t="shared" ref="Z538:AA538" ca="1" si="1123">Z537+Y538*$D538</f>
        <v>0</v>
      </c>
      <c r="AA538">
        <f t="shared" ca="1" si="1123"/>
        <v>0</v>
      </c>
      <c r="AD538">
        <f ca="1">IF(B538&gt;0,C538-Analysis!$B$14,0)</f>
        <v>-7.6587594942859383E-2</v>
      </c>
      <c r="AE538">
        <f ca="1">IF(B538&gt;0,AE537+AD538*$D538,0)</f>
        <v>-3.776059244760821E-2</v>
      </c>
      <c r="AF538">
        <f ca="1">IF(B538&gt;0,AF537+AE538*$D538,0)</f>
        <v>-0.2660498107762399</v>
      </c>
      <c r="AG538">
        <f ca="1">IF(AND(B538&gt;Analysis!$B$34,B538&lt;Analysis!$B$35),FilterInput(AD538,Analysis!$B$29,Analysis!$B$30),0)</f>
        <v>0</v>
      </c>
      <c r="AH538">
        <f ca="1">MEDIAN2(AG538,Analysis!$B$5,2)</f>
        <v>0</v>
      </c>
      <c r="AI538">
        <f ca="1">AVERAGE2(AH538,Analysis!$B$6,2)</f>
        <v>0</v>
      </c>
      <c r="AJ538">
        <f ca="1">INTEGRAL2(AI538,$B538,AJ537,AI537,$B537,Analysis!$B$22)</f>
        <v>0</v>
      </c>
      <c r="AK538">
        <f ca="1">IF(AND(B538&lt;Analysis!$B$35,B538&gt;0),INTEGRAL2(AJ538,$B538,AK537,AJ537,$B537,Analysis!$B$23),0)</f>
        <v>0</v>
      </c>
      <c r="AM538">
        <f>Analysis!$B$31*'Flight Input'!U538+IF('Flight Input'!U538 &gt; 0,Analysis!$B$32,0)</f>
        <v>0</v>
      </c>
      <c r="AN538">
        <f ca="1">_xlfn.COVARIANCE.P($AK$102:$AK$1171,AM538:AM1607)</f>
        <v>-4.6678840550395048E-2</v>
      </c>
      <c r="AO538">
        <f t="shared" ca="1" si="1073"/>
        <v>0</v>
      </c>
    </row>
    <row r="539" spans="1:41" x14ac:dyDescent="0.3">
      <c r="A539">
        <v>537</v>
      </c>
      <c r="B539">
        <f>'Flight Input'!M539</f>
        <v>10.792191000000457</v>
      </c>
      <c r="C539">
        <f ca="1">INDIRECT(CONCATENATE("'Flight Input'!",Analysis!$B$2,A539+2))</f>
        <v>9.7760672100000008</v>
      </c>
      <c r="D539">
        <f t="shared" si="1070"/>
        <v>2.3943000007420778E-2</v>
      </c>
      <c r="F539">
        <f t="shared" ca="1" si="1074"/>
        <v>105.81740842993499</v>
      </c>
      <c r="G539">
        <f t="shared" ca="1" si="1075"/>
        <v>569.26262030418536</v>
      </c>
      <c r="I539">
        <f>SUM(D$2:D539)/COUNT(D$2:D539)</f>
        <v>1.9999238361275644E-2</v>
      </c>
      <c r="J539">
        <f>D539/I539</f>
        <v>1.1971955918972097</v>
      </c>
      <c r="L539">
        <f ca="1">VARA(C$2:C539)</f>
        <v>6.5246641775050008E-4</v>
      </c>
      <c r="M539">
        <f ca="1">(L539-L538)/D539</f>
        <v>4.1236201361009471E-4</v>
      </c>
      <c r="N539">
        <f t="shared" ca="1" si="1076"/>
        <v>-0.16962536017796642</v>
      </c>
      <c r="O539" t="b">
        <f ca="1">IF(OR(O538,M539*MIN((B539-B$2)*Analysis!$B$19,1)&gt;Analysis!$B$18),TRUE,FALSE)</f>
        <v>0</v>
      </c>
      <c r="P539">
        <f ca="1">IF(O539,P538,SUM(C$2:C539)/COUNT(C$2:C539))</f>
        <v>9.8530960593680295</v>
      </c>
      <c r="Q539">
        <f ca="1">IF(O539,C539-P539,0)</f>
        <v>0</v>
      </c>
      <c r="R539">
        <f ca="1">R538+Q539*$D539</f>
        <v>0</v>
      </c>
      <c r="S539">
        <f t="shared" ca="1" si="1077"/>
        <v>0</v>
      </c>
      <c r="U539">
        <f ca="1">MEDIAN2(Q539,Analysis!$B$5,2)</f>
        <v>0</v>
      </c>
      <c r="V539">
        <f t="shared" ref="V539:W539" ca="1" si="1124">V538+U539*$D539</f>
        <v>0</v>
      </c>
      <c r="W539">
        <f t="shared" ca="1" si="1124"/>
        <v>0</v>
      </c>
      <c r="Y539">
        <f ca="1">AVERAGE2(U539,Analysis!$B$5,2)</f>
        <v>0</v>
      </c>
      <c r="Z539">
        <f t="shared" ref="Z539:AA539" ca="1" si="1125">Z538+Y539*$D539</f>
        <v>0</v>
      </c>
      <c r="AA539">
        <f t="shared" ca="1" si="1125"/>
        <v>0</v>
      </c>
      <c r="AD539">
        <f ca="1">IF(B539&gt;0,C539-Analysis!$B$14,0)</f>
        <v>-8.0648934942859185E-2</v>
      </c>
      <c r="AE539">
        <f ca="1">IF(B539&gt;0,AE538+AD539*$D539,0)</f>
        <v>-3.9691569897543563E-2</v>
      </c>
      <c r="AF539">
        <f ca="1">IF(B539&gt;0,AF538+AE539*$D539,0)</f>
        <v>-0.26700014603459132</v>
      </c>
      <c r="AG539">
        <f ca="1">IF(AND(B539&gt;Analysis!$B$34,B539&lt;Analysis!$B$35),FilterInput(AD539,Analysis!$B$29,Analysis!$B$30),0)</f>
        <v>0</v>
      </c>
      <c r="AH539">
        <f ca="1">MEDIAN2(AG539,Analysis!$B$5,2)</f>
        <v>0</v>
      </c>
      <c r="AI539">
        <f ca="1">AVERAGE2(AH539,Analysis!$B$6,2)</f>
        <v>0</v>
      </c>
      <c r="AJ539">
        <f ca="1">INTEGRAL2(AI539,$B539,AJ538,AI538,$B538,Analysis!$B$22)</f>
        <v>0</v>
      </c>
      <c r="AK539">
        <f ca="1">IF(AND(B539&lt;Analysis!$B$35,B539&gt;0),INTEGRAL2(AJ539,$B539,AK538,AJ538,$B538,Analysis!$B$23),0)</f>
        <v>0</v>
      </c>
      <c r="AM539">
        <f>Analysis!$B$31*'Flight Input'!U539+IF('Flight Input'!U539 &gt; 0,Analysis!$B$32,0)</f>
        <v>0</v>
      </c>
      <c r="AN539">
        <f ca="1">_xlfn.COVARIANCE.P($AK$102:$AK$1171,AM539:AM1608)</f>
        <v>-4.5989244093163538E-2</v>
      </c>
      <c r="AO539">
        <f t="shared" ca="1" si="1073"/>
        <v>0</v>
      </c>
    </row>
    <row r="540" spans="1:41" x14ac:dyDescent="0.3">
      <c r="A540">
        <v>538</v>
      </c>
      <c r="B540">
        <f>'Flight Input'!M540</f>
        <v>10.812338000003365</v>
      </c>
      <c r="C540">
        <f ca="1">INDIRECT(CONCATENATE("'Flight Input'!",Analysis!$B$2,A540+2))</f>
        <v>9.9441419399999997</v>
      </c>
      <c r="D540">
        <f t="shared" si="1070"/>
        <v>2.0147000002907589E-2</v>
      </c>
      <c r="F540">
        <f t="shared" ca="1" si="1074"/>
        <v>106.01775305762908</v>
      </c>
      <c r="G540">
        <f t="shared" ca="1" si="1075"/>
        <v>571.39855997534562</v>
      </c>
      <c r="I540">
        <f>SUM(D$2:D540)/COUNT(D$2:D540)</f>
        <v>1.9999513011167154E-2</v>
      </c>
      <c r="J540">
        <f>D540/I540</f>
        <v>1.007374529152689</v>
      </c>
      <c r="L540">
        <f ca="1">VARA(C$2:C540)</f>
        <v>6.6663278732274813E-4</v>
      </c>
      <c r="M540">
        <f ca="1">(L540-L539)/D540</f>
        <v>7.0315032363148732E-4</v>
      </c>
      <c r="N540">
        <f t="shared" ca="1" si="1076"/>
        <v>8.34241971389004</v>
      </c>
      <c r="O540" t="b">
        <f ca="1">IF(OR(O539,M540*MIN((B540-B$2)*Analysis!$B$19,1)&gt;Analysis!$B$18),TRUE,FALSE)</f>
        <v>0</v>
      </c>
      <c r="P540">
        <f ca="1">IF(O540,P539,SUM(C$2:C540)/COUNT(C$2:C540))</f>
        <v>9.853264975658627</v>
      </c>
      <c r="Q540">
        <f ca="1">IF(O540,C540-P540,0)</f>
        <v>0</v>
      </c>
      <c r="R540">
        <f ca="1">R539+Q540*$D540</f>
        <v>0</v>
      </c>
      <c r="S540">
        <f t="shared" ca="1" si="1077"/>
        <v>0</v>
      </c>
      <c r="U540">
        <f ca="1">MEDIAN2(Q540,Analysis!$B$5,2)</f>
        <v>0</v>
      </c>
      <c r="V540">
        <f t="shared" ref="V540:W540" ca="1" si="1126">V539+U540*$D540</f>
        <v>0</v>
      </c>
      <c r="W540">
        <f t="shared" ca="1" si="1126"/>
        <v>0</v>
      </c>
      <c r="Y540">
        <f ca="1">AVERAGE2(U540,Analysis!$B$5,2)</f>
        <v>0</v>
      </c>
      <c r="Z540">
        <f t="shared" ref="Z540:AA540" ca="1" si="1127">Z539+Y540*$D540</f>
        <v>0</v>
      </c>
      <c r="AA540">
        <f t="shared" ca="1" si="1127"/>
        <v>0</v>
      </c>
      <c r="AD540">
        <f ca="1">IF(B540&gt;0,C540-Analysis!$B$14,0)</f>
        <v>8.7425795057139766E-2</v>
      </c>
      <c r="AE540">
        <f ca="1">IF(B540&gt;0,AE539+AD540*$D540,0)</f>
        <v>-3.7930202404273167E-2</v>
      </c>
      <c r="AF540">
        <f ca="1">IF(B540&gt;0,AF539+AE540*$D540,0)</f>
        <v>-0.26776432582254051</v>
      </c>
      <c r="AG540">
        <f ca="1">IF(AND(B540&gt;Analysis!$B$34,B540&lt;Analysis!$B$35),FilterInput(AD540,Analysis!$B$29,Analysis!$B$30),0)</f>
        <v>0</v>
      </c>
      <c r="AH540">
        <f ca="1">MEDIAN2(AG540,Analysis!$B$5,2)</f>
        <v>0</v>
      </c>
      <c r="AI540">
        <f ca="1">AVERAGE2(AH540,Analysis!$B$6,2)</f>
        <v>0</v>
      </c>
      <c r="AJ540">
        <f ca="1">INTEGRAL2(AI540,$B540,AJ539,AI539,$B539,Analysis!$B$22)</f>
        <v>0</v>
      </c>
      <c r="AK540">
        <f ca="1">IF(AND(B540&lt;Analysis!$B$35,B540&gt;0),INTEGRAL2(AJ540,$B540,AK539,AJ539,$B539,Analysis!$B$23),0)</f>
        <v>0</v>
      </c>
      <c r="AM540">
        <f>Analysis!$B$31*'Flight Input'!U540+IF('Flight Input'!U540 &gt; 0,Analysis!$B$32,0)</f>
        <v>0</v>
      </c>
      <c r="AN540">
        <f ca="1">_xlfn.COVARIANCE.P($AK$102:$AK$1171,AM540:AM1609)</f>
        <v>-4.5296775689629934E-2</v>
      </c>
      <c r="AO540">
        <f t="shared" ca="1" si="1073"/>
        <v>0</v>
      </c>
    </row>
    <row r="541" spans="1:41" x14ac:dyDescent="0.3">
      <c r="A541">
        <v>539</v>
      </c>
      <c r="B541">
        <f>'Flight Input'!M541</f>
        <v>10.827447999996366</v>
      </c>
      <c r="C541">
        <f ca="1">INDIRECT(CONCATENATE("'Flight Input'!",Analysis!$B$2,A541+2))</f>
        <v>9.8729017200000015</v>
      </c>
      <c r="D541">
        <f t="shared" si="1070"/>
        <v>1.5109999993001111E-2</v>
      </c>
      <c r="F541">
        <f t="shared" ca="1" si="1074"/>
        <v>106.16693260254918</v>
      </c>
      <c r="G541">
        <f t="shared" ca="1" si="1075"/>
        <v>573.00274232622712</v>
      </c>
      <c r="I541">
        <f>SUM(D$2:D541)/COUNT(D$2:D541)</f>
        <v>1.9990441558443282E-2</v>
      </c>
      <c r="J541">
        <f>D541/I541</f>
        <v>0.75586124242559116</v>
      </c>
      <c r="L541">
        <f ca="1">VARA(C$2:C541)</f>
        <v>6.6611006907364126E-4</v>
      </c>
      <c r="M541">
        <f ca="1">(L541-L540)/D541</f>
        <v>-3.4594192544605667E-5</v>
      </c>
      <c r="N541">
        <f t="shared" ca="1" si="1076"/>
        <v>-4.7147730001983037</v>
      </c>
      <c r="O541" t="b">
        <f ca="1">IF(OR(O540,M541*MIN((B541-B$2)*Analysis!$B$19,1)&gt;Analysis!$B$18),TRUE,FALSE)</f>
        <v>0</v>
      </c>
      <c r="P541">
        <f ca="1">IF(O541,P540,SUM(C$2:C541)/COUNT(C$2:C541))</f>
        <v>9.8533013399999998</v>
      </c>
      <c r="Q541">
        <f ca="1">IF(O541,C541-P541,0)</f>
        <v>0</v>
      </c>
      <c r="R541">
        <f ca="1">R540+Q541*$D541</f>
        <v>0</v>
      </c>
      <c r="S541">
        <f t="shared" ca="1" si="1077"/>
        <v>0</v>
      </c>
      <c r="U541">
        <f ca="1">MEDIAN2(Q541,Analysis!$B$5,2)</f>
        <v>0</v>
      </c>
      <c r="V541">
        <f t="shared" ref="V541:W541" ca="1" si="1128">V540+U541*$D541</f>
        <v>0</v>
      </c>
      <c r="W541">
        <f t="shared" ca="1" si="1128"/>
        <v>0</v>
      </c>
      <c r="Y541">
        <f ca="1">AVERAGE2(U541,Analysis!$B$5,2)</f>
        <v>0</v>
      </c>
      <c r="Z541">
        <f t="shared" ref="Z541:AA541" ca="1" si="1129">Z540+Y541*$D541</f>
        <v>0</v>
      </c>
      <c r="AA541">
        <f t="shared" ca="1" si="1129"/>
        <v>0</v>
      </c>
      <c r="AD541">
        <f ca="1">IF(B541&gt;0,C541-Analysis!$B$14,0)</f>
        <v>1.6185575057141577E-2</v>
      </c>
      <c r="AE541">
        <f ca="1">IF(B541&gt;0,AE540+AD541*$D541,0)</f>
        <v>-3.7685638365273041E-2</v>
      </c>
      <c r="AF541">
        <f ca="1">IF(B541&gt;0,AF540+AE541*$D541,0)</f>
        <v>-0.26833375581797603</v>
      </c>
      <c r="AG541">
        <f ca="1">IF(AND(B541&gt;Analysis!$B$34,B541&lt;Analysis!$B$35),FilterInput(AD541,Analysis!$B$29,Analysis!$B$30),0)</f>
        <v>0</v>
      </c>
      <c r="AH541">
        <f ca="1">MEDIAN2(AG541,Analysis!$B$5,2)</f>
        <v>0</v>
      </c>
      <c r="AI541">
        <f ca="1">AVERAGE2(AH541,Analysis!$B$6,2)</f>
        <v>0</v>
      </c>
      <c r="AJ541">
        <f ca="1">INTEGRAL2(AI541,$B541,AJ540,AI540,$B540,Analysis!$B$22)</f>
        <v>0</v>
      </c>
      <c r="AK541">
        <f ca="1">IF(AND(B541&lt;Analysis!$B$35,B541&gt;0),INTEGRAL2(AJ541,$B541,AK540,AJ540,$B540,Analysis!$B$23),0)</f>
        <v>0</v>
      </c>
      <c r="AM541">
        <f>Analysis!$B$31*'Flight Input'!U541+IF('Flight Input'!U541 &gt; 0,Analysis!$B$32,0)</f>
        <v>0</v>
      </c>
      <c r="AN541">
        <f ca="1">_xlfn.COVARIANCE.P($AK$102:$AK$1171,AM541:AM1610)</f>
        <v>-4.4602147834435099E-2</v>
      </c>
      <c r="AO541">
        <f t="shared" ca="1" si="1073"/>
        <v>0</v>
      </c>
    </row>
    <row r="542" spans="1:41" x14ac:dyDescent="0.3">
      <c r="A542">
        <v>540</v>
      </c>
      <c r="B542">
        <f>'Flight Input'!M542</f>
        <v>10.847934000004898</v>
      </c>
      <c r="C542">
        <f ca="1">INDIRECT(CONCATENATE("'Flight Input'!",Analysis!$B$2,A542+2))</f>
        <v>9.9370002599999996</v>
      </c>
      <c r="D542">
        <f t="shared" si="1070"/>
        <v>2.0486000008531846E-2</v>
      </c>
      <c r="F542">
        <f t="shared" ca="1" si="1074"/>
        <v>106.37050198996032</v>
      </c>
      <c r="G542">
        <f t="shared" ca="1" si="1075"/>
        <v>575.18184843090103</v>
      </c>
      <c r="I542">
        <f>SUM(D$2:D542)/COUNT(D$2:D542)</f>
        <v>1.9991359259276781E-2</v>
      </c>
      <c r="J542">
        <f>D542/I542</f>
        <v>1.0247427272372953</v>
      </c>
      <c r="L542">
        <f ca="1">VARA(C$2:C542)</f>
        <v>6.7782571713820153E-4</v>
      </c>
      <c r="M542">
        <f ca="1">(L542-L541)/D542</f>
        <v>5.7188558330962776E-4</v>
      </c>
      <c r="N542">
        <f t="shared" ca="1" si="1076"/>
        <v>3.1288948537197494</v>
      </c>
      <c r="O542" t="b">
        <f ca="1">IF(OR(O541,M542*MIN((B542-B$2)*Analysis!$B$19,1)&gt;Analysis!$B$18),TRUE,FALSE)</f>
        <v>0</v>
      </c>
      <c r="P542">
        <f ca="1">IF(O542,P541,SUM(C$2:C542)/COUNT(C$2:C542))</f>
        <v>9.8534560514972274</v>
      </c>
      <c r="Q542">
        <f ca="1">IF(O542,C542-P542,0)</f>
        <v>0</v>
      </c>
      <c r="R542">
        <f ca="1">R541+Q542*$D542</f>
        <v>0</v>
      </c>
      <c r="S542">
        <f t="shared" ca="1" si="1077"/>
        <v>0</v>
      </c>
      <c r="U542">
        <f ca="1">MEDIAN2(Q542,Analysis!$B$5,2)</f>
        <v>0</v>
      </c>
      <c r="V542">
        <f t="shared" ref="V542:W542" ca="1" si="1130">V541+U542*$D542</f>
        <v>0</v>
      </c>
      <c r="W542">
        <f t="shared" ca="1" si="1130"/>
        <v>0</v>
      </c>
      <c r="Y542">
        <f ca="1">AVERAGE2(U542,Analysis!$B$5,2)</f>
        <v>0</v>
      </c>
      <c r="Z542">
        <f t="shared" ref="Z542:AA542" ca="1" si="1131">Z541+Y542*$D542</f>
        <v>0</v>
      </c>
      <c r="AA542">
        <f t="shared" ca="1" si="1131"/>
        <v>0</v>
      </c>
      <c r="AD542">
        <f ca="1">IF(B542&gt;0,C542-Analysis!$B$14,0)</f>
        <v>8.0284115057139616E-2</v>
      </c>
      <c r="AE542">
        <f ca="1">IF(B542&gt;0,AE541+AD542*$D542,0)</f>
        <v>-3.6040937983527505E-2</v>
      </c>
      <c r="AF542">
        <f ca="1">IF(B542&gt;0,AF541+AE542*$D542,0)</f>
        <v>-0.26907209047381409</v>
      </c>
      <c r="AG542">
        <f ca="1">IF(AND(B542&gt;Analysis!$B$34,B542&lt;Analysis!$B$35),FilterInput(AD542,Analysis!$B$29,Analysis!$B$30),0)</f>
        <v>0</v>
      </c>
      <c r="AH542">
        <f ca="1">MEDIAN2(AG542,Analysis!$B$5,2)</f>
        <v>0</v>
      </c>
      <c r="AI542">
        <f ca="1">AVERAGE2(AH542,Analysis!$B$6,2)</f>
        <v>0</v>
      </c>
      <c r="AJ542">
        <f ca="1">INTEGRAL2(AI542,$B542,AJ541,AI541,$B541,Analysis!$B$22)</f>
        <v>0</v>
      </c>
      <c r="AK542">
        <f ca="1">IF(AND(B542&lt;Analysis!$B$35,B542&gt;0),INTEGRAL2(AJ542,$B542,AK541,AJ541,$B541,Analysis!$B$23),0)</f>
        <v>0</v>
      </c>
      <c r="AM542">
        <f>Analysis!$B$31*'Flight Input'!U542+IF('Flight Input'!U542 &gt; 0,Analysis!$B$32,0)</f>
        <v>0</v>
      </c>
      <c r="AN542">
        <f ca="1">_xlfn.COVARIANCE.P($AK$102:$AK$1171,AM542:AM1611)</f>
        <v>-4.3905134311343672E-2</v>
      </c>
      <c r="AO542">
        <f t="shared" ca="1" si="1073"/>
        <v>0</v>
      </c>
    </row>
    <row r="543" spans="1:41" x14ac:dyDescent="0.3">
      <c r="A543">
        <v>541</v>
      </c>
      <c r="B543">
        <f>'Flight Input'!M543</f>
        <v>10.869233000004897</v>
      </c>
      <c r="C543">
        <f ca="1">INDIRECT(CONCATENATE("'Flight Input'!",Analysis!$B$2,A543+2))</f>
        <v>9.8982409500000017</v>
      </c>
      <c r="D543">
        <f t="shared" si="1070"/>
        <v>2.1298999999999069E-2</v>
      </c>
      <c r="F543">
        <f t="shared" ca="1" si="1074"/>
        <v>106.58132462395436</v>
      </c>
      <c r="G543">
        <f t="shared" ca="1" si="1075"/>
        <v>577.45192406406659</v>
      </c>
      <c r="I543">
        <f>SUM(D$2:D543)/COUNT(D$2:D543)</f>
        <v>1.9993776340128392E-2</v>
      </c>
      <c r="J543">
        <f>D543/I543</f>
        <v>1.0652814974853468</v>
      </c>
      <c r="L543">
        <f ca="1">VARA(C$2:C543)</f>
        <v>6.8027333430455649E-4</v>
      </c>
      <c r="M543">
        <f ca="1">(L543-L542)/D543</f>
        <v>1.1491699921851074E-4</v>
      </c>
      <c r="N543">
        <f t="shared" ca="1" si="1076"/>
        <v>-1.8197713507676219</v>
      </c>
      <c r="O543" t="b">
        <f ca="1">IF(OR(O542,M543*MIN((B543-B$2)*Analysis!$B$19,1)&gt;Analysis!$B$18),TRUE,FALSE)</f>
        <v>0</v>
      </c>
      <c r="P543">
        <f ca="1">IF(O543,P542,SUM(C$2:C543)/COUNT(C$2:C543))</f>
        <v>9.8535386804612557</v>
      </c>
      <c r="Q543">
        <f ca="1">IF(O543,C543-P543,0)</f>
        <v>0</v>
      </c>
      <c r="R543">
        <f ca="1">R542+Q543*$D543</f>
        <v>0</v>
      </c>
      <c r="S543">
        <f t="shared" ca="1" si="1077"/>
        <v>0</v>
      </c>
      <c r="U543">
        <f ca="1">MEDIAN2(Q543,Analysis!$B$5,2)</f>
        <v>0</v>
      </c>
      <c r="V543">
        <f t="shared" ref="V543:W543" ca="1" si="1132">V542+U543*$D543</f>
        <v>0</v>
      </c>
      <c r="W543">
        <f t="shared" ca="1" si="1132"/>
        <v>0</v>
      </c>
      <c r="Y543">
        <f ca="1">AVERAGE2(U543,Analysis!$B$5,2)</f>
        <v>0</v>
      </c>
      <c r="Z543">
        <f t="shared" ref="Z543:AA543" ca="1" si="1133">Z542+Y543*$D543</f>
        <v>0</v>
      </c>
      <c r="AA543">
        <f t="shared" ca="1" si="1133"/>
        <v>0</v>
      </c>
      <c r="AD543">
        <f ca="1">IF(B543&gt;0,C543-Analysis!$B$14,0)</f>
        <v>4.1524805057141734E-2</v>
      </c>
      <c r="AE543">
        <f ca="1">IF(B543&gt;0,AE542+AD543*$D543,0)</f>
        <v>-3.5156501160615479E-2</v>
      </c>
      <c r="AF543">
        <f ca="1">IF(B543&gt;0,AF542+AE543*$D543,0)</f>
        <v>-0.26982088879203397</v>
      </c>
      <c r="AG543">
        <f ca="1">IF(AND(B543&gt;Analysis!$B$34,B543&lt;Analysis!$B$35),FilterInput(AD543,Analysis!$B$29,Analysis!$B$30),0)</f>
        <v>0</v>
      </c>
      <c r="AH543">
        <f ca="1">MEDIAN2(AG543,Analysis!$B$5,2)</f>
        <v>0</v>
      </c>
      <c r="AI543">
        <f ca="1">AVERAGE2(AH543,Analysis!$B$6,2)</f>
        <v>0</v>
      </c>
      <c r="AJ543">
        <f ca="1">INTEGRAL2(AI543,$B543,AJ542,AI542,$B542,Analysis!$B$22)</f>
        <v>0</v>
      </c>
      <c r="AK543">
        <f ca="1">IF(AND(B543&lt;Analysis!$B$35,B543&gt;0),INTEGRAL2(AJ543,$B543,AK542,AJ542,$B542,Analysis!$B$23),0)</f>
        <v>0</v>
      </c>
      <c r="AM543">
        <f>Analysis!$B$31*'Flight Input'!U543+IF('Flight Input'!U543 &gt; 0,Analysis!$B$32,0)</f>
        <v>0</v>
      </c>
      <c r="AN543">
        <f ca="1">_xlfn.COVARIANCE.P($AK$102:$AK$1171,AM543:AM1612)</f>
        <v>-4.3205902177161221E-2</v>
      </c>
      <c r="AO543">
        <f t="shared" ca="1" si="1073"/>
        <v>0</v>
      </c>
    </row>
    <row r="544" spans="1:41" x14ac:dyDescent="0.3">
      <c r="A544">
        <v>542</v>
      </c>
      <c r="B544">
        <f>'Flight Input'!M544</f>
        <v>10.892042000006768</v>
      </c>
      <c r="C544">
        <f ca="1">INDIRECT(CONCATENATE("'Flight Input'!",Analysis!$B$2,A544+2))</f>
        <v>9.9705995099999996</v>
      </c>
      <c r="D544">
        <f t="shared" si="1070"/>
        <v>2.2809000001871027E-2</v>
      </c>
      <c r="F544">
        <f t="shared" ca="1" si="1074"/>
        <v>106.8087440281966</v>
      </c>
      <c r="G544">
        <f t="shared" ca="1" si="1075"/>
        <v>579.88812470680557</v>
      </c>
      <c r="I544">
        <f>SUM(D$2:D544)/COUNT(D$2:D544)</f>
        <v>1.9998970479725705E-2</v>
      </c>
      <c r="J544">
        <f>D544/I544</f>
        <v>1.1405087089354944</v>
      </c>
      <c r="L544">
        <f ca="1">VARA(C$2:C544)</f>
        <v>7.0425438285177835E-4</v>
      </c>
      <c r="M544">
        <f ca="1">(L544-L543)/D544</f>
        <v>1.0513853542572973E-3</v>
      </c>
      <c r="N544">
        <f t="shared" ca="1" si="1076"/>
        <v>3.1723688015284432</v>
      </c>
      <c r="O544" t="b">
        <f ca="1">IF(OR(O543,M544*MIN((B544-B$2)*Analysis!$B$19,1)&gt;Analysis!$B$18),TRUE,FALSE)</f>
        <v>0</v>
      </c>
      <c r="P544">
        <f ca="1">IF(O544,P543,SUM(C$2:C544)/COUNT(C$2:C544))</f>
        <v>9.8537542620994483</v>
      </c>
      <c r="Q544">
        <f ca="1">IF(O544,C544-P544,0)</f>
        <v>0</v>
      </c>
      <c r="R544">
        <f ca="1">R543+Q544*$D544</f>
        <v>0</v>
      </c>
      <c r="S544">
        <f t="shared" ca="1" si="1077"/>
        <v>0</v>
      </c>
      <c r="U544">
        <f ca="1">MEDIAN2(Q544,Analysis!$B$5,2)</f>
        <v>0</v>
      </c>
      <c r="V544">
        <f t="shared" ref="V544:W544" ca="1" si="1134">V543+U544*$D544</f>
        <v>0</v>
      </c>
      <c r="W544">
        <f t="shared" ca="1" si="1134"/>
        <v>0</v>
      </c>
      <c r="Y544">
        <f ca="1">AVERAGE2(U544,Analysis!$B$5,2)</f>
        <v>0</v>
      </c>
      <c r="Z544">
        <f t="shared" ref="Z544:AA544" ca="1" si="1135">Z543+Y544*$D544</f>
        <v>0</v>
      </c>
      <c r="AA544">
        <f t="shared" ca="1" si="1135"/>
        <v>0</v>
      </c>
      <c r="AD544">
        <f ca="1">IF(B544&gt;0,C544-Analysis!$B$14,0)</f>
        <v>0.11388336505713959</v>
      </c>
      <c r="AE544">
        <f ca="1">IF(B544&gt;0,AE543+AD544*$D544,0)</f>
        <v>-3.25589354868141E-2</v>
      </c>
      <c r="AF544">
        <f ca="1">IF(B544&gt;0,AF543+AE544*$D544,0)</f>
        <v>-0.27056352555161362</v>
      </c>
      <c r="AG544">
        <f ca="1">IF(AND(B544&gt;Analysis!$B$34,B544&lt;Analysis!$B$35),FilterInput(AD544,Analysis!$B$29,Analysis!$B$30),0)</f>
        <v>0</v>
      </c>
      <c r="AH544">
        <f ca="1">MEDIAN2(AG544,Analysis!$B$5,2)</f>
        <v>0</v>
      </c>
      <c r="AI544">
        <f ca="1">AVERAGE2(AH544,Analysis!$B$6,2)</f>
        <v>0</v>
      </c>
      <c r="AJ544">
        <f ca="1">INTEGRAL2(AI544,$B544,AJ543,AI543,$B543,Analysis!$B$22)</f>
        <v>0</v>
      </c>
      <c r="AK544">
        <f ca="1">IF(AND(B544&lt;Analysis!$B$35,B544&gt;0),INTEGRAL2(AJ544,$B544,AK543,AJ543,$B543,Analysis!$B$23),0)</f>
        <v>0</v>
      </c>
      <c r="AM544">
        <f>Analysis!$B$31*'Flight Input'!U544+IF('Flight Input'!U544 &gt; 0,Analysis!$B$32,0)</f>
        <v>0</v>
      </c>
      <c r="AN544">
        <f ca="1">_xlfn.COVARIANCE.P($AK$102:$AK$1171,AM544:AM1613)</f>
        <v>-4.2504537060135537E-2</v>
      </c>
      <c r="AO544">
        <f t="shared" ca="1" si="1073"/>
        <v>0</v>
      </c>
    </row>
    <row r="545" spans="1:41" x14ac:dyDescent="0.3">
      <c r="A545">
        <v>543</v>
      </c>
      <c r="B545">
        <f>'Flight Input'!M545</f>
        <v>10.907489000004716</v>
      </c>
      <c r="C545">
        <f ca="1">INDIRECT(CONCATENATE("'Flight Input'!",Analysis!$B$2,A545+2))</f>
        <v>9.9205685100000007</v>
      </c>
      <c r="D545">
        <f t="shared" si="1070"/>
        <v>1.5446999997948296E-2</v>
      </c>
      <c r="F545">
        <f t="shared" ca="1" si="1074"/>
        <v>106.96198704995021</v>
      </c>
      <c r="G545">
        <f t="shared" ca="1" si="1075"/>
        <v>581.54036652054674</v>
      </c>
      <c r="I545">
        <f>SUM(D$2:D545)/COUNT(D$2:D545)</f>
        <v>1.9990587476996832E-2</v>
      </c>
      <c r="J545">
        <f>D545/I545</f>
        <v>0.7727136591519963</v>
      </c>
      <c r="L545">
        <f ca="1">VARA(C$2:C545)</f>
        <v>7.1116356000300578E-4</v>
      </c>
      <c r="M545">
        <f ca="1">(L545-L544)/D545</f>
        <v>4.472827832035424E-4</v>
      </c>
      <c r="N545">
        <f t="shared" ca="1" si="1076"/>
        <v>-3.238881336611902</v>
      </c>
      <c r="O545" t="b">
        <f ca="1">IF(OR(O544,M545*MIN((B545-B$2)*Analysis!$B$19,1)&gt;Analysis!$B$18),TRUE,FALSE)</f>
        <v>0</v>
      </c>
      <c r="P545">
        <f ca="1">IF(O545,P544,SUM(C$2:C545)/COUNT(C$2:C545))</f>
        <v>9.8538770824080899</v>
      </c>
      <c r="Q545">
        <f ca="1">IF(O545,C545-P545,0)</f>
        <v>0</v>
      </c>
      <c r="R545">
        <f ca="1">R544+Q545*$D545</f>
        <v>0</v>
      </c>
      <c r="S545">
        <f t="shared" ca="1" si="1077"/>
        <v>0</v>
      </c>
      <c r="U545">
        <f ca="1">MEDIAN2(Q545,Analysis!$B$5,2)</f>
        <v>0</v>
      </c>
      <c r="V545">
        <f t="shared" ref="V545:W545" ca="1" si="1136">V544+U545*$D545</f>
        <v>0</v>
      </c>
      <c r="W545">
        <f t="shared" ca="1" si="1136"/>
        <v>0</v>
      </c>
      <c r="Y545">
        <f ca="1">AVERAGE2(U545,Analysis!$B$5,2)</f>
        <v>0</v>
      </c>
      <c r="Z545">
        <f t="shared" ref="Z545:AA545" ca="1" si="1137">Z544+Y545*$D545</f>
        <v>0</v>
      </c>
      <c r="AA545">
        <f t="shared" ca="1" si="1137"/>
        <v>0</v>
      </c>
      <c r="AD545">
        <f ca="1">IF(B545&gt;0,C545-Analysis!$B$14,0)</f>
        <v>6.3852365057140759E-2</v>
      </c>
      <c r="AE545">
        <f ca="1">IF(B545&gt;0,AE544+AD545*$D545,0)</f>
        <v>-3.1572608003907453E-2</v>
      </c>
      <c r="AF545">
        <f ca="1">IF(B545&gt;0,AF544+AE545*$D545,0)</f>
        <v>-0.27105122762738521</v>
      </c>
      <c r="AG545">
        <f ca="1">IF(AND(B545&gt;Analysis!$B$34,B545&lt;Analysis!$B$35),FilterInput(AD545,Analysis!$B$29,Analysis!$B$30),0)</f>
        <v>0</v>
      </c>
      <c r="AH545">
        <f ca="1">MEDIAN2(AG545,Analysis!$B$5,2)</f>
        <v>0</v>
      </c>
      <c r="AI545">
        <f ca="1">AVERAGE2(AH545,Analysis!$B$6,2)</f>
        <v>0</v>
      </c>
      <c r="AJ545">
        <f ca="1">INTEGRAL2(AI545,$B545,AJ544,AI544,$B544,Analysis!$B$22)</f>
        <v>0</v>
      </c>
      <c r="AK545">
        <f ca="1">IF(AND(B545&lt;Analysis!$B$35,B545&gt;0),INTEGRAL2(AJ545,$B545,AK544,AJ544,$B544,Analysis!$B$23),0)</f>
        <v>0</v>
      </c>
      <c r="AM545">
        <f>Analysis!$B$31*'Flight Input'!U545+IF('Flight Input'!U545 &gt; 0,Analysis!$B$32,0)</f>
        <v>0</v>
      </c>
      <c r="AN545">
        <f ca="1">_xlfn.COVARIANCE.P($AK$102:$AK$1171,AM545:AM1614)</f>
        <v>-4.1801155598242414E-2</v>
      </c>
      <c r="AO545">
        <f t="shared" ca="1" si="1073"/>
        <v>0</v>
      </c>
    </row>
    <row r="546" spans="1:41" x14ac:dyDescent="0.3">
      <c r="A546">
        <v>544</v>
      </c>
      <c r="B546">
        <f>'Flight Input'!M546</f>
        <v>10.928495000000112</v>
      </c>
      <c r="C546">
        <f ca="1">INDIRECT(CONCATENATE("'Flight Input'!",Analysis!$B$2,A546+2))</f>
        <v>9.8367224400000008</v>
      </c>
      <c r="D546">
        <f t="shared" si="1070"/>
        <v>2.1005999995395541E-2</v>
      </c>
      <c r="F546">
        <f t="shared" ca="1" si="1074"/>
        <v>107.16861724147955</v>
      </c>
      <c r="G546">
        <f t="shared" ca="1" si="1075"/>
        <v>583.7915504938278</v>
      </c>
      <c r="I546">
        <f>SUM(D$2:D546)/COUNT(D$2:D546)</f>
        <v>1.9992454044126241E-2</v>
      </c>
      <c r="J546">
        <f>D546/I546</f>
        <v>1.0506964252128457</v>
      </c>
      <c r="L546">
        <f ca="1">VARA(C$2:C546)</f>
        <v>7.1039624057216209E-4</v>
      </c>
      <c r="M546">
        <f ca="1">(L546-L545)/D546</f>
        <v>-3.6528583786150768E-5</v>
      </c>
      <c r="N546">
        <f t="shared" ca="1" si="1076"/>
        <v>-3.9915295638569321</v>
      </c>
      <c r="O546" t="b">
        <f ca="1">IF(OR(O545,M546*MIN((B546-B$2)*Analysis!$B$19,1)&gt;Analysis!$B$18),TRUE,FALSE)</f>
        <v>0</v>
      </c>
      <c r="P546">
        <f ca="1">IF(O546,P545,SUM(C$2:C546)/COUNT(C$2:C546))</f>
        <v>9.8538456060000001</v>
      </c>
      <c r="Q546">
        <f ca="1">IF(O546,C546-P546,0)</f>
        <v>0</v>
      </c>
      <c r="R546">
        <f ca="1">R545+Q546*$D546</f>
        <v>0</v>
      </c>
      <c r="S546">
        <f t="shared" ca="1" si="1077"/>
        <v>0</v>
      </c>
      <c r="U546">
        <f ca="1">MEDIAN2(Q546,Analysis!$B$5,2)</f>
        <v>0</v>
      </c>
      <c r="V546">
        <f t="shared" ref="V546:W546" ca="1" si="1138">V545+U546*$D546</f>
        <v>0</v>
      </c>
      <c r="W546">
        <f t="shared" ca="1" si="1138"/>
        <v>0</v>
      </c>
      <c r="Y546">
        <f ca="1">AVERAGE2(U546,Analysis!$B$5,2)</f>
        <v>0</v>
      </c>
      <c r="Z546">
        <f t="shared" ref="Z546:AA546" ca="1" si="1139">Z545+Y546*$D546</f>
        <v>0</v>
      </c>
      <c r="AA546">
        <f t="shared" ca="1" si="1139"/>
        <v>0</v>
      </c>
      <c r="AD546">
        <f ca="1">IF(B546&gt;0,C546-Analysis!$B$14,0)</f>
        <v>-1.9993704942859125E-2</v>
      </c>
      <c r="AE546">
        <f ca="1">IF(B546&gt;0,AE545+AD546*$D546,0)</f>
        <v>-3.1992595769845089E-2</v>
      </c>
      <c r="AF546">
        <f ca="1">IF(B546&gt;0,AF545+AE546*$D546,0)</f>
        <v>-0.27172326409397929</v>
      </c>
      <c r="AG546">
        <f ca="1">IF(AND(B546&gt;Analysis!$B$34,B546&lt;Analysis!$B$35),FilterInput(AD546,Analysis!$B$29,Analysis!$B$30),0)</f>
        <v>0</v>
      </c>
      <c r="AH546">
        <f ca="1">MEDIAN2(AG546,Analysis!$B$5,2)</f>
        <v>0</v>
      </c>
      <c r="AI546">
        <f ca="1">AVERAGE2(AH546,Analysis!$B$6,2)</f>
        <v>0</v>
      </c>
      <c r="AJ546">
        <f ca="1">INTEGRAL2(AI546,$B546,AJ545,AI545,$B545,Analysis!$B$22)</f>
        <v>0</v>
      </c>
      <c r="AK546">
        <f ca="1">IF(AND(B546&lt;Analysis!$B$35,B546&gt;0),INTEGRAL2(AJ546,$B546,AK545,AJ545,$B545,Analysis!$B$23),0)</f>
        <v>0</v>
      </c>
      <c r="AM546">
        <f>Analysis!$B$31*'Flight Input'!U546+IF('Flight Input'!U546 &gt; 0,Analysis!$B$32,0)</f>
        <v>0</v>
      </c>
      <c r="AN546">
        <f ca="1">_xlfn.COVARIANCE.P($AK$102:$AK$1171,AM546:AM1615)</f>
        <v>-4.1095645804052588E-2</v>
      </c>
      <c r="AO546">
        <f t="shared" ca="1" si="1073"/>
        <v>0</v>
      </c>
    </row>
    <row r="547" spans="1:41" x14ac:dyDescent="0.3">
      <c r="A547">
        <v>545</v>
      </c>
      <c r="B547">
        <f>'Flight Input'!M547</f>
        <v>10.949464000004809</v>
      </c>
      <c r="C547">
        <f ca="1">INDIRECT(CONCATENATE("'Flight Input'!",Analysis!$B$2,A547+2))</f>
        <v>9.8153955000000011</v>
      </c>
      <c r="D547">
        <f t="shared" si="1070"/>
        <v>2.0969000004697591E-2</v>
      </c>
      <c r="F547">
        <f t="shared" ca="1" si="1074"/>
        <v>107.37443626976516</v>
      </c>
      <c r="G547">
        <f t="shared" ca="1" si="1075"/>
        <v>586.0430850484729</v>
      </c>
      <c r="I547">
        <f>SUM(D$2:D547)/COUNT(D$2:D547)</f>
        <v>1.9994245871576832E-2</v>
      </c>
      <c r="J547">
        <f>D547/I547</f>
        <v>1.0487517328426195</v>
      </c>
      <c r="L547">
        <f ca="1">VARA(C$2:C547)</f>
        <v>7.1180047304743451E-4</v>
      </c>
      <c r="M547">
        <f ca="1">(L547-L546)/D547</f>
        <v>6.6967069243065272E-5</v>
      </c>
      <c r="N547">
        <f t="shared" ca="1" si="1076"/>
        <v>-1.0170699601899</v>
      </c>
      <c r="O547" t="b">
        <f ca="1">IF(OR(O546,M547*MIN((B547-B$2)*Analysis!$B$19,1)&gt;Analysis!$B$18),TRUE,FALSE)</f>
        <v>0</v>
      </c>
      <c r="P547">
        <f ca="1">IF(O547,P546,SUM(C$2:C547)/COUNT(C$2:C547))</f>
        <v>9.8537751845604404</v>
      </c>
      <c r="Q547">
        <f ca="1">IF(O547,C547-P547,0)</f>
        <v>0</v>
      </c>
      <c r="R547">
        <f ca="1">R546+Q547*$D547</f>
        <v>0</v>
      </c>
      <c r="S547">
        <f t="shared" ca="1" si="1077"/>
        <v>0</v>
      </c>
      <c r="U547">
        <f ca="1">MEDIAN2(Q547,Analysis!$B$5,2)</f>
        <v>0</v>
      </c>
      <c r="V547">
        <f t="shared" ref="V547:W547" ca="1" si="1140">V546+U547*$D547</f>
        <v>0</v>
      </c>
      <c r="W547">
        <f t="shared" ca="1" si="1140"/>
        <v>0</v>
      </c>
      <c r="Y547">
        <f ca="1">AVERAGE2(U547,Analysis!$B$5,2)</f>
        <v>0</v>
      </c>
      <c r="Z547">
        <f t="shared" ref="Z547:AA547" ca="1" si="1141">Z546+Y547*$D547</f>
        <v>0</v>
      </c>
      <c r="AA547">
        <f t="shared" ca="1" si="1141"/>
        <v>0</v>
      </c>
      <c r="AD547">
        <f ca="1">IF(B547&gt;0,C547-Analysis!$B$14,0)</f>
        <v>-4.132064494285892E-2</v>
      </c>
      <c r="AE547">
        <f ca="1">IF(B547&gt;0,AE546+AD547*$D547,0)</f>
        <v>-3.2859048373846005E-2</v>
      </c>
      <c r="AF547">
        <f ca="1">IF(B547&gt;0,AF546+AE547*$D547,0)</f>
        <v>-0.27241228547948482</v>
      </c>
      <c r="AG547">
        <f ca="1">IF(AND(B547&gt;Analysis!$B$34,B547&lt;Analysis!$B$35),FilterInput(AD547,Analysis!$B$29,Analysis!$B$30),0)</f>
        <v>0</v>
      </c>
      <c r="AH547">
        <f ca="1">MEDIAN2(AG547,Analysis!$B$5,2)</f>
        <v>0</v>
      </c>
      <c r="AI547">
        <f ca="1">AVERAGE2(AH547,Analysis!$B$6,2)</f>
        <v>0</v>
      </c>
      <c r="AJ547">
        <f ca="1">INTEGRAL2(AI547,$B547,AJ546,AI546,$B546,Analysis!$B$22)</f>
        <v>0</v>
      </c>
      <c r="AK547">
        <f ca="1">IF(AND(B547&lt;Analysis!$B$35,B547&gt;0),INTEGRAL2(AJ547,$B547,AK546,AJ546,$B546,Analysis!$B$23),0)</f>
        <v>0</v>
      </c>
      <c r="AM547">
        <f>Analysis!$B$31*'Flight Input'!U547+IF('Flight Input'!U547 &gt; 0,Analysis!$B$32,0)</f>
        <v>0</v>
      </c>
      <c r="AN547">
        <f ca="1">_xlfn.COVARIANCE.P($AK$102:$AK$1171,AM547:AM1616)</f>
        <v>-4.0388687222291643E-2</v>
      </c>
      <c r="AO547">
        <f t="shared" ca="1" si="1073"/>
        <v>0</v>
      </c>
    </row>
    <row r="548" spans="1:41" x14ac:dyDescent="0.3">
      <c r="A548">
        <v>546</v>
      </c>
      <c r="B548">
        <f>'Flight Input'!M548</f>
        <v>10.970774999994319</v>
      </c>
      <c r="C548">
        <f ca="1">INDIRECT(CONCATENATE("'Flight Input'!",Analysis!$B$2,A548+2))</f>
        <v>9.932831010000001</v>
      </c>
      <c r="D548">
        <f t="shared" si="1070"/>
        <v>2.1310999989509583E-2</v>
      </c>
      <c r="F548">
        <f t="shared" ca="1" si="1074"/>
        <v>107.58611483131507</v>
      </c>
      <c r="G548">
        <f t="shared" ca="1" si="1075"/>
        <v>588.33585274051438</v>
      </c>
      <c r="I548">
        <f>SUM(D$2:D548)/COUNT(D$2:D548)</f>
        <v>1.9996657509155462E-2</v>
      </c>
      <c r="J548">
        <f>D548/I548</f>
        <v>1.0657281087978003</v>
      </c>
      <c r="L548">
        <f ca="1">VARA(C$2:C548)</f>
        <v>7.2192244635458725E-4</v>
      </c>
      <c r="M548">
        <f ca="1">(L548-L547)/D548</f>
        <v>4.749647277056597E-4</v>
      </c>
      <c r="N548">
        <f t="shared" ca="1" si="1076"/>
        <v>5.5105583997845251</v>
      </c>
      <c r="O548" t="b">
        <f ca="1">IF(OR(O547,M548*MIN((B548-B$2)*Analysis!$B$19,1)&gt;Analysis!$B$18),TRUE,FALSE)</f>
        <v>0</v>
      </c>
      <c r="P548">
        <f ca="1">IF(O548,P547,SUM(C$2:C548)/COUNT(C$2:C548))</f>
        <v>9.853919710749544</v>
      </c>
      <c r="Q548">
        <f ca="1">IF(O548,C548-P548,0)</f>
        <v>0</v>
      </c>
      <c r="R548">
        <f ca="1">R547+Q548*$D548</f>
        <v>0</v>
      </c>
      <c r="S548">
        <f t="shared" ca="1" si="1077"/>
        <v>0</v>
      </c>
      <c r="U548">
        <f ca="1">MEDIAN2(Q548,Analysis!$B$5,2)</f>
        <v>0</v>
      </c>
      <c r="V548">
        <f t="shared" ref="V548:W548" ca="1" si="1142">V547+U548*$D548</f>
        <v>0</v>
      </c>
      <c r="W548">
        <f t="shared" ca="1" si="1142"/>
        <v>0</v>
      </c>
      <c r="Y548">
        <f ca="1">AVERAGE2(U548,Analysis!$B$5,2)</f>
        <v>0</v>
      </c>
      <c r="Z548">
        <f t="shared" ref="Z548:AA548" ca="1" si="1143">Z547+Y548*$D548</f>
        <v>0</v>
      </c>
      <c r="AA548">
        <f t="shared" ca="1" si="1143"/>
        <v>0</v>
      </c>
      <c r="AD548">
        <f ca="1">IF(B548&gt;0,C548-Analysis!$B$14,0)</f>
        <v>7.6114865057141046E-2</v>
      </c>
      <c r="AE548">
        <f ca="1">IF(B548&gt;0,AE547+AD548*$D548,0)</f>
        <v>-3.1236964485411748E-2</v>
      </c>
      <c r="AF548">
        <f ca="1">IF(B548&gt;0,AF547+AE548*$D548,0)</f>
        <v>-0.27307797642930576</v>
      </c>
      <c r="AG548">
        <f ca="1">IF(AND(B548&gt;Analysis!$B$34,B548&lt;Analysis!$B$35),FilterInput(AD548,Analysis!$B$29,Analysis!$B$30),0)</f>
        <v>0</v>
      </c>
      <c r="AH548">
        <f ca="1">MEDIAN2(AG548,Analysis!$B$5,2)</f>
        <v>0</v>
      </c>
      <c r="AI548">
        <f ca="1">AVERAGE2(AH548,Analysis!$B$6,2)</f>
        <v>0</v>
      </c>
      <c r="AJ548">
        <f ca="1">INTEGRAL2(AI548,$B548,AJ547,AI547,$B547,Analysis!$B$22)</f>
        <v>0</v>
      </c>
      <c r="AK548">
        <f ca="1">IF(AND(B548&lt;Analysis!$B$35,B548&gt;0),INTEGRAL2(AJ548,$B548,AK547,AJ547,$B547,Analysis!$B$23),0)</f>
        <v>0</v>
      </c>
      <c r="AM548">
        <f>Analysis!$B$31*'Flight Input'!U548+IF('Flight Input'!U548 &gt; 0,Analysis!$B$32,0)</f>
        <v>0</v>
      </c>
      <c r="AN548">
        <f ca="1">_xlfn.COVARIANCE.P($AK$102:$AK$1171,AM548:AM1617)</f>
        <v>-3.9679368465095857E-2</v>
      </c>
      <c r="AO548">
        <f t="shared" ca="1" si="1073"/>
        <v>0</v>
      </c>
    </row>
    <row r="549" spans="1:41" x14ac:dyDescent="0.3">
      <c r="A549">
        <v>547</v>
      </c>
      <c r="B549">
        <f>'Flight Input'!M549</f>
        <v>10.988490000003367</v>
      </c>
      <c r="C549">
        <f ca="1">INDIRECT(CONCATENATE("'Flight Input'!",Analysis!$B$2,A549+2))</f>
        <v>9.8588930400000017</v>
      </c>
      <c r="D549">
        <f t="shared" si="1070"/>
        <v>1.7715000009047799E-2</v>
      </c>
      <c r="F549">
        <f t="shared" ca="1" si="1074"/>
        <v>107.76076512160788</v>
      </c>
      <c r="G549">
        <f t="shared" ca="1" si="1075"/>
        <v>590.24483469561869</v>
      </c>
      <c r="I549">
        <f>SUM(D$2:D549)/COUNT(D$2:D549)</f>
        <v>1.999248628886276E-2</v>
      </c>
      <c r="J549">
        <f>D549/I549</f>
        <v>0.88608288899596821</v>
      </c>
      <c r="L549">
        <f ca="1">VARA(C$2:C549)</f>
        <v>7.2064779630419515E-4</v>
      </c>
      <c r="M549">
        <f ca="1">(L549-L548)/D549</f>
        <v>-7.19531498583731E-5</v>
      </c>
      <c r="N549">
        <f t="shared" ca="1" si="1076"/>
        <v>-4.173749362813215</v>
      </c>
      <c r="O549" t="b">
        <f ca="1">IF(OR(O548,M549*MIN((B549-B$2)*Analysis!$B$19,1)&gt;Analysis!$B$18),TRUE,FALSE)</f>
        <v>0</v>
      </c>
      <c r="P549">
        <f ca="1">IF(O549,P548,SUM(C$2:C549)/COUNT(C$2:C549))</f>
        <v>9.8539287861678844</v>
      </c>
      <c r="Q549">
        <f ca="1">IF(O549,C549-P549,0)</f>
        <v>0</v>
      </c>
      <c r="R549">
        <f ca="1">R548+Q549*$D549</f>
        <v>0</v>
      </c>
      <c r="S549">
        <f t="shared" ca="1" si="1077"/>
        <v>0</v>
      </c>
      <c r="U549">
        <f ca="1">MEDIAN2(Q549,Analysis!$B$5,2)</f>
        <v>0</v>
      </c>
      <c r="V549">
        <f t="shared" ref="V549:W549" ca="1" si="1144">V548+U549*$D549</f>
        <v>0</v>
      </c>
      <c r="W549">
        <f t="shared" ca="1" si="1144"/>
        <v>0</v>
      </c>
      <c r="Y549">
        <f ca="1">AVERAGE2(U549,Analysis!$B$5,2)</f>
        <v>0</v>
      </c>
      <c r="Z549">
        <f t="shared" ref="Z549:AA549" ca="1" si="1145">Z548+Y549*$D549</f>
        <v>0</v>
      </c>
      <c r="AA549">
        <f t="shared" ca="1" si="1145"/>
        <v>0</v>
      </c>
      <c r="AD549">
        <f ca="1">IF(B549&gt;0,C549-Analysis!$B$14,0)</f>
        <v>2.1768950571416923E-3</v>
      </c>
      <c r="AE549">
        <f ca="1">IF(B549&gt;0,AE548+AD549*$D549,0)</f>
        <v>-3.1198400789454787E-2</v>
      </c>
      <c r="AF549">
        <f ca="1">IF(B549&gt;0,AF548+AE549*$D549,0)</f>
        <v>-0.27363065609957321</v>
      </c>
      <c r="AG549">
        <f ca="1">IF(AND(B549&gt;Analysis!$B$34,B549&lt;Analysis!$B$35),FilterInput(AD549,Analysis!$B$29,Analysis!$B$30),0)</f>
        <v>0</v>
      </c>
      <c r="AH549">
        <f ca="1">MEDIAN2(AG549,Analysis!$B$5,2)</f>
        <v>0</v>
      </c>
      <c r="AI549">
        <f ca="1">AVERAGE2(AH549,Analysis!$B$6,2)</f>
        <v>0</v>
      </c>
      <c r="AJ549">
        <f ca="1">INTEGRAL2(AI549,$B549,AJ548,AI548,$B548,Analysis!$B$22)</f>
        <v>0</v>
      </c>
      <c r="AK549">
        <f ca="1">IF(AND(B549&lt;Analysis!$B$35,B549&gt;0),INTEGRAL2(AJ549,$B549,AK548,AJ548,$B548,Analysis!$B$23),0)</f>
        <v>0</v>
      </c>
      <c r="AM549">
        <f>Analysis!$B$31*'Flight Input'!U549+IF('Flight Input'!U549 &gt; 0,Analysis!$B$32,0)</f>
        <v>0</v>
      </c>
      <c r="AN549">
        <f ca="1">_xlfn.COVARIANCE.P($AK$102:$AK$1171,AM549:AM1618)</f>
        <v>-3.8969303825796484E-2</v>
      </c>
      <c r="AO549">
        <f t="shared" ca="1" si="1073"/>
        <v>0</v>
      </c>
    </row>
    <row r="550" spans="1:41" x14ac:dyDescent="0.3">
      <c r="A550">
        <v>548</v>
      </c>
      <c r="B550">
        <f>'Flight Input'!M550</f>
        <v>11.00688899999659</v>
      </c>
      <c r="C550">
        <f ca="1">INDIRECT(CONCATENATE("'Flight Input'!",Analysis!$B$2,A550+2))</f>
        <v>9.8380075500000004</v>
      </c>
      <c r="D550">
        <f t="shared" si="1070"/>
        <v>1.8398999993223697E-2</v>
      </c>
      <c r="F550">
        <f t="shared" ca="1" si="1074"/>
        <v>107.94177462245366</v>
      </c>
      <c r="G550">
        <f t="shared" ca="1" si="1075"/>
        <v>592.2308554061658</v>
      </c>
      <c r="I550">
        <f>SUM(D$2:D550)/COUNT(D$2:D550)</f>
        <v>1.9989578467155392E-2</v>
      </c>
      <c r="J550">
        <f>D550/I550</f>
        <v>0.92042961403387502</v>
      </c>
      <c r="L550">
        <f ca="1">VARA(C$2:C550)</f>
        <v>7.1979446827885086E-4</v>
      </c>
      <c r="M550">
        <f ca="1">(L550-L549)/D550</f>
        <v>-4.6379043733820613E-5</v>
      </c>
      <c r="N550">
        <f t="shared" ca="1" si="1076"/>
        <v>-1.1351426712154657</v>
      </c>
      <c r="O550" t="b">
        <f ca="1">IF(OR(O549,M550*MIN((B550-B$2)*Analysis!$B$19,1)&gt;Analysis!$B$18),TRUE,FALSE)</f>
        <v>0</v>
      </c>
      <c r="P550">
        <f ca="1">IF(O550,P549,SUM(C$2:C550)/COUNT(C$2:C550))</f>
        <v>9.8538997857377044</v>
      </c>
      <c r="Q550">
        <f ca="1">IF(O550,C550-P550,0)</f>
        <v>0</v>
      </c>
      <c r="R550">
        <f ca="1">R549+Q550*$D550</f>
        <v>0</v>
      </c>
      <c r="S550">
        <f t="shared" ca="1" si="1077"/>
        <v>0</v>
      </c>
      <c r="U550">
        <f ca="1">MEDIAN2(Q550,Analysis!$B$5,2)</f>
        <v>0</v>
      </c>
      <c r="V550">
        <f t="shared" ref="V550:W550" ca="1" si="1146">V549+U550*$D550</f>
        <v>0</v>
      </c>
      <c r="W550">
        <f t="shared" ca="1" si="1146"/>
        <v>0</v>
      </c>
      <c r="Y550">
        <f ca="1">AVERAGE2(U550,Analysis!$B$5,2)</f>
        <v>0</v>
      </c>
      <c r="Z550">
        <f t="shared" ref="Z550:AA550" ca="1" si="1147">Z549+Y550*$D550</f>
        <v>0</v>
      </c>
      <c r="AA550">
        <f t="shared" ca="1" si="1147"/>
        <v>0</v>
      </c>
      <c r="AD550">
        <f ca="1">IF(B550&gt;0,C550-Analysis!$B$14,0)</f>
        <v>-1.8708594942859591E-2</v>
      </c>
      <c r="AE550">
        <f ca="1">IF(B550&gt;0,AE549+AD550*$D550,0)</f>
        <v>-3.1542620227681686E-2</v>
      </c>
      <c r="AF550">
        <f ca="1">IF(B550&gt;0,AF549+AE550*$D550,0)</f>
        <v>-0.27421100876892857</v>
      </c>
      <c r="AG550">
        <f ca="1">IF(AND(B550&gt;Analysis!$B$34,B550&lt;Analysis!$B$35),FilterInput(AD550,Analysis!$B$29,Analysis!$B$30),0)</f>
        <v>0</v>
      </c>
      <c r="AH550">
        <f ca="1">MEDIAN2(AG550,Analysis!$B$5,2)</f>
        <v>0</v>
      </c>
      <c r="AI550">
        <f ca="1">AVERAGE2(AH550,Analysis!$B$6,2)</f>
        <v>0</v>
      </c>
      <c r="AJ550">
        <f ca="1">INTEGRAL2(AI550,$B550,AJ549,AI549,$B549,Analysis!$B$22)</f>
        <v>0</v>
      </c>
      <c r="AK550">
        <f ca="1">IF(AND(B550&lt;Analysis!$B$35,B550&gt;0),INTEGRAL2(AJ550,$B550,AK549,AJ549,$B549,Analysis!$B$23),0)</f>
        <v>0</v>
      </c>
      <c r="AM550">
        <f>Analysis!$B$31*'Flight Input'!U550+IF('Flight Input'!U550 &gt; 0,Analysis!$B$32,0)</f>
        <v>0</v>
      </c>
      <c r="AN550">
        <f ca="1">_xlfn.COVARIANCE.P($AK$102:$AK$1171,AM550:AM1619)</f>
        <v>-3.825795371482698E-2</v>
      </c>
      <c r="AO550">
        <f t="shared" ca="1" si="1073"/>
        <v>0</v>
      </c>
    </row>
    <row r="551" spans="1:41" x14ac:dyDescent="0.3">
      <c r="A551">
        <v>549</v>
      </c>
      <c r="B551">
        <f>'Flight Input'!M551</f>
        <v>11.030119999995804</v>
      </c>
      <c r="C551">
        <f ca="1">INDIRECT(CONCATENATE("'Flight Input'!",Analysis!$B$2,A551+2))</f>
        <v>9.842461290000001</v>
      </c>
      <c r="D551">
        <f t="shared" si="1070"/>
        <v>2.3230999999213964E-2</v>
      </c>
      <c r="F551">
        <f t="shared" ca="1" si="1074"/>
        <v>108.17042484067392</v>
      </c>
      <c r="G551">
        <f t="shared" ca="1" si="1075"/>
        <v>594.74376254555443</v>
      </c>
      <c r="I551">
        <f>SUM(D$2:D551)/COUNT(D$2:D551)</f>
        <v>1.9995482695811233E-2</v>
      </c>
      <c r="J551">
        <f>D551/I551</f>
        <v>1.1618124129646805</v>
      </c>
      <c r="L551">
        <f ca="1">VARA(C$2:C551)</f>
        <v>7.1872125667053776E-4</v>
      </c>
      <c r="M551">
        <f ca="1">(L551-L550)/D551</f>
        <v>-4.619739177604986E-5</v>
      </c>
      <c r="N551">
        <f t="shared" ca="1" si="1076"/>
        <v>0.19171538031730642</v>
      </c>
      <c r="O551" t="b">
        <f ca="1">IF(OR(O550,M551*MIN((B551-B$2)*Analysis!$B$19,1)&gt;Analysis!$B$18),TRUE,FALSE)</f>
        <v>0</v>
      </c>
      <c r="P551">
        <f ca="1">IF(O551,P550,SUM(C$2:C551)/COUNT(C$2:C551))</f>
        <v>9.8538789884727276</v>
      </c>
      <c r="Q551">
        <f ca="1">IF(O551,C551-P551,0)</f>
        <v>0</v>
      </c>
      <c r="R551">
        <f ca="1">R550+Q551*$D551</f>
        <v>0</v>
      </c>
      <c r="S551">
        <f t="shared" ca="1" si="1077"/>
        <v>0</v>
      </c>
      <c r="U551">
        <f ca="1">MEDIAN2(Q551,Analysis!$B$5,2)</f>
        <v>0</v>
      </c>
      <c r="V551">
        <f t="shared" ref="V551:W551" ca="1" si="1148">V550+U551*$D551</f>
        <v>0</v>
      </c>
      <c r="W551">
        <f t="shared" ca="1" si="1148"/>
        <v>0</v>
      </c>
      <c r="Y551">
        <f ca="1">AVERAGE2(U551,Analysis!$B$5,2)</f>
        <v>0</v>
      </c>
      <c r="Z551">
        <f t="shared" ref="Z551:AA551" ca="1" si="1149">Z550+Y551*$D551</f>
        <v>0</v>
      </c>
      <c r="AA551">
        <f t="shared" ca="1" si="1149"/>
        <v>0</v>
      </c>
      <c r="AD551">
        <f ca="1">IF(B551&gt;0,C551-Analysis!$B$14,0)</f>
        <v>-1.4254854942858941E-2</v>
      </c>
      <c r="AE551">
        <f ca="1">IF(B551&gt;0,AE550+AD551*$D551,0)</f>
        <v>-3.1873774762848035E-2</v>
      </c>
      <c r="AF551">
        <f ca="1">IF(B551&gt;0,AF550+AE551*$D551,0)</f>
        <v>-0.27495146843041923</v>
      </c>
      <c r="AG551">
        <f ca="1">IF(AND(B551&gt;Analysis!$B$34,B551&lt;Analysis!$B$35),FilterInput(AD551,Analysis!$B$29,Analysis!$B$30),0)</f>
        <v>0</v>
      </c>
      <c r="AH551">
        <f ca="1">MEDIAN2(AG551,Analysis!$B$5,2)</f>
        <v>0</v>
      </c>
      <c r="AI551">
        <f ca="1">AVERAGE2(AH551,Analysis!$B$6,2)</f>
        <v>0</v>
      </c>
      <c r="AJ551">
        <f ca="1">INTEGRAL2(AI551,$B551,AJ550,AI550,$B550,Analysis!$B$22)</f>
        <v>0</v>
      </c>
      <c r="AK551">
        <f ca="1">IF(AND(B551&lt;Analysis!$B$35,B551&gt;0),INTEGRAL2(AJ551,$B551,AK550,AJ550,$B550,Analysis!$B$23),0)</f>
        <v>0</v>
      </c>
      <c r="AM551">
        <f>Analysis!$B$31*'Flight Input'!U551+IF('Flight Input'!U551 &gt; 0,Analysis!$B$32,0)</f>
        <v>0</v>
      </c>
      <c r="AN551">
        <f ca="1">_xlfn.COVARIANCE.P($AK$102:$AK$1171,AM551:AM1620)</f>
        <v>-3.7546448202180102E-2</v>
      </c>
      <c r="AO551">
        <f t="shared" ca="1" si="1073"/>
        <v>0</v>
      </c>
    </row>
    <row r="552" spans="1:41" x14ac:dyDescent="0.3">
      <c r="A552">
        <v>550</v>
      </c>
      <c r="B552">
        <f>'Flight Input'!M552</f>
        <v>11.045318999997107</v>
      </c>
      <c r="C552">
        <f ca="1">INDIRECT(CONCATENATE("'Flight Input'!",Analysis!$B$2,A552+2))</f>
        <v>9.9529317000000006</v>
      </c>
      <c r="D552">
        <f t="shared" si="1070"/>
        <v>1.519900000130292E-2</v>
      </c>
      <c r="F552">
        <f t="shared" ca="1" si="1074"/>
        <v>108.32169944959519</v>
      </c>
      <c r="G552">
        <f t="shared" ca="1" si="1075"/>
        <v>596.39014405563</v>
      </c>
      <c r="I552">
        <f>SUM(D$2:D552)/COUNT(D$2:D552)</f>
        <v>1.9986761818184855E-2</v>
      </c>
      <c r="J552">
        <f>D552/I552</f>
        <v>0.76045335105130363</v>
      </c>
      <c r="L552">
        <f ca="1">VARA(C$2:C552)</f>
        <v>7.3522109630449952E-4</v>
      </c>
      <c r="M552">
        <f ca="1">(L552-L551)/D552</f>
        <v>1.0855871855087388E-3</v>
      </c>
      <c r="N552">
        <f t="shared" ca="1" si="1076"/>
        <v>7.2682683065023754</v>
      </c>
      <c r="O552" t="b">
        <f ca="1">IF(OR(O551,M552*MIN((B552-B$2)*Analysis!$B$19,1)&gt;Analysis!$B$18),TRUE,FALSE)</f>
        <v>0</v>
      </c>
      <c r="P552">
        <f ca="1">IF(O552,P551,SUM(C$2:C552)/COUNT(C$2:C552))</f>
        <v>9.854058757459164</v>
      </c>
      <c r="Q552">
        <f ca="1">IF(O552,C552-P552,0)</f>
        <v>0</v>
      </c>
      <c r="R552">
        <f ca="1">R551+Q552*$D552</f>
        <v>0</v>
      </c>
      <c r="S552">
        <f t="shared" ca="1" si="1077"/>
        <v>0</v>
      </c>
      <c r="U552">
        <f ca="1">MEDIAN2(Q552,Analysis!$B$5,2)</f>
        <v>0</v>
      </c>
      <c r="V552">
        <f t="shared" ref="V552:W552" ca="1" si="1150">V551+U552*$D552</f>
        <v>0</v>
      </c>
      <c r="W552">
        <f t="shared" ca="1" si="1150"/>
        <v>0</v>
      </c>
      <c r="Y552">
        <f ca="1">AVERAGE2(U552,Analysis!$B$5,2)</f>
        <v>0</v>
      </c>
      <c r="Z552">
        <f t="shared" ref="Z552:AA552" ca="1" si="1151">Z551+Y552*$D552</f>
        <v>0</v>
      </c>
      <c r="AA552">
        <f t="shared" ca="1" si="1151"/>
        <v>0</v>
      </c>
      <c r="AD552">
        <f ca="1">IF(B552&gt;0,C552-Analysis!$B$14,0)</f>
        <v>9.6215555057140634E-2</v>
      </c>
      <c r="AE552">
        <f ca="1">IF(B552&gt;0,AE551+AD552*$D552,0)</f>
        <v>-3.0411394541409193E-2</v>
      </c>
      <c r="AF552">
        <f ca="1">IF(B552&gt;0,AF551+AE552*$D552,0)</f>
        <v>-0.27541369121609371</v>
      </c>
      <c r="AG552">
        <f ca="1">IF(AND(B552&gt;Analysis!$B$34,B552&lt;Analysis!$B$35),FilterInput(AD552,Analysis!$B$29,Analysis!$B$30),0)</f>
        <v>0</v>
      </c>
      <c r="AH552">
        <f ca="1">MEDIAN2(AG552,Analysis!$B$5,2)</f>
        <v>0</v>
      </c>
      <c r="AI552">
        <f ca="1">AVERAGE2(AH552,Analysis!$B$6,2)</f>
        <v>0</v>
      </c>
      <c r="AJ552">
        <f ca="1">INTEGRAL2(AI552,$B552,AJ551,AI551,$B551,Analysis!$B$22)</f>
        <v>0</v>
      </c>
      <c r="AK552">
        <f ca="1">IF(AND(B552&lt;Analysis!$B$35,B552&gt;0),INTEGRAL2(AJ552,$B552,AK551,AJ551,$B551,Analysis!$B$23),0)</f>
        <v>0</v>
      </c>
      <c r="AM552">
        <f>Analysis!$B$31*'Flight Input'!U552+IF('Flight Input'!U552 &gt; 0,Analysis!$B$32,0)</f>
        <v>0</v>
      </c>
      <c r="AN552">
        <f ca="1">_xlfn.COVARIANCE.P($AK$102:$AK$1171,AM552:AM1621)</f>
        <v>-3.6832961534316311E-2</v>
      </c>
      <c r="AO552">
        <f t="shared" ca="1" si="1073"/>
        <v>0</v>
      </c>
    </row>
    <row r="553" spans="1:41" x14ac:dyDescent="0.3">
      <c r="A553">
        <v>551</v>
      </c>
      <c r="B553">
        <f>'Flight Input'!M553</f>
        <v>11.070449999999255</v>
      </c>
      <c r="C553">
        <f ca="1">INDIRECT(CONCATENATE("'Flight Input'!",Analysis!$B$2,A553+2))</f>
        <v>9.8185935600000018</v>
      </c>
      <c r="D553">
        <f t="shared" si="1070"/>
        <v>2.513100000214763E-2</v>
      </c>
      <c r="F553">
        <f t="shared" ca="1" si="1074"/>
        <v>108.56845052437264</v>
      </c>
      <c r="G553">
        <f t="shared" ca="1" si="1075"/>
        <v>599.11857778599119</v>
      </c>
      <c r="I553">
        <f>SUM(D$2:D553)/COUNT(D$2:D553)</f>
        <v>1.9996098003636695E-2</v>
      </c>
      <c r="J553">
        <f>D553/I553</f>
        <v>1.2567952006224938</v>
      </c>
      <c r="L553">
        <f ca="1">VARA(C$2:C553)</f>
        <v>7.3616534412144824E-4</v>
      </c>
      <c r="M553">
        <f ca="1">(L553-L552)/D553</f>
        <v>3.7573029997534039E-5</v>
      </c>
      <c r="N553">
        <f t="shared" ca="1" si="1076"/>
        <v>-5.3455151004145707</v>
      </c>
      <c r="O553" t="b">
        <f ca="1">IF(OR(O552,M553*MIN((B553-B$2)*Analysis!$B$19,1)&gt;Analysis!$B$18),TRUE,FALSE)</f>
        <v>0</v>
      </c>
      <c r="P553">
        <f ca="1">IF(O553,P552,SUM(C$2:C553)/COUNT(C$2:C553))</f>
        <v>9.8539945089130434</v>
      </c>
      <c r="Q553">
        <f ca="1">IF(O553,C553-P553,0)</f>
        <v>0</v>
      </c>
      <c r="R553">
        <f ca="1">R552+Q553*$D553</f>
        <v>0</v>
      </c>
      <c r="S553">
        <f t="shared" ca="1" si="1077"/>
        <v>0</v>
      </c>
      <c r="U553">
        <f ca="1">MEDIAN2(Q553,Analysis!$B$5,2)</f>
        <v>0</v>
      </c>
      <c r="V553">
        <f t="shared" ref="V553:W553" ca="1" si="1152">V552+U553*$D553</f>
        <v>0</v>
      </c>
      <c r="W553">
        <f t="shared" ca="1" si="1152"/>
        <v>0</v>
      </c>
      <c r="Y553">
        <f ca="1">AVERAGE2(U553,Analysis!$B$5,2)</f>
        <v>0</v>
      </c>
      <c r="Z553">
        <f t="shared" ref="Z553:AA553" ca="1" si="1153">Z552+Y553*$D553</f>
        <v>0</v>
      </c>
      <c r="AA553">
        <f t="shared" ca="1" si="1153"/>
        <v>0</v>
      </c>
      <c r="AD553">
        <f ca="1">IF(B553&gt;0,C553-Analysis!$B$14,0)</f>
        <v>-3.812258494285814E-2</v>
      </c>
      <c r="AE553">
        <f ca="1">IF(B553&gt;0,AE552+AD553*$D553,0)</f>
        <v>-3.1369453223690037E-2</v>
      </c>
      <c r="AF553">
        <f ca="1">IF(B553&gt;0,AF552+AE553*$D553,0)</f>
        <v>-0.27620203694512563</v>
      </c>
      <c r="AG553">
        <f ca="1">IF(AND(B553&gt;Analysis!$B$34,B553&lt;Analysis!$B$35),FilterInput(AD553,Analysis!$B$29,Analysis!$B$30),0)</f>
        <v>0</v>
      </c>
      <c r="AH553">
        <f ca="1">MEDIAN2(AG553,Analysis!$B$5,2)</f>
        <v>0</v>
      </c>
      <c r="AI553">
        <f ca="1">AVERAGE2(AH553,Analysis!$B$6,2)</f>
        <v>0</v>
      </c>
      <c r="AJ553">
        <f ca="1">INTEGRAL2(AI553,$B553,AJ552,AI552,$B552,Analysis!$B$22)</f>
        <v>0</v>
      </c>
      <c r="AK553">
        <f ca="1">IF(AND(B553&lt;Analysis!$B$35,B553&gt;0),INTEGRAL2(AJ553,$B553,AK552,AJ552,$B552,Analysis!$B$23),0)</f>
        <v>0</v>
      </c>
      <c r="AM553">
        <f>Analysis!$B$31*'Flight Input'!U553+IF('Flight Input'!U553 &gt; 0,Analysis!$B$32,0)</f>
        <v>0</v>
      </c>
      <c r="AN553">
        <f ca="1">_xlfn.COVARIANCE.P($AK$102:$AK$1171,AM553:AM1622)</f>
        <v>-3.6118729693582541E-2</v>
      </c>
      <c r="AO553">
        <f t="shared" ca="1" si="1073"/>
        <v>0</v>
      </c>
    </row>
    <row r="554" spans="1:41" x14ac:dyDescent="0.3">
      <c r="A554">
        <v>552</v>
      </c>
      <c r="B554">
        <f>'Flight Input'!M554</f>
        <v>11.089344000007259</v>
      </c>
      <c r="C554">
        <f ca="1">INDIRECT(CONCATENATE("'Flight Input'!",Analysis!$B$2,A554+2))</f>
        <v>9.8115401700000007</v>
      </c>
      <c r="D554">
        <f t="shared" si="1070"/>
        <v>1.8894000008003786E-2</v>
      </c>
      <c r="F554">
        <f t="shared" ca="1" si="1074"/>
        <v>108.75382976442314</v>
      </c>
      <c r="G554">
        <f t="shared" ca="1" si="1075"/>
        <v>601.17337264643061</v>
      </c>
      <c r="I554">
        <f>SUM(D$2:D554)/COUNT(D$2:D554)</f>
        <v>1.9994101449296781E-2</v>
      </c>
      <c r="J554">
        <f>D554/I554</f>
        <v>0.94497870063914846</v>
      </c>
      <c r="L554">
        <f ca="1">VARA(C$2:C554)</f>
        <v>7.3809097145517677E-4</v>
      </c>
      <c r="M554">
        <f ca="1">(L554-L553)/D554</f>
        <v>1.0191739879923844E-4</v>
      </c>
      <c r="N554">
        <f t="shared" ca="1" si="1076"/>
        <v>-0.37331375023887131</v>
      </c>
      <c r="O554" t="b">
        <f ca="1">IF(OR(O553,M554*MIN((B554-B$2)*Analysis!$B$19,1)&gt;Analysis!$B$18),TRUE,FALSE)</f>
        <v>0</v>
      </c>
      <c r="P554">
        <f ca="1">IF(O554,P553,SUM(C$2:C554)/COUNT(C$2:C554))</f>
        <v>9.8539177379565999</v>
      </c>
      <c r="Q554">
        <f ca="1">IF(O554,C554-P554,0)</f>
        <v>0</v>
      </c>
      <c r="R554">
        <f ca="1">R553+Q554*$D554</f>
        <v>0</v>
      </c>
      <c r="S554">
        <f t="shared" ca="1" si="1077"/>
        <v>0</v>
      </c>
      <c r="U554">
        <f ca="1">MEDIAN2(Q554,Analysis!$B$5,2)</f>
        <v>0</v>
      </c>
      <c r="V554">
        <f t="shared" ref="V554:W554" ca="1" si="1154">V553+U554*$D554</f>
        <v>0</v>
      </c>
      <c r="W554">
        <f t="shared" ca="1" si="1154"/>
        <v>0</v>
      </c>
      <c r="Y554">
        <f ca="1">AVERAGE2(U554,Analysis!$B$5,2)</f>
        <v>0</v>
      </c>
      <c r="Z554">
        <f t="shared" ref="Z554:AA554" ca="1" si="1155">Z553+Y554*$D554</f>
        <v>0</v>
      </c>
      <c r="AA554">
        <f t="shared" ca="1" si="1155"/>
        <v>0</v>
      </c>
      <c r="AD554">
        <f ca="1">IF(B554&gt;0,C554-Analysis!$B$14,0)</f>
        <v>-4.5175974942859298E-2</v>
      </c>
      <c r="AE554">
        <f ca="1">IF(B554&gt;0,AE553+AD554*$D554,0)</f>
        <v>-3.2223008094622002E-2</v>
      </c>
      <c r="AF554">
        <f ca="1">IF(B554&gt;0,AF553+AE554*$D554,0)</f>
        <v>-0.27681085846032333</v>
      </c>
      <c r="AG554">
        <f ca="1">IF(AND(B554&gt;Analysis!$B$34,B554&lt;Analysis!$B$35),FilterInput(AD554,Analysis!$B$29,Analysis!$B$30),0)</f>
        <v>0</v>
      </c>
      <c r="AH554">
        <f ca="1">MEDIAN2(AG554,Analysis!$B$5,2)</f>
        <v>0</v>
      </c>
      <c r="AI554">
        <f ca="1">AVERAGE2(AH554,Analysis!$B$6,2)</f>
        <v>0</v>
      </c>
      <c r="AJ554">
        <f ca="1">INTEGRAL2(AI554,$B554,AJ553,AI553,$B553,Analysis!$B$22)</f>
        <v>0</v>
      </c>
      <c r="AK554">
        <f ca="1">IF(AND(B554&lt;Analysis!$B$35,B554&gt;0),INTEGRAL2(AJ554,$B554,AK553,AJ553,$B553,Analysis!$B$23),0)</f>
        <v>0</v>
      </c>
      <c r="AM554">
        <f>Analysis!$B$31*'Flight Input'!U554+IF('Flight Input'!U554 &gt; 0,Analysis!$B$32,0)</f>
        <v>0</v>
      </c>
      <c r="AN554">
        <f ca="1">_xlfn.COVARIANCE.P($AK$102:$AK$1171,AM554:AM1623)</f>
        <v>-3.5403260708005382E-2</v>
      </c>
      <c r="AO554">
        <f t="shared" ca="1" si="1073"/>
        <v>0</v>
      </c>
    </row>
    <row r="555" spans="1:41" x14ac:dyDescent="0.3">
      <c r="A555">
        <v>553</v>
      </c>
      <c r="B555">
        <f>'Flight Input'!M555</f>
        <v>11.109353000007104</v>
      </c>
      <c r="C555">
        <f ca="1">INDIRECT(CONCATENATE("'Flight Input'!",Analysis!$B$2,A555+2))</f>
        <v>9.8465520599999987</v>
      </c>
      <c r="D555">
        <f t="shared" si="1070"/>
        <v>2.00089999998454E-2</v>
      </c>
      <c r="F555">
        <f t="shared" ca="1" si="1074"/>
        <v>108.95084942459016</v>
      </c>
      <c r="G555">
        <f t="shared" ca="1" si="1075"/>
        <v>603.35337019255041</v>
      </c>
      <c r="I555">
        <f>SUM(D$2:D555)/COUNT(D$2:D555)</f>
        <v>1.9994128390617844E-2</v>
      </c>
      <c r="J555">
        <f>D555/I555</f>
        <v>1.0007437988261862</v>
      </c>
      <c r="L555">
        <f ca="1">VARA(C$2:C555)</f>
        <v>7.3685419805611762E-4</v>
      </c>
      <c r="M555">
        <f ca="1">(L555-L554)/D555</f>
        <v>-6.1810855068654424E-5</v>
      </c>
      <c r="N555">
        <f t="shared" ca="1" si="1076"/>
        <v>1.7498070868243574</v>
      </c>
      <c r="O555" t="b">
        <f ca="1">IF(OR(O554,M555*MIN((B555-B$2)*Analysis!$B$19,1)&gt;Analysis!$B$18),TRUE,FALSE)</f>
        <v>0</v>
      </c>
      <c r="P555">
        <f ca="1">IF(O555,P554,SUM(C$2:C555)/COUNT(C$2:C555))</f>
        <v>9.853904442509025</v>
      </c>
      <c r="Q555">
        <f ca="1">IF(O555,C555-P555,0)</f>
        <v>0</v>
      </c>
      <c r="R555">
        <f ca="1">R554+Q555*$D555</f>
        <v>0</v>
      </c>
      <c r="S555">
        <f t="shared" ca="1" si="1077"/>
        <v>0</v>
      </c>
      <c r="U555">
        <f ca="1">MEDIAN2(Q555,Analysis!$B$5,2)</f>
        <v>0</v>
      </c>
      <c r="V555">
        <f t="shared" ref="V555:W555" ca="1" si="1156">V554+U555*$D555</f>
        <v>0</v>
      </c>
      <c r="W555">
        <f t="shared" ca="1" si="1156"/>
        <v>0</v>
      </c>
      <c r="Y555">
        <f ca="1">AVERAGE2(U555,Analysis!$B$5,2)</f>
        <v>0</v>
      </c>
      <c r="Z555">
        <f t="shared" ref="Z555:AA555" ca="1" si="1157">Z554+Y555*$D555</f>
        <v>0</v>
      </c>
      <c r="AA555">
        <f t="shared" ca="1" si="1157"/>
        <v>0</v>
      </c>
      <c r="AD555">
        <f ca="1">IF(B555&gt;0,C555-Analysis!$B$14,0)</f>
        <v>-1.0164084942861251E-2</v>
      </c>
      <c r="AE555">
        <f ca="1">IF(B555&gt;0,AE554+AD555*$D555,0)</f>
        <v>-3.2426381270242138E-2</v>
      </c>
      <c r="AF555">
        <f ca="1">IF(B555&gt;0,AF554+AE555*$D555,0)</f>
        <v>-0.27745967792315457</v>
      </c>
      <c r="AG555">
        <f ca="1">IF(AND(B555&gt;Analysis!$B$34,B555&lt;Analysis!$B$35),FilterInput(AD555,Analysis!$B$29,Analysis!$B$30),0)</f>
        <v>0</v>
      </c>
      <c r="AH555">
        <f ca="1">MEDIAN2(AG555,Analysis!$B$5,2)</f>
        <v>0</v>
      </c>
      <c r="AI555">
        <f ca="1">AVERAGE2(AH555,Analysis!$B$6,2)</f>
        <v>0</v>
      </c>
      <c r="AJ555">
        <f ca="1">INTEGRAL2(AI555,$B555,AJ554,AI554,$B554,Analysis!$B$22)</f>
        <v>0</v>
      </c>
      <c r="AK555">
        <f ca="1">IF(AND(B555&lt;Analysis!$B$35,B555&gt;0),INTEGRAL2(AJ555,$B555,AK554,AJ554,$B554,Analysis!$B$23),0)</f>
        <v>0</v>
      </c>
      <c r="AM555">
        <f>Analysis!$B$31*'Flight Input'!U555+IF('Flight Input'!U555 &gt; 0,Analysis!$B$32,0)</f>
        <v>0</v>
      </c>
      <c r="AN555">
        <f ca="1">_xlfn.COVARIANCE.P($AK$102:$AK$1171,AM555:AM1624)</f>
        <v>-3.4688045532601325E-2</v>
      </c>
      <c r="AO555">
        <f t="shared" ca="1" si="1073"/>
        <v>0</v>
      </c>
    </row>
    <row r="556" spans="1:41" x14ac:dyDescent="0.3">
      <c r="A556">
        <v>554</v>
      </c>
      <c r="B556">
        <f>'Flight Input'!M556</f>
        <v>11.128750999996555</v>
      </c>
      <c r="C556">
        <f ca="1">INDIRECT(CONCATENATE("'Flight Input'!",Analysis!$B$2,A556+2))</f>
        <v>9.868752090000001</v>
      </c>
      <c r="D556">
        <f t="shared" si="1070"/>
        <v>1.9397999989450909E-2</v>
      </c>
      <c r="F556">
        <f t="shared" ca="1" si="1074"/>
        <v>109.14228347752787</v>
      </c>
      <c r="G556">
        <f t="shared" ca="1" si="1075"/>
        <v>605.47051220629612</v>
      </c>
      <c r="I556">
        <f>SUM(D$2:D556)/COUNT(D$2:D556)</f>
        <v>1.9993052346572417E-2</v>
      </c>
      <c r="J556">
        <f>D556/I556</f>
        <v>0.97023704300841673</v>
      </c>
      <c r="L556">
        <f ca="1">VARA(C$2:C556)</f>
        <v>7.3592134828356058E-4</v>
      </c>
      <c r="M556">
        <f ca="1">(L556-L555)/D556</f>
        <v>-4.8089997580387267E-5</v>
      </c>
      <c r="N556">
        <f t="shared" ca="1" si="1076"/>
        <v>1.1444494283985545</v>
      </c>
      <c r="O556" t="b">
        <f ca="1">IF(OR(O555,M556*MIN((B556-B$2)*Analysis!$B$19,1)&gt;Analysis!$B$18),TRUE,FALSE)</f>
        <v>0</v>
      </c>
      <c r="P556">
        <f ca="1">IF(O556,P555,SUM(C$2:C556)/COUNT(C$2:C556))</f>
        <v>9.8539311950270285</v>
      </c>
      <c r="Q556">
        <f ca="1">IF(O556,C556-P556,0)</f>
        <v>0</v>
      </c>
      <c r="R556">
        <f ca="1">R555+Q556*$D556</f>
        <v>0</v>
      </c>
      <c r="S556">
        <f t="shared" ca="1" si="1077"/>
        <v>0</v>
      </c>
      <c r="U556">
        <f ca="1">MEDIAN2(Q556,Analysis!$B$5,2)</f>
        <v>0</v>
      </c>
      <c r="V556">
        <f t="shared" ref="V556:W556" ca="1" si="1158">V555+U556*$D556</f>
        <v>0</v>
      </c>
      <c r="W556">
        <f t="shared" ca="1" si="1158"/>
        <v>0</v>
      </c>
      <c r="Y556">
        <f ca="1">AVERAGE2(U556,Analysis!$B$5,2)</f>
        <v>0</v>
      </c>
      <c r="Z556">
        <f t="shared" ref="Z556:AA556" ca="1" si="1159">Z555+Y556*$D556</f>
        <v>0</v>
      </c>
      <c r="AA556">
        <f t="shared" ca="1" si="1159"/>
        <v>0</v>
      </c>
      <c r="AD556">
        <f ca="1">IF(B556&gt;0,C556-Analysis!$B$14,0)</f>
        <v>1.2035945057141006E-2</v>
      </c>
      <c r="AE556">
        <f ca="1">IF(B556&gt;0,AE555+AD556*$D556,0)</f>
        <v>-3.2192908008150688E-2</v>
      </c>
      <c r="AF556">
        <f ca="1">IF(B556&gt;0,AF555+AE556*$D556,0)</f>
        <v>-0.27808415595235708</v>
      </c>
      <c r="AG556">
        <f ca="1">IF(AND(B556&gt;Analysis!$B$34,B556&lt;Analysis!$B$35),FilterInput(AD556,Analysis!$B$29,Analysis!$B$30),0)</f>
        <v>0</v>
      </c>
      <c r="AH556">
        <f ca="1">MEDIAN2(AG556,Analysis!$B$5,2)</f>
        <v>0</v>
      </c>
      <c r="AI556">
        <f ca="1">AVERAGE2(AH556,Analysis!$B$6,2)</f>
        <v>0</v>
      </c>
      <c r="AJ556">
        <f ca="1">INTEGRAL2(AI556,$B556,AJ555,AI555,$B555,Analysis!$B$22)</f>
        <v>0</v>
      </c>
      <c r="AK556">
        <f ca="1">IF(AND(B556&lt;Analysis!$B$35,B556&gt;0),INTEGRAL2(AJ556,$B556,AK555,AJ555,$B555,Analysis!$B$23),0)</f>
        <v>0</v>
      </c>
      <c r="AM556">
        <f>Analysis!$B$31*'Flight Input'!U556+IF('Flight Input'!U556 &gt; 0,Analysis!$B$32,0)</f>
        <v>0</v>
      </c>
      <c r="AN556">
        <f ca="1">_xlfn.COVARIANCE.P($AK$102:$AK$1171,AM556:AM1625)</f>
        <v>-3.3973032883373278E-2</v>
      </c>
      <c r="AO556">
        <f t="shared" ca="1" si="1073"/>
        <v>0</v>
      </c>
    </row>
    <row r="557" spans="1:41" x14ac:dyDescent="0.3">
      <c r="A557">
        <v>555</v>
      </c>
      <c r="B557">
        <f>'Flight Input'!M557</f>
        <v>11.151285999992979</v>
      </c>
      <c r="C557">
        <f ca="1">INDIRECT(CONCATENATE("'Flight Input'!",Analysis!$B$2,A557+2))</f>
        <v>9.8649261900000003</v>
      </c>
      <c r="D557">
        <f t="shared" si="1070"/>
        <v>2.2534999996423721E-2</v>
      </c>
      <c r="F557">
        <f t="shared" ca="1" si="1074"/>
        <v>109.36458958918423</v>
      </c>
      <c r="G557">
        <f t="shared" ca="1" si="1075"/>
        <v>607.93504323229729</v>
      </c>
      <c r="I557">
        <f>SUM(D$2:D557)/COUNT(D$2:D557)</f>
        <v>1.9997632432428004E-2</v>
      </c>
      <c r="J557">
        <f>D557/I557</f>
        <v>1.1268833984507656</v>
      </c>
      <c r="L557">
        <f ca="1">VARA(C$2:C557)</f>
        <v>7.348127917759361E-4</v>
      </c>
      <c r="M557">
        <f ca="1">(L557-L556)/D557</f>
        <v>-4.9192656214794979E-5</v>
      </c>
      <c r="N557">
        <f t="shared" ca="1" si="1076"/>
        <v>-0.16977590417607635</v>
      </c>
      <c r="O557" t="b">
        <f ca="1">IF(OR(O556,M557*MIN((B557-B$2)*Analysis!$B$19,1)&gt;Analysis!$B$18),TRUE,FALSE)</f>
        <v>0</v>
      </c>
      <c r="P557">
        <f ca="1">IF(O557,P556,SUM(C$2:C557)/COUNT(C$2:C557))</f>
        <v>9.8539509701978432</v>
      </c>
      <c r="Q557">
        <f ca="1">IF(O557,C557-P557,0)</f>
        <v>0</v>
      </c>
      <c r="R557">
        <f ca="1">R556+Q557*$D557</f>
        <v>0</v>
      </c>
      <c r="S557">
        <f t="shared" ca="1" si="1077"/>
        <v>0</v>
      </c>
      <c r="U557">
        <f ca="1">MEDIAN2(Q557,Analysis!$B$5,2)</f>
        <v>0</v>
      </c>
      <c r="V557">
        <f t="shared" ref="V557:W557" ca="1" si="1160">V556+U557*$D557</f>
        <v>0</v>
      </c>
      <c r="W557">
        <f t="shared" ca="1" si="1160"/>
        <v>0</v>
      </c>
      <c r="Y557">
        <f ca="1">AVERAGE2(U557,Analysis!$B$5,2)</f>
        <v>0</v>
      </c>
      <c r="Z557">
        <f t="shared" ref="Z557:AA557" ca="1" si="1161">Z556+Y557*$D557</f>
        <v>0</v>
      </c>
      <c r="AA557">
        <f t="shared" ca="1" si="1161"/>
        <v>0</v>
      </c>
      <c r="AD557">
        <f ca="1">IF(B557&gt;0,C557-Analysis!$B$14,0)</f>
        <v>8.2100450571402916E-3</v>
      </c>
      <c r="AE557">
        <f ca="1">IF(B557&gt;0,AE556+AD557*$D557,0)</f>
        <v>-3.2007894642817392E-2</v>
      </c>
      <c r="AF557">
        <f ca="1">IF(B557&gt;0,AF556+AE557*$D557,0)</f>
        <v>-0.27880545385801853</v>
      </c>
      <c r="AG557">
        <f ca="1">IF(AND(B557&gt;Analysis!$B$34,B557&lt;Analysis!$B$35),FilterInput(AD557,Analysis!$B$29,Analysis!$B$30),0)</f>
        <v>0</v>
      </c>
      <c r="AH557">
        <f ca="1">MEDIAN2(AG557,Analysis!$B$5,2)</f>
        <v>0</v>
      </c>
      <c r="AI557">
        <f ca="1">AVERAGE2(AH557,Analysis!$B$6,2)</f>
        <v>0</v>
      </c>
      <c r="AJ557">
        <f ca="1">INTEGRAL2(AI557,$B557,AJ556,AI556,$B556,Analysis!$B$22)</f>
        <v>0</v>
      </c>
      <c r="AK557">
        <f ca="1">IF(AND(B557&lt;Analysis!$B$35,B557&gt;0),INTEGRAL2(AJ557,$B557,AK556,AJ556,$B556,Analysis!$B$23),0)</f>
        <v>0</v>
      </c>
      <c r="AM557">
        <f>Analysis!$B$31*'Flight Input'!U557+IF('Flight Input'!U557 &gt; 0,Analysis!$B$32,0)</f>
        <v>0</v>
      </c>
      <c r="AN557">
        <f ca="1">_xlfn.COVARIANCE.P($AK$102:$AK$1171,AM557:AM1626)</f>
        <v>-3.3254113798495771E-2</v>
      </c>
      <c r="AO557">
        <f t="shared" ca="1" si="1073"/>
        <v>0</v>
      </c>
    </row>
    <row r="558" spans="1:41" x14ac:dyDescent="0.3">
      <c r="A558">
        <v>556</v>
      </c>
      <c r="B558">
        <f>'Flight Input'!M558</f>
        <v>11.171239999996033</v>
      </c>
      <c r="C558">
        <f ca="1">INDIRECT(CONCATENATE("'Flight Input'!",Analysis!$B$2,A558+2))</f>
        <v>9.8101569600000005</v>
      </c>
      <c r="D558">
        <f t="shared" si="1070"/>
        <v>1.9954000003053807E-2</v>
      </c>
      <c r="F558">
        <f t="shared" ca="1" si="1074"/>
        <v>109.56034146119403</v>
      </c>
      <c r="G558">
        <f t="shared" ca="1" si="1075"/>
        <v>610.12121028614854</v>
      </c>
      <c r="I558">
        <f>SUM(D$2:D558)/COUNT(D$2:D558)</f>
        <v>1.9997553956835605E-2</v>
      </c>
      <c r="J558">
        <f>D558/I558</f>
        <v>0.99782203594120522</v>
      </c>
      <c r="L558">
        <f ca="1">VARA(C$2:C558)</f>
        <v>7.3693448106084086E-4</v>
      </c>
      <c r="M558">
        <f ca="1">(L558-L557)/D558</f>
        <v>1.0632902097725043E-4</v>
      </c>
      <c r="N558">
        <f t="shared" ca="1" si="1076"/>
        <v>-2.7447744808869285</v>
      </c>
      <c r="O558" t="b">
        <f ca="1">IF(OR(O557,M558*MIN((B558-B$2)*Analysis!$B$19,1)&gt;Analysis!$B$18),TRUE,FALSE)</f>
        <v>0</v>
      </c>
      <c r="P558">
        <f ca="1">IF(O558,P557,SUM(C$2:C558)/COUNT(C$2:C558))</f>
        <v>9.8538723454039516</v>
      </c>
      <c r="Q558">
        <f ca="1">IF(O558,C558-P558,0)</f>
        <v>0</v>
      </c>
      <c r="R558">
        <f ca="1">R557+Q558*$D558</f>
        <v>0</v>
      </c>
      <c r="S558">
        <f t="shared" ca="1" si="1077"/>
        <v>0</v>
      </c>
      <c r="U558">
        <f ca="1">MEDIAN2(Q558,Analysis!$B$5,2)</f>
        <v>0</v>
      </c>
      <c r="V558">
        <f t="shared" ref="V558:W558" ca="1" si="1162">V557+U558*$D558</f>
        <v>0</v>
      </c>
      <c r="W558">
        <f t="shared" ca="1" si="1162"/>
        <v>0</v>
      </c>
      <c r="Y558">
        <f ca="1">AVERAGE2(U558,Analysis!$B$5,2)</f>
        <v>0</v>
      </c>
      <c r="Z558">
        <f t="shared" ref="Z558:AA558" ca="1" si="1163">Z557+Y558*$D558</f>
        <v>0</v>
      </c>
      <c r="AA558">
        <f t="shared" ca="1" si="1163"/>
        <v>0</v>
      </c>
      <c r="AD558">
        <f ca="1">IF(B558&gt;0,C558-Analysis!$B$14,0)</f>
        <v>-4.6559184942859488E-2</v>
      </c>
      <c r="AE558">
        <f ca="1">IF(B558&gt;0,AE557+AD558*$D558,0)</f>
        <v>-3.2936936619309395E-2</v>
      </c>
      <c r="AF558">
        <f ca="1">IF(B558&gt;0,AF557+AE558*$D558,0)</f>
        <v>-0.27946267749142079</v>
      </c>
      <c r="AG558">
        <f ca="1">IF(AND(B558&gt;Analysis!$B$34,B558&lt;Analysis!$B$35),FilterInput(AD558,Analysis!$B$29,Analysis!$B$30),0)</f>
        <v>0</v>
      </c>
      <c r="AH558">
        <f ca="1">MEDIAN2(AG558,Analysis!$B$5,2)</f>
        <v>0</v>
      </c>
      <c r="AI558">
        <f ca="1">AVERAGE2(AH558,Analysis!$B$6,2)</f>
        <v>0</v>
      </c>
      <c r="AJ558">
        <f ca="1">INTEGRAL2(AI558,$B558,AJ557,AI557,$B557,Analysis!$B$22)</f>
        <v>0</v>
      </c>
      <c r="AK558">
        <f ca="1">IF(AND(B558&lt;Analysis!$B$35,B558&gt;0),INTEGRAL2(AJ558,$B558,AK557,AJ557,$B557,Analysis!$B$23),0)</f>
        <v>0</v>
      </c>
      <c r="AM558">
        <f>Analysis!$B$31*'Flight Input'!U558+IF('Flight Input'!U558 &gt; 0,Analysis!$B$32,0)</f>
        <v>0</v>
      </c>
      <c r="AN558">
        <f ca="1">_xlfn.COVARIANCE.P($AK$102:$AK$1171,AM558:AM1627)</f>
        <v>-3.253408540098205E-2</v>
      </c>
      <c r="AO558">
        <f t="shared" ca="1" si="1073"/>
        <v>0</v>
      </c>
    </row>
    <row r="559" spans="1:41" x14ac:dyDescent="0.3">
      <c r="A559">
        <v>557</v>
      </c>
      <c r="B559">
        <f>'Flight Input'!M559</f>
        <v>11.192869000005885</v>
      </c>
      <c r="C559">
        <f ca="1">INDIRECT(CONCATENATE("'Flight Input'!",Analysis!$B$2,A559+2))</f>
        <v>9.9038424599999999</v>
      </c>
      <c r="D559">
        <f t="shared" si="1070"/>
        <v>2.1629000009852462E-2</v>
      </c>
      <c r="F559">
        <f t="shared" ca="1" si="1074"/>
        <v>109.77455166985895</v>
      </c>
      <c r="G559">
        <f t="shared" ca="1" si="1075"/>
        <v>612.49552406529745</v>
      </c>
      <c r="I559">
        <f>SUM(D$2:D559)/COUNT(D$2:D559)</f>
        <v>2.0000482944363462E-2</v>
      </c>
      <c r="J559">
        <f>D559/I559</f>
        <v>1.0814238871140833</v>
      </c>
      <c r="L559">
        <f ca="1">VARA(C$2:C559)</f>
        <v>7.4008637143633497E-4</v>
      </c>
      <c r="M559">
        <f ca="1">(L559-L558)/D559</f>
        <v>1.4572520107533174E-4</v>
      </c>
      <c r="N559">
        <f t="shared" ca="1" si="1076"/>
        <v>4.3314762567536045</v>
      </c>
      <c r="O559" t="b">
        <f ca="1">IF(OR(O558,M559*MIN((B559-B$2)*Analysis!$B$19,1)&gt;Analysis!$B$18),TRUE,FALSE)</f>
        <v>0</v>
      </c>
      <c r="P559">
        <f ca="1">IF(O559,P558,SUM(C$2:C559)/COUNT(C$2:C559))</f>
        <v>9.8539618975806462</v>
      </c>
      <c r="Q559">
        <f ca="1">IF(O559,C559-P559,0)</f>
        <v>0</v>
      </c>
      <c r="R559">
        <f ca="1">R558+Q559*$D559</f>
        <v>0</v>
      </c>
      <c r="S559">
        <f t="shared" ca="1" si="1077"/>
        <v>0</v>
      </c>
      <c r="U559">
        <f ca="1">MEDIAN2(Q559,Analysis!$B$5,2)</f>
        <v>0</v>
      </c>
      <c r="V559">
        <f t="shared" ref="V559:W559" ca="1" si="1164">V558+U559*$D559</f>
        <v>0</v>
      </c>
      <c r="W559">
        <f t="shared" ca="1" si="1164"/>
        <v>0</v>
      </c>
      <c r="Y559">
        <f ca="1">AVERAGE2(U559,Analysis!$B$5,2)</f>
        <v>0</v>
      </c>
      <c r="Z559">
        <f t="shared" ref="Z559:AA559" ca="1" si="1165">Z558+Y559*$D559</f>
        <v>0</v>
      </c>
      <c r="AA559">
        <f t="shared" ca="1" si="1165"/>
        <v>0</v>
      </c>
      <c r="AD559">
        <f ca="1">IF(B559&gt;0,C559-Analysis!$B$14,0)</f>
        <v>4.7126315057139934E-2</v>
      </c>
      <c r="AE559">
        <f ca="1">IF(B559&gt;0,AE558+AD559*$D559,0)</f>
        <v>-3.1917641550474204E-2</v>
      </c>
      <c r="AF559">
        <f ca="1">IF(B559&gt;0,AF558+AE559*$D559,0)</f>
        <v>-0.28015302416083043</v>
      </c>
      <c r="AG559">
        <f ca="1">IF(AND(B559&gt;Analysis!$B$34,B559&lt;Analysis!$B$35),FilterInput(AD559,Analysis!$B$29,Analysis!$B$30),0)</f>
        <v>0</v>
      </c>
      <c r="AH559">
        <f ca="1">MEDIAN2(AG559,Analysis!$B$5,2)</f>
        <v>0</v>
      </c>
      <c r="AI559">
        <f ca="1">AVERAGE2(AH559,Analysis!$B$6,2)</f>
        <v>0</v>
      </c>
      <c r="AJ559">
        <f ca="1">INTEGRAL2(AI559,$B559,AJ558,AI558,$B558,Analysis!$B$22)</f>
        <v>0</v>
      </c>
      <c r="AK559">
        <f ca="1">IF(AND(B559&lt;Analysis!$B$35,B559&gt;0),INTEGRAL2(AJ559,$B559,AK558,AJ558,$B558,Analysis!$B$23),0)</f>
        <v>0</v>
      </c>
      <c r="AM559">
        <f>Analysis!$B$31*'Flight Input'!U559+IF('Flight Input'!U559 &gt; 0,Analysis!$B$32,0)</f>
        <v>0</v>
      </c>
      <c r="AN559">
        <f ca="1">_xlfn.COVARIANCE.P($AK$102:$AK$1171,AM559:AM1628)</f>
        <v>-3.1813243874983473E-2</v>
      </c>
      <c r="AO559">
        <f t="shared" ca="1" si="1073"/>
        <v>0</v>
      </c>
    </row>
    <row r="560" spans="1:41" x14ac:dyDescent="0.3">
      <c r="A560">
        <v>558</v>
      </c>
      <c r="B560">
        <f>'Flight Input'!M560</f>
        <v>11.210768999997526</v>
      </c>
      <c r="C560">
        <f ca="1">INDIRECT(CONCATENATE("'Flight Input'!",Analysis!$B$2,A560+2))</f>
        <v>9.948389670000001</v>
      </c>
      <c r="D560">
        <f t="shared" si="1070"/>
        <v>1.789999999164138E-2</v>
      </c>
      <c r="F560">
        <f t="shared" ca="1" si="1074"/>
        <v>109.9526278448688</v>
      </c>
      <c r="G560">
        <f t="shared" ca="1" si="1075"/>
        <v>614.46367610280151</v>
      </c>
      <c r="I560">
        <f>SUM(D$2:D560)/COUNT(D$2:D560)</f>
        <v>1.9996718637996576E-2</v>
      </c>
      <c r="J560">
        <f>D560/I560</f>
        <v>0.89514686462752269</v>
      </c>
      <c r="L560">
        <f ca="1">VARA(C$2:C560)</f>
        <v>7.5471104319480161E-4</v>
      </c>
      <c r="M560">
        <f ca="1">(L560-L559)/D560</f>
        <v>8.1702076901093903E-4</v>
      </c>
      <c r="N560">
        <f t="shared" ca="1" si="1076"/>
        <v>2.4886709508828444</v>
      </c>
      <c r="O560" t="b">
        <f ca="1">IF(OR(O559,M560*MIN((B560-B$2)*Analysis!$B$19,1)&gt;Analysis!$B$18),TRUE,FALSE)</f>
        <v>0</v>
      </c>
      <c r="P560">
        <f ca="1">IF(O560,P559,SUM(C$2:C560)/COUNT(C$2:C560))</f>
        <v>9.8541308202504503</v>
      </c>
      <c r="Q560">
        <f ca="1">IF(O560,C560-P560,0)</f>
        <v>0</v>
      </c>
      <c r="R560">
        <f ca="1">R559+Q560*$D560</f>
        <v>0</v>
      </c>
      <c r="S560">
        <f t="shared" ca="1" si="1077"/>
        <v>0</v>
      </c>
      <c r="U560">
        <f ca="1">MEDIAN2(Q560,Analysis!$B$5,2)</f>
        <v>0</v>
      </c>
      <c r="V560">
        <f t="shared" ref="V560:W560" ca="1" si="1166">V559+U560*$D560</f>
        <v>0</v>
      </c>
      <c r="W560">
        <f t="shared" ca="1" si="1166"/>
        <v>0</v>
      </c>
      <c r="Y560">
        <f ca="1">AVERAGE2(U560,Analysis!$B$5,2)</f>
        <v>0</v>
      </c>
      <c r="Z560">
        <f t="shared" ref="Z560:AA560" ca="1" si="1167">Z559+Y560*$D560</f>
        <v>0</v>
      </c>
      <c r="AA560">
        <f t="shared" ca="1" si="1167"/>
        <v>0</v>
      </c>
      <c r="AD560">
        <f ca="1">IF(B560&gt;0,C560-Analysis!$B$14,0)</f>
        <v>9.1673525057140992E-2</v>
      </c>
      <c r="AE560">
        <f ca="1">IF(B560&gt;0,AE559+AD560*$D560,0)</f>
        <v>-3.0276685452717646E-2</v>
      </c>
      <c r="AF560">
        <f ca="1">IF(B560&gt;0,AF559+AE560*$D560,0)</f>
        <v>-0.28069497683018102</v>
      </c>
      <c r="AG560">
        <f ca="1">IF(AND(B560&gt;Analysis!$B$34,B560&lt;Analysis!$B$35),FilterInput(AD560,Analysis!$B$29,Analysis!$B$30),0)</f>
        <v>0</v>
      </c>
      <c r="AH560">
        <f ca="1">MEDIAN2(AG560,Analysis!$B$5,2)</f>
        <v>0</v>
      </c>
      <c r="AI560">
        <f ca="1">AVERAGE2(AH560,Analysis!$B$6,2)</f>
        <v>0</v>
      </c>
      <c r="AJ560">
        <f ca="1">INTEGRAL2(AI560,$B560,AJ559,AI559,$B559,Analysis!$B$22)</f>
        <v>0</v>
      </c>
      <c r="AK560">
        <f ca="1">IF(AND(B560&lt;Analysis!$B$35,B560&gt;0),INTEGRAL2(AJ560,$B560,AK559,AJ559,$B559,Analysis!$B$23),0)</f>
        <v>0</v>
      </c>
      <c r="AM560">
        <f>Analysis!$B$31*'Flight Input'!U560+IF('Flight Input'!U560 &gt; 0,Analysis!$B$32,0)</f>
        <v>0</v>
      </c>
      <c r="AN560">
        <f ca="1">_xlfn.COVARIANCE.P($AK$102:$AK$1171,AM560:AM1629)</f>
        <v>-3.1090430676008876E-2</v>
      </c>
      <c r="AO560">
        <f t="shared" ca="1" si="1073"/>
        <v>0</v>
      </c>
    </row>
    <row r="561" spans="1:41" x14ac:dyDescent="0.3">
      <c r="A561">
        <v>559</v>
      </c>
      <c r="B561">
        <f>'Flight Input'!M561</f>
        <v>11.231358000004548</v>
      </c>
      <c r="C561">
        <f ca="1">INDIRECT(CONCATENATE("'Flight Input'!",Analysis!$B$2,A561+2))</f>
        <v>9.6870610800000012</v>
      </c>
      <c r="D561">
        <f t="shared" si="1070"/>
        <v>2.0589000007021241E-2</v>
      </c>
      <c r="F561">
        <f t="shared" ca="1" si="1074"/>
        <v>110.15207474551293</v>
      </c>
      <c r="G561">
        <f t="shared" ca="1" si="1075"/>
        <v>616.73159717051033</v>
      </c>
      <c r="I561">
        <f>SUM(D$2:D561)/COUNT(D$2:D561)</f>
        <v>1.9997778175329359E-2</v>
      </c>
      <c r="J561">
        <f>D561/I561</f>
        <v>1.0295643759275845</v>
      </c>
      <c r="L561">
        <f ca="1">VARA(C$2:C561)</f>
        <v>8.0320432347150866E-4</v>
      </c>
      <c r="M561">
        <f ca="1">(L561-L560)/D561</f>
        <v>2.3553004157642389E-3</v>
      </c>
      <c r="N561">
        <f t="shared" ca="1" si="1076"/>
        <v>-12.692631497930046</v>
      </c>
      <c r="O561" t="b">
        <f ca="1">IF(OR(O560,M561*MIN((B561-B$2)*Analysis!$B$19,1)&gt;Analysis!$B$18),TRUE,FALSE)</f>
        <v>0</v>
      </c>
      <c r="P561">
        <f ca="1">IF(O561,P560,SUM(C$2:C561)/COUNT(C$2:C561))</f>
        <v>9.853832481428574</v>
      </c>
      <c r="Q561">
        <f ca="1">IF(O561,C561-P561,0)</f>
        <v>0</v>
      </c>
      <c r="R561">
        <f ca="1">R560+Q561*$D561</f>
        <v>0</v>
      </c>
      <c r="S561">
        <f t="shared" ca="1" si="1077"/>
        <v>0</v>
      </c>
      <c r="U561">
        <f ca="1">MEDIAN2(Q561,Analysis!$B$5,2)</f>
        <v>0</v>
      </c>
      <c r="V561">
        <f t="shared" ref="V561:W561" ca="1" si="1168">V560+U561*$D561</f>
        <v>0</v>
      </c>
      <c r="W561">
        <f t="shared" ca="1" si="1168"/>
        <v>0</v>
      </c>
      <c r="Y561">
        <f ca="1">AVERAGE2(U561,Analysis!$B$5,2)</f>
        <v>0</v>
      </c>
      <c r="Z561">
        <f t="shared" ref="Z561:AA561" ca="1" si="1169">Z560+Y561*$D561</f>
        <v>0</v>
      </c>
      <c r="AA561">
        <f t="shared" ca="1" si="1169"/>
        <v>0</v>
      </c>
      <c r="AD561">
        <f ca="1">IF(B561&gt;0,C561-Analysis!$B$14,0)</f>
        <v>-0.16965506494285876</v>
      </c>
      <c r="AE561">
        <f ca="1">IF(B561&gt;0,AE560+AD561*$D561,0)</f>
        <v>-3.3769713586017353E-2</v>
      </c>
      <c r="AF561">
        <f ca="1">IF(B561&gt;0,AF560+AE561*$D561,0)</f>
        <v>-0.28139026146344065</v>
      </c>
      <c r="AG561">
        <f ca="1">IF(AND(B561&gt;Analysis!$B$34,B561&lt;Analysis!$B$35),FilterInput(AD561,Analysis!$B$29,Analysis!$B$30),0)</f>
        <v>0</v>
      </c>
      <c r="AH561">
        <f ca="1">MEDIAN2(AG561,Analysis!$B$5,2)</f>
        <v>0</v>
      </c>
      <c r="AI561">
        <f ca="1">AVERAGE2(AH561,Analysis!$B$6,2)</f>
        <v>0</v>
      </c>
      <c r="AJ561">
        <f ca="1">INTEGRAL2(AI561,$B561,AJ560,AI560,$B560,Analysis!$B$22)</f>
        <v>0</v>
      </c>
      <c r="AK561">
        <f ca="1">IF(AND(B561&lt;Analysis!$B$35,B561&gt;0),INTEGRAL2(AJ561,$B561,AK560,AJ560,$B560,Analysis!$B$23),0)</f>
        <v>0</v>
      </c>
      <c r="AM561">
        <f>Analysis!$B$31*'Flight Input'!U561+IF('Flight Input'!U561 &gt; 0,Analysis!$B$32,0)</f>
        <v>0</v>
      </c>
      <c r="AN561">
        <f ca="1">_xlfn.COVARIANCE.P($AK$102:$AK$1171,AM561:AM1630)</f>
        <v>-3.0366066480888049E-2</v>
      </c>
      <c r="AO561">
        <f t="shared" ca="1" si="1073"/>
        <v>0</v>
      </c>
    </row>
    <row r="562" spans="1:41" x14ac:dyDescent="0.3">
      <c r="A562">
        <v>560</v>
      </c>
      <c r="B562">
        <f>'Flight Input'!M562</f>
        <v>11.249712999997428</v>
      </c>
      <c r="C562">
        <f ca="1">INDIRECT(CONCATENATE("'Flight Input'!",Analysis!$B$2,A562+2))</f>
        <v>9.8885486700000023</v>
      </c>
      <c r="D562">
        <f t="shared" si="1070"/>
        <v>1.8354999992880039E-2</v>
      </c>
      <c r="F562">
        <f t="shared" ca="1" si="1074"/>
        <v>110.33357905628037</v>
      </c>
      <c r="G562">
        <f t="shared" ca="1" si="1075"/>
        <v>618.7567700133028</v>
      </c>
      <c r="I562">
        <f>SUM(D$2:D562)/COUNT(D$2:D562)</f>
        <v>1.99948446428607E-2</v>
      </c>
      <c r="J562">
        <f>D562/I562</f>
        <v>0.91798662708958934</v>
      </c>
      <c r="L562">
        <f ca="1">VARA(C$2:C562)</f>
        <v>8.0391836113999512E-4</v>
      </c>
      <c r="M562">
        <f ca="1">(L562-L561)/D562</f>
        <v>3.8901534664311515E-5</v>
      </c>
      <c r="N562">
        <f t="shared" ca="1" si="1076"/>
        <v>10.977259061735696</v>
      </c>
      <c r="O562" t="b">
        <f ca="1">IF(OR(O561,M562*MIN((B562-B$2)*Analysis!$B$19,1)&gt;Analysis!$B$18),TRUE,FALSE)</f>
        <v>0</v>
      </c>
      <c r="P562">
        <f ca="1">IF(O562,P561,SUM(C$2:C562)/COUNT(C$2:C562))</f>
        <v>9.8538943641176484</v>
      </c>
      <c r="Q562">
        <f ca="1">IF(O562,C562-P562,0)</f>
        <v>0</v>
      </c>
      <c r="R562">
        <f ca="1">R561+Q562*$D562</f>
        <v>0</v>
      </c>
      <c r="S562">
        <f t="shared" ca="1" si="1077"/>
        <v>0</v>
      </c>
      <c r="U562">
        <f ca="1">MEDIAN2(Q562,Analysis!$B$5,2)</f>
        <v>0</v>
      </c>
      <c r="V562">
        <f t="shared" ref="V562:W562" ca="1" si="1170">V561+U562*$D562</f>
        <v>0</v>
      </c>
      <c r="W562">
        <f t="shared" ca="1" si="1170"/>
        <v>0</v>
      </c>
      <c r="Y562">
        <f ca="1">AVERAGE2(U562,Analysis!$B$5,2)</f>
        <v>0</v>
      </c>
      <c r="Z562">
        <f t="shared" ref="Z562:AA562" ca="1" si="1171">Z561+Y562*$D562</f>
        <v>0</v>
      </c>
      <c r="AA562">
        <f t="shared" ca="1" si="1171"/>
        <v>0</v>
      </c>
      <c r="AD562">
        <f ca="1">IF(B562&gt;0,C562-Analysis!$B$14,0)</f>
        <v>3.1832525057142291E-2</v>
      </c>
      <c r="AE562">
        <f ca="1">IF(B562&gt;0,AE561+AD562*$D562,0)</f>
        <v>-3.3185427588820149E-2</v>
      </c>
      <c r="AF562">
        <f ca="1">IF(B562&gt;0,AF561+AE562*$D562,0)</f>
        <v>-0.28199937998659719</v>
      </c>
      <c r="AG562">
        <f ca="1">IF(AND(B562&gt;Analysis!$B$34,B562&lt;Analysis!$B$35),FilterInput(AD562,Analysis!$B$29,Analysis!$B$30),0)</f>
        <v>0</v>
      </c>
      <c r="AH562">
        <f ca="1">MEDIAN2(AG562,Analysis!$B$5,2)</f>
        <v>0</v>
      </c>
      <c r="AI562">
        <f ca="1">AVERAGE2(AH562,Analysis!$B$6,2)</f>
        <v>0</v>
      </c>
      <c r="AJ562">
        <f ca="1">INTEGRAL2(AI562,$B562,AJ561,AI561,$B561,Analysis!$B$22)</f>
        <v>0</v>
      </c>
      <c r="AK562">
        <f ca="1">IF(AND(B562&lt;Analysis!$B$35,B562&gt;0),INTEGRAL2(AJ562,$B562,AK561,AJ561,$B561,Analysis!$B$23),0)</f>
        <v>0</v>
      </c>
      <c r="AM562">
        <f>Analysis!$B$31*'Flight Input'!U562+IF('Flight Input'!U562 &gt; 0,Analysis!$B$32,0)</f>
        <v>0</v>
      </c>
      <c r="AN562">
        <f ca="1">_xlfn.COVARIANCE.P($AK$102:$AK$1171,AM562:AM1631)</f>
        <v>-2.9640592860398902E-2</v>
      </c>
      <c r="AO562">
        <f t="shared" ca="1" si="1073"/>
        <v>0</v>
      </c>
    </row>
    <row r="563" spans="1:41" x14ac:dyDescent="0.3">
      <c r="A563">
        <v>561</v>
      </c>
      <c r="B563">
        <f>'Flight Input'!M563</f>
        <v>11.271143999998458</v>
      </c>
      <c r="C563">
        <f ca="1">INDIRECT(CONCATENATE("'Flight Input'!",Analysis!$B$2,A563+2))</f>
        <v>10.122615270000001</v>
      </c>
      <c r="D563">
        <f t="shared" si="1070"/>
        <v>2.1431000001030043E-2</v>
      </c>
      <c r="F563">
        <f t="shared" ca="1" si="1074"/>
        <v>110.55051682414216</v>
      </c>
      <c r="G563">
        <f t="shared" ca="1" si="1075"/>
        <v>621.12597813947491</v>
      </c>
      <c r="I563">
        <f>SUM(D$2:D563)/COUNT(D$2:D563)</f>
        <v>1.9997404634586491E-2</v>
      </c>
      <c r="J563">
        <f>D563/I563</f>
        <v>1.0716890712889851</v>
      </c>
      <c r="L563">
        <f ca="1">VARA(C$2:C563)</f>
        <v>9.3097454243454411E-4</v>
      </c>
      <c r="M563">
        <f ca="1">(L563-L562)/D563</f>
        <v>5.9286165502516102E-3</v>
      </c>
      <c r="N563">
        <f t="shared" ca="1" si="1076"/>
        <v>10.921870187520343</v>
      </c>
      <c r="O563" t="b">
        <f ca="1">IF(OR(O562,M563*MIN((B563-B$2)*Analysis!$B$19,1)&gt;Analysis!$B$18),TRUE,FALSE)</f>
        <v>1</v>
      </c>
      <c r="P563">
        <f ca="1">IF(O563,P562,SUM(C$2:C563)/COUNT(C$2:C563))</f>
        <v>9.8538943641176484</v>
      </c>
      <c r="Q563">
        <f ca="1">IF(O563,C563-P563,0)</f>
        <v>0.26872090588235231</v>
      </c>
      <c r="R563">
        <f ca="1">R562+Q563*$D563</f>
        <v>5.7589577342414865E-3</v>
      </c>
      <c r="S563">
        <f t="shared" ca="1" si="1077"/>
        <v>1.2342022320846127E-4</v>
      </c>
      <c r="U563">
        <f ca="1">MEDIAN2(Q563,Analysis!$B$5,2)</f>
        <v>0.26872090588235231</v>
      </c>
      <c r="V563">
        <f t="shared" ref="V563:W563" ca="1" si="1172">V562+U563*$D563</f>
        <v>5.7589577342414865E-3</v>
      </c>
      <c r="W563">
        <f t="shared" ca="1" si="1172"/>
        <v>1.2342022320846127E-4</v>
      </c>
      <c r="Y563">
        <f ca="1">AVERAGE2(U563,Analysis!$B$5,2)</f>
        <v>0.26872090588235231</v>
      </c>
      <c r="Z563">
        <f t="shared" ref="Z563:AA563" ca="1" si="1173">Z562+Y563*$D563</f>
        <v>5.7589577342414865E-3</v>
      </c>
      <c r="AA563">
        <f t="shared" ca="1" si="1173"/>
        <v>1.2342022320846127E-4</v>
      </c>
      <c r="AD563">
        <f ca="1">IF(B563&gt;0,C563-Analysis!$B$14,0)</f>
        <v>0.26589912505714075</v>
      </c>
      <c r="AE563">
        <f ca="1">IF(B563&gt;0,AE562+AD563*$D563,0)</f>
        <v>-2.7486943439446677E-2</v>
      </c>
      <c r="AF563">
        <f ca="1">IF(B563&gt;0,AF562+AE563*$D563,0)</f>
        <v>-0.28258845267147631</v>
      </c>
      <c r="AG563">
        <f ca="1">IF(AND(B563&gt;Analysis!$B$34,B563&lt;Analysis!$B$35),FilterInput(AD563,Analysis!$B$29,Analysis!$B$30),0)</f>
        <v>0</v>
      </c>
      <c r="AH563">
        <f ca="1">MEDIAN2(AG563,Analysis!$B$5,2)</f>
        <v>0</v>
      </c>
      <c r="AI563">
        <f ca="1">AVERAGE2(AH563,Analysis!$B$6,2)</f>
        <v>0</v>
      </c>
      <c r="AJ563">
        <f ca="1">INTEGRAL2(AI563,$B563,AJ562,AI562,$B562,Analysis!$B$22)</f>
        <v>0</v>
      </c>
      <c r="AK563">
        <f ca="1">IF(AND(B563&lt;Analysis!$B$35,B563&gt;0),INTEGRAL2(AJ563,$B563,AK562,AJ562,$B562,Analysis!$B$23),0)</f>
        <v>0</v>
      </c>
      <c r="AM563">
        <f>Analysis!$B$31*'Flight Input'!U563+IF('Flight Input'!U563 &gt; 0,Analysis!$B$32,0)</f>
        <v>0</v>
      </c>
      <c r="AN563">
        <f ca="1">_xlfn.COVARIANCE.P($AK$102:$AK$1171,AM563:AM1632)</f>
        <v>-2.8913998109926838E-2</v>
      </c>
      <c r="AO563">
        <f t="shared" ca="1" si="1073"/>
        <v>0</v>
      </c>
    </row>
    <row r="564" spans="1:41" x14ac:dyDescent="0.3">
      <c r="A564">
        <v>562</v>
      </c>
      <c r="B564">
        <f>'Flight Input'!M564</f>
        <v>11.291545999993104</v>
      </c>
      <c r="C564">
        <f ca="1">INDIRECT(CONCATENATE("'Flight Input'!",Analysis!$B$2,A564+2))</f>
        <v>9.7180508700000008</v>
      </c>
      <c r="D564">
        <f t="shared" si="1070"/>
        <v>2.0401999994646758E-2</v>
      </c>
      <c r="F564">
        <f t="shared" ca="1" si="1074"/>
        <v>110.74878449793988</v>
      </c>
      <c r="G564">
        <f t="shared" ca="1" si="1075"/>
        <v>623.38547484020899</v>
      </c>
      <c r="I564">
        <f>SUM(D$2:D564)/COUNT(D$2:D564)</f>
        <v>1.9998124555155993E-2</v>
      </c>
      <c r="J564">
        <f>D564/I564</f>
        <v>1.0201956657674001</v>
      </c>
      <c r="L564">
        <f ca="1">VARA(C$2:C564)</f>
        <v>9.6232615854130075E-4</v>
      </c>
      <c r="M564">
        <f ca="1">(L564-L563)/D564</f>
        <v>1.5366932710020062E-3</v>
      </c>
      <c r="N564">
        <f t="shared" ca="1" si="1076"/>
        <v>-19.829644157737125</v>
      </c>
      <c r="O564" t="b">
        <f ca="1">IF(OR(O563,M564*MIN((B564-B$2)*Analysis!$B$19,1)&gt;Analysis!$B$18),TRUE,FALSE)</f>
        <v>1</v>
      </c>
      <c r="P564">
        <f ca="1">IF(O564,P563,SUM(C$2:C564)/COUNT(C$2:C564))</f>
        <v>9.8538943641176484</v>
      </c>
      <c r="Q564">
        <f ca="1">IF(O564,C564-P564,0)</f>
        <v>-0.13584349411764762</v>
      </c>
      <c r="R564">
        <f ca="1">R563+Q564*$D564</f>
        <v>2.9874787679804427E-3</v>
      </c>
      <c r="S564">
        <f t="shared" ca="1" si="1077"/>
        <v>1.8437076501680557E-4</v>
      </c>
      <c r="U564">
        <f ca="1">MEDIAN2(Q564,Analysis!$B$5,2)</f>
        <v>-0.13584349411764762</v>
      </c>
      <c r="V564">
        <f t="shared" ref="V564:W564" ca="1" si="1174">V563+U564*$D564</f>
        <v>2.9874787679804427E-3</v>
      </c>
      <c r="W564">
        <f t="shared" ca="1" si="1174"/>
        <v>1.8437076501680557E-4</v>
      </c>
      <c r="Y564">
        <f ca="1">AVERAGE2(U564,Analysis!$B$5,2)</f>
        <v>-0.13584349411764762</v>
      </c>
      <c r="Z564">
        <f t="shared" ref="Z564:AA564" ca="1" si="1175">Z563+Y564*$D564</f>
        <v>2.9874787679804427E-3</v>
      </c>
      <c r="AA564">
        <f t="shared" ca="1" si="1175"/>
        <v>1.8437076501680557E-4</v>
      </c>
      <c r="AD564">
        <f ca="1">IF(B564&gt;0,C564-Analysis!$B$14,0)</f>
        <v>-0.13866527494285918</v>
      </c>
      <c r="AE564">
        <f ca="1">IF(B564&gt;0,AE563+AD564*$D564,0)</f>
        <v>-3.0315992378088581E-2</v>
      </c>
      <c r="AF564">
        <f ca="1">IF(B564&gt;0,AF563+AE564*$D564,0)</f>
        <v>-0.28320695954781178</v>
      </c>
      <c r="AG564">
        <f ca="1">IF(AND(B564&gt;Analysis!$B$34,B564&lt;Analysis!$B$35),FilterInput(AD564,Analysis!$B$29,Analysis!$B$30),0)</f>
        <v>-0.13866527494285918</v>
      </c>
      <c r="AH564">
        <f ca="1">MEDIAN2(AG564,Analysis!$B$5,2)</f>
        <v>-0.13866527494285918</v>
      </c>
      <c r="AI564">
        <f ca="1">AVERAGE2(AH564,Analysis!$B$6,2)</f>
        <v>-0.13866527494285918</v>
      </c>
      <c r="AJ564">
        <f ca="1">INTEGRAL2(AI564,$B564,AJ563,AI563,$B563,Analysis!$B$22)</f>
        <v>3.585804097192911E-4</v>
      </c>
      <c r="AK564">
        <f ca="1">IF(AND(B564&lt;Analysis!$B$35,B564&gt;0),INTEGRAL2(AJ564,$B564,AK563,AJ563,$B563,Analysis!$B$23),0)</f>
        <v>-5.0545032357521115E-7</v>
      </c>
      <c r="AM564">
        <f>Analysis!$B$31*'Flight Input'!U564+IF('Flight Input'!U564 &gt; 0,Analysis!$B$32,0)</f>
        <v>0</v>
      </c>
      <c r="AN564">
        <f ca="1">_xlfn.COVARIANCE.P($AK$102:$AK$1171,AM564:AM1633)</f>
        <v>-2.8187065363272777E-2</v>
      </c>
      <c r="AO564">
        <f t="shared" ca="1" si="1073"/>
        <v>5.0545032357521115E-7</v>
      </c>
    </row>
    <row r="565" spans="1:41" x14ac:dyDescent="0.3">
      <c r="A565">
        <v>563</v>
      </c>
      <c r="B565">
        <f>'Flight Input'!M565</f>
        <v>11.310442000001785</v>
      </c>
      <c r="C565">
        <f ca="1">INDIRECT(CONCATENATE("'Flight Input'!",Analysis!$B$2,A565+2))</f>
        <v>9.7021488600000012</v>
      </c>
      <c r="D565">
        <f t="shared" si="1070"/>
        <v>1.8896000008680858E-2</v>
      </c>
      <c r="F565">
        <f t="shared" ca="1" si="1074"/>
        <v>110.93211630288266</v>
      </c>
      <c r="G565">
        <f t="shared" ca="1" si="1075"/>
        <v>625.4816481108312</v>
      </c>
      <c r="I565">
        <f>SUM(D$2:D565)/COUNT(D$2:D565)</f>
        <v>1.9996166962711098E-2</v>
      </c>
      <c r="J565">
        <f>D565/I565</f>
        <v>0.94498110782522304</v>
      </c>
      <c r="L565">
        <f ca="1">VARA(C$2:C565)</f>
        <v>1.0015714550555268E-3</v>
      </c>
      <c r="M565">
        <f ca="1">(L565-L564)/D565</f>
        <v>2.0769102718139667E-3</v>
      </c>
      <c r="N565">
        <f t="shared" ca="1" si="1076"/>
        <v>-0.84155429681912386</v>
      </c>
      <c r="O565" t="b">
        <f ca="1">IF(OR(O564,M565*MIN((B565-B$2)*Analysis!$B$19,1)&gt;Analysis!$B$18),TRUE,FALSE)</f>
        <v>1</v>
      </c>
      <c r="P565">
        <f ca="1">IF(O565,P564,SUM(C$2:C565)/COUNT(C$2:C565))</f>
        <v>9.8538943641176484</v>
      </c>
      <c r="Q565">
        <f ca="1">IF(O565,C565-P565,0)</f>
        <v>-0.1517455041176472</v>
      </c>
      <c r="R565">
        <f ca="1">R564+Q565*$D565</f>
        <v>1.2009572085610026E-4</v>
      </c>
      <c r="S565">
        <f t="shared" ca="1" si="1077"/>
        <v>1.8664009375914497E-4</v>
      </c>
      <c r="U565">
        <f ca="1">MEDIAN2(Q565,Analysis!$B$5,2)</f>
        <v>-0.1517455041176472</v>
      </c>
      <c r="V565">
        <f t="shared" ref="V565:W565" ca="1" si="1176">V564+U565*$D565</f>
        <v>1.2009572085610026E-4</v>
      </c>
      <c r="W565">
        <f t="shared" ca="1" si="1176"/>
        <v>1.8664009375914497E-4</v>
      </c>
      <c r="Y565">
        <f ca="1">AVERAGE2(U565,Analysis!$B$5,2)</f>
        <v>-0.1517455041176472</v>
      </c>
      <c r="Z565">
        <f t="shared" ref="Z565:AA565" ca="1" si="1177">Z564+Y565*$D565</f>
        <v>1.2009572085610026E-4</v>
      </c>
      <c r="AA565">
        <f t="shared" ca="1" si="1177"/>
        <v>1.8664009375914497E-4</v>
      </c>
      <c r="AD565">
        <f ca="1">IF(B565&gt;0,C565-Analysis!$B$14,0)</f>
        <v>-0.15456728494285876</v>
      </c>
      <c r="AE565">
        <f ca="1">IF(B565&gt;0,AE564+AD565*$D565,0)</f>
        <v>-3.3236695795710619E-2</v>
      </c>
      <c r="AF565">
        <f ca="1">IF(B565&gt;0,AF564+AE565*$D565,0)</f>
        <v>-0.28383500015185603</v>
      </c>
      <c r="AG565">
        <f ca="1">IF(AND(B565&gt;Analysis!$B$34,B565&lt;Analysis!$B$35),FilterInput(AD565,Analysis!$B$29,Analysis!$B$30),0)</f>
        <v>-0.15456728494285876</v>
      </c>
      <c r="AH565">
        <f ca="1">MEDIAN2(AG565,Analysis!$B$5,2)</f>
        <v>-0.15456728494285876</v>
      </c>
      <c r="AI565">
        <f ca="1">AVERAGE2(AH565,Analysis!$B$6,2)</f>
        <v>-0.15456728494285876</v>
      </c>
      <c r="AJ565">
        <f ca="1">INTEGRAL2(AI565,$B565,AJ564,AI564,$B564,Analysis!$B$22)</f>
        <v>-2.1674340426945755E-3</v>
      </c>
      <c r="AK565">
        <f ca="1">IF(AND(B565&lt;Analysis!$B$35,B565&gt;0),INTEGRAL2(AJ565,$B565,AK564,AJ564,$B564,Analysis!$B$23),0)</f>
        <v>1.8026249369990487E-5</v>
      </c>
      <c r="AM565">
        <f>Analysis!$B$31*'Flight Input'!U565+IF('Flight Input'!U565 &gt; 0,Analysis!$B$32,0)</f>
        <v>0</v>
      </c>
      <c r="AN565">
        <f ca="1">_xlfn.COVARIANCE.P($AK$102:$AK$1171,AM565:AM1634)</f>
        <v>-2.7459445660332694E-2</v>
      </c>
      <c r="AO565">
        <f t="shared" ca="1" si="1073"/>
        <v>-1.8026249369990487E-5</v>
      </c>
    </row>
    <row r="566" spans="1:41" x14ac:dyDescent="0.3">
      <c r="A566">
        <v>564</v>
      </c>
      <c r="B566">
        <f>'Flight Input'!M566</f>
        <v>11.3300040000031</v>
      </c>
      <c r="C566">
        <f ca="1">INDIRECT(CONCATENATE("'Flight Input'!",Analysis!$B$2,A566+2))</f>
        <v>9.9882182700000008</v>
      </c>
      <c r="D566">
        <f t="shared" si="1070"/>
        <v>1.9562000001315027E-2</v>
      </c>
      <c r="F566">
        <f t="shared" ca="1" si="1074"/>
        <v>111.12750582869354</v>
      </c>
      <c r="G566">
        <f t="shared" ca="1" si="1075"/>
        <v>627.65552437999827</v>
      </c>
      <c r="I566">
        <f>SUM(D$2:D566)/COUNT(D$2:D566)</f>
        <v>1.9995397163134157E-2</v>
      </c>
      <c r="J566">
        <f>D566/I566</f>
        <v>0.97832515361994454</v>
      </c>
      <c r="L566">
        <f ca="1">VARA(C$2:C566)</f>
        <v>1.0317458849332399E-3</v>
      </c>
      <c r="M566">
        <f ca="1">(L566-L565)/D566</f>
        <v>1.5425022940233431E-3</v>
      </c>
      <c r="N566">
        <f t="shared" ca="1" si="1076"/>
        <v>14.623730190203917</v>
      </c>
      <c r="O566" t="b">
        <f ca="1">IF(OR(O565,M566*MIN((B566-B$2)*Analysis!$B$19,1)&gt;Analysis!$B$18),TRUE,FALSE)</f>
        <v>1</v>
      </c>
      <c r="P566">
        <f ca="1">IF(O566,P565,SUM(C$2:C566)/COUNT(C$2:C566))</f>
        <v>9.8538943641176484</v>
      </c>
      <c r="Q566">
        <f ca="1">IF(O566,C566-P566,0)</f>
        <v>0.13432390588235243</v>
      </c>
      <c r="R566">
        <f ca="1">R565+Q566*$D566</f>
        <v>2.7477399679033182E-3</v>
      </c>
      <c r="S566">
        <f t="shared" ca="1" si="1077"/>
        <v>2.4039138301488303E-4</v>
      </c>
      <c r="U566">
        <f ca="1">MEDIAN2(Q566,Analysis!$B$5,2)</f>
        <v>0.13432390588235243</v>
      </c>
      <c r="V566">
        <f t="shared" ref="V566:W566" ca="1" si="1178">V565+U566*$D566</f>
        <v>2.7477399679033182E-3</v>
      </c>
      <c r="W566">
        <f t="shared" ca="1" si="1178"/>
        <v>2.4039138301488303E-4</v>
      </c>
      <c r="Y566">
        <f ca="1">AVERAGE2(U566,Analysis!$B$5,2)</f>
        <v>0.13432390588235243</v>
      </c>
      <c r="Z566">
        <f t="shared" ref="Z566:AA566" ca="1" si="1179">Z565+Y566*$D566</f>
        <v>2.7477399679033182E-3</v>
      </c>
      <c r="AA566">
        <f t="shared" ca="1" si="1179"/>
        <v>2.4039138301488303E-4</v>
      </c>
      <c r="AD566">
        <f ca="1">IF(B566&gt;0,C566-Analysis!$B$14,0)</f>
        <v>0.13150212505714087</v>
      </c>
      <c r="AE566">
        <f ca="1">IF(B566&gt;0,AE565+AD566*$D566,0)</f>
        <v>-3.06642512251699E-2</v>
      </c>
      <c r="AF566">
        <f ca="1">IF(B566&gt;0,AF565+AE566*$D566,0)</f>
        <v>-0.28443485423436315</v>
      </c>
      <c r="AG566">
        <f ca="1">IF(AND(B566&gt;Analysis!$B$34,B566&lt;Analysis!$B$35),FilterInput(AD566,Analysis!$B$29,Analysis!$B$30),0)</f>
        <v>0.13150212505714087</v>
      </c>
      <c r="AH566">
        <f ca="1">MEDIAN2(AG566,Analysis!$B$5,2)</f>
        <v>0.13150212505714087</v>
      </c>
      <c r="AI566">
        <f ca="1">AVERAGE2(AH566,Analysis!$B$6,2)</f>
        <v>0.13150212505714087</v>
      </c>
      <c r="AJ566">
        <f ca="1">INTEGRAL2(AI566,$B566,AJ565,AI565,$B565,Analysis!$B$22)</f>
        <v>-6.453518931359494E-3</v>
      </c>
      <c r="AK566">
        <f ca="1">IF(AND(B566&lt;Analysis!$B$35,B566&gt;0),INTEGRAL2(AJ566,$B566,AK565,AJ565,$B565,Analysis!$B$23),0)</f>
        <v>-1.0716834905164834E-5</v>
      </c>
      <c r="AM566">
        <f>Analysis!$B$31*'Flight Input'!U566+IF('Flight Input'!U566 &gt; 0,Analysis!$B$32,0)</f>
        <v>0</v>
      </c>
      <c r="AN566">
        <f ca="1">_xlfn.COVARIANCE.P($AK$102:$AK$1171,AM566:AM1635)</f>
        <v>-2.6730975345288142E-2</v>
      </c>
      <c r="AO566">
        <f t="shared" ca="1" si="1073"/>
        <v>1.0716834905164834E-5</v>
      </c>
    </row>
    <row r="567" spans="1:41" x14ac:dyDescent="0.3">
      <c r="A567">
        <v>565</v>
      </c>
      <c r="B567">
        <f>'Flight Input'!M567</f>
        <v>11.350435000000289</v>
      </c>
      <c r="C567">
        <f ca="1">INDIRECT(CONCATENATE("'Flight Input'!",Analysis!$B$2,A567+2))</f>
        <v>9.7373765700000003</v>
      </c>
      <c r="D567">
        <f t="shared" si="1070"/>
        <v>2.0430999997188337E-2</v>
      </c>
      <c r="F567">
        <f t="shared" ca="1" si="1074"/>
        <v>111.32645016936783</v>
      </c>
      <c r="G567">
        <f t="shared" ca="1" si="1075"/>
        <v>629.93003508309562</v>
      </c>
      <c r="I567">
        <f>SUM(D$2:D567)/COUNT(D$2:D567)</f>
        <v>1.999616814160151E-2</v>
      </c>
      <c r="J567">
        <f>D567/I567</f>
        <v>1.0217457591128258</v>
      </c>
      <c r="L567">
        <f ca="1">VARA(C$2:C567)</f>
        <v>1.0539905600983879E-3</v>
      </c>
      <c r="M567">
        <f ca="1">(L567-L566)/D567</f>
        <v>1.0887707487743754E-3</v>
      </c>
      <c r="N567">
        <f t="shared" ca="1" si="1076"/>
        <v>-12.277504773849577</v>
      </c>
      <c r="O567" t="b">
        <f ca="1">IF(OR(O566,M567*MIN((B567-B$2)*Analysis!$B$19,1)&gt;Analysis!$B$18),TRUE,FALSE)</f>
        <v>1</v>
      </c>
      <c r="P567">
        <f ca="1">IF(O567,P566,SUM(C$2:C567)/COUNT(C$2:C567))</f>
        <v>9.8538943641176484</v>
      </c>
      <c r="Q567">
        <f ca="1">IF(O567,C567-P567,0)</f>
        <v>-0.11651779411764807</v>
      </c>
      <c r="R567">
        <f ca="1">R566+Q567*$D567</f>
        <v>3.6716491661325937E-4</v>
      </c>
      <c r="S567">
        <f t="shared" ca="1" si="1077"/>
        <v>2.4789292942517619E-4</v>
      </c>
      <c r="U567">
        <f ca="1">MEDIAN2(Q567,Analysis!$B$5,2)</f>
        <v>-0.11651779411764807</v>
      </c>
      <c r="V567">
        <f t="shared" ref="V567:W567" ca="1" si="1180">V566+U567*$D567</f>
        <v>3.6716491661325937E-4</v>
      </c>
      <c r="W567">
        <f t="shared" ca="1" si="1180"/>
        <v>2.4789292942517619E-4</v>
      </c>
      <c r="Y567">
        <f ca="1">AVERAGE2(U567,Analysis!$B$5,2)</f>
        <v>-0.11651779411764807</v>
      </c>
      <c r="Z567">
        <f t="shared" ref="Z567:AA567" ca="1" si="1181">Z566+Y567*$D567</f>
        <v>3.6716491661325937E-4</v>
      </c>
      <c r="AA567">
        <f t="shared" ca="1" si="1181"/>
        <v>2.4789292942517619E-4</v>
      </c>
      <c r="AD567">
        <f ca="1">IF(B567&gt;0,C567-Analysis!$B$14,0)</f>
        <v>-0.11933957494285963</v>
      </c>
      <c r="AE567">
        <f ca="1">IF(B567&gt;0,AE566+AD567*$D567,0)</f>
        <v>-3.3102478080491923E-2</v>
      </c>
      <c r="AF567">
        <f ca="1">IF(B567&gt;0,AF566+AE567*$D567,0)</f>
        <v>-0.28511117096393263</v>
      </c>
      <c r="AG567">
        <f ca="1">IF(AND(B567&gt;Analysis!$B$34,B567&lt;Analysis!$B$35),FilterInput(AD567,Analysis!$B$29,Analysis!$B$30),0)</f>
        <v>-0.11933957494285963</v>
      </c>
      <c r="AH567">
        <f ca="1">MEDIAN2(AG567,Analysis!$B$5,2)</f>
        <v>-0.11933957494285963</v>
      </c>
      <c r="AI567">
        <f ca="1">AVERAGE2(AH567,Analysis!$B$6,2)</f>
        <v>-0.11933957494285963</v>
      </c>
      <c r="AJ567">
        <f ca="1">INTEGRAL2(AI567,$B567,AJ566,AI566,$B566,Analysis!$B$22)</f>
        <v>-3.1335960477460647E-3</v>
      </c>
      <c r="AK567">
        <f ca="1">IF(AND(B567&lt;Analysis!$B$35,B567&gt;0),INTEGRAL2(AJ567,$B567,AK566,AJ566,$B566,Analysis!$B$23),0)</f>
        <v>-1.4704933934098644E-4</v>
      </c>
      <c r="AM567">
        <f>Analysis!$B$31*'Flight Input'!U567+IF('Flight Input'!U567 &gt; 0,Analysis!$B$32,0)</f>
        <v>0</v>
      </c>
      <c r="AN567">
        <f ca="1">_xlfn.COVARIANCE.P($AK$102:$AK$1171,AM567:AM1636)</f>
        <v>-2.6002846030911554E-2</v>
      </c>
      <c r="AO567">
        <f t="shared" ca="1" si="1073"/>
        <v>1.4704933934098644E-4</v>
      </c>
    </row>
    <row r="568" spans="1:41" x14ac:dyDescent="0.3">
      <c r="A568">
        <v>566</v>
      </c>
      <c r="B568">
        <f>'Flight Input'!M568</f>
        <v>11.372071999998298</v>
      </c>
      <c r="C568">
        <f ca="1">INDIRECT(CONCATENATE("'Flight Input'!",Analysis!$B$2,A568+2))</f>
        <v>9.8743437900000011</v>
      </c>
      <c r="D568">
        <f t="shared" si="1070"/>
        <v>2.1636999998008832E-2</v>
      </c>
      <c r="F568">
        <f t="shared" ca="1" si="1074"/>
        <v>111.5401013459324</v>
      </c>
      <c r="G568">
        <f t="shared" ca="1" si="1075"/>
        <v>632.34342825569547</v>
      </c>
      <c r="I568">
        <f>SUM(D$2:D568)/COUNT(D$2:D568)</f>
        <v>1.9999067137814242E-2</v>
      </c>
      <c r="J568">
        <f>D568/I568</f>
        <v>1.0819004631019808</v>
      </c>
      <c r="L568">
        <f ca="1">VARA(C$2:C568)</f>
        <v>1.0528660504446747E-3</v>
      </c>
      <c r="M568">
        <f ca="1">(L568-L567)/D568</f>
        <v>-5.1971606683769941E-5</v>
      </c>
      <c r="N568">
        <f t="shared" ca="1" si="1076"/>
        <v>6.3302315483941989</v>
      </c>
      <c r="O568" t="b">
        <f ca="1">IF(OR(O567,M568*MIN((B568-B$2)*Analysis!$B$19,1)&gt;Analysis!$B$18),TRUE,FALSE)</f>
        <v>1</v>
      </c>
      <c r="P568">
        <f ca="1">IF(O568,P567,SUM(C$2:C568)/COUNT(C$2:C568))</f>
        <v>9.8538943641176484</v>
      </c>
      <c r="Q568">
        <f ca="1">IF(O568,C568-P568,0)</f>
        <v>2.0449425882352656E-2</v>
      </c>
      <c r="R568">
        <f ca="1">R567+Q568*$D568</f>
        <v>8.096291443890056E-4</v>
      </c>
      <c r="S568">
        <f t="shared" ca="1" si="1077"/>
        <v>2.65410875220709E-4</v>
      </c>
      <c r="U568">
        <f ca="1">MEDIAN2(Q568,Analysis!$B$5,2)</f>
        <v>2.0449425882352656E-2</v>
      </c>
      <c r="V568">
        <f t="shared" ref="V568:W568" ca="1" si="1182">V567+U568*$D568</f>
        <v>8.096291443890056E-4</v>
      </c>
      <c r="W568">
        <f t="shared" ca="1" si="1182"/>
        <v>2.65410875220709E-4</v>
      </c>
      <c r="Y568">
        <f ca="1">AVERAGE2(U568,Analysis!$B$5,2)</f>
        <v>2.0449425882352656E-2</v>
      </c>
      <c r="Z568">
        <f t="shared" ref="Z568:AA568" ca="1" si="1183">Z567+Y568*$D568</f>
        <v>8.096291443890056E-4</v>
      </c>
      <c r="AA568">
        <f t="shared" ca="1" si="1183"/>
        <v>2.65410875220709E-4</v>
      </c>
      <c r="AD568">
        <f ca="1">IF(B568&gt;0,C568-Analysis!$B$14,0)</f>
        <v>1.7627645057141095E-2</v>
      </c>
      <c r="AE568">
        <f ca="1">IF(B568&gt;0,AE567+AD568*$D568,0)</f>
        <v>-3.2721068724425664E-2</v>
      </c>
      <c r="AF568">
        <f ca="1">IF(B568&gt;0,AF567+AE568*$D568,0)</f>
        <v>-0.28581915672785785</v>
      </c>
      <c r="AG568">
        <f ca="1">IF(AND(B568&gt;Analysis!$B$34,B568&lt;Analysis!$B$35),FilterInput(AD568,Analysis!$B$29,Analysis!$B$30),0)</f>
        <v>1.7627645057141095E-2</v>
      </c>
      <c r="AH568">
        <f ca="1">MEDIAN2(AG568,Analysis!$B$5,2)</f>
        <v>1.7627645057141095E-2</v>
      </c>
      <c r="AI568">
        <f ca="1">AVERAGE2(AH568,Analysis!$B$6,2)</f>
        <v>1.7627645057141095E-2</v>
      </c>
      <c r="AJ568">
        <f ca="1">INTEGRAL2(AI568,$B568,AJ567,AI567,$B567,Analysis!$B$22)</f>
        <v>-5.7210652878766817E-3</v>
      </c>
      <c r="AK568">
        <f ca="1">IF(AND(B568&lt;Analysis!$B$35,B568&gt;0),INTEGRAL2(AJ568,$B568,AK567,AJ567,$B567,Analysis!$B$23),0)</f>
        <v>-2.1762052718568307E-4</v>
      </c>
      <c r="AM568">
        <f>Analysis!$B$31*'Flight Input'!U568+IF('Flight Input'!U568 &gt; 0,Analysis!$B$32,0)</f>
        <v>0</v>
      </c>
      <c r="AN568">
        <f ca="1">_xlfn.COVARIANCE.P($AK$102:$AK$1171,AM568:AM1637)</f>
        <v>-2.5276896713810001E-2</v>
      </c>
      <c r="AO568">
        <f t="shared" ca="1" si="1073"/>
        <v>2.1762052718568307E-4</v>
      </c>
    </row>
    <row r="569" spans="1:41" x14ac:dyDescent="0.3">
      <c r="A569">
        <v>567</v>
      </c>
      <c r="B569">
        <f>'Flight Input'!M569</f>
        <v>11.39077699999325</v>
      </c>
      <c r="C569">
        <f ca="1">INDIRECT(CONCATENATE("'Flight Input'!",Analysis!$B$2,A569+2))</f>
        <v>9.7484913000000013</v>
      </c>
      <c r="D569">
        <f t="shared" si="1070"/>
        <v>1.8704999994952232E-2</v>
      </c>
      <c r="F569">
        <f t="shared" ca="1" si="1074"/>
        <v>111.72244687564969</v>
      </c>
      <c r="G569">
        <f t="shared" ca="1" si="1075"/>
        <v>634.4331966239406</v>
      </c>
      <c r="I569">
        <f>SUM(D$2:D569)/COUNT(D$2:D569)</f>
        <v>1.9996784832447642E-2</v>
      </c>
      <c r="J569">
        <f>D569/I569</f>
        <v>0.93540037319402947</v>
      </c>
      <c r="L569">
        <f ca="1">VARA(C$2:C569)</f>
        <v>1.0705813536783886E-3</v>
      </c>
      <c r="M569">
        <f ca="1">(L569-L568)/D569</f>
        <v>9.4708918676795573E-4</v>
      </c>
      <c r="N569">
        <f t="shared" ca="1" si="1076"/>
        <v>-6.7282806754323747</v>
      </c>
      <c r="O569" t="b">
        <f ca="1">IF(OR(O568,M569*MIN((B569-B$2)*Analysis!$B$19,1)&gt;Analysis!$B$18),TRUE,FALSE)</f>
        <v>1</v>
      </c>
      <c r="P569">
        <f ca="1">IF(O569,P568,SUM(C$2:C569)/COUNT(C$2:C569))</f>
        <v>9.8538943641176484</v>
      </c>
      <c r="Q569">
        <f ca="1">IF(O569,C569-P569,0)</f>
        <v>-0.10540306411764711</v>
      </c>
      <c r="R569">
        <f ca="1">R568+Q569*$D569</f>
        <v>-1.1619351693995333E-3</v>
      </c>
      <c r="S569">
        <f t="shared" ca="1" si="1077"/>
        <v>2.4367687788295591E-4</v>
      </c>
      <c r="U569">
        <f ca="1">MEDIAN2(Q569,Analysis!$B$5,2)</f>
        <v>-0.10540306411764711</v>
      </c>
      <c r="V569">
        <f t="shared" ref="V569:W569" ca="1" si="1184">V568+U569*$D569</f>
        <v>-1.1619351693995333E-3</v>
      </c>
      <c r="W569">
        <f t="shared" ca="1" si="1184"/>
        <v>2.4367687788295591E-4</v>
      </c>
      <c r="Y569">
        <f ca="1">AVERAGE2(U569,Analysis!$B$5,2)</f>
        <v>-0.10540306411764711</v>
      </c>
      <c r="Z569">
        <f t="shared" ref="Z569:AA569" ca="1" si="1185">Z568+Y569*$D569</f>
        <v>-1.1619351693995333E-3</v>
      </c>
      <c r="AA569">
        <f t="shared" ca="1" si="1185"/>
        <v>2.4367687788295591E-4</v>
      </c>
      <c r="AD569">
        <f ca="1">IF(B569&gt;0,C569-Analysis!$B$14,0)</f>
        <v>-0.10822484494285867</v>
      </c>
      <c r="AE569">
        <f ca="1">IF(B569&gt;0,AE568+AD569*$D569,0)</f>
        <v>-3.4745414448535544E-2</v>
      </c>
      <c r="AF569">
        <f ca="1">IF(B569&gt;0,AF568+AE569*$D569,0)</f>
        <v>-0.28646906970494229</v>
      </c>
      <c r="AG569">
        <f ca="1">IF(AND(B569&gt;Analysis!$B$34,B569&lt;Analysis!$B$35),FilterInput(AD569,Analysis!$B$29,Analysis!$B$30),0)</f>
        <v>-0.10822484494285867</v>
      </c>
      <c r="AH569">
        <f ca="1">MEDIAN2(AG569,Analysis!$B$5,2)</f>
        <v>-0.10822484494285867</v>
      </c>
      <c r="AI569">
        <f ca="1">AVERAGE2(AH569,Analysis!$B$6,2)</f>
        <v>-0.10822484494285867</v>
      </c>
      <c r="AJ569">
        <f ca="1">INTEGRAL2(AI569,$B569,AJ568,AI568,$B568,Analysis!$B$22)</f>
        <v>-4.5898473752087757E-3</v>
      </c>
      <c r="AK569">
        <f ca="1">IF(AND(B569&lt;Analysis!$B$35,B569&gt;0),INTEGRAL2(AJ569,$B569,AK568,AJ568,$B568,Analysis!$B$23),0)</f>
        <v>-3.3038578330339506E-4</v>
      </c>
      <c r="AM569">
        <f>Analysis!$B$31*'Flight Input'!U569+IF('Flight Input'!U569 &gt; 0,Analysis!$B$32,0)</f>
        <v>0</v>
      </c>
      <c r="AN569">
        <f ca="1">_xlfn.COVARIANCE.P($AK$102:$AK$1171,AM569:AM1638)</f>
        <v>-2.4552243081223248E-2</v>
      </c>
      <c r="AO569">
        <f t="shared" ca="1" si="1073"/>
        <v>3.3038578330339506E-4</v>
      </c>
    </row>
    <row r="570" spans="1:41" x14ac:dyDescent="0.3">
      <c r="A570">
        <v>568</v>
      </c>
      <c r="B570">
        <f>'Flight Input'!M570</f>
        <v>11.410518999997294</v>
      </c>
      <c r="C570">
        <f ca="1">INDIRECT(CONCATENATE("'Flight Input'!",Analysis!$B$2,A570+2))</f>
        <v>9.9977634000000002</v>
      </c>
      <c r="D570">
        <f t="shared" si="1070"/>
        <v>1.9742000004043803E-2</v>
      </c>
      <c r="F570">
        <f t="shared" ca="1" si="1074"/>
        <v>111.91982272073292</v>
      </c>
      <c r="G570">
        <f t="shared" ca="1" si="1075"/>
        <v>636.64271776454586</v>
      </c>
      <c r="I570">
        <f>SUM(D$2:D570)/COUNT(D$2:D570)</f>
        <v>1.9996336267608904E-2</v>
      </c>
      <c r="J570">
        <f>D570/I570</f>
        <v>0.98728085684490674</v>
      </c>
      <c r="L570">
        <f ca="1">VARA(C$2:C570)</f>
        <v>1.1051497721782377E-3</v>
      </c>
      <c r="M570">
        <f ca="1">(L570-L569)/D570</f>
        <v>1.7510089399639559E-3</v>
      </c>
      <c r="N570">
        <f t="shared" ca="1" si="1076"/>
        <v>12.62648667556174</v>
      </c>
      <c r="O570" t="b">
        <f ca="1">IF(OR(O569,M570*MIN((B570-B$2)*Analysis!$B$19,1)&gt;Analysis!$B$18),TRUE,FALSE)</f>
        <v>1</v>
      </c>
      <c r="P570">
        <f ca="1">IF(O570,P569,SUM(C$2:C570)/COUNT(C$2:C570))</f>
        <v>9.8538943641176484</v>
      </c>
      <c r="Q570">
        <f ca="1">IF(O570,C570-P570,0)</f>
        <v>0.14386903588235178</v>
      </c>
      <c r="R570">
        <f ca="1">R569+Q570*$D570</f>
        <v>1.6783273375716337E-3</v>
      </c>
      <c r="S570">
        <f t="shared" ca="1" si="1077"/>
        <v>2.7681041618808194E-4</v>
      </c>
      <c r="U570">
        <f ca="1">MEDIAN2(Q570,Analysis!$B$5,2)</f>
        <v>0.14386903588235178</v>
      </c>
      <c r="V570">
        <f t="shared" ref="V570:W570" ca="1" si="1186">V569+U570*$D570</f>
        <v>1.6783273375716337E-3</v>
      </c>
      <c r="W570">
        <f t="shared" ca="1" si="1186"/>
        <v>2.7681041618808194E-4</v>
      </c>
      <c r="Y570">
        <f ca="1">AVERAGE2(U570,Analysis!$B$5,2)</f>
        <v>0.14386903588235178</v>
      </c>
      <c r="Z570">
        <f t="shared" ref="Z570:AA570" ca="1" si="1187">Z569+Y570*$D570</f>
        <v>1.6783273375716337E-3</v>
      </c>
      <c r="AA570">
        <f t="shared" ca="1" si="1187"/>
        <v>2.7681041618808194E-4</v>
      </c>
      <c r="AD570">
        <f ca="1">IF(B570&gt;0,C570-Analysis!$B$14,0)</f>
        <v>0.14104725505714022</v>
      </c>
      <c r="AE570">
        <f ca="1">IF(B570&gt;0,AE569+AD570*$D570,0)</f>
        <v>-3.1960859538627116E-2</v>
      </c>
      <c r="AF570">
        <f ca="1">IF(B570&gt;0,AF569+AE570*$D570,0)</f>
        <v>-0.28710004099408309</v>
      </c>
      <c r="AG570">
        <f ca="1">IF(AND(B570&gt;Analysis!$B$34,B570&lt;Analysis!$B$35),FilterInput(AD570,Analysis!$B$29,Analysis!$B$30),0)</f>
        <v>0.14104725505714022</v>
      </c>
      <c r="AH570">
        <f ca="1">MEDIAN2(AG570,Analysis!$B$5,2)</f>
        <v>0.14104725505714022</v>
      </c>
      <c r="AI570">
        <f ca="1">AVERAGE2(AH570,Analysis!$B$6,2)</f>
        <v>0.14104725505714022</v>
      </c>
      <c r="AJ570">
        <f ca="1">INTEGRAL2(AI570,$B570,AJ569,AI569,$B569,Analysis!$B$22)</f>
        <v>-7.7271147161388021E-3</v>
      </c>
      <c r="AK570">
        <f ca="1">IF(AND(B570&lt;Analysis!$B$35,B570&gt;0),INTEGRAL2(AJ570,$B570,AK569,AJ569,$B569,Analysis!$B$23),0)</f>
        <v>-4.1221804165806589E-4</v>
      </c>
      <c r="AM570">
        <f>Analysis!$B$31*'Flight Input'!U570+IF('Flight Input'!U570 &gt; 0,Analysis!$B$32,0)</f>
        <v>0</v>
      </c>
      <c r="AN570">
        <f ca="1">_xlfn.COVARIANCE.P($AK$102:$AK$1171,AM570:AM1639)</f>
        <v>-2.3828578671768828E-2</v>
      </c>
      <c r="AO570">
        <f t="shared" ca="1" si="1073"/>
        <v>4.1221804165806589E-4</v>
      </c>
    </row>
    <row r="571" spans="1:41" x14ac:dyDescent="0.3">
      <c r="A571">
        <v>569</v>
      </c>
      <c r="B571">
        <f>'Flight Input'!M571</f>
        <v>11.43243000000075</v>
      </c>
      <c r="C571">
        <f ca="1">INDIRECT(CONCATENATE("'Flight Input'!",Analysis!$B$2,A571+2))</f>
        <v>9.8131490100000001</v>
      </c>
      <c r="D571">
        <f t="shared" si="1070"/>
        <v>2.1911000003456138E-2</v>
      </c>
      <c r="F571">
        <f t="shared" ca="1" si="1074"/>
        <v>112.13483862872495</v>
      </c>
      <c r="G571">
        <f t="shared" ca="1" si="1075"/>
        <v>639.09970421412743</v>
      </c>
      <c r="I571">
        <f>SUM(D$2:D571)/COUNT(D$2:D571)</f>
        <v>1.999970123023781E-2</v>
      </c>
      <c r="J571">
        <f>D571/I571</f>
        <v>1.0955663662779427</v>
      </c>
      <c r="L571">
        <f ca="1">VARA(C$2:C571)</f>
        <v>1.1061346630518094E-3</v>
      </c>
      <c r="M571">
        <f ca="1">(L571-L570)/D571</f>
        <v>4.4949608571780073E-5</v>
      </c>
      <c r="N571">
        <f t="shared" ca="1" si="1076"/>
        <v>-8.4256487595673377</v>
      </c>
      <c r="O571" t="b">
        <f ca="1">IF(OR(O570,M571*MIN((B571-B$2)*Analysis!$B$19,1)&gt;Analysis!$B$18),TRUE,FALSE)</f>
        <v>1</v>
      </c>
      <c r="P571">
        <f ca="1">IF(O571,P570,SUM(C$2:C571)/COUNT(C$2:C571))</f>
        <v>9.8538943641176484</v>
      </c>
      <c r="Q571">
        <f ca="1">IF(O571,C571-P571,0)</f>
        <v>-4.0745354117648347E-2</v>
      </c>
      <c r="R571">
        <f ca="1">R570+Q571*$D571</f>
        <v>7.8555588335901924E-4</v>
      </c>
      <c r="S571">
        <f t="shared" ca="1" si="1077"/>
        <v>2.9402273115107638E-4</v>
      </c>
      <c r="U571">
        <f ca="1">MEDIAN2(Q571,Analysis!$B$5,2)</f>
        <v>-4.0745354117648347E-2</v>
      </c>
      <c r="V571">
        <f t="shared" ref="V571:W571" ca="1" si="1188">V570+U571*$D571</f>
        <v>7.8555588335901924E-4</v>
      </c>
      <c r="W571">
        <f t="shared" ca="1" si="1188"/>
        <v>2.9402273115107638E-4</v>
      </c>
      <c r="Y571">
        <f ca="1">AVERAGE2(U571,Analysis!$B$5,2)</f>
        <v>-4.0745354117648347E-2</v>
      </c>
      <c r="Z571">
        <f t="shared" ref="Z571:AA571" ca="1" si="1189">Z570+Y571*$D571</f>
        <v>7.8555588335901924E-4</v>
      </c>
      <c r="AA571">
        <f t="shared" ca="1" si="1189"/>
        <v>2.9402273115107638E-4</v>
      </c>
      <c r="AD571">
        <f ca="1">IF(B571&gt;0,C571-Analysis!$B$14,0)</f>
        <v>-4.3567134942859909E-2</v>
      </c>
      <c r="AE571">
        <f ca="1">IF(B571&gt;0,AE570+AD571*$D571,0)</f>
        <v>-3.2915459032510697E-2</v>
      </c>
      <c r="AF571">
        <f ca="1">IF(B571&gt;0,AF570+AE571*$D571,0)</f>
        <v>-0.28782125161705818</v>
      </c>
      <c r="AG571">
        <f ca="1">IF(AND(B571&gt;Analysis!$B$34,B571&lt;Analysis!$B$35),FilterInput(AD571,Analysis!$B$29,Analysis!$B$30),0)</f>
        <v>-4.3567134942859909E-2</v>
      </c>
      <c r="AH571">
        <f ca="1">MEDIAN2(AG571,Analysis!$B$5,2)</f>
        <v>-4.3567134942859909E-2</v>
      </c>
      <c r="AI571">
        <f ca="1">AVERAGE2(AH571,Analysis!$B$6,2)</f>
        <v>-4.3567134942859909E-2</v>
      </c>
      <c r="AJ571">
        <f ca="1">INTEGRAL2(AI571,$B571,AJ570,AI570,$B570,Analysis!$B$22)</f>
        <v>-4.7300849417852989E-3</v>
      </c>
      <c r="AK571">
        <f ca="1">IF(AND(B571&lt;Analysis!$B$35,B571&gt;0),INTEGRAL2(AJ571,$B571,AK570,AJ570,$B570,Analysis!$B$23),0)</f>
        <v>-5.7672691007712548E-4</v>
      </c>
      <c r="AM571">
        <f>Analysis!$B$31*'Flight Input'!U571+IF('Flight Input'!U571 &gt; 0,Analysis!$B$32,0)</f>
        <v>0</v>
      </c>
      <c r="AN571">
        <f ca="1">_xlfn.COVARIANCE.P($AK$102:$AK$1171,AM571:AM1640)</f>
        <v>-2.3105726368913684E-2</v>
      </c>
      <c r="AO571">
        <f t="shared" ca="1" si="1073"/>
        <v>5.7672691007712548E-4</v>
      </c>
    </row>
    <row r="572" spans="1:41" x14ac:dyDescent="0.3">
      <c r="A572">
        <v>570</v>
      </c>
      <c r="B572">
        <f>'Flight Input'!M572</f>
        <v>11.451625000001513</v>
      </c>
      <c r="C572">
        <f ca="1">INDIRECT(CONCATENATE("'Flight Input'!",Analysis!$B$2,A572+2))</f>
        <v>9.899859600000001</v>
      </c>
      <c r="D572">
        <f t="shared" si="1070"/>
        <v>1.9195000000763685E-2</v>
      </c>
      <c r="F572">
        <f t="shared" ca="1" si="1074"/>
        <v>112.32486643375451</v>
      </c>
      <c r="G572">
        <f t="shared" ca="1" si="1075"/>
        <v>641.25578002540908</v>
      </c>
      <c r="I572">
        <f>SUM(D$2:D572)/COUNT(D$2:D572)</f>
        <v>1.999828947369487E-2</v>
      </c>
      <c r="J572">
        <f>D572/I572</f>
        <v>0.95983209094018729</v>
      </c>
      <c r="L572">
        <f ca="1">VARA(C$2:C572)</f>
        <v>1.1078894254788378E-3</v>
      </c>
      <c r="M572">
        <f ca="1">(L572-L571)/D572</f>
        <v>9.1417683092403045E-5</v>
      </c>
      <c r="N572">
        <f t="shared" ca="1" si="1076"/>
        <v>4.517352956319411</v>
      </c>
      <c r="O572" t="b">
        <f ca="1">IF(OR(O571,M572*MIN((B572-B$2)*Analysis!$B$19,1)&gt;Analysis!$B$18),TRUE,FALSE)</f>
        <v>1</v>
      </c>
      <c r="P572">
        <f ca="1">IF(O572,P571,SUM(C$2:C572)/COUNT(C$2:C572))</f>
        <v>9.8538943641176484</v>
      </c>
      <c r="Q572">
        <f ca="1">IF(O572,C572-P572,0)</f>
        <v>4.5965235882352573E-2</v>
      </c>
      <c r="R572">
        <f ca="1">R571+Q572*$D572</f>
        <v>1.6678585861558798E-3</v>
      </c>
      <c r="S572">
        <f t="shared" ca="1" si="1077"/>
        <v>3.260372767136122E-4</v>
      </c>
      <c r="U572">
        <f ca="1">MEDIAN2(Q572,Analysis!$B$5,2)</f>
        <v>4.5965235882352573E-2</v>
      </c>
      <c r="V572">
        <f t="shared" ref="V572:W572" ca="1" si="1190">V571+U572*$D572</f>
        <v>1.6678585861558798E-3</v>
      </c>
      <c r="W572">
        <f t="shared" ca="1" si="1190"/>
        <v>3.260372767136122E-4</v>
      </c>
      <c r="Y572">
        <f ca="1">AVERAGE2(U572,Analysis!$B$5,2)</f>
        <v>4.5965235882352573E-2</v>
      </c>
      <c r="Z572">
        <f t="shared" ref="Z572:AA572" ca="1" si="1191">Z571+Y572*$D572</f>
        <v>1.6678585861558798E-3</v>
      </c>
      <c r="AA572">
        <f t="shared" ca="1" si="1191"/>
        <v>3.260372767136122E-4</v>
      </c>
      <c r="AD572">
        <f ca="1">IF(B572&gt;0,C572-Analysis!$B$14,0)</f>
        <v>4.3143455057141011E-2</v>
      </c>
      <c r="AE572">
        <f ca="1">IF(B572&gt;0,AE571+AD572*$D572,0)</f>
        <v>-3.2087320412655926E-2</v>
      </c>
      <c r="AF572">
        <f ca="1">IF(B572&gt;0,AF571+AE572*$D572,0)</f>
        <v>-0.28843716773240363</v>
      </c>
      <c r="AG572">
        <f ca="1">IF(AND(B572&gt;Analysis!$B$34,B572&lt;Analysis!$B$35),FilterInput(AD572,Analysis!$B$29,Analysis!$B$30),0)</f>
        <v>4.3143455057141011E-2</v>
      </c>
      <c r="AH572">
        <f ca="1">MEDIAN2(AG572,Analysis!$B$5,2)</f>
        <v>4.3143455057141011E-2</v>
      </c>
      <c r="AI572">
        <f ca="1">AVERAGE2(AH572,Analysis!$B$6,2)</f>
        <v>4.3143455057141011E-2</v>
      </c>
      <c r="AJ572">
        <f ca="1">INTEGRAL2(AI572,$B572,AJ571,AI571,$B571,Analysis!$B$22)</f>
        <v>-6.0205848584443328E-3</v>
      </c>
      <c r="AK572">
        <f ca="1">IF(AND(B572&lt;Analysis!$B$35,B572&gt;0),INTEGRAL2(AJ572,$B572,AK571,AJ571,$B571,Analysis!$B$23),0)</f>
        <v>-6.6237422123297603E-4</v>
      </c>
      <c r="AM572">
        <f>Analysis!$B$31*'Flight Input'!U572+IF('Flight Input'!U572 &gt; 0,Analysis!$B$32,0)</f>
        <v>0</v>
      </c>
      <c r="AN572">
        <f ca="1">_xlfn.COVARIANCE.P($AK$102:$AK$1171,AM572:AM1641)</f>
        <v>-2.2385068399170503E-2</v>
      </c>
      <c r="AO572">
        <f t="shared" ca="1" si="1073"/>
        <v>6.6237422123297603E-4</v>
      </c>
    </row>
    <row r="573" spans="1:41" x14ac:dyDescent="0.3">
      <c r="A573">
        <v>571</v>
      </c>
      <c r="B573">
        <f>'Flight Input'!M573</f>
        <v>11.471195999998599</v>
      </c>
      <c r="C573">
        <f ca="1">INDIRECT(CONCATENATE("'Flight Input'!",Analysis!$B$2,A573+2))</f>
        <v>9.8297082899999992</v>
      </c>
      <c r="D573">
        <f t="shared" si="1070"/>
        <v>1.9570999997085892E-2</v>
      </c>
      <c r="F573">
        <f t="shared" ca="1" si="1074"/>
        <v>112.51724365466946</v>
      </c>
      <c r="G573">
        <f t="shared" ca="1" si="1075"/>
        <v>643.45785500064676</v>
      </c>
      <c r="I573">
        <f>SUM(D$2:D573)/COUNT(D$2:D573)</f>
        <v>1.9997541155872441E-2</v>
      </c>
      <c r="J573">
        <f>D573/I573</f>
        <v>0.97867031974272034</v>
      </c>
      <c r="L573">
        <f ca="1">VARA(C$2:C573)</f>
        <v>1.1069811946000357E-3</v>
      </c>
      <c r="M573">
        <f ca="1">(L573-L572)/D573</f>
        <v>-4.6406973529068919E-5</v>
      </c>
      <c r="N573">
        <f t="shared" ca="1" si="1076"/>
        <v>-3.5844519958329788</v>
      </c>
      <c r="O573" t="b">
        <f ca="1">IF(OR(O572,M573*MIN((B573-B$2)*Analysis!$B$19,1)&gt;Analysis!$B$18),TRUE,FALSE)</f>
        <v>1</v>
      </c>
      <c r="P573">
        <f ca="1">IF(O573,P572,SUM(C$2:C573)/COUNT(C$2:C573))</f>
        <v>9.8538943641176484</v>
      </c>
      <c r="Q573">
        <f ca="1">IF(O573,C573-P573,0)</f>
        <v>-2.418607411764917E-2</v>
      </c>
      <c r="R573">
        <f ca="1">R572+Q573*$D573</f>
        <v>1.1945129296698487E-3</v>
      </c>
      <c r="S573">
        <f t="shared" ca="1" si="1077"/>
        <v>3.4941508925669985E-4</v>
      </c>
      <c r="U573">
        <f ca="1">MEDIAN2(Q573,Analysis!$B$5,2)</f>
        <v>-2.418607411764917E-2</v>
      </c>
      <c r="V573">
        <f t="shared" ref="V573:W573" ca="1" si="1192">V572+U573*$D573</f>
        <v>1.1945129296698487E-3</v>
      </c>
      <c r="W573">
        <f t="shared" ca="1" si="1192"/>
        <v>3.4941508925669985E-4</v>
      </c>
      <c r="Y573">
        <f ca="1">AVERAGE2(U573,Analysis!$B$5,2)</f>
        <v>-2.418607411764917E-2</v>
      </c>
      <c r="Z573">
        <f t="shared" ref="Z573:AA573" ca="1" si="1193">Z572+Y573*$D573</f>
        <v>1.1945129296698487E-3</v>
      </c>
      <c r="AA573">
        <f t="shared" ca="1" si="1193"/>
        <v>3.4941508925669985E-4</v>
      </c>
      <c r="AD573">
        <f ca="1">IF(B573&gt;0,C573-Analysis!$B$14,0)</f>
        <v>-2.7007854942860732E-2</v>
      </c>
      <c r="AE573">
        <f ca="1">IF(B573&gt;0,AE572+AD573*$D573,0)</f>
        <v>-3.2615891141663952E-2</v>
      </c>
      <c r="AF573">
        <f ca="1">IF(B573&gt;0,AF572+AE573*$D573,0)</f>
        <v>-0.2890754933378421</v>
      </c>
      <c r="AG573">
        <f ca="1">IF(AND(B573&gt;Analysis!$B$34,B573&lt;Analysis!$B$35),FilterInput(AD573,Analysis!$B$29,Analysis!$B$30),0)</f>
        <v>-2.7007854942860732E-2</v>
      </c>
      <c r="AH573">
        <f ca="1">MEDIAN2(AG573,Analysis!$B$5,2)</f>
        <v>-2.7007854942860732E-2</v>
      </c>
      <c r="AI573">
        <f ca="1">AVERAGE2(AH573,Analysis!$B$6,2)</f>
        <v>-2.7007854942860732E-2</v>
      </c>
      <c r="AJ573">
        <f ca="1">INTEGRAL2(AI573,$B573,AJ572,AI572,$B572,Analysis!$B$22)</f>
        <v>-4.8680476014066896E-3</v>
      </c>
      <c r="AK573">
        <f ca="1">IF(AND(B573&lt;Analysis!$B$35,B573&gt;0),INTEGRAL2(AJ573,$B573,AK572,AJ572,$B572,Analysis!$B$23),0)</f>
        <v>-7.8385285509183006E-4</v>
      </c>
      <c r="AM573">
        <f>Analysis!$B$31*'Flight Input'!U573+IF('Flight Input'!U573 &gt; 0,Analysis!$B$32,0)</f>
        <v>0</v>
      </c>
      <c r="AN573">
        <f ca="1">_xlfn.COVARIANCE.P($AK$102:$AK$1171,AM573:AM1642)</f>
        <v>-2.1666616096228251E-2</v>
      </c>
      <c r="AO573">
        <f t="shared" ca="1" si="1073"/>
        <v>7.8385285509183006E-4</v>
      </c>
    </row>
    <row r="574" spans="1:41" x14ac:dyDescent="0.3">
      <c r="A574">
        <v>572</v>
      </c>
      <c r="B574">
        <f>'Flight Input'!M574</f>
        <v>11.486029000006965</v>
      </c>
      <c r="C574">
        <f ca="1">INDIRECT(CONCATENATE("'Flight Input'!",Analysis!$B$2,A574+2))</f>
        <v>9.7513656300000005</v>
      </c>
      <c r="D574">
        <f t="shared" si="1070"/>
        <v>1.4833000008366071E-2</v>
      </c>
      <c r="F574">
        <f t="shared" ca="1" si="1074"/>
        <v>112.66188566114083</v>
      </c>
      <c r="G574">
        <f t="shared" ca="1" si="1075"/>
        <v>645.12896875160095</v>
      </c>
      <c r="I574">
        <f>SUM(D$2:D574)/COUNT(D$2:D574)</f>
        <v>1.9988512237782394E-2</v>
      </c>
      <c r="J574">
        <f>D574/I574</f>
        <v>0.74207624018803431</v>
      </c>
      <c r="L574">
        <f ca="1">VARA(C$2:C574)</f>
        <v>1.1234160466545532E-3</v>
      </c>
      <c r="M574">
        <f ca="1">(L574-L573)/D574</f>
        <v>1.1079924523190157E-3</v>
      </c>
      <c r="N574">
        <f t="shared" ca="1" si="1076"/>
        <v>-5.2816463261519697</v>
      </c>
      <c r="O574" t="b">
        <f ca="1">IF(OR(O573,M574*MIN((B574-B$2)*Analysis!$B$19,1)&gt;Analysis!$B$18),TRUE,FALSE)</f>
        <v>1</v>
      </c>
      <c r="P574">
        <f ca="1">IF(O574,P573,SUM(C$2:C574)/COUNT(C$2:C574))</f>
        <v>9.8538943641176484</v>
      </c>
      <c r="Q574">
        <f ca="1">IF(O574,C574-P574,0)</f>
        <v>-0.10252873411764796</v>
      </c>
      <c r="R574">
        <f ca="1">R573+Q574*$D574</f>
        <v>-3.2629578435498601E-4</v>
      </c>
      <c r="S574">
        <f t="shared" ca="1" si="1077"/>
        <v>3.4457514388463252E-4</v>
      </c>
      <c r="U574">
        <f ca="1">MEDIAN2(Q574,Analysis!$B$5,2)</f>
        <v>-0.10252873411764796</v>
      </c>
      <c r="V574">
        <f t="shared" ref="V574:W574" ca="1" si="1194">V573+U574*$D574</f>
        <v>-3.2629578435498601E-4</v>
      </c>
      <c r="W574">
        <f t="shared" ca="1" si="1194"/>
        <v>3.4457514388463252E-4</v>
      </c>
      <c r="Y574">
        <f ca="1">AVERAGE2(U574,Analysis!$B$5,2)</f>
        <v>-0.10252873411764796</v>
      </c>
      <c r="Z574">
        <f t="shared" ref="Z574:AA574" ca="1" si="1195">Z573+Y574*$D574</f>
        <v>-3.2629578435498601E-4</v>
      </c>
      <c r="AA574">
        <f t="shared" ca="1" si="1195"/>
        <v>3.4457514388463252E-4</v>
      </c>
      <c r="AD574">
        <f ca="1">IF(B574&gt;0,C574-Analysis!$B$14,0)</f>
        <v>-0.10535051494285952</v>
      </c>
      <c r="AE574">
        <f ca="1">IF(B574&gt;0,AE573+AD574*$D574,0)</f>
        <v>-3.4178555330692757E-2</v>
      </c>
      <c r="AF574">
        <f ca="1">IF(B574&gt;0,AF573+AE574*$D574,0)</f>
        <v>-0.28958246384934822</v>
      </c>
      <c r="AG574">
        <f ca="1">IF(AND(B574&gt;Analysis!$B$34,B574&lt;Analysis!$B$35),FilterInput(AD574,Analysis!$B$29,Analysis!$B$30),0)</f>
        <v>-0.10535051494285952</v>
      </c>
      <c r="AH574">
        <f ca="1">MEDIAN2(AG574,Analysis!$B$5,2)</f>
        <v>-0.10535051494285952</v>
      </c>
      <c r="AI574">
        <f ca="1">AVERAGE2(AH574,Analysis!$B$6,2)</f>
        <v>-0.10535051494285952</v>
      </c>
      <c r="AJ574">
        <f ca="1">INTEGRAL2(AI574,$B574,AJ573,AI573,$B573,Analysis!$B$22)</f>
        <v>-3.9536196634702208E-3</v>
      </c>
      <c r="AK574">
        <f ca="1">IF(AND(B574&lt;Analysis!$B$35,B574&gt;0),INTEGRAL2(AJ574,$B574,AK573,AJ573,$B573,Analysis!$B$23),0)</f>
        <v>-8.6993035019790744E-4</v>
      </c>
      <c r="AM574">
        <f>Analysis!$B$31*'Flight Input'!U574+IF('Flight Input'!U574 &gt; 0,Analysis!$B$32,0)</f>
        <v>0</v>
      </c>
      <c r="AN574">
        <f ca="1">_xlfn.COVARIANCE.P($AK$102:$AK$1171,AM574:AM1643)</f>
        <v>-2.0951718139458925E-2</v>
      </c>
      <c r="AO574">
        <f t="shared" ca="1" si="1073"/>
        <v>8.6993035019790744E-4</v>
      </c>
    </row>
    <row r="575" spans="1:41" x14ac:dyDescent="0.3">
      <c r="A575">
        <v>573</v>
      </c>
      <c r="B575">
        <f>'Flight Input'!M575</f>
        <v>11.510118999998667</v>
      </c>
      <c r="C575">
        <f ca="1">INDIRECT(CONCATENATE("'Flight Input'!",Analysis!$B$2,A575+2))</f>
        <v>9.888676199999999</v>
      </c>
      <c r="D575">
        <f t="shared" si="1070"/>
        <v>2.4089999991701916E-2</v>
      </c>
      <c r="F575">
        <f t="shared" ca="1" si="1074"/>
        <v>112.90010387071678</v>
      </c>
      <c r="G575">
        <f t="shared" ca="1" si="1075"/>
        <v>647.84873225290971</v>
      </c>
      <c r="I575">
        <f>SUM(D$2:D575)/COUNT(D$2:D575)</f>
        <v>1.9995670157073701E-2</v>
      </c>
      <c r="J575">
        <f>D575/I575</f>
        <v>1.2047608208409959</v>
      </c>
      <c r="L575">
        <f ca="1">VARA(C$2:C575)</f>
        <v>1.1235765659103987E-3</v>
      </c>
      <c r="M575">
        <f ca="1">(L575-L574)/D575</f>
        <v>6.6633148983304071E-6</v>
      </c>
      <c r="N575">
        <f t="shared" ca="1" si="1076"/>
        <v>5.6998991302323292</v>
      </c>
      <c r="O575" t="b">
        <f ca="1">IF(OR(O574,M575*MIN((B575-B$2)*Analysis!$B$19,1)&gt;Analysis!$B$18),TRUE,FALSE)</f>
        <v>1</v>
      </c>
      <c r="P575">
        <f ca="1">IF(O575,P574,SUM(C$2:C575)/COUNT(C$2:C575))</f>
        <v>9.8538943641176484</v>
      </c>
      <c r="Q575">
        <f ca="1">IF(O575,C575-P575,0)</f>
        <v>3.478183588235062E-2</v>
      </c>
      <c r="R575">
        <f ca="1">R574+Q575*$D575</f>
        <v>5.1159864176221785E-4</v>
      </c>
      <c r="S575">
        <f t="shared" ca="1" si="1077"/>
        <v>3.5689955516043904E-4</v>
      </c>
      <c r="U575">
        <f ca="1">MEDIAN2(Q575,Analysis!$B$5,2)</f>
        <v>3.478183588235062E-2</v>
      </c>
      <c r="V575">
        <f t="shared" ref="V575:W575" ca="1" si="1196">V574+U575*$D575</f>
        <v>5.1159864176221785E-4</v>
      </c>
      <c r="W575">
        <f t="shared" ca="1" si="1196"/>
        <v>3.5689955516043904E-4</v>
      </c>
      <c r="Y575">
        <f ca="1">AVERAGE2(U575,Analysis!$B$5,2)</f>
        <v>3.478183588235062E-2</v>
      </c>
      <c r="Z575">
        <f t="shared" ref="Z575:AA575" ca="1" si="1197">Z574+Y575*$D575</f>
        <v>5.1159864176221785E-4</v>
      </c>
      <c r="AA575">
        <f t="shared" ca="1" si="1197"/>
        <v>3.5689955516043904E-4</v>
      </c>
      <c r="AD575">
        <f ca="1">IF(B575&gt;0,C575-Analysis!$B$14,0)</f>
        <v>3.1960055057139058E-2</v>
      </c>
      <c r="AE575">
        <f ca="1">IF(B575&gt;0,AE574+AD575*$D575,0)</f>
        <v>-3.3408637604631482E-2</v>
      </c>
      <c r="AF575">
        <f ca="1">IF(B575&gt;0,AF574+AE575*$D575,0)</f>
        <v>-0.29038727792896657</v>
      </c>
      <c r="AG575">
        <f ca="1">IF(AND(B575&gt;Analysis!$B$34,B575&lt;Analysis!$B$35),FilterInput(AD575,Analysis!$B$29,Analysis!$B$30),0)</f>
        <v>3.1960055057139058E-2</v>
      </c>
      <c r="AH575">
        <f ca="1">MEDIAN2(AG575,Analysis!$B$5,2)</f>
        <v>3.1960055057139058E-2</v>
      </c>
      <c r="AI575">
        <f ca="1">AVERAGE2(AH575,Analysis!$B$6,2)</f>
        <v>3.1960055057139058E-2</v>
      </c>
      <c r="AJ575">
        <f ca="1">INTEGRAL2(AI575,$B575,AJ574,AI574,$B574,Analysis!$B$22)</f>
        <v>-5.8569546294879107E-3</v>
      </c>
      <c r="AK575">
        <f ca="1">IF(AND(B575&lt;Analysis!$B$35,B575&gt;0),INTEGRAL2(AJ575,$B575,AK574,AJ574,$B574,Analysis!$B$23),0)</f>
        <v>-9.7586523150037683E-4</v>
      </c>
      <c r="AM575">
        <f>Analysis!$B$31*'Flight Input'!U575+IF('Flight Input'!U575 &gt; 0,Analysis!$B$32,0)</f>
        <v>0</v>
      </c>
      <c r="AN575">
        <f ca="1">_xlfn.COVARIANCE.P($AK$102:$AK$1171,AM575:AM1644)</f>
        <v>-2.0242726221043429E-2</v>
      </c>
      <c r="AO575">
        <f t="shared" ca="1" si="1073"/>
        <v>9.7586523150037683E-4</v>
      </c>
    </row>
    <row r="576" spans="1:41" x14ac:dyDescent="0.3">
      <c r="A576">
        <v>574</v>
      </c>
      <c r="B576">
        <f>'Flight Input'!M576</f>
        <v>11.528508000003058</v>
      </c>
      <c r="C576">
        <f ca="1">INDIRECT(CONCATENATE("'Flight Input'!",Analysis!$B$2,A576+2))</f>
        <v>9.9008994599999998</v>
      </c>
      <c r="D576">
        <f t="shared" si="1070"/>
        <v>1.8389000004390255E-2</v>
      </c>
      <c r="F576">
        <f t="shared" ca="1" si="1074"/>
        <v>113.08217151093018</v>
      </c>
      <c r="G576">
        <f t="shared" ca="1" si="1075"/>
        <v>649.92820030532062</v>
      </c>
      <c r="I576">
        <f>SUM(D$2:D576)/COUNT(D$2:D576)</f>
        <v>1.9992871080152651E-2</v>
      </c>
      <c r="J576">
        <f>D576/I576</f>
        <v>0.91977785134849421</v>
      </c>
      <c r="L576">
        <f ca="1">VARA(C$2:C576)</f>
        <v>1.1254699123651477E-3</v>
      </c>
      <c r="M576">
        <f ca="1">(L576-L575)/D576</f>
        <v>1.0296081648251509E-4</v>
      </c>
      <c r="N576">
        <f t="shared" ca="1" si="1076"/>
        <v>0.66470498651816368</v>
      </c>
      <c r="O576" t="b">
        <f ca="1">IF(OR(O575,M576*MIN((B576-B$2)*Analysis!$B$19,1)&gt;Analysis!$B$18),TRUE,FALSE)</f>
        <v>1</v>
      </c>
      <c r="P576">
        <f ca="1">IF(O576,P575,SUM(C$2:C576)/COUNT(C$2:C576))</f>
        <v>9.8538943641176484</v>
      </c>
      <c r="Q576">
        <f ca="1">IF(O576,C576-P576,0)</f>
        <v>4.7005095882351355E-2</v>
      </c>
      <c r="R576">
        <f ca="1">R575+Q576*$D576</f>
        <v>1.3759753501491412E-3</v>
      </c>
      <c r="S576">
        <f t="shared" ca="1" si="1077"/>
        <v>3.8220236588037249E-4</v>
      </c>
      <c r="U576">
        <f ca="1">MEDIAN2(Q576,Analysis!$B$5,2)</f>
        <v>4.7005095882351355E-2</v>
      </c>
      <c r="V576">
        <f t="shared" ref="V576:W576" ca="1" si="1198">V575+U576*$D576</f>
        <v>1.3759753501491412E-3</v>
      </c>
      <c r="W576">
        <f t="shared" ca="1" si="1198"/>
        <v>3.8220236588037249E-4</v>
      </c>
      <c r="Y576">
        <f ca="1">AVERAGE2(U576,Analysis!$B$5,2)</f>
        <v>4.7005095882351355E-2</v>
      </c>
      <c r="Z576">
        <f t="shared" ref="Z576:AA576" ca="1" si="1199">Z575+Y576*$D576</f>
        <v>1.3759753501491412E-3</v>
      </c>
      <c r="AA576">
        <f t="shared" ca="1" si="1199"/>
        <v>3.8220236588037249E-4</v>
      </c>
      <c r="AD576">
        <f ca="1">IF(B576&gt;0,C576-Analysis!$B$14,0)</f>
        <v>4.4183315057139794E-2</v>
      </c>
      <c r="AE576">
        <f ca="1">IF(B576&gt;0,AE575+AD576*$D576,0)</f>
        <v>-3.2596150623851759E-2</v>
      </c>
      <c r="AF576">
        <f ca="1">IF(B576&gt;0,AF575+AE576*$D576,0)</f>
        <v>-0.29098668854293169</v>
      </c>
      <c r="AG576">
        <f ca="1">IF(AND(B576&gt;Analysis!$B$34,B576&lt;Analysis!$B$35),FilterInput(AD576,Analysis!$B$29,Analysis!$B$30),0)</f>
        <v>4.4183315057139794E-2</v>
      </c>
      <c r="AH576">
        <f ca="1">MEDIAN2(AG576,Analysis!$B$5,2)</f>
        <v>4.4183315057139794E-2</v>
      </c>
      <c r="AI576">
        <f ca="1">AVERAGE2(AH576,Analysis!$B$6,2)</f>
        <v>4.4183315057139794E-2</v>
      </c>
      <c r="AJ576">
        <f ca="1">INTEGRAL2(AI576,$B576,AJ575,AI575,$B575,Analysis!$B$22)</f>
        <v>-5.35621428738521E-3</v>
      </c>
      <c r="AK576">
        <f ca="1">IF(AND(B576&lt;Analysis!$B$35,B576&gt;0),INTEGRAL2(AJ576,$B576,AK575,AJ575,$B575,Analysis!$B$23),0)</f>
        <v>-1.0864781965507033E-3</v>
      </c>
      <c r="AM576">
        <f>Analysis!$B$31*'Flight Input'!U576+IF('Flight Input'!U576 &gt; 0,Analysis!$B$32,0)</f>
        <v>0</v>
      </c>
      <c r="AN576">
        <f ca="1">_xlfn.COVARIANCE.P($AK$102:$AK$1171,AM576:AM1645)</f>
        <v>-1.9533700161127536E-2</v>
      </c>
      <c r="AO576">
        <f t="shared" ca="1" si="1073"/>
        <v>1.0864781965507033E-3</v>
      </c>
    </row>
    <row r="577" spans="1:41" x14ac:dyDescent="0.3">
      <c r="A577">
        <v>575</v>
      </c>
      <c r="B577">
        <f>'Flight Input'!M577</f>
        <v>11.551496000000043</v>
      </c>
      <c r="C577">
        <f ca="1">INDIRECT(CONCATENATE("'Flight Input'!",Analysis!$B$2,A577+2))</f>
        <v>9.8125113600000002</v>
      </c>
      <c r="D577">
        <f t="shared" si="1070"/>
        <v>2.2987999996985309E-2</v>
      </c>
      <c r="F577">
        <f t="shared" ca="1" si="1074"/>
        <v>113.30774152204428</v>
      </c>
      <c r="G577">
        <f t="shared" ca="1" si="1075"/>
        <v>652.53291866708776</v>
      </c>
      <c r="I577">
        <f>SUM(D$2:D577)/COUNT(D$2:D577)</f>
        <v>1.9998080000008012E-2</v>
      </c>
      <c r="J577">
        <f>D577/I577</f>
        <v>1.1495103528426778</v>
      </c>
      <c r="L577">
        <f ca="1">VARA(C$2:C577)</f>
        <v>1.1264902919527356E-3</v>
      </c>
      <c r="M577">
        <f ca="1">(L577-L576)/D577</f>
        <v>4.4387488590645251E-5</v>
      </c>
      <c r="N577">
        <f t="shared" ca="1" si="1076"/>
        <v>-3.8449669397768798</v>
      </c>
      <c r="O577" t="b">
        <f ca="1">IF(OR(O576,M577*MIN((B577-B$2)*Analysis!$B$19,1)&gt;Analysis!$B$18),TRUE,FALSE)</f>
        <v>1</v>
      </c>
      <c r="P577">
        <f ca="1">IF(O577,P576,SUM(C$2:C577)/COUNT(C$2:C577))</f>
        <v>9.8538943641176484</v>
      </c>
      <c r="Q577">
        <f ca="1">IF(O577,C577-P577,0)</f>
        <v>-4.138300411764817E-2</v>
      </c>
      <c r="R577">
        <f ca="1">R576+Q577*$D577</f>
        <v>4.2466285161740205E-4</v>
      </c>
      <c r="S577">
        <f t="shared" ca="1" si="1077"/>
        <v>3.919645155120731E-4</v>
      </c>
      <c r="U577">
        <f ca="1">MEDIAN2(Q577,Analysis!$B$5,2)</f>
        <v>-4.138300411764817E-2</v>
      </c>
      <c r="V577">
        <f t="shared" ref="V577:W577" ca="1" si="1200">V576+U577*$D577</f>
        <v>4.2466285161740205E-4</v>
      </c>
      <c r="W577">
        <f t="shared" ca="1" si="1200"/>
        <v>3.919645155120731E-4</v>
      </c>
      <c r="Y577">
        <f ca="1">AVERAGE2(U577,Analysis!$B$5,2)</f>
        <v>-4.138300411764817E-2</v>
      </c>
      <c r="Z577">
        <f t="shared" ref="Z577:AA577" ca="1" si="1201">Z576+Y577*$D577</f>
        <v>4.2466285161740205E-4</v>
      </c>
      <c r="AA577">
        <f t="shared" ca="1" si="1201"/>
        <v>3.919645155120731E-4</v>
      </c>
      <c r="AD577">
        <f ca="1">IF(B577&gt;0,C577-Analysis!$B$14,0)</f>
        <v>-4.4204784942859732E-2</v>
      </c>
      <c r="AE577">
        <f ca="1">IF(B577&gt;0,AE576+AD577*$D577,0)</f>
        <v>-3.3612330219984957E-2</v>
      </c>
      <c r="AF577">
        <f ca="1">IF(B577&gt;0,AF576+AE577*$D577,0)</f>
        <v>-0.29175936878992736</v>
      </c>
      <c r="AG577">
        <f ca="1">IF(AND(B577&gt;Analysis!$B$34,B577&lt;Analysis!$B$35),FilterInput(AD577,Analysis!$B$29,Analysis!$B$30),0)</f>
        <v>-4.4204784942859732E-2</v>
      </c>
      <c r="AH577">
        <f ca="1">MEDIAN2(AG577,Analysis!$B$5,2)</f>
        <v>-4.4204784942859732E-2</v>
      </c>
      <c r="AI577">
        <f ca="1">AVERAGE2(AH577,Analysis!$B$6,2)</f>
        <v>-4.4204784942859732E-2</v>
      </c>
      <c r="AJ577">
        <f ca="1">INTEGRAL2(AI577,$B577,AJ576,AI576,$B576,Analysis!$B$22)</f>
        <v>-4.5691043887630487E-3</v>
      </c>
      <c r="AK577">
        <f ca="1">IF(AND(B577&lt;Analysis!$B$35,B577&gt;0),INTEGRAL2(AJ577,$B577,AK576,AJ576,$B576,Analysis!$B$23),0)</f>
        <v>-1.2067495833003221E-3</v>
      </c>
      <c r="AM577">
        <f>Analysis!$B$31*'Flight Input'!U577+IF('Flight Input'!U577 &gt; 0,Analysis!$B$32,0)</f>
        <v>0</v>
      </c>
      <c r="AN577">
        <f ca="1">_xlfn.COVARIANCE.P($AK$102:$AK$1171,AM577:AM1646)</f>
        <v>-1.8829724669718426E-2</v>
      </c>
      <c r="AO577">
        <f t="shared" ca="1" si="1073"/>
        <v>1.2067495833003221E-3</v>
      </c>
    </row>
    <row r="578" spans="1:41" x14ac:dyDescent="0.3">
      <c r="A578">
        <v>576</v>
      </c>
      <c r="B578">
        <f>'Flight Input'!M578</f>
        <v>11.571083999995608</v>
      </c>
      <c r="C578">
        <f ca="1">INDIRECT(CONCATENATE("'Flight Input'!",Analysis!$B$2,A578+2))</f>
        <v>9.9092477700000003</v>
      </c>
      <c r="D578">
        <f t="shared" si="1070"/>
        <v>1.9587999995565042E-2</v>
      </c>
      <c r="F578">
        <f t="shared" ca="1" si="1074"/>
        <v>113.5018438673191</v>
      </c>
      <c r="G578">
        <f t="shared" ca="1" si="1075"/>
        <v>654.75619278425745</v>
      </c>
      <c r="I578">
        <f>SUM(D$2:D578)/COUNT(D$2:D578)</f>
        <v>1.9997368055555853E-2</v>
      </c>
      <c r="J578">
        <f>D578/I578</f>
        <v>0.97952890306096674</v>
      </c>
      <c r="L578">
        <f ca="1">VARA(C$2:C578)</f>
        <v>1.1298525474356187E-3</v>
      </c>
      <c r="M578">
        <f ca="1">(L578-L577)/D578</f>
        <v>1.716487381889113E-4</v>
      </c>
      <c r="N578">
        <f t="shared" ca="1" si="1076"/>
        <v>4.9385547285022664</v>
      </c>
      <c r="O578" t="b">
        <f ca="1">IF(OR(O577,M578*MIN((B578-B$2)*Analysis!$B$19,1)&gt;Analysis!$B$18),TRUE,FALSE)</f>
        <v>1</v>
      </c>
      <c r="P578">
        <f ca="1">IF(O578,P577,SUM(C$2:C578)/COUNT(C$2:C578))</f>
        <v>9.8538943641176484</v>
      </c>
      <c r="Q578">
        <f ca="1">IF(O578,C578-P578,0)</f>
        <v>5.5353405882351936E-2</v>
      </c>
      <c r="R578">
        <f ca="1">R577+Q578*$D578</f>
        <v>1.5089253657954217E-3</v>
      </c>
      <c r="S578">
        <f t="shared" ca="1" si="1077"/>
        <v>4.2152134557058181E-4</v>
      </c>
      <c r="U578">
        <f ca="1">MEDIAN2(Q578,Analysis!$B$5,2)</f>
        <v>5.5353405882351936E-2</v>
      </c>
      <c r="V578">
        <f t="shared" ref="V578:W578" ca="1" si="1202">V577+U578*$D578</f>
        <v>1.5089253657954217E-3</v>
      </c>
      <c r="W578">
        <f t="shared" ca="1" si="1202"/>
        <v>4.2152134557058181E-4</v>
      </c>
      <c r="Y578">
        <f ca="1">AVERAGE2(U578,Analysis!$B$5,2)</f>
        <v>5.5353405882351936E-2</v>
      </c>
      <c r="Z578">
        <f t="shared" ref="Z578:AA578" ca="1" si="1203">Z577+Y578*$D578</f>
        <v>1.5089253657954217E-3</v>
      </c>
      <c r="AA578">
        <f t="shared" ca="1" si="1203"/>
        <v>4.2152134557058181E-4</v>
      </c>
      <c r="AD578">
        <f ca="1">IF(B578&gt;0,C578-Analysis!$B$14,0)</f>
        <v>5.2531625057140374E-2</v>
      </c>
      <c r="AE578">
        <f ca="1">IF(B578&gt;0,AE577+AD578*$D578,0)</f>
        <v>-3.2583340748598665E-2</v>
      </c>
      <c r="AF578">
        <f ca="1">IF(B578&gt;0,AF577+AE578*$D578,0)</f>
        <v>-0.29239761126836639</v>
      </c>
      <c r="AG578">
        <f ca="1">IF(AND(B578&gt;Analysis!$B$34,B578&lt;Analysis!$B$35),FilterInput(AD578,Analysis!$B$29,Analysis!$B$30),0)</f>
        <v>5.2531625057140374E-2</v>
      </c>
      <c r="AH578">
        <f ca="1">MEDIAN2(AG578,Analysis!$B$5,2)</f>
        <v>5.2531625057140374E-2</v>
      </c>
      <c r="AI578">
        <f ca="1">AVERAGE2(AH578,Analysis!$B$6,2)</f>
        <v>5.2531625057140374E-2</v>
      </c>
      <c r="AJ578">
        <f ca="1">INTEGRAL2(AI578,$B578,AJ577,AI577,$B577,Analysis!$B$22)</f>
        <v>-5.8562970850443213E-3</v>
      </c>
      <c r="AK578">
        <f ca="1">IF(AND(B578&lt;Analysis!$B$35,B578&gt;0),INTEGRAL2(AJ578,$B578,AK577,AJ577,$B577,Analysis!$B$23),0)</f>
        <v>-1.2922202989867116E-3</v>
      </c>
      <c r="AM578">
        <f>Analysis!$B$31*'Flight Input'!U578+IF('Flight Input'!U578 &gt; 0,Analysis!$B$32,0)</f>
        <v>0</v>
      </c>
      <c r="AN578">
        <f ca="1">_xlfn.COVARIANCE.P($AK$102:$AK$1171,AM578:AM1647)</f>
        <v>-1.8131460235507012E-2</v>
      </c>
      <c r="AO578">
        <f t="shared" ca="1" si="1073"/>
        <v>1.2922202989867116E-3</v>
      </c>
    </row>
    <row r="579" spans="1:41" x14ac:dyDescent="0.3">
      <c r="A579">
        <v>577</v>
      </c>
      <c r="B579">
        <f>'Flight Input'!M579</f>
        <v>11.587893000003533</v>
      </c>
      <c r="C579">
        <f ca="1">INDIRECT(CONCATENATE("'Flight Input'!",Analysis!$B$2,A579+2))</f>
        <v>9.9505478700000012</v>
      </c>
      <c r="D579">
        <f t="shared" ref="D579:D642" si="1204">B579-B578</f>
        <v>1.6809000007924624E-2</v>
      </c>
      <c r="F579">
        <f t="shared" ca="1" si="1074"/>
        <v>113.66910262654478</v>
      </c>
      <c r="G579">
        <f t="shared" ca="1" si="1075"/>
        <v>656.66685673120787</v>
      </c>
      <c r="I579">
        <f>SUM(D$2:D579)/COUNT(D$2:D579)</f>
        <v>1.9991842287709005E-2</v>
      </c>
      <c r="J579">
        <f>D579/I579</f>
        <v>0.84079294774443103</v>
      </c>
      <c r="L579">
        <f ca="1">VARA(C$2:C579)</f>
        <v>1.1440382448928868E-3</v>
      </c>
      <c r="M579">
        <f ca="1">(L579-L578)/D579</f>
        <v>8.4393464516510099E-4</v>
      </c>
      <c r="N579">
        <f t="shared" ca="1" si="1076"/>
        <v>2.4570230222220153</v>
      </c>
      <c r="O579" t="b">
        <f ca="1">IF(OR(O578,M579*MIN((B579-B$2)*Analysis!$B$19,1)&gt;Analysis!$B$18),TRUE,FALSE)</f>
        <v>1</v>
      </c>
      <c r="P579">
        <f ca="1">IF(O579,P578,SUM(C$2:C579)/COUNT(C$2:C579))</f>
        <v>9.8538943641176484</v>
      </c>
      <c r="Q579">
        <f ca="1">IF(O579,C579-P579,0)</f>
        <v>9.6653505882352775E-2</v>
      </c>
      <c r="R579">
        <f ca="1">R578+Q579*$D579</f>
        <v>3.1335741469378322E-3</v>
      </c>
      <c r="S579">
        <f t="shared" ca="1" si="1077"/>
        <v>4.741935934312922E-4</v>
      </c>
      <c r="U579">
        <f ca="1">MEDIAN2(Q579,Analysis!$B$5,2)</f>
        <v>9.6653505882352775E-2</v>
      </c>
      <c r="V579">
        <f t="shared" ref="V579:W579" ca="1" si="1205">V578+U579*$D579</f>
        <v>3.1335741469378322E-3</v>
      </c>
      <c r="W579">
        <f t="shared" ca="1" si="1205"/>
        <v>4.741935934312922E-4</v>
      </c>
      <c r="Y579">
        <f ca="1">AVERAGE2(U579,Analysis!$B$5,2)</f>
        <v>9.6653505882352775E-2</v>
      </c>
      <c r="Z579">
        <f t="shared" ref="Z579:AA579" ca="1" si="1206">Z578+Y579*$D579</f>
        <v>3.1335741469378322E-3</v>
      </c>
      <c r="AA579">
        <f t="shared" ca="1" si="1206"/>
        <v>4.741935934312922E-4</v>
      </c>
      <c r="AD579">
        <f ca="1">IF(B579&gt;0,C579-Analysis!$B$14,0)</f>
        <v>9.3831725057141213E-2</v>
      </c>
      <c r="AE579">
        <f ca="1">IF(B579&gt;0,AE578+AD579*$D579,0)</f>
        <v>-3.1006123281369598E-2</v>
      </c>
      <c r="AF579">
        <f ca="1">IF(B579&gt;0,AF578+AE579*$D579,0)</f>
        <v>-0.29291879319484865</v>
      </c>
      <c r="AG579">
        <f ca="1">IF(AND(B579&gt;Analysis!$B$34,B579&lt;Analysis!$B$35),FilterInput(AD579,Analysis!$B$29,Analysis!$B$30),0)</f>
        <v>9.3831725057141213E-2</v>
      </c>
      <c r="AH579">
        <f ca="1">MEDIAN2(AG579,Analysis!$B$5,2)</f>
        <v>9.3831725057141213E-2</v>
      </c>
      <c r="AI579">
        <f ca="1">AVERAGE2(AH579,Analysis!$B$6,2)</f>
        <v>9.3831725057141213E-2</v>
      </c>
      <c r="AJ579">
        <f ca="1">INTEGRAL2(AI579,$B579,AJ578,AI578,$B578,Analysis!$B$22)</f>
        <v>-5.4314234152373787E-3</v>
      </c>
      <c r="AK579">
        <f ca="1">IF(AND(B579&lt;Analysis!$B$35,B579&gt;0),INTEGRAL2(AJ579,$B579,AK578,AJ578,$B578,Analysis!$B$23),0)</f>
        <v>-1.3947651636902101E-3</v>
      </c>
      <c r="AM579">
        <f>Analysis!$B$31*'Flight Input'!U579+IF('Flight Input'!U579 &gt; 0,Analysis!$B$32,0)</f>
        <v>0</v>
      </c>
      <c r="AN579">
        <f ca="1">_xlfn.COVARIANCE.P($AK$102:$AK$1171,AM579:AM1648)</f>
        <v>-1.743825191964072E-2</v>
      </c>
      <c r="AO579">
        <f t="shared" ref="AO579:AO642" ca="1" si="1207">AM579-AK579</f>
        <v>1.3947651636902101E-3</v>
      </c>
    </row>
    <row r="580" spans="1:41" x14ac:dyDescent="0.3">
      <c r="A580">
        <v>578</v>
      </c>
      <c r="B580">
        <f>'Flight Input'!M580</f>
        <v>11.611439000000246</v>
      </c>
      <c r="C580">
        <f ca="1">INDIRECT(CONCATENATE("'Flight Input'!",Analysis!$B$2,A580+2))</f>
        <v>9.6842652300000012</v>
      </c>
      <c r="D580">
        <f t="shared" si="1204"/>
        <v>2.3545999996713363E-2</v>
      </c>
      <c r="F580">
        <f t="shared" ref="F580:F643" ca="1" si="1208">F579+C580*$D580</f>
        <v>113.89712833561853</v>
      </c>
      <c r="G580">
        <f t="shared" ref="G580:G643" ca="1" si="1209">G579+F580*$D580</f>
        <v>659.348678514624</v>
      </c>
      <c r="I580">
        <f>SUM(D$2:D580)/COUNT(D$2:D580)</f>
        <v>1.9997991349489288E-2</v>
      </c>
      <c r="J580">
        <f>D580/I580</f>
        <v>1.1774182509242201</v>
      </c>
      <c r="L580">
        <f ca="1">VARA(C$2:C580)</f>
        <v>1.1918856656926162E-3</v>
      </c>
      <c r="M580">
        <f ca="1">(L580-L579)/D580</f>
        <v>2.0320827659223713E-3</v>
      </c>
      <c r="N580">
        <f t="shared" ref="N580:N643" ca="1" si="1210">(C580-C579)/D580</f>
        <v>-11.30903932885283</v>
      </c>
      <c r="O580" t="b">
        <f ca="1">IF(OR(O579,M580*MIN((B580-B$2)*Analysis!$B$19,1)&gt;Analysis!$B$18),TRUE,FALSE)</f>
        <v>1</v>
      </c>
      <c r="P580">
        <f ca="1">IF(O580,P579,SUM(C$2:C580)/COUNT(C$2:C580))</f>
        <v>9.8538943641176484</v>
      </c>
      <c r="Q580">
        <f ca="1">IF(O580,C580-P580,0)</f>
        <v>-0.16962913411764724</v>
      </c>
      <c r="R580">
        <f ca="1">R579+Q580*$D580</f>
        <v>-8.6051344443877987E-4</v>
      </c>
      <c r="S580">
        <f t="shared" ref="S580:S643" ca="1" si="1211">S579+R580*$D580</f>
        <v>4.5393194387136488E-4</v>
      </c>
      <c r="U580">
        <f ca="1">MEDIAN2(Q580,Analysis!$B$5,2)</f>
        <v>-0.16962913411764724</v>
      </c>
      <c r="V580">
        <f t="shared" ref="V580:W580" ca="1" si="1212">V579+U580*$D580</f>
        <v>-8.6051344443877987E-4</v>
      </c>
      <c r="W580">
        <f t="shared" ca="1" si="1212"/>
        <v>4.5393194387136488E-4</v>
      </c>
      <c r="Y580">
        <f ca="1">AVERAGE2(U580,Analysis!$B$5,2)</f>
        <v>-0.16962913411764724</v>
      </c>
      <c r="Z580">
        <f t="shared" ref="Z580:AA580" ca="1" si="1213">Z579+Y580*$D580</f>
        <v>-8.6051344443877987E-4</v>
      </c>
      <c r="AA580">
        <f t="shared" ca="1" si="1213"/>
        <v>4.5393194387136488E-4</v>
      </c>
      <c r="AD580">
        <f ca="1">IF(B580&gt;0,C580-Analysis!$B$14,0)</f>
        <v>-0.1724509149428588</v>
      </c>
      <c r="AE580">
        <f ca="1">IF(B580&gt;0,AE579+AD580*$D580,0)</f>
        <v>-3.5066652524047365E-2</v>
      </c>
      <c r="AF580">
        <f ca="1">IF(B580&gt;0,AF579+AE580*$D580,0)</f>
        <v>-0.29374447259506464</v>
      </c>
      <c r="AG580">
        <f ca="1">IF(AND(B580&gt;Analysis!$B$34,B580&lt;Analysis!$B$35),FilterInput(AD580,Analysis!$B$29,Analysis!$B$30),0)</f>
        <v>-0.1724509149428588</v>
      </c>
      <c r="AH580">
        <f ca="1">MEDIAN2(AG580,Analysis!$B$5,2)</f>
        <v>-0.1724509149428588</v>
      </c>
      <c r="AI580">
        <f ca="1">AVERAGE2(AH580,Analysis!$B$6,2)</f>
        <v>-0.1724509149428588</v>
      </c>
      <c r="AJ580">
        <f ca="1">INTEGRAL2(AI580,$B580,AJ579,AI579,$B579,Analysis!$B$22)</f>
        <v>-4.1880132126831723E-3</v>
      </c>
      <c r="AK580">
        <f ca="1">IF(AND(B580&lt;Analysis!$B$35,B580&gt;0),INTEGRAL2(AJ580,$B580,AK579,AJ579,$B579,Analysis!$B$23),0)</f>
        <v>-1.5168755511443771E-3</v>
      </c>
      <c r="AM580">
        <f>Analysis!$B$31*'Flight Input'!U580+IF('Flight Input'!U580 &gt; 0,Analysis!$B$32,0)</f>
        <v>0</v>
      </c>
      <c r="AN580">
        <f ca="1">_xlfn.COVARIANCE.P($AK$102:$AK$1171,AM580:AM1649)</f>
        <v>-1.6749013403414129E-2</v>
      </c>
      <c r="AO580">
        <f t="shared" ca="1" si="1207"/>
        <v>1.5168755511443771E-3</v>
      </c>
    </row>
    <row r="581" spans="1:41" x14ac:dyDescent="0.3">
      <c r="A581">
        <v>579</v>
      </c>
      <c r="B581">
        <f>'Flight Input'!M581</f>
        <v>11.632140000001527</v>
      </c>
      <c r="C581">
        <f ca="1">INDIRECT(CONCATENATE("'Flight Input'!",Analysis!$B$2,A581+2))</f>
        <v>9.9705210300000005</v>
      </c>
      <c r="D581">
        <f t="shared" si="1204"/>
        <v>2.07010000012815E-2</v>
      </c>
      <c r="F581">
        <f t="shared" ca="1" si="1208"/>
        <v>114.10352809147334</v>
      </c>
      <c r="G581">
        <f t="shared" ca="1" si="1209"/>
        <v>661.71073564979179</v>
      </c>
      <c r="I581">
        <f>SUM(D$2:D581)/COUNT(D$2:D581)</f>
        <v>1.9999205526780812E-2</v>
      </c>
      <c r="J581">
        <f>D581/I581</f>
        <v>1.0350911176726956</v>
      </c>
      <c r="L581">
        <f ca="1">VARA(C$2:C581)</f>
        <v>1.2133068735915306E-3</v>
      </c>
      <c r="M581">
        <f ca="1">(L581-L580)/D581</f>
        <v>1.0347909713341551E-3</v>
      </c>
      <c r="N581">
        <f t="shared" ca="1" si="1210"/>
        <v>13.828114582980463</v>
      </c>
      <c r="O581" t="b">
        <f ca="1">IF(OR(O580,M581*MIN((B581-B$2)*Analysis!$B$19,1)&gt;Analysis!$B$18),TRUE,FALSE)</f>
        <v>1</v>
      </c>
      <c r="P581">
        <f ca="1">IF(O581,P580,SUM(C$2:C581)/COUNT(C$2:C581))</f>
        <v>9.8538943641176484</v>
      </c>
      <c r="Q581">
        <f ca="1">IF(O581,C581-P581,0)</f>
        <v>0.11662666588235204</v>
      </c>
      <c r="R581">
        <f ca="1">R580+Q581*$D581</f>
        <v>1.5537751661412469E-3</v>
      </c>
      <c r="S581">
        <f t="shared" ca="1" si="1211"/>
        <v>4.86096643587646E-4</v>
      </c>
      <c r="U581">
        <f ca="1">MEDIAN2(Q581,Analysis!$B$5,2)</f>
        <v>0.11662666588235204</v>
      </c>
      <c r="V581">
        <f t="shared" ref="V581:W581" ca="1" si="1214">V580+U581*$D581</f>
        <v>1.5537751661412469E-3</v>
      </c>
      <c r="W581">
        <f t="shared" ca="1" si="1214"/>
        <v>4.86096643587646E-4</v>
      </c>
      <c r="Y581">
        <f ca="1">AVERAGE2(U581,Analysis!$B$5,2)</f>
        <v>0.11662666588235204</v>
      </c>
      <c r="Z581">
        <f t="shared" ref="Z581:AA581" ca="1" si="1215">Z580+Y581*$D581</f>
        <v>1.5537751661412469E-3</v>
      </c>
      <c r="AA581">
        <f t="shared" ca="1" si="1215"/>
        <v>4.86096643587646E-4</v>
      </c>
      <c r="AD581">
        <f ca="1">IF(B581&gt;0,C581-Analysis!$B$14,0)</f>
        <v>0.11380488505714048</v>
      </c>
      <c r="AE581">
        <f ca="1">IF(B581&gt;0,AE580+AD581*$D581,0)</f>
        <v>-3.2710777598333657E-2</v>
      </c>
      <c r="AF581">
        <f ca="1">IF(B581&gt;0,AF580+AE581*$D581,0)</f>
        <v>-0.29442161840216968</v>
      </c>
      <c r="AG581">
        <f ca="1">IF(AND(B581&gt;Analysis!$B$34,B581&lt;Analysis!$B$35),FilterInput(AD581,Analysis!$B$29,Analysis!$B$30),0)</f>
        <v>0.11380488505714048</v>
      </c>
      <c r="AH581">
        <f ca="1">MEDIAN2(AG581,Analysis!$B$5,2)</f>
        <v>0.11380488505714048</v>
      </c>
      <c r="AI581">
        <f ca="1">AVERAGE2(AH581,Analysis!$B$6,2)</f>
        <v>0.11380488505714048</v>
      </c>
      <c r="AJ581">
        <f ca="1">INTEGRAL2(AI581,$B581,AJ580,AI580,$B580,Analysis!$B$22)</f>
        <v>-8.3175240263873036E-3</v>
      </c>
      <c r="AK581">
        <f ca="1">IF(AND(B581&lt;Analysis!$B$35,B581&gt;0),INTEGRAL2(AJ581,$B581,AK580,AJ580,$B580,Analysis!$B$23),0)</f>
        <v>-1.6002863966163342E-3</v>
      </c>
      <c r="AM581">
        <f>Analysis!$B$31*'Flight Input'!U581+IF('Flight Input'!U581 &gt; 0,Analysis!$B$32,0)</f>
        <v>0</v>
      </c>
      <c r="AN581">
        <f ca="1">_xlfn.COVARIANCE.P($AK$102:$AK$1171,AM581:AM1650)</f>
        <v>-1.6066748207839585E-2</v>
      </c>
      <c r="AO581">
        <f t="shared" ca="1" si="1207"/>
        <v>1.6002863966163342E-3</v>
      </c>
    </row>
    <row r="582" spans="1:41" x14ac:dyDescent="0.3">
      <c r="A582">
        <v>580</v>
      </c>
      <c r="B582">
        <f>'Flight Input'!M582</f>
        <v>11.647339999995893</v>
      </c>
      <c r="C582">
        <f ca="1">INDIRECT(CONCATENATE("'Flight Input'!",Analysis!$B$2,A582+2))</f>
        <v>10.115709030000001</v>
      </c>
      <c r="D582">
        <f t="shared" si="1204"/>
        <v>1.5199999994365498E-2</v>
      </c>
      <c r="F582">
        <f t="shared" ca="1" si="1208"/>
        <v>114.25728686867234</v>
      </c>
      <c r="G582">
        <f t="shared" ca="1" si="1209"/>
        <v>663.44744640955184</v>
      </c>
      <c r="I582">
        <f>SUM(D$2:D582)/COUNT(D$2:D582)</f>
        <v>1.9990931034483544E-2</v>
      </c>
      <c r="J582">
        <f>D582/I582</f>
        <v>0.76034477674632139</v>
      </c>
      <c r="L582">
        <f ca="1">VARA(C$2:C582)</f>
        <v>1.3290781894859307E-3</v>
      </c>
      <c r="M582">
        <f ca="1">(L582-L581)/D582</f>
        <v>7.6165339432444339E-3</v>
      </c>
      <c r="N582">
        <f t="shared" ca="1" si="1210"/>
        <v>9.5518421088040029</v>
      </c>
      <c r="O582" t="b">
        <f ca="1">IF(OR(O581,M582*MIN((B582-B$2)*Analysis!$B$19,1)&gt;Analysis!$B$18),TRUE,FALSE)</f>
        <v>1</v>
      </c>
      <c r="P582">
        <f ca="1">IF(O582,P581,SUM(C$2:C582)/COUNT(C$2:C582))</f>
        <v>9.8538943641176484</v>
      </c>
      <c r="Q582">
        <f ca="1">IF(O582,C582-P582,0)</f>
        <v>0.26181466588235303</v>
      </c>
      <c r="R582">
        <f ca="1">R581+Q582*$D582</f>
        <v>5.533358086077818E-3</v>
      </c>
      <c r="S582">
        <f t="shared" ca="1" si="1211"/>
        <v>5.7020368646485114E-4</v>
      </c>
      <c r="U582">
        <f ca="1">MEDIAN2(Q582,Analysis!$B$5,2)</f>
        <v>0.26181466588235303</v>
      </c>
      <c r="V582">
        <f t="shared" ref="V582:W582" ca="1" si="1216">V581+U582*$D582</f>
        <v>5.533358086077818E-3</v>
      </c>
      <c r="W582">
        <f t="shared" ca="1" si="1216"/>
        <v>5.7020368646485114E-4</v>
      </c>
      <c r="Y582">
        <f ca="1">AVERAGE2(U582,Analysis!$B$5,2)</f>
        <v>0.26181466588235303</v>
      </c>
      <c r="Z582">
        <f t="shared" ref="Z582:AA582" ca="1" si="1217">Z581+Y582*$D582</f>
        <v>5.533358086077818E-3</v>
      </c>
      <c r="AA582">
        <f t="shared" ca="1" si="1217"/>
        <v>5.7020368646485114E-4</v>
      </c>
      <c r="AD582">
        <f ca="1">IF(B582&gt;0,C582-Analysis!$B$14,0)</f>
        <v>0.25899288505714146</v>
      </c>
      <c r="AE582">
        <f ca="1">IF(B582&gt;0,AE581+AD582*$D582,0)</f>
        <v>-2.8774085746924402E-2</v>
      </c>
      <c r="AF582">
        <f ca="1">IF(B582&gt;0,AF581+AE582*$D582,0)</f>
        <v>-0.2948589845053608</v>
      </c>
      <c r="AG582">
        <f ca="1">IF(AND(B582&gt;Analysis!$B$34,B582&lt;Analysis!$B$35),FilterInput(AD582,Analysis!$B$29,Analysis!$B$30),0)</f>
        <v>0.25899288505714146</v>
      </c>
      <c r="AH582">
        <f ca="1">MEDIAN2(AG582,Analysis!$B$5,2)</f>
        <v>0.25899288505714146</v>
      </c>
      <c r="AI582">
        <f ca="1">AVERAGE2(AH582,Analysis!$B$6,2)</f>
        <v>0.25899288505714146</v>
      </c>
      <c r="AJ582">
        <f ca="1">INTEGRAL2(AI582,$B582,AJ581,AI581,$B581,Analysis!$B$22)</f>
        <v>-8.8606461240071273E-3</v>
      </c>
      <c r="AK582">
        <f ca="1">IF(AND(B582&lt;Analysis!$B$35,B582&gt;0),INTEGRAL2(AJ582,$B582,AK581,AJ581,$B581,Analysis!$B$23),0)</f>
        <v>-1.7190676036032636E-3</v>
      </c>
      <c r="AM582">
        <f>Analysis!$B$31*'Flight Input'!U582+IF('Flight Input'!U582 &gt; 0,Analysis!$B$32,0)</f>
        <v>0</v>
      </c>
      <c r="AN582">
        <f ca="1">_xlfn.COVARIANCE.P($AK$102:$AK$1171,AM582:AM1651)</f>
        <v>-1.5390315489189243E-2</v>
      </c>
      <c r="AO582">
        <f t="shared" ca="1" si="1207"/>
        <v>1.7190676036032636E-3</v>
      </c>
    </row>
    <row r="583" spans="1:41" x14ac:dyDescent="0.3">
      <c r="A583">
        <v>581</v>
      </c>
      <c r="B583">
        <f>'Flight Input'!M583</f>
        <v>11.672548999995342</v>
      </c>
      <c r="C583">
        <f ca="1">INDIRECT(CONCATENATE("'Flight Input'!",Analysis!$B$2,A583+2))</f>
        <v>9.339296580000001</v>
      </c>
      <c r="D583">
        <f t="shared" si="1204"/>
        <v>2.5208999999449588E-2</v>
      </c>
      <c r="F583">
        <f t="shared" ca="1" si="1208"/>
        <v>114.49272119615242</v>
      </c>
      <c r="G583">
        <f t="shared" ca="1" si="1209"/>
        <v>666.33369341812261</v>
      </c>
      <c r="I583">
        <f>SUM(D$2:D583)/COUNT(D$2:D583)</f>
        <v>1.9999912220309647E-2</v>
      </c>
      <c r="J583">
        <f>D583/I583</f>
        <v>1.260455532092295</v>
      </c>
      <c r="L583">
        <f ca="1">VARA(C$2:C583)</f>
        <v>1.7828202002240362E-3</v>
      </c>
      <c r="M583">
        <f ca="1">(L583-L582)/D583</f>
        <v>1.7999207058908027E-2</v>
      </c>
      <c r="N583">
        <f t="shared" ca="1" si="1210"/>
        <v>-30.799018208455418</v>
      </c>
      <c r="O583" t="b">
        <f ca="1">IF(OR(O582,M583*MIN((B583-B$2)*Analysis!$B$19,1)&gt;Analysis!$B$18),TRUE,FALSE)</f>
        <v>1</v>
      </c>
      <c r="P583">
        <f ca="1">IF(O583,P582,SUM(C$2:C583)/COUNT(C$2:C583))</f>
        <v>9.8538943641176484</v>
      </c>
      <c r="Q583">
        <f ca="1">IF(O583,C583-P583,0)</f>
        <v>-0.51459778411764745</v>
      </c>
      <c r="R583">
        <f ca="1">R582+Q583*$D583</f>
        <v>-7.4391374534607162E-3</v>
      </c>
      <c r="S583">
        <f t="shared" ca="1" si="1211"/>
        <v>3.8267047040465457E-4</v>
      </c>
      <c r="U583">
        <f ca="1">MEDIAN2(Q583,Analysis!$B$5,2)</f>
        <v>-0.51459778411764745</v>
      </c>
      <c r="V583">
        <f t="shared" ref="V583:W583" ca="1" si="1218">V582+U583*$D583</f>
        <v>-7.4391374534607162E-3</v>
      </c>
      <c r="W583">
        <f t="shared" ca="1" si="1218"/>
        <v>3.8267047040465457E-4</v>
      </c>
      <c r="Y583">
        <f ca="1">AVERAGE2(U583,Analysis!$B$5,2)</f>
        <v>-0.51459778411764745</v>
      </c>
      <c r="Z583">
        <f t="shared" ref="Z583:AA583" ca="1" si="1219">Z582+Y583*$D583</f>
        <v>-7.4391374534607162E-3</v>
      </c>
      <c r="AA583">
        <f t="shared" ca="1" si="1219"/>
        <v>3.8267047040465457E-4</v>
      </c>
      <c r="AD583">
        <f ca="1">IF(B583&gt;0,C583-Analysis!$B$14,0)</f>
        <v>-0.51741956494285901</v>
      </c>
      <c r="AE583">
        <f ca="1">IF(B583&gt;0,AE582+AD583*$D583,0)</f>
        <v>-4.1817715559284138E-2</v>
      </c>
      <c r="AF583">
        <f ca="1">IF(B583&gt;0,AF582+AE583*$D583,0)</f>
        <v>-0.29591316729687178</v>
      </c>
      <c r="AG583">
        <f ca="1">IF(AND(B583&gt;Analysis!$B$34,B583&lt;Analysis!$B$35),FilterInput(AD583,Analysis!$B$29,Analysis!$B$30),0)</f>
        <v>-0.51741956494285901</v>
      </c>
      <c r="AH583">
        <f ca="1">MEDIAN2(AG583,Analysis!$B$5,2)</f>
        <v>-0.51741956494285901</v>
      </c>
      <c r="AI583">
        <f ca="1">AVERAGE2(AH583,Analysis!$B$6,2)</f>
        <v>-0.51741956494285901</v>
      </c>
      <c r="AJ583">
        <f ca="1">INTEGRAL2(AI583,$B583,AJ582,AI582,$B582,Analysis!$B$22)</f>
        <v>-7.4595363966012754E-3</v>
      </c>
      <c r="AK583">
        <f ca="1">IF(AND(B583&lt;Analysis!$B$35,B583&gt;0),INTEGRAL2(AJ583,$B583,AK582,AJ582,$B582,Analysis!$B$23),0)</f>
        <v>-1.9318480420115836E-3</v>
      </c>
      <c r="AM583">
        <f>Analysis!$B$31*'Flight Input'!U583+IF('Flight Input'!U583 &gt; 0,Analysis!$B$32,0)</f>
        <v>0</v>
      </c>
      <c r="AN583">
        <f ca="1">_xlfn.COVARIANCE.P($AK$102:$AK$1171,AM583:AM1652)</f>
        <v>-1.4719442815908932E-2</v>
      </c>
      <c r="AO583">
        <f t="shared" ca="1" si="1207"/>
        <v>1.9318480420115836E-3</v>
      </c>
    </row>
    <row r="584" spans="1:41" x14ac:dyDescent="0.3">
      <c r="A584">
        <v>582</v>
      </c>
      <c r="B584">
        <f>'Flight Input'!M584</f>
        <v>11.687829999995301</v>
      </c>
      <c r="C584">
        <f ca="1">INDIRECT(CONCATENATE("'Flight Input'!",Analysis!$B$2,A584+2))</f>
        <v>9.8469640800000011</v>
      </c>
      <c r="D584">
        <f t="shared" si="1204"/>
        <v>1.5280999999959022E-2</v>
      </c>
      <c r="F584">
        <f t="shared" ca="1" si="1208"/>
        <v>114.6431926542585</v>
      </c>
      <c r="G584">
        <f t="shared" ca="1" si="1209"/>
        <v>668.08555604506762</v>
      </c>
      <c r="I584">
        <f>SUM(D$2:D584)/COUNT(D$2:D584)</f>
        <v>1.9991804123711109E-2</v>
      </c>
      <c r="J584">
        <f>D584/I584</f>
        <v>0.76436323132213579</v>
      </c>
      <c r="L584">
        <f ca="1">VARA(C$2:C584)</f>
        <v>1.7798322451063578E-3</v>
      </c>
      <c r="M584">
        <f ca="1">(L584-L583)/D584</f>
        <v>-1.9553400416768565E-4</v>
      </c>
      <c r="N584">
        <f t="shared" ca="1" si="1210"/>
        <v>33.222138603583637</v>
      </c>
      <c r="O584" t="b">
        <f ca="1">IF(OR(O583,M584*MIN((B584-B$2)*Analysis!$B$19,1)&gt;Analysis!$B$18),TRUE,FALSE)</f>
        <v>1</v>
      </c>
      <c r="P584">
        <f ca="1">IF(O584,P583,SUM(C$2:C584)/COUNT(C$2:C584))</f>
        <v>9.8538943641176484</v>
      </c>
      <c r="Q584">
        <f ca="1">IF(O584,C584-P584,0)</f>
        <v>-6.9302841176472896E-3</v>
      </c>
      <c r="R584">
        <f ca="1">R583+Q584*$D584</f>
        <v>-7.5450391250622001E-3</v>
      </c>
      <c r="S584">
        <f t="shared" ca="1" si="1211"/>
        <v>2.6737472753488826E-4</v>
      </c>
      <c r="U584">
        <f ca="1">MEDIAN2(Q584,Analysis!$B$5,2)</f>
        <v>-6.9302841176472896E-3</v>
      </c>
      <c r="V584">
        <f t="shared" ref="V584:W584" ca="1" si="1220">V583+U584*$D584</f>
        <v>-7.5450391250622001E-3</v>
      </c>
      <c r="W584">
        <f t="shared" ca="1" si="1220"/>
        <v>2.6737472753488826E-4</v>
      </c>
      <c r="Y584">
        <f ca="1">AVERAGE2(U584,Analysis!$B$5,2)</f>
        <v>-6.9302841176472896E-3</v>
      </c>
      <c r="Z584">
        <f t="shared" ref="Z584:AA584" ca="1" si="1221">Z583+Y584*$D584</f>
        <v>-7.5450391250622001E-3</v>
      </c>
      <c r="AA584">
        <f t="shared" ca="1" si="1221"/>
        <v>2.6737472753488826E-4</v>
      </c>
      <c r="AD584">
        <f ca="1">IF(B584&gt;0,C584-Analysis!$B$14,0)</f>
        <v>-9.7520649428588513E-3</v>
      </c>
      <c r="AE584">
        <f ca="1">IF(B584&gt;0,AE583+AD584*$D584,0)</f>
        <v>-4.1966736863675566E-2</v>
      </c>
      <c r="AF584">
        <f ca="1">IF(B584&gt;0,AF583+AE584*$D584,0)</f>
        <v>-0.29655446100288391</v>
      </c>
      <c r="AG584">
        <f ca="1">IF(AND(B584&gt;Analysis!$B$34,B584&lt;Analysis!$B$35),FilterInput(AD584,Analysis!$B$29,Analysis!$B$30),0)</f>
        <v>-9.7520649428588513E-3</v>
      </c>
      <c r="AH584">
        <f ca="1">MEDIAN2(AG584,Analysis!$B$5,2)</f>
        <v>-9.7520649428588513E-3</v>
      </c>
      <c r="AI584">
        <f ca="1">AVERAGE2(AH584,Analysis!$B$6,2)</f>
        <v>-9.7520649428588513E-3</v>
      </c>
      <c r="AJ584">
        <f ca="1">INTEGRAL2(AI584,$B584,AJ583,AI583,$B583,Analysis!$B$22)</f>
        <v>-2.3189740706073426E-2</v>
      </c>
      <c r="AK584">
        <f ca="1">IF(AND(B584&lt;Analysis!$B$35,B584&gt;0),INTEGRAL2(AJ584,$B584,AK583,AJ583,$B583,Analysis!$B$23),0)</f>
        <v>-1.8281291322796427E-3</v>
      </c>
      <c r="AM584">
        <f>Analysis!$B$31*'Flight Input'!U584+IF('Flight Input'!U584 &gt; 0,Analysis!$B$32,0)</f>
        <v>0</v>
      </c>
      <c r="AN584">
        <f ca="1">_xlfn.COVARIANCE.P($AK$102:$AK$1171,AM584:AM1653)</f>
        <v>-1.4055070202687887E-2</v>
      </c>
      <c r="AO584">
        <f t="shared" ca="1" si="1207"/>
        <v>1.8281291322796427E-3</v>
      </c>
    </row>
    <row r="585" spans="1:41" x14ac:dyDescent="0.3">
      <c r="A585">
        <v>583</v>
      </c>
      <c r="B585">
        <f>'Flight Input'!M585</f>
        <v>11.70960699999705</v>
      </c>
      <c r="C585">
        <f ca="1">INDIRECT(CONCATENATE("'Flight Input'!",Analysis!$B$2,A585+2))</f>
        <v>10.17432378</v>
      </c>
      <c r="D585">
        <f t="shared" si="1204"/>
        <v>2.1777000001748092E-2</v>
      </c>
      <c r="F585">
        <f t="shared" ca="1" si="1208"/>
        <v>114.86475890323335</v>
      </c>
      <c r="G585">
        <f t="shared" ca="1" si="1209"/>
        <v>670.58696589990416</v>
      </c>
      <c r="I585">
        <f>SUM(D$2:D585)/COUNT(D$2:D585)</f>
        <v>1.9994866209265202E-2</v>
      </c>
      <c r="J585">
        <f>D585/I585</f>
        <v>1.0891295682517288</v>
      </c>
      <c r="L585">
        <f ca="1">VARA(C$2:C585)</f>
        <v>1.9529391406229502E-3</v>
      </c>
      <c r="M585">
        <f ca="1">(L585-L584)/D585</f>
        <v>7.94906991333502E-3</v>
      </c>
      <c r="N585">
        <f t="shared" ca="1" si="1210"/>
        <v>15.032359827970835</v>
      </c>
      <c r="O585" t="b">
        <f ca="1">IF(OR(O584,M585*MIN((B585-B$2)*Analysis!$B$19,1)&gt;Analysis!$B$18),TRUE,FALSE)</f>
        <v>1</v>
      </c>
      <c r="P585">
        <f ca="1">IF(O585,P584,SUM(C$2:C585)/COUNT(C$2:C585))</f>
        <v>9.8538943641176484</v>
      </c>
      <c r="Q585">
        <f ca="1">IF(O585,C585-P585,0)</f>
        <v>0.32042941588235152</v>
      </c>
      <c r="R585">
        <f ca="1">R584+Q585*$D585</f>
        <v>-5.6704773483209035E-4</v>
      </c>
      <c r="S585">
        <f t="shared" ca="1" si="1211"/>
        <v>2.5502612901245859E-4</v>
      </c>
      <c r="U585">
        <f ca="1">MEDIAN2(Q585,Analysis!$B$5,2)</f>
        <v>0.32042941588235152</v>
      </c>
      <c r="V585">
        <f t="shared" ref="V585:W585" ca="1" si="1222">V584+U585*$D585</f>
        <v>-5.6704773483209035E-4</v>
      </c>
      <c r="W585">
        <f t="shared" ca="1" si="1222"/>
        <v>2.5502612901245859E-4</v>
      </c>
      <c r="Y585">
        <f ca="1">AVERAGE2(U585,Analysis!$B$5,2)</f>
        <v>0.32042941588235152</v>
      </c>
      <c r="Z585">
        <f t="shared" ref="Z585:AA585" ca="1" si="1223">Z584+Y585*$D585</f>
        <v>-5.6704773483209035E-4</v>
      </c>
      <c r="AA585">
        <f t="shared" ca="1" si="1223"/>
        <v>2.5502612901245859E-4</v>
      </c>
      <c r="AD585">
        <f ca="1">IF(B585&gt;0,C585-Analysis!$B$14,0)</f>
        <v>0.31760763505713996</v>
      </c>
      <c r="AE585">
        <f ca="1">IF(B585&gt;0,AE584+AD585*$D585,0)</f>
        <v>-3.5050195394481024E-2</v>
      </c>
      <c r="AF585">
        <f ca="1">IF(B585&gt;0,AF584+AE585*$D585,0)</f>
        <v>-0.29731774910805081</v>
      </c>
      <c r="AG585">
        <f ca="1">IF(AND(B585&gt;Analysis!$B$34,B585&lt;Analysis!$B$35),FilterInput(AD585,Analysis!$B$29,Analysis!$B$30),0)</f>
        <v>0.31760763505713996</v>
      </c>
      <c r="AH585">
        <f ca="1">MEDIAN2(AG585,Analysis!$B$5,2)</f>
        <v>0.31760763505713996</v>
      </c>
      <c r="AI585">
        <f ca="1">AVERAGE2(AH585,Analysis!$B$6,2)</f>
        <v>0.31760763505713996</v>
      </c>
      <c r="AJ585">
        <f ca="1">INTEGRAL2(AI585,$B585,AJ584,AI584,$B584,Analysis!$B$22)</f>
        <v>-2.3323375996197201E-2</v>
      </c>
      <c r="AK585">
        <f ca="1">IF(AND(B585&lt;Analysis!$B$35,B585&gt;0),INTEGRAL2(AJ585,$B585,AK584,AJ584,$B584,Analysis!$B$23),0)</f>
        <v>-2.3333115339803931E-3</v>
      </c>
      <c r="AM585">
        <f>Analysis!$B$31*'Flight Input'!U585+IF('Flight Input'!U585 &gt; 0,Analysis!$B$32,0)</f>
        <v>0</v>
      </c>
      <c r="AN585">
        <f ca="1">_xlfn.COVARIANCE.P($AK$102:$AK$1171,AM585:AM1654)</f>
        <v>-1.3396537318451418E-2</v>
      </c>
      <c r="AO585">
        <f t="shared" ca="1" si="1207"/>
        <v>2.3333115339803931E-3</v>
      </c>
    </row>
    <row r="586" spans="1:41" x14ac:dyDescent="0.3">
      <c r="A586">
        <v>584</v>
      </c>
      <c r="B586">
        <f>'Flight Input'!M586</f>
        <v>11.7333409999992</v>
      </c>
      <c r="C586">
        <f ca="1">INDIRECT(CONCATENATE("'Flight Input'!",Analysis!$B$2,A586+2))</f>
        <v>9.6728365800000002</v>
      </c>
      <c r="D586">
        <f t="shared" si="1204"/>
        <v>2.3734000002150424E-2</v>
      </c>
      <c r="F586">
        <f t="shared" ca="1" si="1208"/>
        <v>115.09433400664388</v>
      </c>
      <c r="G586">
        <f t="shared" ca="1" si="1209"/>
        <v>673.3186148234654</v>
      </c>
      <c r="I586">
        <f>SUM(D$2:D586)/COUNT(D$2:D586)</f>
        <v>2.0001268835622883E-2</v>
      </c>
      <c r="J586">
        <f>D586/I586</f>
        <v>1.1866247185218286</v>
      </c>
      <c r="L586">
        <f ca="1">VARA(C$2:C586)</f>
        <v>2.0057772949606508E-3</v>
      </c>
      <c r="M586">
        <f ca="1">(L586-L585)/D586</f>
        <v>2.2262641919993734E-3</v>
      </c>
      <c r="N586">
        <f t="shared" ca="1" si="1210"/>
        <v>-21.129485124907827</v>
      </c>
      <c r="O586" t="b">
        <f ca="1">IF(OR(O585,M586*MIN((B586-B$2)*Analysis!$B$19,1)&gt;Analysis!$B$18),TRUE,FALSE)</f>
        <v>1</v>
      </c>
      <c r="P586">
        <f ca="1">IF(O586,P585,SUM(C$2:C586)/COUNT(C$2:C586))</f>
        <v>9.8538943641176484</v>
      </c>
      <c r="Q586">
        <f ca="1">IF(O586,C586-P586,0)</f>
        <v>-0.18105778411764817</v>
      </c>
      <c r="R586">
        <f ca="1">R585+Q586*$D586</f>
        <v>-4.8642731834697027E-3</v>
      </c>
      <c r="S586">
        <f t="shared" ca="1" si="1211"/>
        <v>1.3957746926552842E-4</v>
      </c>
      <c r="U586">
        <f ca="1">MEDIAN2(Q586,Analysis!$B$5,2)</f>
        <v>-0.18105778411764817</v>
      </c>
      <c r="V586">
        <f t="shared" ref="V586:W586" ca="1" si="1224">V585+U586*$D586</f>
        <v>-4.8642731834697027E-3</v>
      </c>
      <c r="W586">
        <f t="shared" ca="1" si="1224"/>
        <v>1.3957746926552842E-4</v>
      </c>
      <c r="Y586">
        <f ca="1">AVERAGE2(U586,Analysis!$B$5,2)</f>
        <v>-0.18105778411764817</v>
      </c>
      <c r="Z586">
        <f t="shared" ref="Z586:AA586" ca="1" si="1225">Z585+Y586*$D586</f>
        <v>-4.8642731834697027E-3</v>
      </c>
      <c r="AA586">
        <f t="shared" ca="1" si="1225"/>
        <v>1.3957746926552842E-4</v>
      </c>
      <c r="AD586">
        <f ca="1">IF(B586&gt;0,C586-Analysis!$B$14,0)</f>
        <v>-0.18387956494285973</v>
      </c>
      <c r="AE586">
        <f ca="1">IF(B586&gt;0,AE585+AD586*$D586,0)</f>
        <v>-3.9414392989230274E-2</v>
      </c>
      <c r="AF586">
        <f ca="1">IF(B586&gt;0,AF585+AE586*$D586,0)</f>
        <v>-0.29825321031134194</v>
      </c>
      <c r="AG586">
        <f ca="1">IF(AND(B586&gt;Analysis!$B$34,B586&lt;Analysis!$B$35),FilterInput(AD586,Analysis!$B$29,Analysis!$B$30),0)</f>
        <v>-0.18387956494285973</v>
      </c>
      <c r="AH586">
        <f ca="1">MEDIAN2(AG586,Analysis!$B$5,2)</f>
        <v>-0.18387956494285973</v>
      </c>
      <c r="AI586">
        <f ca="1">AVERAGE2(AH586,Analysis!$B$6,2)</f>
        <v>-0.18387956494285973</v>
      </c>
      <c r="AJ586">
        <f ca="1">INTEGRAL2(AI586,$B586,AJ585,AI585,$B585,Analysis!$B$22)</f>
        <v>-1.7777845067364684E-2</v>
      </c>
      <c r="AK586">
        <f ca="1">IF(AND(B586&lt;Analysis!$B$35,B586&gt;0),INTEGRAL2(AJ586,$B586,AK585,AJ585,$B585,Analysis!$B$23),0)</f>
        <v>-2.8592266930855485E-3</v>
      </c>
      <c r="AM586">
        <f>Analysis!$B$31*'Flight Input'!U586+IF('Flight Input'!U586 &gt; 0,Analysis!$B$32,0)</f>
        <v>0</v>
      </c>
      <c r="AN586">
        <f ca="1">_xlfn.COVARIANCE.P($AK$102:$AK$1171,AM586:AM1655)</f>
        <v>-1.2746075180435046E-2</v>
      </c>
      <c r="AO586">
        <f t="shared" ca="1" si="1207"/>
        <v>2.8592266930855485E-3</v>
      </c>
    </row>
    <row r="587" spans="1:41" x14ac:dyDescent="0.3">
      <c r="A587">
        <v>585</v>
      </c>
      <c r="B587">
        <f>'Flight Input'!M587</f>
        <v>11.748265000001993</v>
      </c>
      <c r="C587">
        <f ca="1">INDIRECT(CONCATENATE("'Flight Input'!",Analysis!$B$2,A587+2))</f>
        <v>9.9990485100000015</v>
      </c>
      <c r="D587">
        <f t="shared" si="1204"/>
        <v>1.4924000002793036E-2</v>
      </c>
      <c r="F587">
        <f t="shared" ca="1" si="1208"/>
        <v>115.24355980663505</v>
      </c>
      <c r="G587">
        <f t="shared" ca="1" si="1209"/>
        <v>675.03850971034149</v>
      </c>
      <c r="I587">
        <f>SUM(D$2:D587)/COUNT(D$2:D587)</f>
        <v>1.999258974360095E-2</v>
      </c>
      <c r="J587">
        <f>D587/I587</f>
        <v>0.74647657928207012</v>
      </c>
      <c r="L587">
        <f ca="1">VARA(C$2:C587)</f>
        <v>2.0383415378833689E-3</v>
      </c>
      <c r="M587">
        <f ca="1">(L587-L586)/D587</f>
        <v>2.1820050198756141E-3</v>
      </c>
      <c r="N587">
        <f t="shared" ca="1" si="1210"/>
        <v>21.858210261253717</v>
      </c>
      <c r="O587" t="b">
        <f ca="1">IF(OR(O586,M587*MIN((B587-B$2)*Analysis!$B$19,1)&gt;Analysis!$B$18),TRUE,FALSE)</f>
        <v>1</v>
      </c>
      <c r="P587">
        <f ca="1">IF(O587,P586,SUM(C$2:C587)/COUNT(C$2:C587))</f>
        <v>9.8538943641176484</v>
      </c>
      <c r="Q587">
        <f ca="1">IF(O587,C587-P587,0)</f>
        <v>0.14515414588235309</v>
      </c>
      <c r="R587">
        <f ca="1">R586+Q587*$D587</f>
        <v>-2.6979927099160441E-3</v>
      </c>
      <c r="S587">
        <f t="shared" ca="1" si="1211"/>
        <v>9.9312626055205779E-5</v>
      </c>
      <c r="U587">
        <f ca="1">MEDIAN2(Q587,Analysis!$B$5,2)</f>
        <v>0.14515414588235309</v>
      </c>
      <c r="V587">
        <f t="shared" ref="V587:W587" ca="1" si="1226">V586+U587*$D587</f>
        <v>-2.6979927099160441E-3</v>
      </c>
      <c r="W587">
        <f t="shared" ca="1" si="1226"/>
        <v>9.9312626055205779E-5</v>
      </c>
      <c r="Y587">
        <f ca="1">AVERAGE2(U587,Analysis!$B$5,2)</f>
        <v>0.14515414588235309</v>
      </c>
      <c r="Z587">
        <f t="shared" ref="Z587:AA587" ca="1" si="1227">Z586+Y587*$D587</f>
        <v>-2.6979927099160441E-3</v>
      </c>
      <c r="AA587">
        <f t="shared" ca="1" si="1227"/>
        <v>9.9312626055205779E-5</v>
      </c>
      <c r="AD587">
        <f ca="1">IF(B587&gt;0,C587-Analysis!$B$14,0)</f>
        <v>0.14233236505714153</v>
      </c>
      <c r="AE587">
        <f ca="1">IF(B587&gt;0,AE586+AD587*$D587,0)</f>
        <v>-3.7290224772719954E-2</v>
      </c>
      <c r="AF587">
        <f ca="1">IF(B587&gt;0,AF586+AE587*$D587,0)</f>
        <v>-0.29880972962595415</v>
      </c>
      <c r="AG587">
        <f ca="1">IF(AND(B587&gt;Analysis!$B$34,B587&lt;Analysis!$B$35),FilterInput(AD587,Analysis!$B$29,Analysis!$B$30),0)</f>
        <v>0.14233236505714153</v>
      </c>
      <c r="AH587">
        <f ca="1">MEDIAN2(AG587,Analysis!$B$5,2)</f>
        <v>0.14233236505714153</v>
      </c>
      <c r="AI587">
        <f ca="1">AVERAGE2(AH587,Analysis!$B$6,2)</f>
        <v>0.14233236505714153</v>
      </c>
      <c r="AJ587">
        <f ca="1">INTEGRAL2(AI587,$B587,AJ586,AI586,$B586,Analysis!$B$22)</f>
        <v>-2.5905177463382358E-2</v>
      </c>
      <c r="AK587">
        <f ca="1">IF(AND(B587&lt;Analysis!$B$35,B587&gt;0),INTEGRAL2(AJ587,$B587,AK586,AJ586,$B586,Analysis!$B$23),0)</f>
        <v>-3.0034968511181369E-3</v>
      </c>
      <c r="AM587">
        <f>Analysis!$B$31*'Flight Input'!U587+IF('Flight Input'!U587 &gt; 0,Analysis!$B$32,0)</f>
        <v>0</v>
      </c>
      <c r="AN587">
        <f ca="1">_xlfn.COVARIANCE.P($AK$102:$AK$1171,AM587:AM1656)</f>
        <v>-1.2100017983503332E-2</v>
      </c>
      <c r="AO587">
        <f t="shared" ca="1" si="1207"/>
        <v>3.0034968511181369E-3</v>
      </c>
    </row>
    <row r="588" spans="1:41" x14ac:dyDescent="0.3">
      <c r="A588">
        <v>586</v>
      </c>
      <c r="B588">
        <f>'Flight Input'!M588</f>
        <v>11.772440999993705</v>
      </c>
      <c r="C588">
        <f ca="1">INDIRECT(CONCATENATE("'Flight Input'!",Analysis!$B$2,A588+2))</f>
        <v>9.8523988199999994</v>
      </c>
      <c r="D588">
        <f t="shared" si="1204"/>
        <v>2.417599999171216E-2</v>
      </c>
      <c r="F588">
        <f t="shared" ca="1" si="1208"/>
        <v>115.48175140042571</v>
      </c>
      <c r="G588">
        <f t="shared" ca="1" si="1209"/>
        <v>677.83039653124104</v>
      </c>
      <c r="I588">
        <f>SUM(D$2:D588)/COUNT(D$2:D588)</f>
        <v>1.9999728668939024E-2</v>
      </c>
      <c r="J588">
        <f>D588/I588</f>
        <v>1.2088163990574121</v>
      </c>
      <c r="L588">
        <f ca="1">VARA(C$2:C588)</f>
        <v>2.0348678744356885E-3</v>
      </c>
      <c r="M588">
        <f ca="1">(L588-L587)/D588</f>
        <v>-1.4368230678653296E-4</v>
      </c>
      <c r="N588">
        <f t="shared" ca="1" si="1210"/>
        <v>-6.0659203362953109</v>
      </c>
      <c r="O588" t="b">
        <f ca="1">IF(OR(O587,M588*MIN((B588-B$2)*Analysis!$B$19,1)&gt;Analysis!$B$18),TRUE,FALSE)</f>
        <v>1</v>
      </c>
      <c r="P588">
        <f ca="1">IF(O588,P587,SUM(C$2:C588)/COUNT(C$2:C588))</f>
        <v>9.8538943641176484</v>
      </c>
      <c r="Q588">
        <f ca="1">IF(O588,C588-P588,0)</f>
        <v>-1.4955441176489614E-3</v>
      </c>
      <c r="R588">
        <f ca="1">R587+Q588*$D588</f>
        <v>-2.7341489844919307E-3</v>
      </c>
      <c r="S588">
        <f t="shared" ca="1" si="1211"/>
        <v>3.3211840228789043E-5</v>
      </c>
      <c r="U588">
        <f ca="1">MEDIAN2(Q588,Analysis!$B$5,2)</f>
        <v>-1.4955441176489614E-3</v>
      </c>
      <c r="V588">
        <f t="shared" ref="V588:W588" ca="1" si="1228">V587+U588*$D588</f>
        <v>-2.7341489844919307E-3</v>
      </c>
      <c r="W588">
        <f t="shared" ca="1" si="1228"/>
        <v>3.3211840228789043E-5</v>
      </c>
      <c r="Y588">
        <f ca="1">AVERAGE2(U588,Analysis!$B$5,2)</f>
        <v>-1.4955441176489614E-3</v>
      </c>
      <c r="Z588">
        <f t="shared" ref="Z588:AA588" ca="1" si="1229">Z587+Y588*$D588</f>
        <v>-2.7341489844919307E-3</v>
      </c>
      <c r="AA588">
        <f t="shared" ca="1" si="1229"/>
        <v>3.3211840228789043E-5</v>
      </c>
      <c r="AD588">
        <f ca="1">IF(B588&gt;0,C588-Analysis!$B$14,0)</f>
        <v>-4.3173249428605232E-3</v>
      </c>
      <c r="AE588">
        <f ca="1">IF(B588&gt;0,AE587+AD588*$D588,0)</f>
        <v>-3.7394600420502772E-2</v>
      </c>
      <c r="AF588">
        <f ca="1">IF(B588&gt;0,AF587+AE588*$D588,0)</f>
        <v>-0.29971378148541028</v>
      </c>
      <c r="AG588">
        <f ca="1">IF(AND(B588&gt;Analysis!$B$34,B588&lt;Analysis!$B$35),FilterInput(AD588,Analysis!$B$29,Analysis!$B$30),0)</f>
        <v>-4.3173249428605232E-3</v>
      </c>
      <c r="AH588">
        <f ca="1">MEDIAN2(AG588,Analysis!$B$5,2)</f>
        <v>-4.3173249428605232E-3</v>
      </c>
      <c r="AI588">
        <f ca="1">AVERAGE2(AH588,Analysis!$B$6,2)</f>
        <v>-4.3173249428605232E-3</v>
      </c>
      <c r="AJ588">
        <f ca="1">INTEGRAL2(AI588,$B588,AJ587,AI587,$B587,Analysis!$B$22)</f>
        <v>-2.3164636473442673E-2</v>
      </c>
      <c r="AK588">
        <f ca="1">IF(AND(B588&lt;Analysis!$B$35,B588&gt;0),INTEGRAL2(AJ588,$B588,AK587,AJ587,$B587,Analysis!$B$23),0)</f>
        <v>-3.613969375179596E-3</v>
      </c>
      <c r="AM588">
        <f>Analysis!$B$31*'Flight Input'!U588+IF('Flight Input'!U588 &gt; 0,Analysis!$B$32,0)</f>
        <v>0</v>
      </c>
      <c r="AN588">
        <f ca="1">_xlfn.COVARIANCE.P($AK$102:$AK$1171,AM588:AM1657)</f>
        <v>-1.1464139170665952E-2</v>
      </c>
      <c r="AO588">
        <f t="shared" ca="1" si="1207"/>
        <v>3.613969375179596E-3</v>
      </c>
    </row>
    <row r="589" spans="1:41" x14ac:dyDescent="0.3">
      <c r="A589">
        <v>587</v>
      </c>
      <c r="B589">
        <f>'Flight Input'!M589</f>
        <v>11.793065000005299</v>
      </c>
      <c r="C589">
        <f ca="1">INDIRECT(CONCATENATE("'Flight Input'!",Analysis!$B$2,A589+2))</f>
        <v>9.6300159300000008</v>
      </c>
      <c r="D589">
        <f t="shared" si="1204"/>
        <v>2.0624000011594035E-2</v>
      </c>
      <c r="F589">
        <f t="shared" ca="1" si="1208"/>
        <v>115.68036084907767</v>
      </c>
      <c r="G589">
        <f t="shared" ca="1" si="1209"/>
        <v>680.21618829473357</v>
      </c>
      <c r="I589">
        <f>SUM(D$2:D589)/COUNT(D$2:D589)</f>
        <v>2.0000792163560242E-2</v>
      </c>
      <c r="J589">
        <f>D589/I589</f>
        <v>1.0311591582442032</v>
      </c>
      <c r="L589">
        <f ca="1">VARA(C$2:C589)</f>
        <v>2.1167706418343279E-3</v>
      </c>
      <c r="M589">
        <f ca="1">(L589-L588)/D589</f>
        <v>3.9712358103470126E-3</v>
      </c>
      <c r="N589">
        <f t="shared" ca="1" si="1210"/>
        <v>-10.782723519927433</v>
      </c>
      <c r="O589" t="b">
        <f ca="1">IF(OR(O588,M589*MIN((B589-B$2)*Analysis!$B$19,1)&gt;Analysis!$B$18),TRUE,FALSE)</f>
        <v>1</v>
      </c>
      <c r="P589">
        <f ca="1">IF(O589,P588,SUM(C$2:C589)/COUNT(C$2:C589))</f>
        <v>9.8538943641176484</v>
      </c>
      <c r="Q589">
        <f ca="1">IF(O589,C589-P589,0)</f>
        <v>-0.22387843411764763</v>
      </c>
      <c r="R589">
        <f ca="1">R588+Q589*$D589</f>
        <v>-7.3514178123299505E-3</v>
      </c>
      <c r="S589">
        <f t="shared" ca="1" si="1211"/>
        <v>-1.1840380081793644E-4</v>
      </c>
      <c r="U589">
        <f ca="1">MEDIAN2(Q589,Analysis!$B$5,2)</f>
        <v>-0.22387843411764763</v>
      </c>
      <c r="V589">
        <f t="shared" ref="V589:W589" ca="1" si="1230">V588+U589*$D589</f>
        <v>-7.3514178123299505E-3</v>
      </c>
      <c r="W589">
        <f t="shared" ca="1" si="1230"/>
        <v>-1.1840380081793644E-4</v>
      </c>
      <c r="Y589">
        <f ca="1">AVERAGE2(U589,Analysis!$B$5,2)</f>
        <v>-0.22387843411764763</v>
      </c>
      <c r="Z589">
        <f t="shared" ref="Z589:AA589" ca="1" si="1231">Z588+Y589*$D589</f>
        <v>-7.3514178123299505E-3</v>
      </c>
      <c r="AA589">
        <f t="shared" ca="1" si="1231"/>
        <v>-1.1840380081793644E-4</v>
      </c>
      <c r="AD589">
        <f ca="1">IF(B589&gt;0,C589-Analysis!$B$14,0)</f>
        <v>-0.22670021494285919</v>
      </c>
      <c r="AE589">
        <f ca="1">IF(B589&gt;0,AE588+AD589*$D589,0)</f>
        <v>-4.2070065656112668E-2</v>
      </c>
      <c r="AF589">
        <f ca="1">IF(B589&gt;0,AF588+AE589*$D589,0)</f>
        <v>-0.3005814345199897</v>
      </c>
      <c r="AG589">
        <f ca="1">IF(AND(B589&gt;Analysis!$B$34,B589&lt;Analysis!$B$35),FilterInput(AD589,Analysis!$B$29,Analysis!$B$30),0)</f>
        <v>-0.22670021494285919</v>
      </c>
      <c r="AH589">
        <f ca="1">MEDIAN2(AG589,Analysis!$B$5,2)</f>
        <v>-0.22670021494285919</v>
      </c>
      <c r="AI589">
        <f ca="1">AVERAGE2(AH589,Analysis!$B$6,2)</f>
        <v>-0.22670021494285919</v>
      </c>
      <c r="AJ589">
        <f ca="1">INTEGRAL2(AI589,$B589,AJ588,AI588,$B588,Analysis!$B$22)</f>
        <v>-2.2783004378206607E-2</v>
      </c>
      <c r="AK589">
        <f ca="1">IF(AND(B589&lt;Analysis!$B$35,B589&gt;0),INTEGRAL2(AJ589,$B589,AK588,AJ588,$B588,Analysis!$B$23),0)</f>
        <v>-4.0920804585488644E-3</v>
      </c>
      <c r="AM589">
        <f>Analysis!$B$31*'Flight Input'!U589+IF('Flight Input'!U589 &gt; 0,Analysis!$B$32,0)</f>
        <v>0</v>
      </c>
      <c r="AN589">
        <f ca="1">_xlfn.COVARIANCE.P($AK$102:$AK$1171,AM589:AM1658)</f>
        <v>-1.0834779911230536E-2</v>
      </c>
      <c r="AO589">
        <f t="shared" ca="1" si="1207"/>
        <v>4.0920804585488644E-3</v>
      </c>
    </row>
    <row r="590" spans="1:41" x14ac:dyDescent="0.3">
      <c r="A590">
        <v>588</v>
      </c>
      <c r="B590">
        <f>'Flight Input'!M590</f>
        <v>11.808170000003884</v>
      </c>
      <c r="C590">
        <f ca="1">INDIRECT(CONCATENATE("'Flight Input'!",Analysis!$B$2,A590+2))</f>
        <v>9.9961643700000007</v>
      </c>
      <c r="D590">
        <f t="shared" si="1204"/>
        <v>1.510499999858439E-2</v>
      </c>
      <c r="F590">
        <f t="shared" ca="1" si="1208"/>
        <v>115.83135291187237</v>
      </c>
      <c r="G590">
        <f t="shared" ca="1" si="1209"/>
        <v>681.96582088030345</v>
      </c>
      <c r="I590">
        <f>SUM(D$2:D590)/COUNT(D$2:D590)</f>
        <v>1.9992465986408924E-2</v>
      </c>
      <c r="J590">
        <f>D590/I590</f>
        <v>0.75553461033035729</v>
      </c>
      <c r="L590">
        <f ca="1">VARA(C$2:C590)</f>
        <v>2.147637906090552E-3</v>
      </c>
      <c r="M590">
        <f ca="1">(L590-L589)/D590</f>
        <v>2.0435130260918165E-3</v>
      </c>
      <c r="N590">
        <f t="shared" ca="1" si="1210"/>
        <v>24.240214500782166</v>
      </c>
      <c r="O590" t="b">
        <f ca="1">IF(OR(O589,M590*MIN((B590-B$2)*Analysis!$B$19,1)&gt;Analysis!$B$18),TRUE,FALSE)</f>
        <v>1</v>
      </c>
      <c r="P590">
        <f ca="1">IF(O590,P589,SUM(C$2:C590)/COUNT(C$2:C590))</f>
        <v>9.8538943641176484</v>
      </c>
      <c r="Q590">
        <f ca="1">IF(O590,C590-P590,0)</f>
        <v>0.14227000588235228</v>
      </c>
      <c r="R590">
        <f ca="1">R589+Q590*$D590</f>
        <v>-5.2024293736784178E-3</v>
      </c>
      <c r="S590">
        <f t="shared" ca="1" si="1211"/>
        <v>-1.9698649649998432E-4</v>
      </c>
      <c r="U590">
        <f ca="1">MEDIAN2(Q590,Analysis!$B$5,2)</f>
        <v>0.14227000588235228</v>
      </c>
      <c r="V590">
        <f t="shared" ref="V590:W590" ca="1" si="1232">V589+U590*$D590</f>
        <v>-5.2024293736784178E-3</v>
      </c>
      <c r="W590">
        <f t="shared" ca="1" si="1232"/>
        <v>-1.9698649649998432E-4</v>
      </c>
      <c r="Y590">
        <f ca="1">AVERAGE2(U590,Analysis!$B$5,2)</f>
        <v>0.14227000588235228</v>
      </c>
      <c r="Z590">
        <f t="shared" ref="Z590:AA590" ca="1" si="1233">Z589+Y590*$D590</f>
        <v>-5.2024293736784178E-3</v>
      </c>
      <c r="AA590">
        <f t="shared" ca="1" si="1233"/>
        <v>-1.9698649649998432E-4</v>
      </c>
      <c r="AD590">
        <f ca="1">IF(B590&gt;0,C590-Analysis!$B$14,0)</f>
        <v>0.13944822505714072</v>
      </c>
      <c r="AE590">
        <f ca="1">IF(B590&gt;0,AE589+AD590*$D590,0)</f>
        <v>-3.9963700216821961E-2</v>
      </c>
      <c r="AF590">
        <f ca="1">IF(B590&gt;0,AF589+AE590*$D590,0)</f>
        <v>-0.3011850862117082</v>
      </c>
      <c r="AG590">
        <f ca="1">IF(AND(B590&gt;Analysis!$B$34,B590&lt;Analysis!$B$35),FilterInput(AD590,Analysis!$B$29,Analysis!$B$30),0)</f>
        <v>0.13944822505714072</v>
      </c>
      <c r="AH590">
        <f ca="1">MEDIAN2(AG590,Analysis!$B$5,2)</f>
        <v>0.13944822505714072</v>
      </c>
      <c r="AI590">
        <f ca="1">AVERAGE2(AH590,Analysis!$B$6,2)</f>
        <v>0.13944822505714072</v>
      </c>
      <c r="AJ590">
        <f ca="1">INTEGRAL2(AI590,$B590,AJ589,AI589,$B589,Analysis!$B$22)</f>
        <v>-3.2045299539782739E-2</v>
      </c>
      <c r="AK590">
        <f ca="1">IF(AND(B590&lt;Analysis!$B$35,B590&gt;0),INTEGRAL2(AJ590,$B590,AK589,AJ589,$B589,Analysis!$B$23),0)</f>
        <v>-4.3032533841666056E-3</v>
      </c>
      <c r="AM590">
        <f>Analysis!$B$31*'Flight Input'!U590+IF('Flight Input'!U590 &gt; 0,Analysis!$B$32,0)</f>
        <v>0</v>
      </c>
      <c r="AN590">
        <f ca="1">_xlfn.COVARIANCE.P($AK$102:$AK$1171,AM590:AM1659)</f>
        <v>-1.021342016806558E-2</v>
      </c>
      <c r="AO590">
        <f t="shared" ca="1" si="1207"/>
        <v>4.3032533841666056E-3</v>
      </c>
    </row>
    <row r="591" spans="1:41" x14ac:dyDescent="0.3">
      <c r="A591">
        <v>589</v>
      </c>
      <c r="B591">
        <f>'Flight Input'!M591</f>
        <v>11.828802999996697</v>
      </c>
      <c r="C591">
        <f ca="1">INDIRECT(CONCATENATE("'Flight Input'!",Analysis!$B$2,A591+2))</f>
        <v>10.252489860000001</v>
      </c>
      <c r="D591">
        <f t="shared" si="1204"/>
        <v>2.0632999992812984E-2</v>
      </c>
      <c r="F591">
        <f t="shared" ca="1" si="1208"/>
        <v>116.04289253508007</v>
      </c>
      <c r="G591">
        <f t="shared" ca="1" si="1209"/>
        <v>684.36013388114577</v>
      </c>
      <c r="I591">
        <f>SUM(D$2:D591)/COUNT(D$2:D591)</f>
        <v>1.9993553480477523E-2</v>
      </c>
      <c r="J591">
        <f>D591/I591</f>
        <v>1.0319826344506413</v>
      </c>
      <c r="L591">
        <f ca="1">VARA(C$2:C591)</f>
        <v>2.4132369466079162E-3</v>
      </c>
      <c r="M591">
        <f ca="1">(L591-L590)/D591</f>
        <v>1.2872536257930469E-2</v>
      </c>
      <c r="N591">
        <f t="shared" ca="1" si="1210"/>
        <v>12.42308389905903</v>
      </c>
      <c r="O591" t="b">
        <f ca="1">IF(OR(O590,M591*MIN((B591-B$2)*Analysis!$B$19,1)&gt;Analysis!$B$18),TRUE,FALSE)</f>
        <v>1</v>
      </c>
      <c r="P591">
        <f ca="1">IF(O591,P590,SUM(C$2:C591)/COUNT(C$2:C591))</f>
        <v>9.8538943641176484</v>
      </c>
      <c r="Q591">
        <f ca="1">IF(O591,C591-P591,0)</f>
        <v>0.39859549588235232</v>
      </c>
      <c r="R591">
        <f ca="1">R590+Q591*$D591</f>
        <v>3.0217914899974448E-3</v>
      </c>
      <c r="S591">
        <f t="shared" ca="1" si="1211"/>
        <v>-1.3463787270858471E-4</v>
      </c>
      <c r="U591">
        <f ca="1">MEDIAN2(Q591,Analysis!$B$5,2)</f>
        <v>0.39859549588235232</v>
      </c>
      <c r="V591">
        <f t="shared" ref="V591:W591" ca="1" si="1234">V590+U591*$D591</f>
        <v>3.0217914899974448E-3</v>
      </c>
      <c r="W591">
        <f t="shared" ca="1" si="1234"/>
        <v>-1.3463787270858471E-4</v>
      </c>
      <c r="Y591">
        <f ca="1">AVERAGE2(U591,Analysis!$B$5,2)</f>
        <v>0.39859549588235232</v>
      </c>
      <c r="Z591">
        <f t="shared" ref="Z591:AA591" ca="1" si="1235">Z590+Y591*$D591</f>
        <v>3.0217914899974448E-3</v>
      </c>
      <c r="AA591">
        <f t="shared" ca="1" si="1235"/>
        <v>-1.3463787270858471E-4</v>
      </c>
      <c r="AD591">
        <f ca="1">IF(B591&gt;0,C591-Analysis!$B$14,0)</f>
        <v>0.39577371505714076</v>
      </c>
      <c r="AE591">
        <f ca="1">IF(B591&gt;0,AE590+AD591*$D591,0)</f>
        <v>-3.1797701156892406E-2</v>
      </c>
      <c r="AF591">
        <f ca="1">IF(B591&gt;0,AF590+AE591*$D591,0)</f>
        <v>-0.30184116817944984</v>
      </c>
      <c r="AG591">
        <f ca="1">IF(AND(B591&gt;Analysis!$B$34,B591&lt;Analysis!$B$35),FilterInput(AD591,Analysis!$B$29,Analysis!$B$30),0)</f>
        <v>0.39577371505714076</v>
      </c>
      <c r="AH591">
        <f ca="1">MEDIAN2(AG591,Analysis!$B$5,2)</f>
        <v>0.39577371505714076</v>
      </c>
      <c r="AI591">
        <f ca="1">AVERAGE2(AH591,Analysis!$B$6,2)</f>
        <v>0.39577371505714076</v>
      </c>
      <c r="AJ591">
        <f ca="1">INTEGRAL2(AI591,$B591,AJ590,AI590,$B590,Analysis!$B$22)</f>
        <v>-2.9705726828511868E-2</v>
      </c>
      <c r="AK591">
        <f ca="1">IF(AND(B591&lt;Analysis!$B$35,B591&gt;0),INTEGRAL2(AJ591,$B591,AK590,AJ590,$B590,Analysis!$B$23),0)</f>
        <v>-4.9666301274978227E-3</v>
      </c>
      <c r="AM591">
        <f>Analysis!$B$31*'Flight Input'!U591+IF('Flight Input'!U591 &gt; 0,Analysis!$B$32,0)</f>
        <v>0</v>
      </c>
      <c r="AN591">
        <f ca="1">_xlfn.COVARIANCE.P($AK$102:$AK$1171,AM591:AM1660)</f>
        <v>-9.6012815717735848E-3</v>
      </c>
      <c r="AO591">
        <f t="shared" ca="1" si="1207"/>
        <v>4.9666301274978227E-3</v>
      </c>
    </row>
    <row r="592" spans="1:41" x14ac:dyDescent="0.3">
      <c r="A592">
        <v>590</v>
      </c>
      <c r="B592">
        <f>'Flight Input'!M592</f>
        <v>11.84985400000005</v>
      </c>
      <c r="C592">
        <f ca="1">INDIRECT(CONCATENATE("'Flight Input'!",Analysis!$B$2,A592+2))</f>
        <v>9.9919558800000008</v>
      </c>
      <c r="D592">
        <f t="shared" si="1204"/>
        <v>2.1051000003353693E-2</v>
      </c>
      <c r="F592">
        <f t="shared" ca="1" si="1208"/>
        <v>116.25323319834347</v>
      </c>
      <c r="G592">
        <f t="shared" ca="1" si="1209"/>
        <v>686.80738069359393</v>
      </c>
      <c r="I592">
        <f>SUM(D$2:D592)/COUNT(D$2:D592)</f>
        <v>1.9995345762719684E-2</v>
      </c>
      <c r="J592">
        <f>D592/I592</f>
        <v>1.0527949980541083</v>
      </c>
      <c r="L592">
        <f ca="1">VARA(C$2:C592)</f>
        <v>2.4410701598882576E-3</v>
      </c>
      <c r="M592">
        <f ca="1">(L592-L591)/D592</f>
        <v>1.3221800995633097E-3</v>
      </c>
      <c r="N592">
        <f t="shared" ca="1" si="1210"/>
        <v>-12.376323213077457</v>
      </c>
      <c r="O592" t="b">
        <f ca="1">IF(OR(O591,M592*MIN((B592-B$2)*Analysis!$B$19,1)&gt;Analysis!$B$18),TRUE,FALSE)</f>
        <v>1</v>
      </c>
      <c r="P592">
        <f ca="1">IF(O592,P591,SUM(C$2:C592)/COUNT(C$2:C592))</f>
        <v>9.8538943641176484</v>
      </c>
      <c r="Q592">
        <f ca="1">IF(O592,C592-P592,0)</f>
        <v>0.13806151588235238</v>
      </c>
      <c r="R592">
        <f ca="1">R591+Q592*$D592</f>
        <v>5.9281244612998611E-3</v>
      </c>
      <c r="S592">
        <f t="shared" ca="1" si="1211"/>
        <v>-9.8449246538802196E-6</v>
      </c>
      <c r="U592">
        <f ca="1">MEDIAN2(Q592,Analysis!$B$5,2)</f>
        <v>0.13806151588235238</v>
      </c>
      <c r="V592">
        <f t="shared" ref="V592:W592" ca="1" si="1236">V591+U592*$D592</f>
        <v>5.9281244612998611E-3</v>
      </c>
      <c r="W592">
        <f t="shared" ca="1" si="1236"/>
        <v>-9.8449246538802196E-6</v>
      </c>
      <c r="Y592">
        <f ca="1">AVERAGE2(U592,Analysis!$B$5,2)</f>
        <v>0.13806151588235238</v>
      </c>
      <c r="Z592">
        <f t="shared" ref="Z592:AA592" ca="1" si="1237">Z591+Y592*$D592</f>
        <v>5.9281244612998611E-3</v>
      </c>
      <c r="AA592">
        <f t="shared" ca="1" si="1237"/>
        <v>-9.8449246538802196E-6</v>
      </c>
      <c r="AD592">
        <f ca="1">IF(B592&gt;0,C592-Analysis!$B$14,0)</f>
        <v>0.13523973505714082</v>
      </c>
      <c r="AE592">
        <f ca="1">IF(B592&gt;0,AE591+AD592*$D592,0)</f>
        <v>-2.8950769493750982E-2</v>
      </c>
      <c r="AF592">
        <f ca="1">IF(B592&gt;0,AF591+AE592*$D592,0)</f>
        <v>-0.30245061082815988</v>
      </c>
      <c r="AG592">
        <f ca="1">IF(AND(B592&gt;Analysis!$B$34,B592&lt;Analysis!$B$35),FilterInput(AD592,Analysis!$B$29,Analysis!$B$30),0)</f>
        <v>0.13523973505714082</v>
      </c>
      <c r="AH592">
        <f ca="1">MEDIAN2(AG592,Analysis!$B$5,2)</f>
        <v>0.13523973505714082</v>
      </c>
      <c r="AI592">
        <f ca="1">AVERAGE2(AH592,Analysis!$B$6,2)</f>
        <v>0.13523973505714082</v>
      </c>
      <c r="AJ592">
        <f ca="1">INTEGRAL2(AI592,$B592,AJ591,AI591,$B591,Analysis!$B$22)</f>
        <v>-2.1054299578437116E-2</v>
      </c>
      <c r="AK592">
        <f ca="1">IF(AND(B592&lt;Analysis!$B$35,B592&gt;0),INTEGRAL2(AJ592,$B592,AK591,AJ591,$B591,Analysis!$B$23),0)</f>
        <v>-5.5927279049514979E-3</v>
      </c>
      <c r="AM592">
        <f>Analysis!$B$31*'Flight Input'!U592+IF('Flight Input'!U592 &gt; 0,Analysis!$B$32,0)</f>
        <v>0</v>
      </c>
      <c r="AN592">
        <f ca="1">_xlfn.COVARIANCE.P($AK$102:$AK$1171,AM592:AM1661)</f>
        <v>-8.9953350774213334E-3</v>
      </c>
      <c r="AO592">
        <f t="shared" ca="1" si="1207"/>
        <v>5.5927279049514979E-3</v>
      </c>
    </row>
    <row r="593" spans="1:41" x14ac:dyDescent="0.3">
      <c r="A593">
        <v>591</v>
      </c>
      <c r="B593">
        <f>'Flight Input'!M593</f>
        <v>11.868373999997857</v>
      </c>
      <c r="C593">
        <f ca="1">INDIRECT(CONCATENATE("'Flight Input'!",Analysis!$B$2,A593+2))</f>
        <v>9.8278934400000004</v>
      </c>
      <c r="D593">
        <f t="shared" si="1204"/>
        <v>1.8519999997806735E-2</v>
      </c>
      <c r="F593">
        <f t="shared" ca="1" si="1208"/>
        <v>116.43524578483071</v>
      </c>
      <c r="G593">
        <f t="shared" ca="1" si="1209"/>
        <v>688.96376144527358</v>
      </c>
      <c r="I593">
        <f>SUM(D$2:D593)/COUNT(D$2:D593)</f>
        <v>1.9992849407787512E-2</v>
      </c>
      <c r="J593">
        <f>D593/I593</f>
        <v>0.92633119072026426</v>
      </c>
      <c r="L593">
        <f ca="1">VARA(C$2:C593)</f>
        <v>2.4381655728758955E-3</v>
      </c>
      <c r="M593">
        <f ca="1">(L593-L592)/D593</f>
        <v>-1.5683515187397759E-4</v>
      </c>
      <c r="N593">
        <f t="shared" ca="1" si="1210"/>
        <v>-8.8586630680037661</v>
      </c>
      <c r="O593" t="b">
        <f ca="1">IF(OR(O592,M593*MIN((B593-B$2)*Analysis!$B$19,1)&gt;Analysis!$B$18),TRUE,FALSE)</f>
        <v>1</v>
      </c>
      <c r="P593">
        <f ca="1">IF(O593,P592,SUM(C$2:C593)/COUNT(C$2:C593))</f>
        <v>9.8538943641176484</v>
      </c>
      <c r="Q593">
        <f ca="1">IF(O593,C593-P593,0)</f>
        <v>-2.6000924117647983E-2</v>
      </c>
      <c r="R593">
        <f ca="1">R592+Q593*$D593</f>
        <v>5.4465873466980471E-3</v>
      </c>
      <c r="S593">
        <f t="shared" ca="1" si="1211"/>
        <v>9.1025872995021803E-5</v>
      </c>
      <c r="U593">
        <f ca="1">MEDIAN2(Q593,Analysis!$B$5,2)</f>
        <v>-2.6000924117647983E-2</v>
      </c>
      <c r="V593">
        <f t="shared" ref="V593:W593" ca="1" si="1238">V592+U593*$D593</f>
        <v>5.4465873466980471E-3</v>
      </c>
      <c r="W593">
        <f t="shared" ca="1" si="1238"/>
        <v>9.1025872995021803E-5</v>
      </c>
      <c r="Y593">
        <f ca="1">AVERAGE2(U593,Analysis!$B$5,2)</f>
        <v>-2.6000924117647983E-2</v>
      </c>
      <c r="Z593">
        <f t="shared" ref="Z593:AA593" ca="1" si="1239">Z592+Y593*$D593</f>
        <v>5.4465873466980471E-3</v>
      </c>
      <c r="AA593">
        <f t="shared" ca="1" si="1239"/>
        <v>9.1025872995021803E-5</v>
      </c>
      <c r="AD593">
        <f ca="1">IF(B593&gt;0,C593-Analysis!$B$14,0)</f>
        <v>-2.8822704942859545E-2</v>
      </c>
      <c r="AE593">
        <f ca="1">IF(B593&gt;0,AE592+AD593*$D593,0)</f>
        <v>-2.9484565989229525E-2</v>
      </c>
      <c r="AF593">
        <f ca="1">IF(B593&gt;0,AF592+AE593*$D593,0)</f>
        <v>-0.30299666499021577</v>
      </c>
      <c r="AG593">
        <f ca="1">IF(AND(B593&gt;Analysis!$B$34,B593&lt;Analysis!$B$35),FilterInput(AD593,Analysis!$B$29,Analysis!$B$30),0)</f>
        <v>-2.8822704942859545E-2</v>
      </c>
      <c r="AH593">
        <f ca="1">MEDIAN2(AG593,Analysis!$B$5,2)</f>
        <v>-2.8822704942859545E-2</v>
      </c>
      <c r="AI593">
        <f ca="1">AVERAGE2(AH593,Analysis!$B$6,2)</f>
        <v>-2.8822704942859545E-2</v>
      </c>
      <c r="AJ593">
        <f ca="1">INTEGRAL2(AI593,$B593,AJ592,AI592,$B592,Analysis!$B$22)</f>
        <v>-1.7433383095021893E-2</v>
      </c>
      <c r="AK593">
        <f ca="1">IF(AND(B593&lt;Analysis!$B$35,B593&gt;0),INTEGRAL2(AJ593,$B593,AK592,AJ592,$B592,Analysis!$B$23),0)</f>
        <v>-6.0025978226468145E-3</v>
      </c>
      <c r="AM593">
        <f>Analysis!$B$31*'Flight Input'!U593+IF('Flight Input'!U593 &gt; 0,Analysis!$B$32,0)</f>
        <v>0</v>
      </c>
      <c r="AN593">
        <f ca="1">_xlfn.COVARIANCE.P($AK$102:$AK$1171,AM593:AM1662)</f>
        <v>-8.3972425094359007E-3</v>
      </c>
      <c r="AO593">
        <f t="shared" ca="1" si="1207"/>
        <v>6.0025978226468145E-3</v>
      </c>
    </row>
    <row r="594" spans="1:41" x14ac:dyDescent="0.3">
      <c r="A594">
        <v>592</v>
      </c>
      <c r="B594">
        <f>'Flight Input'!M594</f>
        <v>11.888569000002462</v>
      </c>
      <c r="C594">
        <f ca="1">INDIRECT(CONCATENATE("'Flight Input'!",Analysis!$B$2,A594+2))</f>
        <v>9.6636642300000002</v>
      </c>
      <c r="D594">
        <f t="shared" si="1204"/>
        <v>2.019500000460539E-2</v>
      </c>
      <c r="F594">
        <f t="shared" ca="1" si="1208"/>
        <v>116.63040348400007</v>
      </c>
      <c r="G594">
        <f t="shared" ca="1" si="1209"/>
        <v>691.31911244417006</v>
      </c>
      <c r="I594">
        <f>SUM(D$2:D594)/COUNT(D$2:D594)</f>
        <v>1.9993190878390247E-2</v>
      </c>
      <c r="J594">
        <f>D594/I594</f>
        <v>1.0100938928379497</v>
      </c>
      <c r="L594">
        <f ca="1">VARA(C$2:C594)</f>
        <v>2.4956452179722781E-3</v>
      </c>
      <c r="M594">
        <f ca="1">(L594-L593)/D594</f>
        <v>2.8462314970673233E-3</v>
      </c>
      <c r="N594">
        <f t="shared" ca="1" si="1210"/>
        <v>-8.1321718228545876</v>
      </c>
      <c r="O594" t="b">
        <f ca="1">IF(OR(O593,M594*MIN((B594-B$2)*Analysis!$B$19,1)&gt;Analysis!$B$18),TRUE,FALSE)</f>
        <v>1</v>
      </c>
      <c r="P594">
        <f ca="1">IF(O594,P593,SUM(C$2:C594)/COUNT(C$2:C594))</f>
        <v>9.8538943641176484</v>
      </c>
      <c r="Q594">
        <f ca="1">IF(O594,C594-P594,0)</f>
        <v>-0.19023013411764822</v>
      </c>
      <c r="R594">
        <f ca="1">R593+Q594*$D594</f>
        <v>1.6048897873160574E-3</v>
      </c>
      <c r="S594">
        <f t="shared" ca="1" si="1211"/>
        <v>1.2343662225726074E-4</v>
      </c>
      <c r="U594">
        <f ca="1">MEDIAN2(Q594,Analysis!$B$5,2)</f>
        <v>-0.19023013411764822</v>
      </c>
      <c r="V594">
        <f t="shared" ref="V594:W594" ca="1" si="1240">V593+U594*$D594</f>
        <v>1.6048897873160574E-3</v>
      </c>
      <c r="W594">
        <f t="shared" ca="1" si="1240"/>
        <v>1.2343662225726074E-4</v>
      </c>
      <c r="Y594">
        <f ca="1">AVERAGE2(U594,Analysis!$B$5,2)</f>
        <v>-0.19023013411764822</v>
      </c>
      <c r="Z594">
        <f t="shared" ref="Z594:AA594" ca="1" si="1241">Z593+Y594*$D594</f>
        <v>1.6048897873160574E-3</v>
      </c>
      <c r="AA594">
        <f t="shared" ca="1" si="1241"/>
        <v>1.2343662225726074E-4</v>
      </c>
      <c r="AD594">
        <f ca="1">IF(B594&gt;0,C594-Analysis!$B$14,0)</f>
        <v>-0.19305191494285978</v>
      </c>
      <c r="AE594">
        <f ca="1">IF(B594&gt;0,AE593+AD594*$D594,0)</f>
        <v>-3.3383249412389661E-2</v>
      </c>
      <c r="AF594">
        <f ca="1">IF(B594&gt;0,AF593+AE594*$D594,0)</f>
        <v>-0.30367083971225273</v>
      </c>
      <c r="AG594">
        <f ca="1">IF(AND(B594&gt;Analysis!$B$34,B594&lt;Analysis!$B$35),FilterInput(AD594,Analysis!$B$29,Analysis!$B$30),0)</f>
        <v>-0.19305191494285978</v>
      </c>
      <c r="AH594">
        <f ca="1">MEDIAN2(AG594,Analysis!$B$5,2)</f>
        <v>-0.19305191494285978</v>
      </c>
      <c r="AI594">
        <f ca="1">AVERAGE2(AH594,Analysis!$B$6,2)</f>
        <v>-0.19305191494285978</v>
      </c>
      <c r="AJ594">
        <f ca="1">INTEGRAL2(AI594,$B594,AJ593,AI593,$B593,Analysis!$B$22)</f>
        <v>-1.7518077933263224E-2</v>
      </c>
      <c r="AK594">
        <f ca="1">IF(AND(B594&lt;Analysis!$B$35,B594&gt;0),INTEGRAL2(AJ594,$B594,AK593,AJ593,$B593,Analysis!$B$23),0)</f>
        <v>-6.3545091425140409E-3</v>
      </c>
      <c r="AM594">
        <f>Analysis!$B$31*'Flight Input'!U594+IF('Flight Input'!U594 &gt; 0,Analysis!$B$32,0)</f>
        <v>0</v>
      </c>
      <c r="AN594">
        <f ca="1">_xlfn.COVARIANCE.P($AK$102:$AK$1171,AM594:AM1663)</f>
        <v>-7.8069646304346077E-3</v>
      </c>
      <c r="AO594">
        <f t="shared" ca="1" si="1207"/>
        <v>6.3545091425140409E-3</v>
      </c>
    </row>
    <row r="595" spans="1:41" x14ac:dyDescent="0.3">
      <c r="A595">
        <v>593</v>
      </c>
      <c r="B595">
        <f>'Flight Input'!M595</f>
        <v>11.910715999998502</v>
      </c>
      <c r="C595">
        <f ca="1">INDIRECT(CONCATENATE("'Flight Input'!",Analysis!$B$2,A595+2))</f>
        <v>10.18721412</v>
      </c>
      <c r="D595">
        <f t="shared" si="1204"/>
        <v>2.2146999996039085E-2</v>
      </c>
      <c r="F595">
        <f t="shared" ca="1" si="1208"/>
        <v>116.85601971507536</v>
      </c>
      <c r="G595">
        <f t="shared" ca="1" si="1209"/>
        <v>693.90712271233701</v>
      </c>
      <c r="I595">
        <f>SUM(D$2:D595)/COUNT(D$2:D595)</f>
        <v>1.9996822934237882E-2</v>
      </c>
      <c r="J595">
        <f>D595/I595</f>
        <v>1.1075259339382229</v>
      </c>
      <c r="L595">
        <f ca="1">VARA(C$2:C595)</f>
        <v>2.6778382624085941E-3</v>
      </c>
      <c r="M595">
        <f ca="1">(L595-L594)/D595</f>
        <v>8.2265338180747064E-3</v>
      </c>
      <c r="N595">
        <f t="shared" ca="1" si="1210"/>
        <v>23.639765660975982</v>
      </c>
      <c r="O595" t="b">
        <f ca="1">IF(OR(O594,M595*MIN((B595-B$2)*Analysis!$B$19,1)&gt;Analysis!$B$18),TRUE,FALSE)</f>
        <v>1</v>
      </c>
      <c r="P595">
        <f ca="1">IF(O595,P594,SUM(C$2:C595)/COUNT(C$2:C595))</f>
        <v>9.8538943641176484</v>
      </c>
      <c r="Q595">
        <f ca="1">IF(O595,C595-P595,0)</f>
        <v>0.33331975588235174</v>
      </c>
      <c r="R595">
        <f ca="1">R594+Q595*$D595</f>
        <v>8.9869224195222499E-3</v>
      </c>
      <c r="S595">
        <f t="shared" ca="1" si="1211"/>
        <v>3.2246999304682357E-4</v>
      </c>
      <c r="U595">
        <f ca="1">MEDIAN2(Q595,Analysis!$B$5,2)</f>
        <v>0.33331975588235174</v>
      </c>
      <c r="V595">
        <f t="shared" ref="V595:W595" ca="1" si="1242">V594+U595*$D595</f>
        <v>8.9869224195222499E-3</v>
      </c>
      <c r="W595">
        <f t="shared" ca="1" si="1242"/>
        <v>3.2246999304682357E-4</v>
      </c>
      <c r="Y595">
        <f ca="1">AVERAGE2(U595,Analysis!$B$5,2)</f>
        <v>0.33331975588235174</v>
      </c>
      <c r="Z595">
        <f t="shared" ref="Z595:AA595" ca="1" si="1243">Z594+Y595*$D595</f>
        <v>8.9869224195222499E-3</v>
      </c>
      <c r="AA595">
        <f t="shared" ca="1" si="1243"/>
        <v>3.2246999304682357E-4</v>
      </c>
      <c r="AD595">
        <f ca="1">IF(B595&gt;0,C595-Analysis!$B$14,0)</f>
        <v>0.33049797505714018</v>
      </c>
      <c r="AE595">
        <f ca="1">IF(B595&gt;0,AE594+AD595*$D595,0)</f>
        <v>-2.6063710760108251E-2</v>
      </c>
      <c r="AF595">
        <f ca="1">IF(B595&gt;0,AF594+AE595*$D595,0)</f>
        <v>-0.30424807271435361</v>
      </c>
      <c r="AG595">
        <f ca="1">IF(AND(B595&gt;Analysis!$B$34,B595&lt;Analysis!$B$35),FilterInput(AD595,Analysis!$B$29,Analysis!$B$30),0)</f>
        <v>0.33049797505714018</v>
      </c>
      <c r="AH595">
        <f ca="1">MEDIAN2(AG595,Analysis!$B$5,2)</f>
        <v>0.33049797505714018</v>
      </c>
      <c r="AI595">
        <f ca="1">AVERAGE2(AH595,Analysis!$B$6,2)</f>
        <v>0.33049797505714018</v>
      </c>
      <c r="AJ595">
        <f ca="1">INTEGRAL2(AI595,$B595,AJ594,AI594,$B594,Analysis!$B$22)</f>
        <v>-2.128558937597955E-2</v>
      </c>
      <c r="AK595">
        <f ca="1">IF(AND(B595&lt;Analysis!$B$35,B595&gt;0),INTEGRAL2(AJ595,$B595,AK594,AJ594,$B594,Analysis!$B$23),0)</f>
        <v>-6.7502204269400548E-3</v>
      </c>
      <c r="AM595">
        <f>Analysis!$B$31*'Flight Input'!U595+IF('Flight Input'!U595 &gt; 0,Analysis!$B$32,0)</f>
        <v>0</v>
      </c>
      <c r="AN595">
        <f ca="1">_xlfn.COVARIANCE.P($AK$102:$AK$1171,AM595:AM1664)</f>
        <v>-7.2245402583261276E-3</v>
      </c>
      <c r="AO595">
        <f t="shared" ca="1" si="1207"/>
        <v>6.7502204269400548E-3</v>
      </c>
    </row>
    <row r="596" spans="1:41" x14ac:dyDescent="0.3">
      <c r="A596">
        <v>594</v>
      </c>
      <c r="B596">
        <f>'Flight Input'!M596</f>
        <v>11.929113999998663</v>
      </c>
      <c r="C596">
        <f ca="1">INDIRECT(CONCATENATE("'Flight Input'!",Analysis!$B$2,A596+2))</f>
        <v>10.084317029999999</v>
      </c>
      <c r="D596">
        <f t="shared" si="1204"/>
        <v>1.8398000000161119E-2</v>
      </c>
      <c r="F596">
        <f t="shared" ca="1" si="1208"/>
        <v>117.04155097979493</v>
      </c>
      <c r="G596">
        <f t="shared" ca="1" si="1209"/>
        <v>696.06045316728216</v>
      </c>
      <c r="I596">
        <f>SUM(D$2:D596)/COUNT(D$2:D596)</f>
        <v>1.9994131313136744E-2</v>
      </c>
      <c r="J596">
        <f>D596/I596</f>
        <v>0.92017000949038885</v>
      </c>
      <c r="L596">
        <f ca="1">VARA(C$2:C596)</f>
        <v>2.7616916732787732E-3</v>
      </c>
      <c r="M596">
        <f ca="1">(L596-L595)/D596</f>
        <v>4.5577459979043774E-3</v>
      </c>
      <c r="N596">
        <f t="shared" ca="1" si="1210"/>
        <v>-5.5928410696325521</v>
      </c>
      <c r="O596" t="b">
        <f ca="1">IF(OR(O595,M596*MIN((B596-B$2)*Analysis!$B$19,1)&gt;Analysis!$B$18),TRUE,FALSE)</f>
        <v>1</v>
      </c>
      <c r="P596">
        <f ca="1">IF(O596,P595,SUM(C$2:C596)/COUNT(C$2:C596))</f>
        <v>9.8538943641176484</v>
      </c>
      <c r="Q596">
        <f ca="1">IF(O596,C596-P596,0)</f>
        <v>0.23042266588235094</v>
      </c>
      <c r="R596">
        <f ca="1">R595+Q596*$D596</f>
        <v>1.3226238626462869E-2</v>
      </c>
      <c r="S596">
        <f t="shared" ca="1" si="1211"/>
        <v>5.6580633129861839E-4</v>
      </c>
      <c r="U596">
        <f ca="1">MEDIAN2(Q596,Analysis!$B$5,2)</f>
        <v>0.23042266588235094</v>
      </c>
      <c r="V596">
        <f t="shared" ref="V596:W596" ca="1" si="1244">V595+U596*$D596</f>
        <v>1.3226238626462869E-2</v>
      </c>
      <c r="W596">
        <f t="shared" ca="1" si="1244"/>
        <v>5.6580633129861839E-4</v>
      </c>
      <c r="Y596">
        <f ca="1">AVERAGE2(U596,Analysis!$B$5,2)</f>
        <v>0.23042266588235094</v>
      </c>
      <c r="Z596">
        <f t="shared" ref="Z596:AA596" ca="1" si="1245">Z595+Y596*$D596</f>
        <v>1.3226238626462869E-2</v>
      </c>
      <c r="AA596">
        <f t="shared" ca="1" si="1245"/>
        <v>5.6580633129861839E-4</v>
      </c>
      <c r="AD596">
        <f ca="1">IF(B596&gt;0,C596-Analysis!$B$14,0)</f>
        <v>0.22760088505713938</v>
      </c>
      <c r="AE596">
        <f ca="1">IF(B596&gt;0,AE595+AD596*$D596,0)</f>
        <v>-2.1876309676790329E-2</v>
      </c>
      <c r="AF596">
        <f ca="1">IF(B596&gt;0,AF595+AE596*$D596,0)</f>
        <v>-0.30465055305979072</v>
      </c>
      <c r="AG596">
        <f ca="1">IF(AND(B596&gt;Analysis!$B$34,B596&lt;Analysis!$B$35),FilterInput(AD596,Analysis!$B$29,Analysis!$B$30),0)</f>
        <v>0.22760088505713938</v>
      </c>
      <c r="AH596">
        <f ca="1">MEDIAN2(AG596,Analysis!$B$5,2)</f>
        <v>0.22760088505713938</v>
      </c>
      <c r="AI596">
        <f ca="1">AVERAGE2(AH596,Analysis!$B$6,2)</f>
        <v>0.22760088505713938</v>
      </c>
      <c r="AJ596">
        <f ca="1">INTEGRAL2(AI596,$B596,AJ595,AI595,$B595,Analysis!$B$22)</f>
        <v>-1.447514583100396E-2</v>
      </c>
      <c r="AK596">
        <f ca="1">IF(AND(B596&lt;Analysis!$B$35,B596&gt;0),INTEGRAL2(AJ596,$B596,AK595,AJ595,$B595,Analysis!$B$23),0)</f>
        <v>-7.1812611616526665E-3</v>
      </c>
      <c r="AM596">
        <f>Analysis!$B$31*'Flight Input'!U596+IF('Flight Input'!U596 &gt; 0,Analysis!$B$32,0)</f>
        <v>0</v>
      </c>
      <c r="AN596">
        <f ca="1">_xlfn.COVARIANCE.P($AK$102:$AK$1171,AM596:AM1665)</f>
        <v>-6.652521677356321E-3</v>
      </c>
      <c r="AO596">
        <f t="shared" ca="1" si="1207"/>
        <v>7.1812611616526665E-3</v>
      </c>
    </row>
    <row r="597" spans="1:41" x14ac:dyDescent="0.3">
      <c r="A597">
        <v>595</v>
      </c>
      <c r="B597">
        <f>'Flight Input'!M597</f>
        <v>11.950429999997141</v>
      </c>
      <c r="C597">
        <f ca="1">INDIRECT(CONCATENATE("'Flight Input'!",Analysis!$B$2,A597+2))</f>
        <v>9.5226650999999993</v>
      </c>
      <c r="D597">
        <f t="shared" si="1204"/>
        <v>2.1315999998478219E-2</v>
      </c>
      <c r="F597">
        <f t="shared" ca="1" si="1208"/>
        <v>117.24453610905205</v>
      </c>
      <c r="G597">
        <f t="shared" ca="1" si="1209"/>
        <v>698.55963769880429</v>
      </c>
      <c r="I597">
        <f>SUM(D$2:D597)/COUNT(D$2:D597)</f>
        <v>1.9996352941179334E-2</v>
      </c>
      <c r="J597">
        <f>D597/I597</f>
        <v>1.0659943871355302</v>
      </c>
      <c r="L597">
        <f ca="1">VARA(C$2:C597)</f>
        <v>2.942820291858151E-3</v>
      </c>
      <c r="M597">
        <f ca="1">(L597-L596)/D597</f>
        <v>8.4973080593126714E-3</v>
      </c>
      <c r="N597">
        <f t="shared" ca="1" si="1210"/>
        <v>-26.348842655286976</v>
      </c>
      <c r="O597" t="b">
        <f ca="1">IF(OR(O596,M597*MIN((B597-B$2)*Analysis!$B$19,1)&gt;Analysis!$B$18),TRUE,FALSE)</f>
        <v>1</v>
      </c>
      <c r="P597">
        <f ca="1">IF(O597,P596,SUM(C$2:C597)/COUNT(C$2:C597))</f>
        <v>9.8538943641176484</v>
      </c>
      <c r="Q597">
        <f ca="1">IF(O597,C597-P597,0)</f>
        <v>-0.33122926411764908</v>
      </c>
      <c r="R597">
        <f ca="1">R596+Q597*$D597</f>
        <v>6.1657556330351193E-3</v>
      </c>
      <c r="S597">
        <f t="shared" ca="1" si="1211"/>
        <v>6.9723557836301204E-4</v>
      </c>
      <c r="U597">
        <f ca="1">MEDIAN2(Q597,Analysis!$B$5,2)</f>
        <v>-0.33122926411764908</v>
      </c>
      <c r="V597">
        <f t="shared" ref="V597:W597" ca="1" si="1246">V596+U597*$D597</f>
        <v>6.1657556330351193E-3</v>
      </c>
      <c r="W597">
        <f t="shared" ca="1" si="1246"/>
        <v>6.9723557836301204E-4</v>
      </c>
      <c r="Y597">
        <f ca="1">AVERAGE2(U597,Analysis!$B$5,2)</f>
        <v>-0.33122926411764908</v>
      </c>
      <c r="Z597">
        <f t="shared" ref="Z597:AA597" ca="1" si="1247">Z596+Y597*$D597</f>
        <v>6.1657556330351193E-3</v>
      </c>
      <c r="AA597">
        <f t="shared" ca="1" si="1247"/>
        <v>6.9723557836301204E-4</v>
      </c>
      <c r="AD597">
        <f ca="1">IF(B597&gt;0,C597-Analysis!$B$14,0)</f>
        <v>-0.33405104494286064</v>
      </c>
      <c r="AE597">
        <f ca="1">IF(B597&gt;0,AE596+AD597*$D597,0)</f>
        <v>-2.8996941750283993E-2</v>
      </c>
      <c r="AF597">
        <f ca="1">IF(B597&gt;0,AF596+AE597*$D597,0)</f>
        <v>-0.30526865187009566</v>
      </c>
      <c r="AG597">
        <f ca="1">IF(AND(B597&gt;Analysis!$B$34,B597&lt;Analysis!$B$35),FilterInput(AD597,Analysis!$B$29,Analysis!$B$30),0)</f>
        <v>-0.33405104494286064</v>
      </c>
      <c r="AH597">
        <f ca="1">MEDIAN2(AG597,Analysis!$B$5,2)</f>
        <v>-0.33405104494286064</v>
      </c>
      <c r="AI597">
        <f ca="1">AVERAGE2(AH597,Analysis!$B$6,2)</f>
        <v>-0.33405104494286064</v>
      </c>
      <c r="AJ597">
        <f ca="1">INTEGRAL2(AI597,$B597,AJ596,AI596,$B596,Analysis!$B$22)</f>
        <v>-9.2381706991680329E-3</v>
      </c>
      <c r="AK597">
        <f ca="1">IF(AND(B597&lt;Analysis!$B$35,B597&gt;0),INTEGRAL2(AJ597,$B597,AK596,AJ596,$B596,Analysis!$B$23),0)</f>
        <v>-7.4875108661075123E-3</v>
      </c>
      <c r="AM597">
        <f>Analysis!$B$31*'Flight Input'!U597+IF('Flight Input'!U597 &gt; 0,Analysis!$B$32,0)</f>
        <v>0</v>
      </c>
      <c r="AN597">
        <f ca="1">_xlfn.COVARIANCE.P($AK$102:$AK$1171,AM597:AM1666)</f>
        <v>-6.0912745149411191E-3</v>
      </c>
      <c r="AO597">
        <f t="shared" ca="1" si="1207"/>
        <v>7.4875108661075123E-3</v>
      </c>
    </row>
    <row r="598" spans="1:41" x14ac:dyDescent="0.3">
      <c r="A598">
        <v>596</v>
      </c>
      <c r="B598">
        <f>'Flight Input'!M598</f>
        <v>11.969813999996404</v>
      </c>
      <c r="C598">
        <f ca="1">INDIRECT(CONCATENATE("'Flight Input'!",Analysis!$B$2,A598+2))</f>
        <v>10.38677895</v>
      </c>
      <c r="D598">
        <f t="shared" si="1204"/>
        <v>1.9383999999263324E-2</v>
      </c>
      <c r="F598">
        <f t="shared" ca="1" si="1208"/>
        <v>117.4458734322112</v>
      </c>
      <c r="G598">
        <f t="shared" ca="1" si="1209"/>
        <v>700.83620850932778</v>
      </c>
      <c r="I598">
        <f>SUM(D$2:D598)/COUNT(D$2:D598)</f>
        <v>1.9995325503357329E-2</v>
      </c>
      <c r="J598">
        <f>D598/I598</f>
        <v>0.9694265790276152</v>
      </c>
      <c r="L598">
        <f ca="1">VARA(C$2:C598)</f>
        <v>3.4118305482605444E-3</v>
      </c>
      <c r="M598">
        <f ca="1">(L598-L597)/D598</f>
        <v>2.419574166427042E-2</v>
      </c>
      <c r="N598">
        <f t="shared" ca="1" si="1210"/>
        <v>44.578716984773052</v>
      </c>
      <c r="O598" t="b">
        <f ca="1">IF(OR(O597,M598*MIN((B598-B$2)*Analysis!$B$19,1)&gt;Analysis!$B$18),TRUE,FALSE)</f>
        <v>1</v>
      </c>
      <c r="P598">
        <f ca="1">IF(O598,P597,SUM(C$2:C598)/COUNT(C$2:C598))</f>
        <v>9.8538943641176484</v>
      </c>
      <c r="Q598">
        <f ca="1">IF(O598,C598-P598,0)</f>
        <v>0.53288458588235166</v>
      </c>
      <c r="R598">
        <f ca="1">R597+Q598*$D598</f>
        <v>1.6495190445386061E-2</v>
      </c>
      <c r="S598">
        <f t="shared" ca="1" si="1211"/>
        <v>1.0169783499442238E-3</v>
      </c>
      <c r="U598">
        <f ca="1">MEDIAN2(Q598,Analysis!$B$5,2)</f>
        <v>0.53288458588235166</v>
      </c>
      <c r="V598">
        <f t="shared" ref="V598:W598" ca="1" si="1248">V597+U598*$D598</f>
        <v>1.6495190445386061E-2</v>
      </c>
      <c r="W598">
        <f t="shared" ca="1" si="1248"/>
        <v>1.0169783499442238E-3</v>
      </c>
      <c r="Y598">
        <f ca="1">AVERAGE2(U598,Analysis!$B$5,2)</f>
        <v>0.53288458588235166</v>
      </c>
      <c r="Z598">
        <f t="shared" ref="Z598:AA598" ca="1" si="1249">Z597+Y598*$D598</f>
        <v>1.6495190445386061E-2</v>
      </c>
      <c r="AA598">
        <f t="shared" ca="1" si="1249"/>
        <v>1.0169783499442238E-3</v>
      </c>
      <c r="AD598">
        <f ca="1">IF(B598&gt;0,C598-Analysis!$B$14,0)</f>
        <v>0.5300628050571401</v>
      </c>
      <c r="AE598">
        <f ca="1">IF(B598&gt;0,AE597+AD598*$D598,0)</f>
        <v>-1.8722204337446875E-2</v>
      </c>
      <c r="AF598">
        <f ca="1">IF(B598&gt;0,AF597+AE598*$D598,0)</f>
        <v>-0.30563156307895895</v>
      </c>
      <c r="AG598">
        <f ca="1">IF(AND(B598&gt;Analysis!$B$34,B598&lt;Analysis!$B$35),FilterInput(AD598,Analysis!$B$29,Analysis!$B$30),0)</f>
        <v>0.5300628050571401</v>
      </c>
      <c r="AH598">
        <f ca="1">MEDIAN2(AG598,Analysis!$B$5,2)</f>
        <v>0.5300628050571401</v>
      </c>
      <c r="AI598">
        <f ca="1">AVERAGE2(AH598,Analysis!$B$6,2)</f>
        <v>0.5300628050571401</v>
      </c>
      <c r="AJ598">
        <f ca="1">INTEGRAL2(AI598,$B598,AJ597,AI597,$B597,Analysis!$B$22)</f>
        <v>-1.9870851552189477E-2</v>
      </c>
      <c r="AK598">
        <f ca="1">IF(AND(B598&lt;Analysis!$B$35,B598&gt;0),INTEGRAL2(AJ598,$B598,AK597,AJ597,$B597,Analysis!$B$23),0)</f>
        <v>-7.6285921688529889E-3</v>
      </c>
      <c r="AM598">
        <f>Analysis!$B$31*'Flight Input'!U598+IF('Flight Input'!U598 &gt; 0,Analysis!$B$32,0)</f>
        <v>0</v>
      </c>
      <c r="AN598">
        <f ca="1">_xlfn.COVARIANCE.P($AK$102:$AK$1171,AM598:AM1667)</f>
        <v>-5.5363132393945269E-3</v>
      </c>
      <c r="AO598">
        <f t="shared" ca="1" si="1207"/>
        <v>7.6285921688529889E-3</v>
      </c>
    </row>
    <row r="599" spans="1:41" x14ac:dyDescent="0.3">
      <c r="A599">
        <v>597</v>
      </c>
      <c r="B599">
        <f>'Flight Input'!M599</f>
        <v>11.988750000004075</v>
      </c>
      <c r="C599">
        <f ca="1">INDIRECT(CONCATENATE("'Flight Input'!",Analysis!$B$2,A599+2))</f>
        <v>10.15224147</v>
      </c>
      <c r="D599">
        <f t="shared" si="1204"/>
        <v>1.8936000007670373E-2</v>
      </c>
      <c r="F599">
        <f t="shared" ca="1" si="1208"/>
        <v>117.63811627676499</v>
      </c>
      <c r="G599">
        <f t="shared" ca="1" si="1209"/>
        <v>703.06380388004698</v>
      </c>
      <c r="I599">
        <f>SUM(D$2:D599)/COUNT(D$2:D599)</f>
        <v>1.9993551088791688E-2</v>
      </c>
      <c r="J599">
        <f>D599/I599</f>
        <v>0.94710539031187035</v>
      </c>
      <c r="L599">
        <f ca="1">VARA(C$2:C599)</f>
        <v>3.5531250827220027E-3</v>
      </c>
      <c r="M599">
        <f ca="1">(L599-L598)/D599</f>
        <v>7.4616885511314098E-3</v>
      </c>
      <c r="N599">
        <f t="shared" ca="1" si="1210"/>
        <v>-12.385798474070368</v>
      </c>
      <c r="O599" t="b">
        <f ca="1">IF(OR(O598,M599*MIN((B599-B$2)*Analysis!$B$19,1)&gt;Analysis!$B$18),TRUE,FALSE)</f>
        <v>1</v>
      </c>
      <c r="P599">
        <f ca="1">IF(O599,P598,SUM(C$2:C599)/COUNT(C$2:C599))</f>
        <v>9.8538943641176484</v>
      </c>
      <c r="Q599">
        <f ca="1">IF(O599,C599-P599,0)</f>
        <v>0.29834710588235147</v>
      </c>
      <c r="R599">
        <f ca="1">R598+Q599*$D599</f>
        <v>2.2144691244662701E-2</v>
      </c>
      <c r="S599">
        <f t="shared" ca="1" si="1211"/>
        <v>1.4363102235230147E-3</v>
      </c>
      <c r="U599">
        <f ca="1">MEDIAN2(Q599,Analysis!$B$5,2)</f>
        <v>0.29834710588235147</v>
      </c>
      <c r="V599">
        <f t="shared" ref="V599:W599" ca="1" si="1250">V598+U599*$D599</f>
        <v>2.2144691244662701E-2</v>
      </c>
      <c r="W599">
        <f t="shared" ca="1" si="1250"/>
        <v>1.4363102235230147E-3</v>
      </c>
      <c r="Y599">
        <f ca="1">AVERAGE2(U599,Analysis!$B$5,2)</f>
        <v>0.29834710588235147</v>
      </c>
      <c r="Z599">
        <f t="shared" ref="Z599:AA599" ca="1" si="1251">Z598+Y599*$D599</f>
        <v>2.2144691244662701E-2</v>
      </c>
      <c r="AA599">
        <f t="shared" ca="1" si="1251"/>
        <v>1.4363102235230147E-3</v>
      </c>
      <c r="AD599">
        <f ca="1">IF(B599&gt;0,C599-Analysis!$B$14,0)</f>
        <v>0.29552532505713991</v>
      </c>
      <c r="AE599">
        <f ca="1">IF(B599&gt;0,AE598+AD599*$D599,0)</f>
        <v>-1.3126136779898084E-2</v>
      </c>
      <c r="AF599">
        <f ca="1">IF(B599&gt;0,AF598+AE599*$D599,0)</f>
        <v>-0.30588011960512379</v>
      </c>
      <c r="AG599">
        <f ca="1">IF(AND(B599&gt;Analysis!$B$34,B599&lt;Analysis!$B$35),FilterInput(AD599,Analysis!$B$29,Analysis!$B$30),0)</f>
        <v>0.29552532505713991</v>
      </c>
      <c r="AH599">
        <f ca="1">MEDIAN2(AG599,Analysis!$B$5,2)</f>
        <v>0.29552532505713991</v>
      </c>
      <c r="AI599">
        <f ca="1">AVERAGE2(AH599,Analysis!$B$6,2)</f>
        <v>0.29552532505713991</v>
      </c>
      <c r="AJ599">
        <f ca="1">INTEGRAL2(AI599,$B599,AJ598,AI598,$B598,Analysis!$B$22)</f>
        <v>-8.4658445103016813E-3</v>
      </c>
      <c r="AK599">
        <f ca="1">IF(AND(B599&lt;Analysis!$B$35,B599&gt;0),INTEGRAL2(AJ599,$B599,AK598,AJ598,$B598,Analysis!$B$23),0)</f>
        <v>-8.056921475110005E-3</v>
      </c>
      <c r="AM599">
        <f>Analysis!$B$31*'Flight Input'!U599+IF('Flight Input'!U599 &gt; 0,Analysis!$B$32,0)</f>
        <v>0</v>
      </c>
      <c r="AN599">
        <f ca="1">_xlfn.COVARIANCE.P($AK$102:$AK$1171,AM599:AM1668)</f>
        <v>-4.9886781955390961E-3</v>
      </c>
      <c r="AO599">
        <f t="shared" ca="1" si="1207"/>
        <v>8.056921475110005E-3</v>
      </c>
    </row>
    <row r="600" spans="1:41" x14ac:dyDescent="0.3">
      <c r="A600">
        <v>598</v>
      </c>
      <c r="B600">
        <f>'Flight Input'!M600</f>
        <v>12.009430000005523</v>
      </c>
      <c r="C600">
        <f ca="1">INDIRECT(CONCATENATE("'Flight Input'!",Analysis!$B$2,A600+2))</f>
        <v>10.48074894</v>
      </c>
      <c r="D600">
        <f t="shared" si="1204"/>
        <v>2.0680000001448207E-2</v>
      </c>
      <c r="F600">
        <f t="shared" ca="1" si="1208"/>
        <v>117.85485816485937</v>
      </c>
      <c r="G600">
        <f t="shared" ca="1" si="1209"/>
        <v>705.50104234706691</v>
      </c>
      <c r="I600">
        <f>SUM(D$2:D600)/COUNT(D$2:D600)</f>
        <v>1.9994698996672385E-2</v>
      </c>
      <c r="J600">
        <f>D600/I600</f>
        <v>1.0342741346038704</v>
      </c>
      <c r="L600">
        <f ca="1">VARA(C$2:C600)</f>
        <v>4.1982912435500454E-3</v>
      </c>
      <c r="M600">
        <f ca="1">(L600-L599)/D600</f>
        <v>3.1197589979828924E-2</v>
      </c>
      <c r="N600">
        <f t="shared" ca="1" si="1210"/>
        <v>15.885274176837271</v>
      </c>
      <c r="O600" t="b">
        <f ca="1">IF(OR(O599,M600*MIN((B600-B$2)*Analysis!$B$19,1)&gt;Analysis!$B$18),TRUE,FALSE)</f>
        <v>1</v>
      </c>
      <c r="P600">
        <f ca="1">IF(O600,P599,SUM(C$2:C600)/COUNT(C$2:C600))</f>
        <v>9.8538943641176484</v>
      </c>
      <c r="Q600">
        <f ca="1">IF(O600,C600-P600,0)</f>
        <v>0.62685457588235138</v>
      </c>
      <c r="R600">
        <f ca="1">R599+Q600*$D600</f>
        <v>3.5108043874817543E-2</v>
      </c>
      <c r="S600">
        <f t="shared" ca="1" si="1211"/>
        <v>2.162344570905085E-3</v>
      </c>
      <c r="U600">
        <f ca="1">MEDIAN2(Q600,Analysis!$B$5,2)</f>
        <v>0.62685457588235138</v>
      </c>
      <c r="V600">
        <f t="shared" ref="V600:W600" ca="1" si="1252">V599+U600*$D600</f>
        <v>3.5108043874817543E-2</v>
      </c>
      <c r="W600">
        <f t="shared" ca="1" si="1252"/>
        <v>2.162344570905085E-3</v>
      </c>
      <c r="Y600">
        <f ca="1">AVERAGE2(U600,Analysis!$B$5,2)</f>
        <v>0.62685457588235138</v>
      </c>
      <c r="Z600">
        <f t="shared" ref="Z600:AA600" ca="1" si="1253">Z599+Y600*$D600</f>
        <v>3.5108043874817543E-2</v>
      </c>
      <c r="AA600">
        <f t="shared" ca="1" si="1253"/>
        <v>2.162344570905085E-3</v>
      </c>
      <c r="AD600">
        <f ca="1">IF(B600&gt;0,C600-Analysis!$B$14,0)</f>
        <v>0.62403279505713982</v>
      </c>
      <c r="AE600">
        <f ca="1">IF(B600&gt;0,AE599+AD600*$D600,0)</f>
        <v>-2.2113857721270391E-4</v>
      </c>
      <c r="AF600">
        <f ca="1">IF(B600&gt;0,AF599+AE600*$D600,0)</f>
        <v>-0.30588469275090086</v>
      </c>
      <c r="AG600">
        <f ca="1">IF(AND(B600&gt;Analysis!$B$34,B600&lt;Analysis!$B$35),FilterInput(AD600,Analysis!$B$29,Analysis!$B$30),0)</f>
        <v>0.62403279505713982</v>
      </c>
      <c r="AH600">
        <f ca="1">MEDIAN2(AG600,Analysis!$B$5,2)</f>
        <v>0.62403279505713982</v>
      </c>
      <c r="AI600">
        <f ca="1">AVERAGE2(AH600,Analysis!$B$6,2)</f>
        <v>0.62403279505713982</v>
      </c>
      <c r="AJ600">
        <f ca="1">INTEGRAL2(AI600,$B600,AJ599,AI599,$B599,Analysis!$B$22)</f>
        <v>-3.0110398965529817E-3</v>
      </c>
      <c r="AK600">
        <f ca="1">IF(AND(B600&lt;Analysis!$B$35,B600&gt;0),INTEGRAL2(AJ600,$B600,AK599,AJ599,$B599,Analysis!$B$23),0)</f>
        <v>-8.2365683127160957E-3</v>
      </c>
      <c r="AM600">
        <f>Analysis!$B$31*'Flight Input'!U600+IF('Flight Input'!U600 &gt; 0,Analysis!$B$32,0)</f>
        <v>0</v>
      </c>
      <c r="AN600">
        <f ca="1">_xlfn.COVARIANCE.P($AK$102:$AK$1171,AM600:AM1669)</f>
        <v>-4.4500213905438414E-3</v>
      </c>
      <c r="AO600">
        <f t="shared" ca="1" si="1207"/>
        <v>8.2365683127160957E-3</v>
      </c>
    </row>
    <row r="601" spans="1:41" x14ac:dyDescent="0.3">
      <c r="A601">
        <v>599</v>
      </c>
      <c r="B601">
        <f>'Flight Input'!M601</f>
        <v>12.0291819999984</v>
      </c>
      <c r="C601">
        <f ca="1">INDIRECT(CONCATENATE("'Flight Input'!",Analysis!$B$2,A601+2))</f>
        <v>10.705191930000002</v>
      </c>
      <c r="D601">
        <f t="shared" si="1204"/>
        <v>1.9751999992877245E-2</v>
      </c>
      <c r="F601">
        <f t="shared" ca="1" si="1208"/>
        <v>118.06630711578447</v>
      </c>
      <c r="G601">
        <f t="shared" ca="1" si="1209"/>
        <v>707.83308804437695</v>
      </c>
      <c r="I601">
        <f>SUM(D$2:D601)/COUNT(D$2:D601)</f>
        <v>1.9994293823043345E-2</v>
      </c>
      <c r="J601">
        <f>D601/I601</f>
        <v>0.98788185107658777</v>
      </c>
      <c r="L601">
        <f ca="1">VARA(C$2:C601)</f>
        <v>5.3895377634942902E-3</v>
      </c>
      <c r="M601">
        <f ca="1">(L601-L600)/D601</f>
        <v>6.0310172153393043E-2</v>
      </c>
      <c r="N601">
        <f t="shared" ca="1" si="1210"/>
        <v>11.363051340671223</v>
      </c>
      <c r="O601" t="b">
        <f ca="1">IF(OR(O600,M601*MIN((B601-B$2)*Analysis!$B$19,1)&gt;Analysis!$B$18),TRUE,FALSE)</f>
        <v>1</v>
      </c>
      <c r="P601">
        <f ca="1">IF(O601,P600,SUM(C$2:C601)/COUNT(C$2:C601))</f>
        <v>9.8538943641176484</v>
      </c>
      <c r="Q601">
        <f ca="1">IF(O601,C601-P601,0)</f>
        <v>0.85129756588235317</v>
      </c>
      <c r="R601">
        <f ca="1">R600+Q601*$D601</f>
        <v>5.1922873390062199E-2</v>
      </c>
      <c r="S601">
        <f t="shared" ca="1" si="1211"/>
        <v>3.1879251657357596E-3</v>
      </c>
      <c r="U601">
        <f ca="1">MEDIAN2(Q601,Analysis!$B$5,2)</f>
        <v>0.85129756588235317</v>
      </c>
      <c r="V601">
        <f t="shared" ref="V601:W601" ca="1" si="1254">V600+U601*$D601</f>
        <v>5.1922873390062199E-2</v>
      </c>
      <c r="W601">
        <f t="shared" ca="1" si="1254"/>
        <v>3.1879251657357596E-3</v>
      </c>
      <c r="Y601">
        <f ca="1">AVERAGE2(U601,Analysis!$B$5,2)</f>
        <v>0.85129756588235317</v>
      </c>
      <c r="Z601">
        <f t="shared" ref="Z601:AA601" ca="1" si="1255">Z600+Y601*$D601</f>
        <v>5.1922873390062199E-2</v>
      </c>
      <c r="AA601">
        <f t="shared" ca="1" si="1255"/>
        <v>3.1879251657357596E-3</v>
      </c>
      <c r="AD601">
        <f ca="1">IF(B601&gt;0,C601-Analysis!$B$14,0)</f>
        <v>0.84847578505714161</v>
      </c>
      <c r="AE601">
        <f ca="1">IF(B601&gt;0,AE600+AD601*$D601,0)</f>
        <v>1.6537955123192474E-2</v>
      </c>
      <c r="AF601">
        <f ca="1">IF(B601&gt;0,AF600+AE601*$D601,0)</f>
        <v>-0.30555803506142537</v>
      </c>
      <c r="AG601">
        <f ca="1">IF(AND(B601&gt;Analysis!$B$34,B601&lt;Analysis!$B$35),FilterInput(AD601,Analysis!$B$29,Analysis!$B$30),0)</f>
        <v>0.84847578505714161</v>
      </c>
      <c r="AH601">
        <f ca="1">MEDIAN2(AG601,Analysis!$B$5,2)</f>
        <v>0.84847578505714161</v>
      </c>
      <c r="AI601">
        <f ca="1">AVERAGE2(AH601,Analysis!$B$6,2)</f>
        <v>0.84847578505714161</v>
      </c>
      <c r="AJ601">
        <f ca="1">INTEGRAL2(AI601,$B601,AJ600,AI600,$B600,Analysis!$B$22)</f>
        <v>8.4187827250773901E-3</v>
      </c>
      <c r="AK601">
        <f ca="1">IF(AND(B601&lt;Analysis!$B$35,B601&gt;0),INTEGRAL2(AJ601,$B601,AK600,AJ600,$B600,Analysis!$B$23),0)</f>
        <v>-8.3277871520960663E-3</v>
      </c>
      <c r="AM601">
        <f>Analysis!$B$31*'Flight Input'!U601+IF('Flight Input'!U601 &gt; 0,Analysis!$B$32,0)</f>
        <v>0</v>
      </c>
      <c r="AN601">
        <f ca="1">_xlfn.COVARIANCE.P($AK$102:$AK$1171,AM601:AM1670)</f>
        <v>-3.9202366751089398E-3</v>
      </c>
      <c r="AO601">
        <f t="shared" ca="1" si="1207"/>
        <v>8.3277871520960663E-3</v>
      </c>
    </row>
    <row r="602" spans="1:41" x14ac:dyDescent="0.3">
      <c r="A602">
        <v>600</v>
      </c>
      <c r="B602">
        <f>'Flight Input'!M602</f>
        <v>12.047955999994883</v>
      </c>
      <c r="C602">
        <f ca="1">INDIRECT(CONCATENATE("'Flight Input'!",Analysis!$B$2,A602+2))</f>
        <v>10.637728560000001</v>
      </c>
      <c r="D602">
        <f t="shared" si="1204"/>
        <v>1.8773999996483326E-2</v>
      </c>
      <c r="F602">
        <f t="shared" ca="1" si="1208"/>
        <v>118.26601983173249</v>
      </c>
      <c r="G602">
        <f t="shared" ca="1" si="1209"/>
        <v>710.05341430028204</v>
      </c>
      <c r="I602">
        <f>SUM(D$2:D602)/COUNT(D$2:D602)</f>
        <v>1.9992259999999078E-2</v>
      </c>
      <c r="J602">
        <f>D602/I602</f>
        <v>0.93906341736673049</v>
      </c>
      <c r="L602">
        <f ca="1">VARA(C$2:C602)</f>
        <v>6.3903635239495986E-3</v>
      </c>
      <c r="M602">
        <f ca="1">(L602-L601)/D602</f>
        <v>5.3309138204047049E-2</v>
      </c>
      <c r="N602">
        <f t="shared" ca="1" si="1210"/>
        <v>-3.5934467887843531</v>
      </c>
      <c r="O602" t="b">
        <f ca="1">IF(OR(O601,M602*MIN((B602-B$2)*Analysis!$B$19,1)&gt;Analysis!$B$18),TRUE,FALSE)</f>
        <v>1</v>
      </c>
      <c r="P602">
        <f ca="1">IF(O602,P601,SUM(C$2:C602)/COUNT(C$2:C602))</f>
        <v>9.8538943641176484</v>
      </c>
      <c r="Q602">
        <f ca="1">IF(O602,C602-P602,0)</f>
        <v>0.7838341958823527</v>
      </c>
      <c r="R602">
        <f ca="1">R601+Q602*$D602</f>
        <v>6.6638576580800996E-2</v>
      </c>
      <c r="S602">
        <f t="shared" ca="1" si="1211"/>
        <v>4.4389978022293716E-3</v>
      </c>
      <c r="U602">
        <f ca="1">MEDIAN2(Q602,Analysis!$B$5,2)</f>
        <v>0.7838341958823527</v>
      </c>
      <c r="V602">
        <f t="shared" ref="V602:W602" ca="1" si="1256">V601+U602*$D602</f>
        <v>6.6638576580800996E-2</v>
      </c>
      <c r="W602">
        <f t="shared" ca="1" si="1256"/>
        <v>4.4389978022293716E-3</v>
      </c>
      <c r="Y602">
        <f ca="1">AVERAGE2(U602,Analysis!$B$5,2)</f>
        <v>0.7838341958823527</v>
      </c>
      <c r="Z602">
        <f t="shared" ref="Z602:AA602" ca="1" si="1257">Z601+Y602*$D602</f>
        <v>6.6638576580800996E-2</v>
      </c>
      <c r="AA602">
        <f t="shared" ca="1" si="1257"/>
        <v>4.4389978022293716E-3</v>
      </c>
      <c r="AD602">
        <f ca="1">IF(B602&gt;0,C602-Analysis!$B$14,0)</f>
        <v>0.78101241505714114</v>
      </c>
      <c r="AE602">
        <f ca="1">IF(B602&gt;0,AE601+AD602*$D602,0)</f>
        <v>3.1200682200728677E-2</v>
      </c>
      <c r="AF602">
        <f ca="1">IF(B602&gt;0,AF601+AE602*$D602,0)</f>
        <v>-0.3049722734538986</v>
      </c>
      <c r="AG602">
        <f ca="1">IF(AND(B602&gt;Analysis!$B$34,B602&lt;Analysis!$B$35),FilterInput(AD602,Analysis!$B$29,Analysis!$B$30),0)</f>
        <v>0.78101241505714114</v>
      </c>
      <c r="AH602">
        <f ca="1">MEDIAN2(AG602,Analysis!$B$5,2)</f>
        <v>0.78101241505714114</v>
      </c>
      <c r="AI602">
        <f ca="1">AVERAGE2(AH602,Analysis!$B$6,2)</f>
        <v>0.78101241505714114</v>
      </c>
      <c r="AJ602">
        <f ca="1">INTEGRAL2(AI602,$B602,AJ601,AI601,$B601,Analysis!$B$22)</f>
        <v>2.4766836346553453E-2</v>
      </c>
      <c r="AK602">
        <f ca="1">IF(AND(B602&lt;Analysis!$B$35,B602&gt;0),INTEGRAL2(AJ602,$B602,AK601,AJ601,$B601,Analysis!$B$23),0)</f>
        <v>-8.2503123754400463E-3</v>
      </c>
      <c r="AM602">
        <f>Analysis!$B$31*'Flight Input'!U602+IF('Flight Input'!U602 &gt; 0,Analysis!$B$32,0)</f>
        <v>0</v>
      </c>
      <c r="AN602">
        <f ca="1">_xlfn.COVARIANCE.P($AK$102:$AK$1171,AM602:AM1671)</f>
        <v>-3.3978724609831021E-3</v>
      </c>
      <c r="AO602">
        <f t="shared" ca="1" si="1207"/>
        <v>8.2503123754400463E-3</v>
      </c>
    </row>
    <row r="603" spans="1:41" x14ac:dyDescent="0.3">
      <c r="A603">
        <v>601</v>
      </c>
      <c r="B603">
        <f>'Flight Input'!M603</f>
        <v>12.069656000006944</v>
      </c>
      <c r="C603">
        <f ca="1">INDIRECT(CONCATENATE("'Flight Input'!",Analysis!$B$2,A603+2))</f>
        <v>10.740929760000002</v>
      </c>
      <c r="D603">
        <f t="shared" si="1204"/>
        <v>2.1700000012060627E-2</v>
      </c>
      <c r="F603">
        <f t="shared" ca="1" si="1208"/>
        <v>118.49909800765404</v>
      </c>
      <c r="G603">
        <f t="shared" ca="1" si="1209"/>
        <v>712.62484472847734</v>
      </c>
      <c r="I603">
        <f>SUM(D$2:D603)/COUNT(D$2:D603)</f>
        <v>1.9995101497523309E-2</v>
      </c>
      <c r="J603">
        <f>D603/I603</f>
        <v>1.0852658094658083</v>
      </c>
      <c r="L603">
        <f ca="1">VARA(C$2:C603)</f>
        <v>7.6688575592355011E-3</v>
      </c>
      <c r="M603">
        <f ca="1">(L603-L602)/D603</f>
        <v>5.891677578688153E-2</v>
      </c>
      <c r="N603">
        <f t="shared" ca="1" si="1210"/>
        <v>4.7558156655595738</v>
      </c>
      <c r="O603" t="b">
        <f ca="1">IF(OR(O602,M603*MIN((B603-B$2)*Analysis!$B$19,1)&gt;Analysis!$B$18),TRUE,FALSE)</f>
        <v>1</v>
      </c>
      <c r="P603">
        <f ca="1">IF(O603,P602,SUM(C$2:C603)/COUNT(C$2:C603))</f>
        <v>9.8538943641176484</v>
      </c>
      <c r="Q603">
        <f ca="1">IF(O603,C603-P603,0)</f>
        <v>0.88703539588235358</v>
      </c>
      <c r="R603">
        <f ca="1">R602+Q603*$D603</f>
        <v>8.5887244682146272E-2</v>
      </c>
      <c r="S603">
        <f t="shared" ca="1" si="1211"/>
        <v>6.3027510128677994E-3</v>
      </c>
      <c r="U603">
        <f ca="1">MEDIAN2(Q603,Analysis!$B$5,2)</f>
        <v>0.88703539588235358</v>
      </c>
      <c r="V603">
        <f t="shared" ref="V603:W603" ca="1" si="1258">V602+U603*$D603</f>
        <v>8.5887244682146272E-2</v>
      </c>
      <c r="W603">
        <f t="shared" ca="1" si="1258"/>
        <v>6.3027510128677994E-3</v>
      </c>
      <c r="Y603">
        <f ca="1">AVERAGE2(U603,Analysis!$B$5,2)</f>
        <v>0.88703539588235358</v>
      </c>
      <c r="Z603">
        <f t="shared" ref="Z603:AA603" ca="1" si="1259">Z602+Y603*$D603</f>
        <v>8.5887244682146272E-2</v>
      </c>
      <c r="AA603">
        <f t="shared" ca="1" si="1259"/>
        <v>6.3027510128677994E-3</v>
      </c>
      <c r="AD603">
        <f ca="1">IF(B603&gt;0,C603-Analysis!$B$14,0)</f>
        <v>0.88421361505714202</v>
      </c>
      <c r="AE603">
        <f ca="1">IF(B603&gt;0,AE602+AD603*$D603,0)</f>
        <v>5.0388117658132829E-2</v>
      </c>
      <c r="AF603">
        <f ca="1">IF(B603&gt;0,AF602+AE603*$D603,0)</f>
        <v>-0.30387885130010939</v>
      </c>
      <c r="AG603">
        <f ca="1">IF(AND(B603&gt;Analysis!$B$34,B603&lt;Analysis!$B$35),FilterInput(AD603,Analysis!$B$29,Analysis!$B$30),0)</f>
        <v>0.88421361505714202</v>
      </c>
      <c r="AH603">
        <f ca="1">MEDIAN2(AG603,Analysis!$B$5,2)</f>
        <v>0.88421361505714202</v>
      </c>
      <c r="AI603">
        <f ca="1">AVERAGE2(AH603,Analysis!$B$6,2)</f>
        <v>0.88421361505714202</v>
      </c>
      <c r="AJ603">
        <f ca="1">INTEGRAL2(AI603,$B603,AJ602,AI602,$B602,Analysis!$B$22)</f>
        <v>4.1723794256810165E-2</v>
      </c>
      <c r="AK603">
        <f ca="1">IF(AND(B603&lt;Analysis!$B$35,B603&gt;0),INTEGRAL2(AJ603,$B603,AK602,AJ602,$B602,Analysis!$B$23),0)</f>
        <v>-7.6926408905258177E-3</v>
      </c>
      <c r="AM603">
        <f>Analysis!$B$31*'Flight Input'!U603+IF('Flight Input'!U603 &gt; 0,Analysis!$B$32,0)</f>
        <v>0</v>
      </c>
      <c r="AN603">
        <f ca="1">_xlfn.COVARIANCE.P($AK$102:$AK$1171,AM603:AM1672)</f>
        <v>-2.8841910678502804E-3</v>
      </c>
      <c r="AO603">
        <f t="shared" ca="1" si="1207"/>
        <v>7.6926408905258177E-3</v>
      </c>
    </row>
    <row r="604" spans="1:41" x14ac:dyDescent="0.3">
      <c r="A604">
        <v>602</v>
      </c>
      <c r="B604">
        <f>'Flight Input'!M604</f>
        <v>12.09146700000565</v>
      </c>
      <c r="C604">
        <f ca="1">INDIRECT(CONCATENATE("'Flight Input'!",Analysis!$B$2,A604+2))</f>
        <v>10.76819175</v>
      </c>
      <c r="D604">
        <f t="shared" si="1204"/>
        <v>2.1810999998706393E-2</v>
      </c>
      <c r="F604">
        <f t="shared" ca="1" si="1208"/>
        <v>118.73396303789936</v>
      </c>
      <c r="G604">
        <f t="shared" ca="1" si="1209"/>
        <v>715.21455119614336</v>
      </c>
      <c r="I604">
        <f>SUM(D$2:D604)/COUNT(D$2:D604)</f>
        <v>1.9998117940216303E-2</v>
      </c>
      <c r="J604">
        <f>D604/I604</f>
        <v>1.0906526336083044</v>
      </c>
      <c r="L604">
        <f ca="1">VARA(C$2:C604)</f>
        <v>9.0195913115460706E-3</v>
      </c>
      <c r="M604">
        <f ca="1">(L604-L603)/D604</f>
        <v>6.1929015285437684E-2</v>
      </c>
      <c r="N604">
        <f t="shared" ca="1" si="1210"/>
        <v>1.2499193068458412</v>
      </c>
      <c r="O604" t="b">
        <f ca="1">IF(OR(O603,M604*MIN((B604-B$2)*Analysis!$B$19,1)&gt;Analysis!$B$18),TRUE,FALSE)</f>
        <v>1</v>
      </c>
      <c r="P604">
        <f ca="1">IF(O604,P603,SUM(C$2:C604)/COUNT(C$2:C604))</f>
        <v>9.8538943641176484</v>
      </c>
      <c r="Q604">
        <f ca="1">IF(O604,C604-P604,0)</f>
        <v>0.91429738588235132</v>
      </c>
      <c r="R604">
        <f ca="1">R603+Q604*$D604</f>
        <v>0.1058289849644435</v>
      </c>
      <c r="S604">
        <f t="shared" ca="1" si="1211"/>
        <v>8.6109870037903748E-3</v>
      </c>
      <c r="U604">
        <f ca="1">MEDIAN2(Q604,Analysis!$B$5,2)</f>
        <v>0.91429738588235132</v>
      </c>
      <c r="V604">
        <f t="shared" ref="V604:W604" ca="1" si="1260">V603+U604*$D604</f>
        <v>0.1058289849644435</v>
      </c>
      <c r="W604">
        <f t="shared" ca="1" si="1260"/>
        <v>8.6109870037903748E-3</v>
      </c>
      <c r="Y604">
        <f ca="1">AVERAGE2(U604,Analysis!$B$5,2)</f>
        <v>0.91429738588235132</v>
      </c>
      <c r="Z604">
        <f t="shared" ref="Z604:AA604" ca="1" si="1261">Z603+Y604*$D604</f>
        <v>0.1058289849644435</v>
      </c>
      <c r="AA604">
        <f t="shared" ca="1" si="1261"/>
        <v>8.6109870037903748E-3</v>
      </c>
      <c r="AD604">
        <f ca="1">IF(B604&gt;0,C604-Analysis!$B$14,0)</f>
        <v>0.91147560505713976</v>
      </c>
      <c r="AE604">
        <f ca="1">IF(B604&gt;0,AE603+AD604*$D604,0)</f>
        <v>7.0268312078855005E-2</v>
      </c>
      <c r="AF604">
        <f ca="1">IF(B604&gt;0,AF603+AE604*$D604,0)</f>
        <v>-0.3023462291454484</v>
      </c>
      <c r="AG604">
        <f ca="1">IF(AND(B604&gt;Analysis!$B$34,B604&lt;Analysis!$B$35),FilterInput(AD604,Analysis!$B$29,Analysis!$B$30),0)</f>
        <v>0.91147560505713976</v>
      </c>
      <c r="AH604">
        <f ca="1">MEDIAN2(AG604,Analysis!$B$5,2)</f>
        <v>0.91147560505713976</v>
      </c>
      <c r="AI604">
        <f ca="1">AVERAGE2(AH604,Analysis!$B$6,2)</f>
        <v>0.91147560505713976</v>
      </c>
      <c r="AJ604">
        <f ca="1">INTEGRAL2(AI604,$B604,AJ603,AI603,$B603,Analysis!$B$22)</f>
        <v>6.101777652262165E-2</v>
      </c>
      <c r="AK604">
        <f ca="1">IF(AND(B604&lt;Analysis!$B$35,B604&gt;0),INTEGRAL2(AJ604,$B604,AK603,AJ603,$B603,Analysis!$B$23),0)</f>
        <v>-6.7554285888035233E-3</v>
      </c>
      <c r="AM604">
        <f>Analysis!$B$31*'Flight Input'!U604+IF('Flight Input'!U604 &gt; 0,Analysis!$B$32,0)</f>
        <v>0</v>
      </c>
      <c r="AN604">
        <f ca="1">_xlfn.COVARIANCE.P($AK$102:$AK$1171,AM604:AM1673)</f>
        <v>-2.3762893669479904E-3</v>
      </c>
      <c r="AO604">
        <f t="shared" ca="1" si="1207"/>
        <v>6.7554285888035233E-3</v>
      </c>
    </row>
    <row r="605" spans="1:41" x14ac:dyDescent="0.3">
      <c r="A605">
        <v>603</v>
      </c>
      <c r="B605">
        <f>'Flight Input'!M605</f>
        <v>12.106241999994381</v>
      </c>
      <c r="C605">
        <f ca="1">INDIRECT(CONCATENATE("'Flight Input'!",Analysis!$B$2,A605+2))</f>
        <v>11.058508890000001</v>
      </c>
      <c r="D605">
        <f t="shared" si="1204"/>
        <v>1.4774999988730997E-2</v>
      </c>
      <c r="F605">
        <f t="shared" ca="1" si="1208"/>
        <v>118.89735250662449</v>
      </c>
      <c r="G605">
        <f t="shared" ca="1" si="1209"/>
        <v>716.97125957808885</v>
      </c>
      <c r="I605">
        <f>SUM(D$2:D605)/COUNT(D$2:D605)</f>
        <v>1.9989456053066245E-2</v>
      </c>
      <c r="J605">
        <f>D605/I605</f>
        <v>0.73913967191041263</v>
      </c>
      <c r="L605">
        <f ca="1">VARA(C$2:C605)</f>
        <v>1.1371096272293973E-2</v>
      </c>
      <c r="M605">
        <f ca="1">(L605-L604)/D605</f>
        <v>0.15915431218554399</v>
      </c>
      <c r="N605">
        <f t="shared" ca="1" si="1210"/>
        <v>19.649214228184629</v>
      </c>
      <c r="O605" t="b">
        <f ca="1">IF(OR(O604,M605*MIN((B605-B$2)*Analysis!$B$19,1)&gt;Analysis!$B$18),TRUE,FALSE)</f>
        <v>1</v>
      </c>
      <c r="P605">
        <f ca="1">IF(O605,P604,SUM(C$2:C605)/COUNT(C$2:C605))</f>
        <v>9.8538943641176484</v>
      </c>
      <c r="Q605">
        <f ca="1">IF(O605,C605-P605,0)</f>
        <v>1.2046145258823522</v>
      </c>
      <c r="R605">
        <f ca="1">R604+Q605*$D605</f>
        <v>0.12362716457078045</v>
      </c>
      <c r="S605">
        <f t="shared" ca="1" si="1211"/>
        <v>1.0437578358930501E-2</v>
      </c>
      <c r="U605">
        <f ca="1">MEDIAN2(Q605,Analysis!$B$5,2)</f>
        <v>1.2046145258823522</v>
      </c>
      <c r="V605">
        <f t="shared" ref="V605:W605" ca="1" si="1262">V604+U605*$D605</f>
        <v>0.12362716457078045</v>
      </c>
      <c r="W605">
        <f t="shared" ca="1" si="1262"/>
        <v>1.0437578358930501E-2</v>
      </c>
      <c r="Y605">
        <f ca="1">AVERAGE2(U605,Analysis!$B$5,2)</f>
        <v>1.2046145258823522</v>
      </c>
      <c r="Z605">
        <f t="shared" ref="Z605:AA605" ca="1" si="1263">Z604+Y605*$D605</f>
        <v>0.12362716457078045</v>
      </c>
      <c r="AA605">
        <f t="shared" ca="1" si="1263"/>
        <v>1.0437578358930501E-2</v>
      </c>
      <c r="AD605">
        <f ca="1">IF(B605&gt;0,C605-Analysis!$B$14,0)</f>
        <v>1.2017927450571406</v>
      </c>
      <c r="AE605">
        <f ca="1">IF(B605&gt;0,AE604+AD605*$D605,0)</f>
        <v>8.8024799873531248E-2</v>
      </c>
      <c r="AF605">
        <f ca="1">IF(B605&gt;0,AF604+AE605*$D605,0)</f>
        <v>-0.3010456627283089</v>
      </c>
      <c r="AG605">
        <f ca="1">IF(AND(B605&gt;Analysis!$B$34,B605&lt;Analysis!$B$35),FilterInput(AD605,Analysis!$B$29,Analysis!$B$30),0)</f>
        <v>1.2017927450571406</v>
      </c>
      <c r="AH605">
        <f ca="1">MEDIAN2(AG605,Analysis!$B$5,2)</f>
        <v>1.2017927450571406</v>
      </c>
      <c r="AI605">
        <f ca="1">AVERAGE2(AH605,Analysis!$B$6,2)</f>
        <v>1.2017927450571406</v>
      </c>
      <c r="AJ605">
        <f ca="1">INTEGRAL2(AI605,$B605,AJ604,AI604,$B604,Analysis!$B$22)</f>
        <v>6.9558782844279299E-2</v>
      </c>
      <c r="AK605">
        <f ca="1">IF(AND(B605&lt;Analysis!$B$35,B605&gt;0),INTEGRAL2(AJ605,$B605,AK604,AJ604,$B604,Analysis!$B$23),0)</f>
        <v>-5.9849393880233243E-3</v>
      </c>
      <c r="AM605">
        <f>Analysis!$B$31*'Flight Input'!U605+IF('Flight Input'!U605 &gt; 0,Analysis!$B$32,0)</f>
        <v>0</v>
      </c>
      <c r="AN605">
        <f ca="1">_xlfn.COVARIANCE.P($AK$102:$AK$1171,AM605:AM1674)</f>
        <v>-1.8765645776327824E-3</v>
      </c>
      <c r="AO605">
        <f t="shared" ca="1" si="1207"/>
        <v>5.9849393880233243E-3</v>
      </c>
    </row>
    <row r="606" spans="1:41" x14ac:dyDescent="0.3">
      <c r="A606">
        <v>604</v>
      </c>
      <c r="B606">
        <f>'Flight Input'!M606</f>
        <v>12.129990000001271</v>
      </c>
      <c r="C606">
        <f ca="1">INDIRECT(CONCATENATE("'Flight Input'!",Analysis!$B$2,A606+2))</f>
        <v>11.18580345</v>
      </c>
      <c r="D606">
        <f t="shared" si="1204"/>
        <v>2.3748000006889924E-2</v>
      </c>
      <c r="F606">
        <f t="shared" ca="1" si="1208"/>
        <v>119.16299296703215</v>
      </c>
      <c r="G606">
        <f t="shared" ca="1" si="1209"/>
        <v>719.80114233589097</v>
      </c>
      <c r="I606">
        <f>SUM(D$2:D606)/COUNT(D$2:D606)</f>
        <v>1.999567880795668E-2</v>
      </c>
      <c r="J606">
        <f>D606/I606</f>
        <v>1.1876566049580732</v>
      </c>
      <c r="L606">
        <f ca="1">VARA(C$2:C606)</f>
        <v>1.4236053313618194E-2</v>
      </c>
      <c r="M606">
        <f ca="1">(L606-L605)/D606</f>
        <v>0.12063992927796115</v>
      </c>
      <c r="N606">
        <f t="shared" ca="1" si="1210"/>
        <v>5.360222332957207</v>
      </c>
      <c r="O606" t="b">
        <f ca="1">IF(OR(O605,M606*MIN((B606-B$2)*Analysis!$B$19,1)&gt;Analysis!$B$18),TRUE,FALSE)</f>
        <v>1</v>
      </c>
      <c r="P606">
        <f ca="1">IF(O606,P605,SUM(C$2:C606)/COUNT(C$2:C606))</f>
        <v>9.8538943641176484</v>
      </c>
      <c r="Q606">
        <f ca="1">IF(O606,C606-P606,0)</f>
        <v>1.3319090858823515</v>
      </c>
      <c r="R606">
        <f ca="1">R605+Q606*$D606</f>
        <v>0.15525734155149129</v>
      </c>
      <c r="S606">
        <f t="shared" ca="1" si="1211"/>
        <v>1.4124629707165028E-2</v>
      </c>
      <c r="U606">
        <f ca="1">MEDIAN2(Q606,Analysis!$B$5,2)</f>
        <v>1.3319090858823515</v>
      </c>
      <c r="V606">
        <f t="shared" ref="V606:W606" ca="1" si="1264">V605+U606*$D606</f>
        <v>0.15525734155149129</v>
      </c>
      <c r="W606">
        <f t="shared" ca="1" si="1264"/>
        <v>1.4124629707165028E-2</v>
      </c>
      <c r="Y606">
        <f ca="1">AVERAGE2(U606,Analysis!$B$5,2)</f>
        <v>1.3319090858823515</v>
      </c>
      <c r="Z606">
        <f t="shared" ref="Z606:AA606" ca="1" si="1265">Z605+Y606*$D606</f>
        <v>0.15525734155149129</v>
      </c>
      <c r="AA606">
        <f t="shared" ca="1" si="1265"/>
        <v>1.4124629707165028E-2</v>
      </c>
      <c r="AD606">
        <f ca="1">IF(B606&gt;0,C606-Analysis!$B$14,0)</f>
        <v>1.3290873050571399</v>
      </c>
      <c r="AE606">
        <f ca="1">IF(B606&gt;0,AE605+AD606*$D606,0)</f>
        <v>0.11958796520318551</v>
      </c>
      <c r="AF606">
        <f ca="1">IF(B606&gt;0,AF605+AE606*$D606,0)</f>
        <v>-0.29820568772983969</v>
      </c>
      <c r="AG606">
        <f ca="1">IF(AND(B606&gt;Analysis!$B$34,B606&lt;Analysis!$B$35),FilterInput(AD606,Analysis!$B$29,Analysis!$B$30),0)</f>
        <v>1.3290873050571399</v>
      </c>
      <c r="AH606">
        <f ca="1">MEDIAN2(AG606,Analysis!$B$5,2)</f>
        <v>1.3290873050571399</v>
      </c>
      <c r="AI606">
        <f ca="1">AVERAGE2(AH606,Analysis!$B$6,2)</f>
        <v>1.3290873050571399</v>
      </c>
      <c r="AJ606">
        <f ca="1">INTEGRAL2(AI606,$B606,AJ605,AI605,$B605,Analysis!$B$22)</f>
        <v>9.8608003899776642E-2</v>
      </c>
      <c r="AK606">
        <f ca="1">IF(AND(B606&lt;Analysis!$B$35,B606&gt;0),INTEGRAL2(AJ606,$B606,AK605,AJ605,$B605,Analysis!$B$23),0)</f>
        <v>-4.1875330176355929E-3</v>
      </c>
      <c r="AM606">
        <f>Analysis!$B$31*'Flight Input'!U606+IF('Flight Input'!U606 &gt; 0,Analysis!$B$32,0)</f>
        <v>0</v>
      </c>
      <c r="AN606">
        <f ca="1">_xlfn.COVARIANCE.P($AK$102:$AK$1171,AM606:AM1675)</f>
        <v>-1.3856757449175049E-3</v>
      </c>
      <c r="AO606">
        <f t="shared" ca="1" si="1207"/>
        <v>4.1875330176355929E-3</v>
      </c>
    </row>
    <row r="607" spans="1:41" x14ac:dyDescent="0.3">
      <c r="A607">
        <v>605</v>
      </c>
      <c r="B607">
        <f>'Flight Input'!M607</f>
        <v>12.152386999994633</v>
      </c>
      <c r="C607">
        <f ca="1">INDIRECT(CONCATENATE("'Flight Input'!",Analysis!$B$2,A607+2))</f>
        <v>11.226779820000001</v>
      </c>
      <c r="D607">
        <f t="shared" si="1204"/>
        <v>2.2396999993361533E-2</v>
      </c>
      <c r="F607">
        <f t="shared" ca="1" si="1208"/>
        <v>119.41443915458616</v>
      </c>
      <c r="G607">
        <f t="shared" ca="1" si="1209"/>
        <v>722.47566752884347</v>
      </c>
      <c r="I607">
        <f>SUM(D$2:D607)/COUNT(D$2:D607)</f>
        <v>1.999964793388297E-2</v>
      </c>
      <c r="J607">
        <f>D607/I607</f>
        <v>1.1198697130771498</v>
      </c>
      <c r="L607">
        <f ca="1">VARA(C$2:C607)</f>
        <v>1.7263141327029517E-2</v>
      </c>
      <c r="M607">
        <f ca="1">(L607-L606)/D607</f>
        <v>0.13515595902614419</v>
      </c>
      <c r="N607">
        <f t="shared" ca="1" si="1210"/>
        <v>1.8295472613361778</v>
      </c>
      <c r="O607" t="b">
        <f ca="1">IF(OR(O606,M607*MIN((B607-B$2)*Analysis!$B$19,1)&gt;Analysis!$B$18),TRUE,FALSE)</f>
        <v>1</v>
      </c>
      <c r="P607">
        <f ca="1">IF(O607,P606,SUM(C$2:C607)/COUNT(C$2:C607))</f>
        <v>9.8538943641176484</v>
      </c>
      <c r="Q607">
        <f ca="1">IF(O607,C607-P607,0)</f>
        <v>1.3728854558823524</v>
      </c>
      <c r="R607">
        <f ca="1">R606+Q607*$D607</f>
        <v>0.18600585709777448</v>
      </c>
      <c r="S607">
        <f t="shared" ca="1" si="1211"/>
        <v>1.829060288734909E-2</v>
      </c>
      <c r="U607">
        <f ca="1">MEDIAN2(Q607,Analysis!$B$5,2)</f>
        <v>1.3728854558823524</v>
      </c>
      <c r="V607">
        <f t="shared" ref="V607:W607" ca="1" si="1266">V606+U607*$D607</f>
        <v>0.18600585709777448</v>
      </c>
      <c r="W607">
        <f t="shared" ca="1" si="1266"/>
        <v>1.829060288734909E-2</v>
      </c>
      <c r="Y607">
        <f ca="1">AVERAGE2(U607,Analysis!$B$5,2)</f>
        <v>1.3728854558823524</v>
      </c>
      <c r="Z607">
        <f t="shared" ref="Z607:AA607" ca="1" si="1267">Z606+Y607*$D607</f>
        <v>0.18600585709777448</v>
      </c>
      <c r="AA607">
        <f t="shared" ca="1" si="1267"/>
        <v>1.829060288734909E-2</v>
      </c>
      <c r="AD607">
        <f ca="1">IF(B607&gt;0,C607-Analysis!$B$14,0)</f>
        <v>1.3700636750571409</v>
      </c>
      <c r="AE607">
        <f ca="1">IF(B607&gt;0,AE606+AD607*$D607,0)</f>
        <v>0.15027328132434517</v>
      </c>
      <c r="AF607">
        <f ca="1">IF(B607&gt;0,AF606+AE607*$D607,0)</f>
        <v>-0.29484001704901591</v>
      </c>
      <c r="AG607">
        <f ca="1">IF(AND(B607&gt;Analysis!$B$34,B607&lt;Analysis!$B$35),FilterInput(AD607,Analysis!$B$29,Analysis!$B$30),0)</f>
        <v>1.3700636750571409</v>
      </c>
      <c r="AH607">
        <f ca="1">MEDIAN2(AG607,Analysis!$B$5,2)</f>
        <v>1.3700636750571409</v>
      </c>
      <c r="AI607">
        <f ca="1">AVERAGE2(AH607,Analysis!$B$6,2)</f>
        <v>1.3700636750571409</v>
      </c>
      <c r="AJ607">
        <f ca="1">INTEGRAL2(AI607,$B607,AJ606,AI606,$B606,Analysis!$B$22)</f>
        <v>0.12843526235536962</v>
      </c>
      <c r="AK607">
        <f ca="1">IF(AND(B607&lt;Analysis!$B$35,B607&gt;0),INTEGRAL2(AJ607,$B607,AK606,AJ606,$B606,Analysis!$B$23),0)</f>
        <v>-1.9035982647527044E-3</v>
      </c>
      <c r="AM607">
        <f>Analysis!$B$31*'Flight Input'!U607+IF('Flight Input'!U607 &gt; 0,Analysis!$B$32,0)</f>
        <v>0</v>
      </c>
      <c r="AN607">
        <f ca="1">_xlfn.COVARIANCE.P($AK$102:$AK$1171,AM607:AM1676)</f>
        <v>-9.0107689610824458E-4</v>
      </c>
      <c r="AO607">
        <f t="shared" ca="1" si="1207"/>
        <v>1.9035982647527044E-3</v>
      </c>
    </row>
    <row r="608" spans="1:41" x14ac:dyDescent="0.3">
      <c r="A608">
        <v>606</v>
      </c>
      <c r="B608">
        <f>'Flight Input'!M608</f>
        <v>12.175002000003587</v>
      </c>
      <c r="C608">
        <f ca="1">INDIRECT(CONCATENATE("'Flight Input'!",Analysis!$B$2,A608+2))</f>
        <v>11.147789700000002</v>
      </c>
      <c r="D608">
        <f t="shared" si="1204"/>
        <v>2.2615000008954667E-2</v>
      </c>
      <c r="F608">
        <f t="shared" ca="1" si="1208"/>
        <v>119.66654641875149</v>
      </c>
      <c r="G608">
        <f t="shared" ca="1" si="1209"/>
        <v>725.18192647717513</v>
      </c>
      <c r="I608">
        <f>SUM(D$2:D608)/COUNT(D$2:D608)</f>
        <v>2.0003963696383086E-2</v>
      </c>
      <c r="J608">
        <f>D608/I608</f>
        <v>1.1305259473673051</v>
      </c>
      <c r="L608">
        <f ca="1">VARA(C$2:C608)</f>
        <v>1.9927196667667835E-2</v>
      </c>
      <c r="M608">
        <f ca="1">(L608-L607)/D608</f>
        <v>0.11780036876336304</v>
      </c>
      <c r="N608">
        <f t="shared" ca="1" si="1210"/>
        <v>-3.4928198084776239</v>
      </c>
      <c r="O608" t="b">
        <f ca="1">IF(OR(O607,M608*MIN((B608-B$2)*Analysis!$B$19,1)&gt;Analysis!$B$18),TRUE,FALSE)</f>
        <v>1</v>
      </c>
      <c r="P608">
        <f ca="1">IF(O608,P607,SUM(C$2:C608)/COUNT(C$2:C608))</f>
        <v>9.8538943641176484</v>
      </c>
      <c r="Q608">
        <f ca="1">IF(O608,C608-P608,0)</f>
        <v>1.2938953358823539</v>
      </c>
      <c r="R608">
        <f ca="1">R607+Q608*$D608</f>
        <v>0.21526730013034032</v>
      </c>
      <c r="S608">
        <f t="shared" ca="1" si="1211"/>
        <v>2.3158872881724381E-2</v>
      </c>
      <c r="U608">
        <f ca="1">MEDIAN2(Q608,Analysis!$B$5,2)</f>
        <v>1.2938953358823539</v>
      </c>
      <c r="V608">
        <f t="shared" ref="V608:W608" ca="1" si="1268">V607+U608*$D608</f>
        <v>0.21526730013034032</v>
      </c>
      <c r="W608">
        <f t="shared" ca="1" si="1268"/>
        <v>2.3158872881724381E-2</v>
      </c>
      <c r="Y608">
        <f ca="1">AVERAGE2(U608,Analysis!$B$5,2)</f>
        <v>1.2938953358823539</v>
      </c>
      <c r="Z608">
        <f t="shared" ref="Z608:AA608" ca="1" si="1269">Z607+Y608*$D608</f>
        <v>0.21526730013034032</v>
      </c>
      <c r="AA608">
        <f t="shared" ca="1" si="1269"/>
        <v>2.3158872881724381E-2</v>
      </c>
      <c r="AD608">
        <f ca="1">IF(B608&gt;0,C608-Analysis!$B$14,0)</f>
        <v>1.2910735550571424</v>
      </c>
      <c r="AE608">
        <f ca="1">IF(B608&gt;0,AE607+AD608*$D608,0)</f>
        <v>0.17947090978352359</v>
      </c>
      <c r="AF608">
        <f ca="1">IF(B608&gt;0,AF607+AE608*$D608,0)</f>
        <v>-0.29078128242265444</v>
      </c>
      <c r="AG608">
        <f ca="1">IF(AND(B608&gt;Analysis!$B$34,B608&lt;Analysis!$B$35),FilterInput(AD608,Analysis!$B$29,Analysis!$B$30),0)</f>
        <v>1.2910735550571424</v>
      </c>
      <c r="AH608">
        <f ca="1">MEDIAN2(AG608,Analysis!$B$5,2)</f>
        <v>1.2910735550571424</v>
      </c>
      <c r="AI608">
        <f ca="1">AVERAGE2(AH608,Analysis!$B$6,2)</f>
        <v>1.2910735550571424</v>
      </c>
      <c r="AJ608">
        <f ca="1">INTEGRAL2(AI608,$B608,AJ607,AI607,$B607,Analysis!$B$22)</f>
        <v>0.15927102330472404</v>
      </c>
      <c r="AK608">
        <f ca="1">IF(AND(B608&lt;Analysis!$B$35,B608&gt;0),INTEGRAL2(AJ608,$B608,AK607,AJ607,$B607,Analysis!$B$23),0)</f>
        <v>1.0915543272493416E-3</v>
      </c>
      <c r="AM608">
        <f>Analysis!$B$31*'Flight Input'!U608+IF('Flight Input'!U608 &gt; 0,Analysis!$B$32,0)</f>
        <v>0</v>
      </c>
      <c r="AN608">
        <f ca="1">_xlfn.COVARIANCE.P($AK$102:$AK$1171,AM608:AM1677)</f>
        <v>-4.216145145690567E-4</v>
      </c>
      <c r="AO608">
        <f t="shared" ca="1" si="1207"/>
        <v>-1.0915543272493416E-3</v>
      </c>
    </row>
    <row r="609" spans="1:41" x14ac:dyDescent="0.3">
      <c r="A609">
        <v>607</v>
      </c>
      <c r="B609">
        <f>'Flight Input'!M609</f>
        <v>12.18707899999572</v>
      </c>
      <c r="C609">
        <f ca="1">INDIRECT(CONCATENATE("'Flight Input'!",Analysis!$B$2,A609+2))</f>
        <v>11.051327969999999</v>
      </c>
      <c r="D609">
        <f t="shared" si="1204"/>
        <v>1.2076999992132187E-2</v>
      </c>
      <c r="F609">
        <f t="shared" ca="1" si="1208"/>
        <v>119.80001330655823</v>
      </c>
      <c r="G609">
        <f t="shared" ca="1" si="1209"/>
        <v>726.62875123693584</v>
      </c>
      <c r="I609">
        <f>SUM(D$2:D609)/COUNT(D$2:D609)</f>
        <v>1.9990904448105903E-2</v>
      </c>
      <c r="J609">
        <f>D609/I609</f>
        <v>0.60412474200367949</v>
      </c>
      <c r="L609">
        <f ca="1">VARA(C$2:C609)</f>
        <v>2.2183948893604939E-2</v>
      </c>
      <c r="M609">
        <f ca="1">(L609-L608)/D609</f>
        <v>0.18686364390223659</v>
      </c>
      <c r="N609">
        <f t="shared" ca="1" si="1210"/>
        <v>-7.9872261375213416</v>
      </c>
      <c r="O609" t="b">
        <f ca="1">IF(OR(O608,M609*MIN((B609-B$2)*Analysis!$B$19,1)&gt;Analysis!$B$18),TRUE,FALSE)</f>
        <v>1</v>
      </c>
      <c r="P609">
        <f ca="1">IF(O609,P608,SUM(C$2:C609)/COUNT(C$2:C609))</f>
        <v>9.8538943641176484</v>
      </c>
      <c r="Q609">
        <f ca="1">IF(O609,C609-P609,0)</f>
        <v>1.1974336058823507</v>
      </c>
      <c r="R609">
        <f ca="1">R608+Q609*$D609</f>
        <v>0.22972870577916027</v>
      </c>
      <c r="S609">
        <f t="shared" ca="1" si="1211"/>
        <v>2.5933306459611838E-2</v>
      </c>
      <c r="U609">
        <f ca="1">MEDIAN2(Q609,Analysis!$B$5,2)</f>
        <v>1.1974336058823507</v>
      </c>
      <c r="V609">
        <f t="shared" ref="V609:W609" ca="1" si="1270">V608+U609*$D609</f>
        <v>0.22972870577916027</v>
      </c>
      <c r="W609">
        <f t="shared" ca="1" si="1270"/>
        <v>2.5933306459611838E-2</v>
      </c>
      <c r="Y609">
        <f ca="1">AVERAGE2(U609,Analysis!$B$5,2)</f>
        <v>1.1974336058823507</v>
      </c>
      <c r="Z609">
        <f t="shared" ref="Z609:AA609" ca="1" si="1271">Z608+Y609*$D609</f>
        <v>0.22972870577916027</v>
      </c>
      <c r="AA609">
        <f t="shared" ca="1" si="1271"/>
        <v>2.5933306459611838E-2</v>
      </c>
      <c r="AD609">
        <f ca="1">IF(B609&gt;0,C609-Analysis!$B$14,0)</f>
        <v>1.1946118250571391</v>
      </c>
      <c r="AE609">
        <f ca="1">IF(B609&gt;0,AE608+AD609*$D609,0)</f>
        <v>0.19389823678533968</v>
      </c>
      <c r="AF609">
        <f ca="1">IF(B609&gt;0,AF608+AE609*$D609,0)</f>
        <v>-0.28843957341852344</v>
      </c>
      <c r="AG609">
        <f ca="1">IF(AND(B609&gt;Analysis!$B$34,B609&lt;Analysis!$B$35),FilterInput(AD609,Analysis!$B$29,Analysis!$B$30),0)</f>
        <v>1.1946118250571391</v>
      </c>
      <c r="AH609">
        <f ca="1">MEDIAN2(AG609,Analysis!$B$5,2)</f>
        <v>1.1946118250571391</v>
      </c>
      <c r="AI609">
        <f ca="1">AVERAGE2(AH609,Analysis!$B$6,2)</f>
        <v>1.1946118250571391</v>
      </c>
      <c r="AJ609">
        <f ca="1">INTEGRAL2(AI609,$B609,AJ608,AI608,$B608,Analysis!$B$22)</f>
        <v>0.17744435936503763</v>
      </c>
      <c r="AK609">
        <f ca="1">IF(AND(B609&lt;Analysis!$B$35,B609&gt;0),INTEGRAL2(AJ609,$B609,AK608,AJ608,$B608,Analysis!$B$23),0)</f>
        <v>2.5649187739919029E-3</v>
      </c>
      <c r="AM609">
        <f>Analysis!$B$31*'Flight Input'!U609+IF('Flight Input'!U609 &gt; 0,Analysis!$B$32,0)</f>
        <v>0</v>
      </c>
      <c r="AN609">
        <f ca="1">_xlfn.COVARIANCE.P($AK$102:$AK$1171,AM609:AM1678)</f>
        <v>5.1245401547098091E-5</v>
      </c>
      <c r="AO609">
        <f t="shared" ca="1" si="1207"/>
        <v>-2.5649187739919029E-3</v>
      </c>
    </row>
    <row r="610" spans="1:41" x14ac:dyDescent="0.3">
      <c r="A610">
        <v>608</v>
      </c>
      <c r="B610">
        <f>'Flight Input'!M610</f>
        <v>12.211135999998078</v>
      </c>
      <c r="C610">
        <f ca="1">INDIRECT(CONCATENATE("'Flight Input'!",Analysis!$B$2,A610+2))</f>
        <v>11.065150259999999</v>
      </c>
      <c r="D610">
        <f t="shared" si="1204"/>
        <v>2.4057000002358109E-2</v>
      </c>
      <c r="F610">
        <f t="shared" ca="1" si="1208"/>
        <v>120.06620762638914</v>
      </c>
      <c r="G610">
        <f t="shared" ca="1" si="1209"/>
        <v>729.51718399408696</v>
      </c>
      <c r="I610">
        <f>SUM(D$2:D610)/COUNT(D$2:D610)</f>
        <v>1.9997592105267501E-2</v>
      </c>
      <c r="J610">
        <f>D610/I610</f>
        <v>1.2029948343641499</v>
      </c>
      <c r="L610">
        <f ca="1">VARA(C$2:C610)</f>
        <v>2.4479554215478094E-2</v>
      </c>
      <c r="M610">
        <f ca="1">(L610-L609)/D610</f>
        <v>9.5423590707408926E-2</v>
      </c>
      <c r="N610">
        <f t="shared" ca="1" si="1210"/>
        <v>0.57456416006340572</v>
      </c>
      <c r="O610" t="b">
        <f ca="1">IF(OR(O609,M610*MIN((B610-B$2)*Analysis!$B$19,1)&gt;Analysis!$B$18),TRUE,FALSE)</f>
        <v>1</v>
      </c>
      <c r="P610">
        <f ca="1">IF(O610,P609,SUM(C$2:C610)/COUNT(C$2:C610))</f>
        <v>9.8538943641176484</v>
      </c>
      <c r="Q610">
        <f ca="1">IF(O610,C610-P610,0)</f>
        <v>1.2112558958823509</v>
      </c>
      <c r="R610">
        <f ca="1">R609+Q610*$D610</f>
        <v>0.25886788886925827</v>
      </c>
      <c r="S610">
        <f t="shared" ca="1" si="1211"/>
        <v>3.216089126275002E-2</v>
      </c>
      <c r="U610">
        <f ca="1">MEDIAN2(Q610,Analysis!$B$5,2)</f>
        <v>1.2112558958823509</v>
      </c>
      <c r="V610">
        <f t="shared" ref="V610:W610" ca="1" si="1272">V609+U610*$D610</f>
        <v>0.25886788886925827</v>
      </c>
      <c r="W610">
        <f t="shared" ca="1" si="1272"/>
        <v>3.216089126275002E-2</v>
      </c>
      <c r="Y610">
        <f ca="1">AVERAGE2(U610,Analysis!$B$5,2)</f>
        <v>1.2112558958823509</v>
      </c>
      <c r="Z610">
        <f t="shared" ref="Z610:AA610" ca="1" si="1273">Z609+Y610*$D610</f>
        <v>0.25886788886925827</v>
      </c>
      <c r="AA610">
        <f t="shared" ca="1" si="1273"/>
        <v>3.216089126275002E-2</v>
      </c>
      <c r="AD610">
        <f ca="1">IF(B610&gt;0,C610-Analysis!$B$14,0)</f>
        <v>1.2084341150571394</v>
      </c>
      <c r="AE610">
        <f ca="1">IF(B610&gt;0,AE609+AD610*$D610,0)</f>
        <v>0.22296953629411892</v>
      </c>
      <c r="AF610">
        <f ca="1">IF(B610&gt;0,AF609+AE610*$D610,0)</f>
        <v>-0.28307559528337006</v>
      </c>
      <c r="AG610">
        <f ca="1">IF(AND(B610&gt;Analysis!$B$34,B610&lt;Analysis!$B$35),FilterInput(AD610,Analysis!$B$29,Analysis!$B$30),0)</f>
        <v>1.2084341150571394</v>
      </c>
      <c r="AH610">
        <f ca="1">MEDIAN2(AG610,Analysis!$B$5,2)</f>
        <v>1.2084341150571394</v>
      </c>
      <c r="AI610">
        <f ca="1">AVERAGE2(AH610,Analysis!$B$6,2)</f>
        <v>1.2084341150571394</v>
      </c>
      <c r="AJ610">
        <f ca="1">INTEGRAL2(AI610,$B610,AJ609,AI609,$B609,Analysis!$B$22)</f>
        <v>0.2062461882827471</v>
      </c>
      <c r="AK610">
        <f ca="1">IF(AND(B610&lt;Analysis!$B$35,B610&gt;0),INTEGRAL2(AJ610,$B610,AK609,AJ609,$B609,Analysis!$B$23),0)</f>
        <v>6.9938147402572488E-3</v>
      </c>
      <c r="AM610">
        <f>Analysis!$B$31*'Flight Input'!U610+IF('Flight Input'!U610 &gt; 0,Analysis!$B$32,0)</f>
        <v>0</v>
      </c>
      <c r="AN610">
        <f ca="1">_xlfn.COVARIANCE.P($AK$102:$AK$1171,AM610:AM1679)</f>
        <v>3.1600841717350237E-6</v>
      </c>
      <c r="AO610">
        <f t="shared" ca="1" si="1207"/>
        <v>-6.9938147402572488E-3</v>
      </c>
    </row>
    <row r="611" spans="1:41" x14ac:dyDescent="0.3">
      <c r="A611">
        <v>609</v>
      </c>
      <c r="B611">
        <f>'Flight Input'!M611</f>
        <v>12.230676999999559</v>
      </c>
      <c r="C611">
        <f ca="1">INDIRECT(CONCATENATE("'Flight Input'!",Analysis!$B$2,A611+2))</f>
        <v>11.051043480000001</v>
      </c>
      <c r="D611">
        <f t="shared" si="1204"/>
        <v>1.9541000001481734E-2</v>
      </c>
      <c r="F611">
        <f t="shared" ca="1" si="1208"/>
        <v>120.28215606704819</v>
      </c>
      <c r="G611">
        <f t="shared" ca="1" si="1209"/>
        <v>731.86761760597142</v>
      </c>
      <c r="I611">
        <f>SUM(D$2:D611)/COUNT(D$2:D611)</f>
        <v>1.9996842364538789E-2</v>
      </c>
      <c r="J611">
        <f>D611/I611</f>
        <v>0.97720428281890048</v>
      </c>
      <c r="L611">
        <f ca="1">VARA(C$2:C611)</f>
        <v>2.6705283653101645E-2</v>
      </c>
      <c r="M611">
        <f ca="1">(L611-L610)/D611</f>
        <v>0.11390048807403823</v>
      </c>
      <c r="N611">
        <f t="shared" ca="1" si="1210"/>
        <v>-0.72190676009053223</v>
      </c>
      <c r="O611" t="b">
        <f ca="1">IF(OR(O610,M611*MIN((B611-B$2)*Analysis!$B$19,1)&gt;Analysis!$B$18),TRUE,FALSE)</f>
        <v>1</v>
      </c>
      <c r="P611">
        <f ca="1">IF(O611,P610,SUM(C$2:C611)/COUNT(C$2:C611))</f>
        <v>9.8538943641176484</v>
      </c>
      <c r="Q611">
        <f ca="1">IF(O611,C611-P611,0)</f>
        <v>1.1971491158823522</v>
      </c>
      <c r="R611">
        <f ca="1">R610+Q611*$D611</f>
        <v>0.28226137974448917</v>
      </c>
      <c r="S611">
        <f t="shared" ca="1" si="1211"/>
        <v>3.7676560884755322E-2</v>
      </c>
      <c r="U611">
        <f ca="1">MEDIAN2(Q611,Analysis!$B$5,2)</f>
        <v>1.1971491158823522</v>
      </c>
      <c r="V611">
        <f t="shared" ref="V611:W611" ca="1" si="1274">V610+U611*$D611</f>
        <v>0.28226137974448917</v>
      </c>
      <c r="W611">
        <f t="shared" ca="1" si="1274"/>
        <v>3.7676560884755322E-2</v>
      </c>
      <c r="Y611">
        <f ca="1">AVERAGE2(U611,Analysis!$B$5,2)</f>
        <v>1.1971491158823522</v>
      </c>
      <c r="Z611">
        <f t="shared" ref="Z611:AA611" ca="1" si="1275">Z610+Y611*$D611</f>
        <v>0.28226137974448917</v>
      </c>
      <c r="AA611">
        <f t="shared" ca="1" si="1275"/>
        <v>3.7676560884755322E-2</v>
      </c>
      <c r="AD611">
        <f ca="1">IF(B611&gt;0,C611-Analysis!$B$14,0)</f>
        <v>1.1943273350571406</v>
      </c>
      <c r="AE611">
        <f ca="1">IF(B611&gt;0,AE610+AD611*$D611,0)</f>
        <v>0.24630788675024018</v>
      </c>
      <c r="AF611">
        <f ca="1">IF(B611&gt;0,AF610+AE611*$D611,0)</f>
        <v>-0.27826249286801863</v>
      </c>
      <c r="AG611">
        <f ca="1">IF(AND(B611&gt;Analysis!$B$34,B611&lt;Analysis!$B$35),FilterInput(AD611,Analysis!$B$29,Analysis!$B$30),0)</f>
        <v>1.1943273350571406</v>
      </c>
      <c r="AH611">
        <f ca="1">MEDIAN2(AG611,Analysis!$B$5,2)</f>
        <v>1.1943273350571406</v>
      </c>
      <c r="AI611">
        <f ca="1">AVERAGE2(AH611,Analysis!$B$6,2)</f>
        <v>1.1943273350571406</v>
      </c>
      <c r="AJ611">
        <f ca="1">INTEGRAL2(AI611,$B611,AJ610,AI610,$B610,Analysis!$B$22)</f>
        <v>0.22992311300935081</v>
      </c>
      <c r="AK611">
        <f ca="1">IF(AND(B611&lt;Analysis!$B$35,B611&gt;0),INTEGRAL2(AJ611,$B611,AK610,AJ610,$B610,Analysis!$B$23),0)</f>
        <v>1.0947556400580578E-2</v>
      </c>
      <c r="AM611">
        <f>Analysis!$B$31*'Flight Input'!U611+IF('Flight Input'!U611 &gt; 0,Analysis!$B$32,0)</f>
        <v>0</v>
      </c>
      <c r="AN611">
        <f ca="1">_xlfn.COVARIANCE.P($AK$102:$AK$1171,AM611:AM1680)</f>
        <v>-4.1784757676175583E-5</v>
      </c>
      <c r="AO611">
        <f t="shared" ca="1" si="1207"/>
        <v>-1.0947556400580578E-2</v>
      </c>
    </row>
    <row r="612" spans="1:41" x14ac:dyDescent="0.3">
      <c r="A612">
        <v>610</v>
      </c>
      <c r="B612">
        <f>'Flight Input'!M612</f>
        <v>12.251044999997248</v>
      </c>
      <c r="C612">
        <f ca="1">INDIRECT(CONCATENATE("'Flight Input'!",Analysis!$B$2,A612+2))</f>
        <v>10.961880389999999</v>
      </c>
      <c r="D612">
        <f t="shared" si="1204"/>
        <v>2.0367999997688457E-2</v>
      </c>
      <c r="F612">
        <f t="shared" ca="1" si="1208"/>
        <v>120.50542764680637</v>
      </c>
      <c r="G612">
        <f t="shared" ca="1" si="1209"/>
        <v>734.32207215600306</v>
      </c>
      <c r="I612">
        <f>SUM(D$2:D612)/COUNT(D$2:D612)</f>
        <v>1.9997450819675102E-2</v>
      </c>
      <c r="J612">
        <f>D612/I612</f>
        <v>1.0185298206933846</v>
      </c>
      <c r="L612">
        <f ca="1">VARA(C$2:C612)</f>
        <v>2.8586752392777671E-2</v>
      </c>
      <c r="M612">
        <f ca="1">(L612-L611)/D612</f>
        <v>9.2373759813901807E-2</v>
      </c>
      <c r="N612">
        <f t="shared" ca="1" si="1210"/>
        <v>-4.3776065401669459</v>
      </c>
      <c r="O612" t="b">
        <f ca="1">IF(OR(O611,M612*MIN((B612-B$2)*Analysis!$B$19,1)&gt;Analysis!$B$18),TRUE,FALSE)</f>
        <v>1</v>
      </c>
      <c r="P612">
        <f ca="1">IF(O612,P611,SUM(C$2:C612)/COUNT(C$2:C612))</f>
        <v>9.8538943641176484</v>
      </c>
      <c r="Q612">
        <f ca="1">IF(O612,C612-P612,0)</f>
        <v>1.1079860258823508</v>
      </c>
      <c r="R612">
        <f ca="1">R611+Q612*$D612</f>
        <v>0.30482883911709974</v>
      </c>
      <c r="S612">
        <f t="shared" ca="1" si="1211"/>
        <v>4.3885314679187784E-2</v>
      </c>
      <c r="U612">
        <f ca="1">MEDIAN2(Q612,Analysis!$B$5,2)</f>
        <v>1.1079860258823508</v>
      </c>
      <c r="V612">
        <f t="shared" ref="V612:W612" ca="1" si="1276">V611+U612*$D612</f>
        <v>0.30482883911709974</v>
      </c>
      <c r="W612">
        <f t="shared" ca="1" si="1276"/>
        <v>4.3885314679187784E-2</v>
      </c>
      <c r="Y612">
        <f ca="1">AVERAGE2(U612,Analysis!$B$5,2)</f>
        <v>1.1079860258823508</v>
      </c>
      <c r="Z612">
        <f t="shared" ref="Z612:AA612" ca="1" si="1277">Z611+Y612*$D612</f>
        <v>0.30482883911709974</v>
      </c>
      <c r="AA612">
        <f t="shared" ca="1" si="1277"/>
        <v>4.3885314679187784E-2</v>
      </c>
      <c r="AD612">
        <f ca="1">IF(B612&gt;0,C612-Analysis!$B$14,0)</f>
        <v>1.1051642450571393</v>
      </c>
      <c r="AE612">
        <f ca="1">IF(B612&gt;0,AE611+AD612*$D612,0)</f>
        <v>0.26881787209100938</v>
      </c>
      <c r="AF612">
        <f ca="1">IF(B612&gt;0,AF611+AE612*$D612,0)</f>
        <v>-0.27278721044989035</v>
      </c>
      <c r="AG612">
        <f ca="1">IF(AND(B612&gt;Analysis!$B$34,B612&lt;Analysis!$B$35),FilterInput(AD612,Analysis!$B$29,Analysis!$B$30),0)</f>
        <v>1.1051642450571393</v>
      </c>
      <c r="AH612">
        <f ca="1">MEDIAN2(AG612,Analysis!$B$5,2)</f>
        <v>1.1051642450571393</v>
      </c>
      <c r="AI612">
        <f ca="1">AVERAGE2(AH612,Analysis!$B$6,2)</f>
        <v>1.1051642450571393</v>
      </c>
      <c r="AJ612">
        <f ca="1">INTEGRAL2(AI612,$B612,AJ611,AI611,$B611,Analysis!$B$22)</f>
        <v>0.25448619581745829</v>
      </c>
      <c r="AK612">
        <f ca="1">IF(AND(B612&lt;Analysis!$B$35,B612&gt;0),INTEGRAL2(AJ612,$B612,AK611,AJ611,$B611,Analysis!$B$23),0)</f>
        <v>1.5594277080331597E-2</v>
      </c>
      <c r="AM612">
        <f>Analysis!$B$31*'Flight Input'!U612+IF('Flight Input'!U612 &gt; 0,Analysis!$B$32,0)</f>
        <v>0</v>
      </c>
      <c r="AN612">
        <f ca="1">_xlfn.COVARIANCE.P($AK$102:$AK$1171,AM612:AM1681)</f>
        <v>-7.7501910331421398E-5</v>
      </c>
      <c r="AO612">
        <f t="shared" ca="1" si="1207"/>
        <v>-1.5594277080331597E-2</v>
      </c>
    </row>
    <row r="613" spans="1:41" x14ac:dyDescent="0.3">
      <c r="A613">
        <v>611</v>
      </c>
      <c r="B613">
        <f>'Flight Input'!M613</f>
        <v>12.270942000002833</v>
      </c>
      <c r="C613">
        <f ca="1">INDIRECT(CONCATENATE("'Flight Input'!",Analysis!$B$2,A613+2))</f>
        <v>11.32733232</v>
      </c>
      <c r="D613">
        <f t="shared" si="1204"/>
        <v>1.9897000005585141E-2</v>
      </c>
      <c r="F613">
        <f t="shared" ca="1" si="1208"/>
        <v>120.73080757804067</v>
      </c>
      <c r="G613">
        <f t="shared" ca="1" si="1209"/>
        <v>736.72425303505759</v>
      </c>
      <c r="I613">
        <f>SUM(D$2:D613)/COUNT(D$2:D613)</f>
        <v>1.9997286415724052E-2</v>
      </c>
      <c r="J613">
        <f>D613/I613</f>
        <v>0.99498499906166993</v>
      </c>
      <c r="L613">
        <f ca="1">VARA(C$2:C613)</f>
        <v>3.1967195608272748E-2</v>
      </c>
      <c r="M613">
        <f ca="1">(L613-L612)/D613</f>
        <v>0.16989713095171019</v>
      </c>
      <c r="N613">
        <f t="shared" ca="1" si="1210"/>
        <v>18.367187510550206</v>
      </c>
      <c r="O613" t="b">
        <f ca="1">IF(OR(O612,M613*MIN((B613-B$2)*Analysis!$B$19,1)&gt;Analysis!$B$18),TRUE,FALSE)</f>
        <v>1</v>
      </c>
      <c r="P613">
        <f ca="1">IF(O613,P612,SUM(C$2:C613)/COUNT(C$2:C613))</f>
        <v>9.8538943641176484</v>
      </c>
      <c r="Q613">
        <f ca="1">IF(O613,C613-P613,0)</f>
        <v>1.4734379558823516</v>
      </c>
      <c r="R613">
        <f ca="1">R612+Q613*$D613</f>
        <v>0.33414583413352023</v>
      </c>
      <c r="S613">
        <f t="shared" ca="1" si="1211"/>
        <v>5.0533814342808688E-2</v>
      </c>
      <c r="U613">
        <f ca="1">MEDIAN2(Q613,Analysis!$B$5,2)</f>
        <v>1.4734379558823516</v>
      </c>
      <c r="V613">
        <f t="shared" ref="V613:W613" ca="1" si="1278">V612+U613*$D613</f>
        <v>0.33414583413352023</v>
      </c>
      <c r="W613">
        <f t="shared" ca="1" si="1278"/>
        <v>5.0533814342808688E-2</v>
      </c>
      <c r="Y613">
        <f ca="1">AVERAGE2(U613,Analysis!$B$5,2)</f>
        <v>1.4734379558823516</v>
      </c>
      <c r="Z613">
        <f t="shared" ref="Z613:AA613" ca="1" si="1279">Z612+Y613*$D613</f>
        <v>0.33414583413352023</v>
      </c>
      <c r="AA613">
        <f t="shared" ca="1" si="1279"/>
        <v>5.0533814342808688E-2</v>
      </c>
      <c r="AD613">
        <f ca="1">IF(B613&gt;0,C613-Analysis!$B$14,0)</f>
        <v>1.47061617505714</v>
      </c>
      <c r="AE613">
        <f ca="1">IF(B613&gt;0,AE612+AD613*$D613,0)</f>
        <v>0.29807872213433489</v>
      </c>
      <c r="AF613">
        <f ca="1">IF(B613&gt;0,AF612+AE613*$D613,0)</f>
        <v>-0.26685633811391868</v>
      </c>
      <c r="AG613">
        <f ca="1">IF(AND(B613&gt;Analysis!$B$34,B613&lt;Analysis!$B$35),FilterInput(AD613,Analysis!$B$29,Analysis!$B$30),0)</f>
        <v>1.47061617505714</v>
      </c>
      <c r="AH613">
        <f ca="1">MEDIAN2(AG613,Analysis!$B$5,2)</f>
        <v>1.47061617505714</v>
      </c>
      <c r="AI613">
        <f ca="1">AVERAGE2(AH613,Analysis!$B$6,2)</f>
        <v>1.47061617505714</v>
      </c>
      <c r="AJ613">
        <f ca="1">INTEGRAL2(AI613,$B613,AJ612,AI612,$B612,Analysis!$B$22)</f>
        <v>0.27513283491833579</v>
      </c>
      <c r="AK613">
        <f ca="1">IF(AND(B613&lt;Analysis!$B$35,B613&gt;0),INTEGRAL2(AJ613,$B613,AK612,AJ612,$B612,Analysis!$B$23),0)</f>
        <v>2.0606829284431704E-2</v>
      </c>
      <c r="AM613">
        <f>Analysis!$B$31*'Flight Input'!U613+IF('Flight Input'!U613 &gt; 0,Analysis!$B$32,0)</f>
        <v>0</v>
      </c>
      <c r="AN613">
        <f ca="1">_xlfn.COVARIANCE.P($AK$102:$AK$1171,AM613:AM1682)</f>
        <v>-1.0900865536092182E-4</v>
      </c>
      <c r="AO613">
        <f t="shared" ca="1" si="1207"/>
        <v>-2.0606829284431704E-2</v>
      </c>
    </row>
    <row r="614" spans="1:41" x14ac:dyDescent="0.3">
      <c r="A614">
        <v>612</v>
      </c>
      <c r="B614">
        <f>'Flight Input'!M614</f>
        <v>12.29207700000552</v>
      </c>
      <c r="C614">
        <f ca="1">INDIRECT(CONCATENATE("'Flight Input'!",Analysis!$B$2,A614+2))</f>
        <v>11.410148340000001</v>
      </c>
      <c r="D614">
        <f t="shared" si="1204"/>
        <v>2.1135000002686866E-2</v>
      </c>
      <c r="F614">
        <f t="shared" ca="1" si="1208"/>
        <v>120.97196106323723</v>
      </c>
      <c r="G614">
        <f t="shared" ca="1" si="1209"/>
        <v>739.28099543245412</v>
      </c>
      <c r="I614">
        <f>SUM(D$2:D614)/COUNT(D$2:D614)</f>
        <v>1.9999145424853079E-2</v>
      </c>
      <c r="J614">
        <f>D614/I614</f>
        <v>1.0567951556781148</v>
      </c>
      <c r="L614">
        <f ca="1">VARA(C$2:C614)</f>
        <v>3.5727296316176493E-2</v>
      </c>
      <c r="M614">
        <f ca="1">(L614-L613)/D614</f>
        <v>0.17790871575234105</v>
      </c>
      <c r="N614">
        <f t="shared" ca="1" si="1210"/>
        <v>3.9184300917659187</v>
      </c>
      <c r="O614" t="b">
        <f ca="1">IF(OR(O613,M614*MIN((B614-B$2)*Analysis!$B$19,1)&gt;Analysis!$B$18),TRUE,FALSE)</f>
        <v>1</v>
      </c>
      <c r="P614">
        <f ca="1">IF(O614,P613,SUM(C$2:C614)/COUNT(C$2:C614))</f>
        <v>9.8538943641176484</v>
      </c>
      <c r="Q614">
        <f ca="1">IF(O614,C614-P614,0)</f>
        <v>1.5562539758823526</v>
      </c>
      <c r="R614">
        <f ca="1">R613+Q614*$D614</f>
        <v>0.3670372619179752</v>
      </c>
      <c r="S614">
        <f t="shared" ca="1" si="1211"/>
        <v>5.8291146874431272E-2</v>
      </c>
      <c r="U614">
        <f ca="1">MEDIAN2(Q614,Analysis!$B$5,2)</f>
        <v>1.5562539758823526</v>
      </c>
      <c r="V614">
        <f t="shared" ref="V614:W614" ca="1" si="1280">V613+U614*$D614</f>
        <v>0.3670372619179752</v>
      </c>
      <c r="W614">
        <f t="shared" ca="1" si="1280"/>
        <v>5.8291146874431272E-2</v>
      </c>
      <c r="Y614">
        <f ca="1">AVERAGE2(U614,Analysis!$B$5,2)</f>
        <v>1.5562539758823526</v>
      </c>
      <c r="Z614">
        <f t="shared" ref="Z614:AA614" ca="1" si="1281">Z613+Y614*$D614</f>
        <v>0.3670372619179752</v>
      </c>
      <c r="AA614">
        <f t="shared" ca="1" si="1281"/>
        <v>5.8291146874431272E-2</v>
      </c>
      <c r="AD614">
        <f ca="1">IF(B614&gt;0,C614-Analysis!$B$14,0)</f>
        <v>1.553432195057141</v>
      </c>
      <c r="AE614">
        <f ca="1">IF(B614&gt;0,AE613+AD614*$D614,0)</f>
        <v>0.33091051158104146</v>
      </c>
      <c r="AF614">
        <f ca="1">IF(B614&gt;0,AF613+AE614*$D614,0)</f>
        <v>-0.25986254445076423</v>
      </c>
      <c r="AG614">
        <f ca="1">IF(AND(B614&gt;Analysis!$B$34,B614&lt;Analysis!$B$35),FilterInput(AD614,Analysis!$B$29,Analysis!$B$30),0)</f>
        <v>1.553432195057141</v>
      </c>
      <c r="AH614">
        <f ca="1">MEDIAN2(AG614,Analysis!$B$5,2)</f>
        <v>1.553432195057141</v>
      </c>
      <c r="AI614">
        <f ca="1">AVERAGE2(AH614,Analysis!$B$6,2)</f>
        <v>1.553432195057141</v>
      </c>
      <c r="AJ614">
        <f ca="1">INTEGRAL2(AI614,$B614,AJ613,AI613,$B613,Analysis!$B$22)</f>
        <v>0.30612688065200411</v>
      </c>
      <c r="AK614">
        <f ca="1">IF(AND(B614&lt;Analysis!$B$35,B614&gt;0),INTEGRAL2(AJ614,$B614,AK613,AJ613,$B613,Analysis!$B$23),0)</f>
        <v>2.6424237498810014E-2</v>
      </c>
      <c r="AM614">
        <f>Analysis!$B$31*'Flight Input'!U614+IF('Flight Input'!U614 &gt; 0,Analysis!$B$32,0)</f>
        <v>0</v>
      </c>
      <c r="AN614">
        <f ca="1">_xlfn.COVARIANCE.P($AK$102:$AK$1171,AM614:AM1683)</f>
        <v>-1.338651340691557E-4</v>
      </c>
      <c r="AO614">
        <f t="shared" ca="1" si="1207"/>
        <v>-2.6424237498810014E-2</v>
      </c>
    </row>
    <row r="615" spans="1:41" x14ac:dyDescent="0.3">
      <c r="A615">
        <v>613</v>
      </c>
      <c r="B615">
        <f>'Flight Input'!M615</f>
        <v>12.30597200000193</v>
      </c>
      <c r="C615">
        <f ca="1">INDIRECT(CONCATENATE("'Flight Input'!",Analysis!$B$2,A615+2))</f>
        <v>11.2420638</v>
      </c>
      <c r="D615">
        <f t="shared" si="1204"/>
        <v>1.3894999996409751E-2</v>
      </c>
      <c r="F615">
        <f t="shared" ca="1" si="1208"/>
        <v>121.12816953969786</v>
      </c>
      <c r="G615">
        <f t="shared" ca="1" si="1209"/>
        <v>740.96407134777337</v>
      </c>
      <c r="I615">
        <f>SUM(D$2:D615)/COUNT(D$2:D615)</f>
        <v>1.9989187601968179E-2</v>
      </c>
      <c r="J615">
        <f>D615/I615</f>
        <v>0.69512579866135327</v>
      </c>
      <c r="L615">
        <f ca="1">VARA(C$2:C615)</f>
        <v>3.8673130354417523E-2</v>
      </c>
      <c r="M615">
        <f ca="1">(L615-L614)/D615</f>
        <v>0.21200676783031211</v>
      </c>
      <c r="N615">
        <f t="shared" ca="1" si="1210"/>
        <v>-12.096764306832027</v>
      </c>
      <c r="O615" t="b">
        <f ca="1">IF(OR(O614,M615*MIN((B615-B$2)*Analysis!$B$19,1)&gt;Analysis!$B$18),TRUE,FALSE)</f>
        <v>1</v>
      </c>
      <c r="P615">
        <f ca="1">IF(O615,P614,SUM(C$2:C615)/COUNT(C$2:C615))</f>
        <v>9.8538943641176484</v>
      </c>
      <c r="Q615">
        <f ca="1">IF(O615,C615-P615,0)</f>
        <v>1.388169435882352</v>
      </c>
      <c r="R615">
        <f ca="1">R614+Q615*$D615</f>
        <v>0.38632587622457659</v>
      </c>
      <c r="S615">
        <f t="shared" ca="1" si="1211"/>
        <v>6.3659144923184752E-2</v>
      </c>
      <c r="U615">
        <f ca="1">MEDIAN2(Q615,Analysis!$B$5,2)</f>
        <v>1.388169435882352</v>
      </c>
      <c r="V615">
        <f t="shared" ref="V615:W615" ca="1" si="1282">V614+U615*$D615</f>
        <v>0.38632587622457659</v>
      </c>
      <c r="W615">
        <f t="shared" ca="1" si="1282"/>
        <v>6.3659144923184752E-2</v>
      </c>
      <c r="Y615">
        <f ca="1">AVERAGE2(U615,Analysis!$B$5,2)</f>
        <v>1.388169435882352</v>
      </c>
      <c r="Z615">
        <f t="shared" ref="Z615:AA615" ca="1" si="1283">Z614+Y615*$D615</f>
        <v>0.38632587622457659</v>
      </c>
      <c r="AA615">
        <f t="shared" ca="1" si="1283"/>
        <v>6.3659144923184752E-2</v>
      </c>
      <c r="AD615">
        <f ca="1">IF(B615&gt;0,C615-Analysis!$B$14,0)</f>
        <v>1.3853476550571404</v>
      </c>
      <c r="AE615">
        <f ca="1">IF(B615&gt;0,AE614+AD615*$D615,0)</f>
        <v>0.3501599172430867</v>
      </c>
      <c r="AF615">
        <f ca="1">IF(B615&gt;0,AF614+AE615*$D615,0)</f>
        <v>-0.2549970724019287</v>
      </c>
      <c r="AG615">
        <f ca="1">IF(AND(B615&gt;Analysis!$B$34,B615&lt;Analysis!$B$35),FilterInput(AD615,Analysis!$B$29,Analysis!$B$30),0)</f>
        <v>1.3853476550571404</v>
      </c>
      <c r="AH615">
        <f ca="1">MEDIAN2(AG615,Analysis!$B$5,2)</f>
        <v>1.3853476550571404</v>
      </c>
      <c r="AI615">
        <f ca="1">AVERAGE2(AH615,Analysis!$B$6,2)</f>
        <v>1.3853476550571404</v>
      </c>
      <c r="AJ615">
        <f ca="1">INTEGRAL2(AI615,$B615,AJ614,AI614,$B614,Analysis!$B$22)</f>
        <v>0.33104966877395359</v>
      </c>
      <c r="AK615">
        <f ca="1">IF(AND(B615&lt;Analysis!$B$35,B615&gt;0),INTEGRAL2(AJ615,$B615,AK614,AJ614,$B614,Analysis!$B$23),0)</f>
        <v>3.0225997710573212E-2</v>
      </c>
      <c r="AM615">
        <f>Analysis!$B$31*'Flight Input'!U615+IF('Flight Input'!U615 &gt; 0,Analysis!$B$32,0)</f>
        <v>0</v>
      </c>
      <c r="AN615">
        <f ca="1">_xlfn.COVARIANCE.P($AK$102:$AK$1171,AM615:AM1684)</f>
        <v>-1.5295020744282236E-4</v>
      </c>
      <c r="AO615">
        <f t="shared" ca="1" si="1207"/>
        <v>-3.0225997710573212E-2</v>
      </c>
    </row>
    <row r="616" spans="1:41" x14ac:dyDescent="0.3">
      <c r="A616">
        <v>614</v>
      </c>
      <c r="B616">
        <f>'Flight Input'!M616</f>
        <v>12.330021999994642</v>
      </c>
      <c r="C616">
        <f ca="1">INDIRECT(CONCATENATE("'Flight Input'!",Analysis!$B$2,A616+2))</f>
        <v>11.104380450000001</v>
      </c>
      <c r="D616">
        <f t="shared" si="1204"/>
        <v>2.4049999992712401E-2</v>
      </c>
      <c r="F616">
        <f t="shared" ca="1" si="1208"/>
        <v>121.39522988943943</v>
      </c>
      <c r="G616">
        <f t="shared" ca="1" si="1209"/>
        <v>743.88362662572968</v>
      </c>
      <c r="I616">
        <f>SUM(D$2:D616)/COUNT(D$2:D616)</f>
        <v>1.9995801302930303E-2</v>
      </c>
      <c r="J616">
        <f>D616/I616</f>
        <v>1.2027524993053402</v>
      </c>
      <c r="L616">
        <f ca="1">VARA(C$2:C616)</f>
        <v>4.1023324132495598E-2</v>
      </c>
      <c r="M616">
        <f ca="1">(L616-L615)/D616</f>
        <v>9.7721155043252697E-2</v>
      </c>
      <c r="N616">
        <f t="shared" ca="1" si="1210"/>
        <v>-5.7248794196141484</v>
      </c>
      <c r="O616" t="b">
        <f ca="1">IF(OR(O615,M616*MIN((B616-B$2)*Analysis!$B$19,1)&gt;Analysis!$B$18),TRUE,FALSE)</f>
        <v>1</v>
      </c>
      <c r="P616">
        <f ca="1">IF(O616,P615,SUM(C$2:C616)/COUNT(C$2:C616))</f>
        <v>9.8538943641176484</v>
      </c>
      <c r="Q616">
        <f ca="1">IF(O616,C616-P616,0)</f>
        <v>1.2504860858823523</v>
      </c>
      <c r="R616">
        <f ca="1">R615+Q616*$D616</f>
        <v>0.41640006658093415</v>
      </c>
      <c r="S616">
        <f t="shared" ca="1" si="1211"/>
        <v>7.3673566521421666E-2</v>
      </c>
      <c r="U616">
        <f ca="1">MEDIAN2(Q616,Analysis!$B$5,2)</f>
        <v>1.2504860858823523</v>
      </c>
      <c r="V616">
        <f t="shared" ref="V616:W616" ca="1" si="1284">V615+U616*$D616</f>
        <v>0.41640006658093415</v>
      </c>
      <c r="W616">
        <f t="shared" ca="1" si="1284"/>
        <v>7.3673566521421666E-2</v>
      </c>
      <c r="Y616">
        <f ca="1">AVERAGE2(U616,Analysis!$B$5,2)</f>
        <v>1.2504860858823523</v>
      </c>
      <c r="Z616">
        <f t="shared" ref="Z616:AA616" ca="1" si="1285">Z615+Y616*$D616</f>
        <v>0.41640006658093415</v>
      </c>
      <c r="AA616">
        <f t="shared" ca="1" si="1285"/>
        <v>7.3673566521421666E-2</v>
      </c>
      <c r="AD616">
        <f ca="1">IF(B616&gt;0,C616-Analysis!$B$14,0)</f>
        <v>1.2476643050571408</v>
      </c>
      <c r="AE616">
        <f ca="1">IF(B616&gt;0,AE615+AD616*$D616,0)</f>
        <v>0.38016624377061847</v>
      </c>
      <c r="AF616">
        <f ca="1">IF(B616&gt;0,AF615+AE616*$D616,0)</f>
        <v>-0.24585407424201583</v>
      </c>
      <c r="AG616">
        <f ca="1">IF(AND(B616&gt;Analysis!$B$34,B616&lt;Analysis!$B$35),FilterInput(AD616,Analysis!$B$29,Analysis!$B$30),0)</f>
        <v>1.2476643050571408</v>
      </c>
      <c r="AH616">
        <f ca="1">MEDIAN2(AG616,Analysis!$B$5,2)</f>
        <v>1.2476643050571408</v>
      </c>
      <c r="AI616">
        <f ca="1">AVERAGE2(AH616,Analysis!$B$6,2)</f>
        <v>1.2476643050571408</v>
      </c>
      <c r="AJ616">
        <f ca="1">INTEGRAL2(AI616,$B616,AJ615,AI615,$B615,Analysis!$B$22)</f>
        <v>0.36374096374928439</v>
      </c>
      <c r="AK616">
        <f ca="1">IF(AND(B616&lt;Analysis!$B$35,B616&gt;0),INTEGRAL2(AJ616,$B616,AK615,AJ615,$B615,Analysis!$B$23),0)</f>
        <v>3.8369076980960461E-2</v>
      </c>
      <c r="AM616">
        <f>Analysis!$B$31*'Flight Input'!U616+IF('Flight Input'!U616 &gt; 0,Analysis!$B$32,0)</f>
        <v>0</v>
      </c>
      <c r="AN616">
        <f ca="1">_xlfn.COVARIANCE.P($AK$102:$AK$1171,AM616:AM1685)</f>
        <v>-1.6663230919055949E-4</v>
      </c>
      <c r="AO616">
        <f t="shared" ca="1" si="1207"/>
        <v>-3.8369076980960461E-2</v>
      </c>
    </row>
    <row r="617" spans="1:41" x14ac:dyDescent="0.3">
      <c r="A617">
        <v>615</v>
      </c>
      <c r="B617">
        <f>'Flight Input'!M617</f>
        <v>12.33946499999729</v>
      </c>
      <c r="C617">
        <f ca="1">INDIRECT(CONCATENATE("'Flight Input'!",Analysis!$B$2,A617+2))</f>
        <v>11.110599990000001</v>
      </c>
      <c r="D617">
        <f t="shared" si="1204"/>
        <v>9.4430000026477501E-3</v>
      </c>
      <c r="F617">
        <f t="shared" ca="1" si="1208"/>
        <v>121.50014728517442</v>
      </c>
      <c r="G617">
        <f t="shared" ca="1" si="1209"/>
        <v>745.03095251686523</v>
      </c>
      <c r="I617">
        <f>SUM(D$2:D617)/COUNT(D$2:D617)</f>
        <v>1.9978642276425779E-2</v>
      </c>
      <c r="J617">
        <f>D617/I617</f>
        <v>0.4726547415982425</v>
      </c>
      <c r="L617">
        <f ca="1">VARA(C$2:C617)</f>
        <v>4.3382675813877176E-2</v>
      </c>
      <c r="M617">
        <f ca="1">(L617-L616)/D617</f>
        <v>0.24985192001694728</v>
      </c>
      <c r="N617">
        <f t="shared" ca="1" si="1210"/>
        <v>0.65864026244372642</v>
      </c>
      <c r="O617" t="b">
        <f ca="1">IF(OR(O616,M617*MIN((B617-B$2)*Analysis!$B$19,1)&gt;Analysis!$B$18),TRUE,FALSE)</f>
        <v>1</v>
      </c>
      <c r="P617">
        <f ca="1">IF(O617,P616,SUM(C$2:C617)/COUNT(C$2:C617))</f>
        <v>9.8538943641176484</v>
      </c>
      <c r="Q617">
        <f ca="1">IF(O617,C617-P617,0)</f>
        <v>1.2567056258823524</v>
      </c>
      <c r="R617">
        <f ca="1">R616+Q617*$D617</f>
        <v>0.42826713780946862</v>
      </c>
      <c r="S617">
        <f t="shared" ca="1" si="1211"/>
        <v>7.771769310489042E-2</v>
      </c>
      <c r="U617">
        <f ca="1">MEDIAN2(Q617,Analysis!$B$5,2)</f>
        <v>1.2567056258823524</v>
      </c>
      <c r="V617">
        <f t="shared" ref="V617:W617" ca="1" si="1286">V616+U617*$D617</f>
        <v>0.42826713780946862</v>
      </c>
      <c r="W617">
        <f t="shared" ca="1" si="1286"/>
        <v>7.771769310489042E-2</v>
      </c>
      <c r="Y617">
        <f ca="1">AVERAGE2(U617,Analysis!$B$5,2)</f>
        <v>1.2567056258823524</v>
      </c>
      <c r="Z617">
        <f t="shared" ref="Z617:AA617" ca="1" si="1287">Z616+Y617*$D617</f>
        <v>0.42826713780946862</v>
      </c>
      <c r="AA617">
        <f t="shared" ca="1" si="1287"/>
        <v>7.771769310489042E-2</v>
      </c>
      <c r="AD617">
        <f ca="1">IF(B617&gt;0,C617-Analysis!$B$14,0)</f>
        <v>1.2538838450571408</v>
      </c>
      <c r="AE617">
        <f ca="1">IF(B617&gt;0,AE616+AD617*$D617,0)</f>
        <v>0.39200666892281305</v>
      </c>
      <c r="AF617">
        <f ca="1">IF(B617&gt;0,AF616+AE617*$D617,0)</f>
        <v>-0.24215235526633977</v>
      </c>
      <c r="AG617">
        <f ca="1">IF(AND(B617&gt;Analysis!$B$34,B617&lt;Analysis!$B$35),FilterInput(AD617,Analysis!$B$29,Analysis!$B$30),0)</f>
        <v>1.2538838450571408</v>
      </c>
      <c r="AH617">
        <f ca="1">MEDIAN2(AG617,Analysis!$B$5,2)</f>
        <v>1.2538838450571408</v>
      </c>
      <c r="AI617">
        <f ca="1">AVERAGE2(AH617,Analysis!$B$6,2)</f>
        <v>1.2538838450571408</v>
      </c>
      <c r="AJ617">
        <f ca="1">INTEGRAL2(AI617,$B617,AJ616,AI616,$B616,Analysis!$B$22)</f>
        <v>0.37527248661839285</v>
      </c>
      <c r="AK617">
        <f ca="1">IF(AND(B617&lt;Analysis!$B$35,B617&gt;0),INTEGRAL2(AJ617,$B617,AK616,AJ616,$B616,Analysis!$B$23),0)</f>
        <v>4.1369353737148076E-2</v>
      </c>
      <c r="AM617">
        <f>Analysis!$B$31*'Flight Input'!U617+IF('Flight Input'!U617 &gt; 0,Analysis!$B$32,0)</f>
        <v>0</v>
      </c>
      <c r="AN617">
        <f ca="1">_xlfn.COVARIANCE.P($AK$102:$AK$1171,AM617:AM1686)</f>
        <v>-1.7567837706770946E-4</v>
      </c>
      <c r="AO617">
        <f t="shared" ca="1" si="1207"/>
        <v>-4.1369353737148076E-2</v>
      </c>
    </row>
    <row r="618" spans="1:41" x14ac:dyDescent="0.3">
      <c r="A618">
        <v>616</v>
      </c>
      <c r="B618">
        <f>'Flight Input'!M618</f>
        <v>13.351790000000619</v>
      </c>
      <c r="C618">
        <f ca="1">INDIRECT(CONCATENATE("'Flight Input'!",Analysis!$B$2,A618+2))</f>
        <v>9.0461051100000009</v>
      </c>
      <c r="D618">
        <f t="shared" si="1204"/>
        <v>1.0123250000033295</v>
      </c>
      <c r="F618">
        <f t="shared" ca="1" si="1208"/>
        <v>130.65774564068528</v>
      </c>
      <c r="G618">
        <f t="shared" ca="1" si="1209"/>
        <v>877.29905487300698</v>
      </c>
      <c r="I618">
        <f>SUM(D$2:D618)/COUNT(D$2:D618)</f>
        <v>2.1589594155852571E-2</v>
      </c>
      <c r="J618">
        <f>D618/I618</f>
        <v>46.889487254622871</v>
      </c>
      <c r="L618">
        <f ca="1">VARA(C$2:C618)</f>
        <v>4.4466770686523688E-2</v>
      </c>
      <c r="M618">
        <f ca="1">(L618-L617)/D618</f>
        <v>1.0708960784757324E-3</v>
      </c>
      <c r="N618">
        <f t="shared" ca="1" si="1210"/>
        <v>-2.0393597708178794</v>
      </c>
      <c r="O618" t="b">
        <f ca="1">IF(OR(O617,M618*MIN((B618-B$2)*Analysis!$B$19,1)&gt;Analysis!$B$18),TRUE,FALSE)</f>
        <v>1</v>
      </c>
      <c r="P618">
        <f ca="1">IF(O618,P617,SUM(C$2:C618)/COUNT(C$2:C618))</f>
        <v>9.8538943641176484</v>
      </c>
      <c r="Q618">
        <f ca="1">IF(O618,C618-P618,0)</f>
        <v>-0.80778925411764746</v>
      </c>
      <c r="R618">
        <f ca="1">R617+Q618*$D618</f>
        <v>-0.38947811886786837</v>
      </c>
      <c r="S618">
        <f t="shared" ca="1" si="1211"/>
        <v>-0.31656074357932118</v>
      </c>
      <c r="U618">
        <f ca="1">MEDIAN2(Q618,Analysis!$B$5,2)</f>
        <v>-0.80778925411764746</v>
      </c>
      <c r="V618">
        <f t="shared" ref="V618:W618" ca="1" si="1288">V617+U618*$D618</f>
        <v>-0.38947811886786837</v>
      </c>
      <c r="W618">
        <f t="shared" ca="1" si="1288"/>
        <v>-0.31656074357932118</v>
      </c>
      <c r="Y618">
        <f ca="1">AVERAGE2(U618,Analysis!$B$5,2)</f>
        <v>-0.80778925411764746</v>
      </c>
      <c r="Z618">
        <f t="shared" ref="Z618:AA618" ca="1" si="1289">Z617+Y618*$D618</f>
        <v>-0.38947811886786837</v>
      </c>
      <c r="AA618">
        <f t="shared" ca="1" si="1289"/>
        <v>-0.31656074357932118</v>
      </c>
      <c r="AD618">
        <f ca="1">IF(B618&gt;0,C618-Analysis!$B$14,0)</f>
        <v>-0.81061103494285902</v>
      </c>
      <c r="AE618">
        <f ca="1">IF(B618&gt;0,AE617+AD618*$D618,0)</f>
        <v>-0.42859514702841567</v>
      </c>
      <c r="AF618">
        <f ca="1">IF(B618&gt;0,AF617+AE618*$D618,0)</f>
        <v>-0.67602993748330764</v>
      </c>
      <c r="AG618">
        <f ca="1">IF(AND(B618&gt;Analysis!$B$34,B618&lt;Analysis!$B$35),FilterInput(AD618,Analysis!$B$29,Analysis!$B$30),0)</f>
        <v>-0.81061103494285902</v>
      </c>
      <c r="AH618">
        <f ca="1">MEDIAN2(AG618,Analysis!$B$5,2)</f>
        <v>-0.81061103494285902</v>
      </c>
      <c r="AI618">
        <f ca="1">AVERAGE2(AH618,Analysis!$B$6,2)</f>
        <v>-0.81061103494285902</v>
      </c>
      <c r="AJ618">
        <f ca="1">INTEGRAL2(AI618,$B618,AJ617,AI617,$B617,Analysis!$B$22)</f>
        <v>-0.44437286960032224</v>
      </c>
      <c r="AK618">
        <f ca="1">IF(AND(B618&lt;Analysis!$B$35,B618&gt;0),INTEGRAL2(AJ618,$B618,AK617,AJ617,$B617,Analysis!$B$23),0)</f>
        <v>-0.40812011001455367</v>
      </c>
      <c r="AM618">
        <f>Analysis!$B$31*'Flight Input'!U618+IF('Flight Input'!U618 &gt; 0,Analysis!$B$32,0)</f>
        <v>-0.63347299999999995</v>
      </c>
      <c r="AN618">
        <f ca="1">_xlfn.COVARIANCE.P($AK$102:$AK$1171,AM618:AM1687)</f>
        <v>-1.7946095412009621E-4</v>
      </c>
      <c r="AO618">
        <f t="shared" ca="1" si="1207"/>
        <v>-0.22535288998544628</v>
      </c>
    </row>
    <row r="619" spans="1:41" x14ac:dyDescent="0.3">
      <c r="A619">
        <v>617</v>
      </c>
      <c r="B619">
        <f>'Flight Input'!M619</f>
        <v>13.371859999999288</v>
      </c>
      <c r="C619">
        <f ca="1">INDIRECT(CONCATENATE("'Flight Input'!",Analysis!$B$2,A619+2))</f>
        <v>9.0076400999999997</v>
      </c>
      <c r="D619">
        <f t="shared" si="1204"/>
        <v>2.0069999998668209E-2</v>
      </c>
      <c r="F619">
        <f t="shared" ca="1" si="1208"/>
        <v>130.83852897748028</v>
      </c>
      <c r="G619">
        <f t="shared" ca="1" si="1209"/>
        <v>879.92498414941076</v>
      </c>
      <c r="I619">
        <f>SUM(D$2:D619)/COUNT(D$2:D619)</f>
        <v>2.158713128039522E-2</v>
      </c>
      <c r="J619">
        <f>D619/I619</f>
        <v>0.92972056999973762</v>
      </c>
      <c r="L619">
        <f ca="1">VARA(C$2:C619)</f>
        <v>4.565090831338274E-2</v>
      </c>
      <c r="M619">
        <f ca="1">(L619-L618)/D619</f>
        <v>5.9000380016822555E-2</v>
      </c>
      <c r="N619">
        <f t="shared" ca="1" si="1210"/>
        <v>-1.9165426010240996</v>
      </c>
      <c r="O619" t="b">
        <f ca="1">IF(OR(O618,M619*MIN((B619-B$2)*Analysis!$B$19,1)&gt;Analysis!$B$18),TRUE,FALSE)</f>
        <v>1</v>
      </c>
      <c r="P619">
        <f ca="1">IF(O619,P618,SUM(C$2:C619)/COUNT(C$2:C619))</f>
        <v>9.8538943641176484</v>
      </c>
      <c r="Q619">
        <f ca="1">IF(O619,C619-P619,0)</f>
        <v>-0.8462542641176487</v>
      </c>
      <c r="R619">
        <f ca="1">R618+Q619*$D619</f>
        <v>-0.40646244194758252</v>
      </c>
      <c r="S619">
        <f t="shared" ca="1" si="1211"/>
        <v>-0.32471844478866785</v>
      </c>
      <c r="U619">
        <f ca="1">MEDIAN2(Q619,Analysis!$B$5,2)</f>
        <v>-0.8462542641176487</v>
      </c>
      <c r="V619">
        <f t="shared" ref="V619:W619" ca="1" si="1290">V618+U619*$D619</f>
        <v>-0.40646244194758252</v>
      </c>
      <c r="W619">
        <f t="shared" ca="1" si="1290"/>
        <v>-0.32471844478866785</v>
      </c>
      <c r="Y619">
        <f ca="1">AVERAGE2(U619,Analysis!$B$5,2)</f>
        <v>-0.8462542641176487</v>
      </c>
      <c r="Z619">
        <f t="shared" ref="Z619:AA619" ca="1" si="1291">Z618+Y619*$D619</f>
        <v>-0.40646244194758252</v>
      </c>
      <c r="AA619">
        <f t="shared" ca="1" si="1291"/>
        <v>-0.32471844478866785</v>
      </c>
      <c r="AD619">
        <f ca="1">IF(B619&gt;0,C619-Analysis!$B$14,0)</f>
        <v>-0.84907604494286026</v>
      </c>
      <c r="AE619">
        <f ca="1">IF(B619&gt;0,AE618+AD619*$D619,0)</f>
        <v>-0.4456361032492881</v>
      </c>
      <c r="AF619">
        <f ca="1">IF(B619&gt;0,AF618+AE619*$D619,0)</f>
        <v>-0.68497385407492739</v>
      </c>
      <c r="AG619">
        <f ca="1">IF(AND(B619&gt;Analysis!$B$34,B619&lt;Analysis!$B$35),FilterInput(AD619,Analysis!$B$29,Analysis!$B$30),0)</f>
        <v>-0.84907604494286026</v>
      </c>
      <c r="AH619">
        <f ca="1">MEDIAN2(AG619,Analysis!$B$5,2)</f>
        <v>-0.84907604494286026</v>
      </c>
      <c r="AI619">
        <f ca="1">AVERAGE2(AH619,Analysis!$B$6,2)</f>
        <v>-0.84907604494286026</v>
      </c>
      <c r="AJ619">
        <f ca="1">INTEGRAL2(AI619,$B619,AJ618,AI618,$B618,Analysis!$B$22)</f>
        <v>-0.46051496734131436</v>
      </c>
      <c r="AK619">
        <f ca="1">IF(AND(B619&lt;Analysis!$B$35,B619&gt;0),INTEGRAL2(AJ619,$B619,AK618,AJ618,$B618,Analysis!$B$23),0)</f>
        <v>-0.41700473641519614</v>
      </c>
      <c r="AM619">
        <f>Analysis!$B$31*'Flight Input'!U619+IF('Flight Input'!U619 &gt; 0,Analysis!$B$32,0)</f>
        <v>-0.63943399999999995</v>
      </c>
      <c r="AN619">
        <f ca="1">_xlfn.COVARIANCE.P($AK$102:$AK$1171,AM619:AM1688)</f>
        <v>-1.8111932823011771E-4</v>
      </c>
      <c r="AO619">
        <f t="shared" ca="1" si="1207"/>
        <v>-0.2224292635848038</v>
      </c>
    </row>
    <row r="620" spans="1:41" x14ac:dyDescent="0.3">
      <c r="A620">
        <v>618</v>
      </c>
      <c r="B620">
        <f>'Flight Input'!M620</f>
        <v>13.388863999993191</v>
      </c>
      <c r="C620">
        <f ca="1">INDIRECT(CONCATENATE("'Flight Input'!",Analysis!$B$2,A620+2))</f>
        <v>9.1493553600000013</v>
      </c>
      <c r="D620">
        <f t="shared" si="1204"/>
        <v>1.7003999993903562E-2</v>
      </c>
      <c r="F620">
        <f t="shared" ca="1" si="1208"/>
        <v>130.99410461596594</v>
      </c>
      <c r="G620">
        <f t="shared" ca="1" si="1209"/>
        <v>882.15240790350208</v>
      </c>
      <c r="I620">
        <f>SUM(D$2:D620)/COUNT(D$2:D620)</f>
        <v>2.1579715210352353E-2</v>
      </c>
      <c r="J620">
        <f>D620/I620</f>
        <v>0.78796220562476649</v>
      </c>
      <c r="L620">
        <f ca="1">VARA(C$2:C620)</f>
        <v>4.645681723930524E-2</v>
      </c>
      <c r="M620">
        <f ca="1">(L620-L619)/D620</f>
        <v>4.7395255599355542E-2</v>
      </c>
      <c r="N620">
        <f t="shared" ca="1" si="1210"/>
        <v>8.3342307722189304</v>
      </c>
      <c r="O620" t="b">
        <f ca="1">IF(OR(O619,M620*MIN((B620-B$2)*Analysis!$B$19,1)&gt;Analysis!$B$18),TRUE,FALSE)</f>
        <v>1</v>
      </c>
      <c r="P620">
        <f ca="1">IF(O620,P619,SUM(C$2:C620)/COUNT(C$2:C620))</f>
        <v>9.8538943641176484</v>
      </c>
      <c r="Q620">
        <f ca="1">IF(O620,C620-P620,0)</f>
        <v>-0.70453900411764714</v>
      </c>
      <c r="R620">
        <f ca="1">R619+Q620*$D620</f>
        <v>-0.4184424231693038</v>
      </c>
      <c r="S620">
        <f t="shared" ca="1" si="1211"/>
        <v>-0.33183363974968766</v>
      </c>
      <c r="U620">
        <f ca="1">MEDIAN2(Q620,Analysis!$B$5,2)</f>
        <v>-0.70453900411764714</v>
      </c>
      <c r="V620">
        <f t="shared" ref="V620:W620" ca="1" si="1292">V619+U620*$D620</f>
        <v>-0.4184424231693038</v>
      </c>
      <c r="W620">
        <f t="shared" ca="1" si="1292"/>
        <v>-0.33183363974968766</v>
      </c>
      <c r="Y620">
        <f ca="1">AVERAGE2(U620,Analysis!$B$5,2)</f>
        <v>-0.70453900411764714</v>
      </c>
      <c r="Z620">
        <f t="shared" ref="Z620:AA620" ca="1" si="1293">Z619+Y620*$D620</f>
        <v>-0.4184424231693038</v>
      </c>
      <c r="AA620">
        <f t="shared" ca="1" si="1293"/>
        <v>-0.33183363974968766</v>
      </c>
      <c r="AD620">
        <f ca="1">IF(B620&gt;0,C620-Analysis!$B$14,0)</f>
        <v>-0.7073607849428587</v>
      </c>
      <c r="AE620">
        <f ca="1">IF(B620&gt;0,AE619+AD620*$D620,0)</f>
        <v>-0.4576640660321441</v>
      </c>
      <c r="AF620">
        <f ca="1">IF(B620&gt;0,AF619+AE620*$D620,0)</f>
        <v>-0.69275597385094789</v>
      </c>
      <c r="AG620">
        <f ca="1">IF(AND(B620&gt;Analysis!$B$34,B620&lt;Analysis!$B$35),FilterInput(AD620,Analysis!$B$29,Analysis!$B$30),0)</f>
        <v>-0.7073607849428587</v>
      </c>
      <c r="AH620">
        <f ca="1">MEDIAN2(AG620,Analysis!$B$5,2)</f>
        <v>-0.7073607849428587</v>
      </c>
      <c r="AI620">
        <f ca="1">AVERAGE2(AH620,Analysis!$B$6,2)</f>
        <v>-0.7073607849428587</v>
      </c>
      <c r="AJ620">
        <f ca="1">INTEGRAL2(AI620,$B620,AJ619,AI619,$B619,Analysis!$B$22)</f>
        <v>-0.47645168435634105</v>
      </c>
      <c r="AK620">
        <f ca="1">IF(AND(B620&lt;Analysis!$B$35,B620&gt;0),INTEGRAL2(AJ620,$B620,AK619,AJ619,$B619,Analysis!$B$23),0)</f>
        <v>-0.42468925198257212</v>
      </c>
      <c r="AM620">
        <f>Analysis!$B$31*'Flight Input'!U620+IF('Flight Input'!U620 &gt; 0,Analysis!$B$32,0)</f>
        <v>-0.64738200000000001</v>
      </c>
      <c r="AN620">
        <f ca="1">_xlfn.COVARIANCE.P($AK$102:$AK$1171,AM620:AM1689)</f>
        <v>-1.7915980483760617E-4</v>
      </c>
      <c r="AO620">
        <f t="shared" ca="1" si="1207"/>
        <v>-0.22269274801742789</v>
      </c>
    </row>
    <row r="621" spans="1:41" x14ac:dyDescent="0.3">
      <c r="A621">
        <v>619</v>
      </c>
      <c r="B621">
        <f>'Flight Input'!M621</f>
        <v>13.407395000001998</v>
      </c>
      <c r="C621">
        <f ca="1">INDIRECT(CONCATENATE("'Flight Input'!",Analysis!$B$2,A621+2))</f>
        <v>9.2605222800000018</v>
      </c>
      <c r="D621">
        <f t="shared" si="1204"/>
        <v>1.8531000008806586E-2</v>
      </c>
      <c r="F621">
        <f t="shared" ca="1" si="1208"/>
        <v>131.16571135441816</v>
      </c>
      <c r="G621">
        <f t="shared" ca="1" si="1209"/>
        <v>884.58303970176587</v>
      </c>
      <c r="I621">
        <f>SUM(D$2:D621)/COUNT(D$2:D621)</f>
        <v>2.1574789983855511E-2</v>
      </c>
      <c r="J621">
        <f>D621/I621</f>
        <v>0.85891913769141648</v>
      </c>
      <c r="L621">
        <f ca="1">VARA(C$2:C621)</f>
        <v>4.7013014739458688E-2</v>
      </c>
      <c r="M621">
        <f ca="1">(L621-L620)/D621</f>
        <v>3.0014435264644274E-2</v>
      </c>
      <c r="N621">
        <f t="shared" ca="1" si="1210"/>
        <v>5.9989703711170499</v>
      </c>
      <c r="O621" t="b">
        <f ca="1">IF(OR(O620,M621*MIN((B621-B$2)*Analysis!$B$19,1)&gt;Analysis!$B$18),TRUE,FALSE)</f>
        <v>1</v>
      </c>
      <c r="P621">
        <f ca="1">IF(O621,P620,SUM(C$2:C621)/COUNT(C$2:C621))</f>
        <v>9.8538943641176484</v>
      </c>
      <c r="Q621">
        <f ca="1">IF(O621,C621-P621,0)</f>
        <v>-0.59337208411764664</v>
      </c>
      <c r="R621">
        <f ca="1">R620+Q621*$D621</f>
        <v>-0.42943820126531351</v>
      </c>
      <c r="S621">
        <f t="shared" ca="1" si="1211"/>
        <v>-0.33979155906111708</v>
      </c>
      <c r="U621">
        <f ca="1">MEDIAN2(Q621,Analysis!$B$5,2)</f>
        <v>-0.59337208411764664</v>
      </c>
      <c r="V621">
        <f t="shared" ref="V621:W621" ca="1" si="1294">V620+U621*$D621</f>
        <v>-0.42943820126531351</v>
      </c>
      <c r="W621">
        <f t="shared" ca="1" si="1294"/>
        <v>-0.33979155906111708</v>
      </c>
      <c r="Y621">
        <f ca="1">AVERAGE2(U621,Analysis!$B$5,2)</f>
        <v>-0.59337208411764664</v>
      </c>
      <c r="Z621">
        <f t="shared" ref="Z621:AA621" ca="1" si="1295">Z620+Y621*$D621</f>
        <v>-0.42943820126531351</v>
      </c>
      <c r="AA621">
        <f t="shared" ca="1" si="1295"/>
        <v>-0.33979155906111708</v>
      </c>
      <c r="AD621">
        <f ca="1">IF(B621&gt;0,C621-Analysis!$B$14,0)</f>
        <v>-0.5961938649428582</v>
      </c>
      <c r="AE621">
        <f ca="1">IF(B621&gt;0,AE620+AD621*$D621,0)</f>
        <v>-0.46871213454865063</v>
      </c>
      <c r="AF621">
        <f ca="1">IF(B621&gt;0,AF620+AE621*$D621,0)</f>
        <v>-0.70144167842039673</v>
      </c>
      <c r="AG621">
        <f ca="1">IF(AND(B621&gt;Analysis!$B$34,B621&lt;Analysis!$B$35),FilterInput(AD621,Analysis!$B$29,Analysis!$B$30),0)</f>
        <v>-0.5961938649428582</v>
      </c>
      <c r="AH621">
        <f ca="1">MEDIAN2(AG621,Analysis!$B$5,2)</f>
        <v>-0.5961938649428582</v>
      </c>
      <c r="AI621">
        <f ca="1">AVERAGE2(AH621,Analysis!$B$6,2)</f>
        <v>-0.5961938649428582</v>
      </c>
      <c r="AJ621">
        <f ca="1">INTEGRAL2(AI621,$B621,AJ620,AI620,$B620,Analysis!$B$22)</f>
        <v>-0.4903132699769015</v>
      </c>
      <c r="AK621">
        <f ca="1">IF(AND(B621&lt;Analysis!$B$35,B621&gt;0),INTEGRAL2(AJ621,$B621,AK620,AJ620,$B620,Analysis!$B$23),0)</f>
        <v>-0.4334423776446038</v>
      </c>
      <c r="AM621">
        <f>Analysis!$B$31*'Flight Input'!U621+IF('Flight Input'!U621 &gt; 0,Analysis!$B$32,0)</f>
        <v>-0.659304</v>
      </c>
      <c r="AN621">
        <f ca="1">_xlfn.COVARIANCE.P($AK$102:$AK$1171,AM621:AM1690)</f>
        <v>-1.7442222009896177E-4</v>
      </c>
      <c r="AO621">
        <f t="shared" ca="1" si="1207"/>
        <v>-0.2258616223553962</v>
      </c>
    </row>
    <row r="622" spans="1:41" x14ac:dyDescent="0.3">
      <c r="A622">
        <v>620</v>
      </c>
      <c r="B622">
        <f>'Flight Input'!M622</f>
        <v>13.42987500000163</v>
      </c>
      <c r="C622">
        <f ca="1">INDIRECT(CONCATENATE("'Flight Input'!",Analysis!$B$2,A622+2))</f>
        <v>9.2094416100000007</v>
      </c>
      <c r="D622">
        <f t="shared" si="1204"/>
        <v>2.2479999999632128E-2</v>
      </c>
      <c r="F622">
        <f t="shared" ca="1" si="1208"/>
        <v>131.37273960180758</v>
      </c>
      <c r="G622">
        <f t="shared" ca="1" si="1209"/>
        <v>887.53629888796615</v>
      </c>
      <c r="I622">
        <f>SUM(D$2:D622)/COUNT(D$2:D622)</f>
        <v>2.157625000000999E-2</v>
      </c>
      <c r="J622">
        <f>D622/I622</f>
        <v>1.0418863333351125</v>
      </c>
      <c r="L622">
        <f ca="1">VARA(C$2:C622)</f>
        <v>4.7672341948919367E-2</v>
      </c>
      <c r="M622">
        <f ca="1">(L622-L621)/D622</f>
        <v>2.9329502200688109E-2</v>
      </c>
      <c r="N622">
        <f t="shared" ca="1" si="1210"/>
        <v>-2.272271797190256</v>
      </c>
      <c r="O622" t="b">
        <f ca="1">IF(OR(O621,M622*MIN((B622-B$2)*Analysis!$B$19,1)&gt;Analysis!$B$18),TRUE,FALSE)</f>
        <v>1</v>
      </c>
      <c r="P622">
        <f ca="1">IF(O622,P621,SUM(C$2:C622)/COUNT(C$2:C622))</f>
        <v>9.8538943641176484</v>
      </c>
      <c r="Q622">
        <f ca="1">IF(O622,C622-P622,0)</f>
        <v>-0.64445275411764769</v>
      </c>
      <c r="R622">
        <f ca="1">R621+Q622*$D622</f>
        <v>-0.44392549917764118</v>
      </c>
      <c r="S622">
        <f t="shared" ca="1" si="1211"/>
        <v>-0.34977100428246716</v>
      </c>
      <c r="U622">
        <f ca="1">MEDIAN2(Q622,Analysis!$B$5,2)</f>
        <v>-0.64445275411764769</v>
      </c>
      <c r="V622">
        <f t="shared" ref="V622:W622" ca="1" si="1296">V621+U622*$D622</f>
        <v>-0.44392549917764118</v>
      </c>
      <c r="W622">
        <f t="shared" ca="1" si="1296"/>
        <v>-0.34977100428246716</v>
      </c>
      <c r="Y622">
        <f ca="1">AVERAGE2(U622,Analysis!$B$5,2)</f>
        <v>-0.64445275411764769</v>
      </c>
      <c r="Z622">
        <f t="shared" ref="Z622:AA622" ca="1" si="1297">Z621+Y622*$D622</f>
        <v>-0.44392549917764118</v>
      </c>
      <c r="AA622">
        <f t="shared" ca="1" si="1297"/>
        <v>-0.34977100428246716</v>
      </c>
      <c r="AD622">
        <f ca="1">IF(B622&gt;0,C622-Analysis!$B$14,0)</f>
        <v>-0.64727453494285925</v>
      </c>
      <c r="AE622">
        <f ca="1">IF(B622&gt;0,AE621+AD622*$D622,0)</f>
        <v>-0.48326286609392799</v>
      </c>
      <c r="AF622">
        <f ca="1">IF(B622&gt;0,AF621+AE622*$D622,0)</f>
        <v>-0.71230542765001048</v>
      </c>
      <c r="AG622">
        <f ca="1">IF(AND(B622&gt;Analysis!$B$34,B622&lt;Analysis!$B$35),FilterInput(AD622,Analysis!$B$29,Analysis!$B$30),0)</f>
        <v>-0.64727453494285925</v>
      </c>
      <c r="AH622">
        <f ca="1">MEDIAN2(AG622,Analysis!$B$5,2)</f>
        <v>-0.64727453494285925</v>
      </c>
      <c r="AI622">
        <f ca="1">AVERAGE2(AH622,Analysis!$B$6,2)</f>
        <v>-0.64727453494285925</v>
      </c>
      <c r="AJ622">
        <f ca="1">INTEGRAL2(AI622,$B622,AJ621,AI621,$B621,Analysis!$B$22)</f>
        <v>-0.50379830604929654</v>
      </c>
      <c r="AK622">
        <f ca="1">IF(AND(B622&lt;Analysis!$B$35,B622&gt;0),INTEGRAL2(AJ622,$B622,AK621,AJ621,$B621,Analysis!$B$23),0)</f>
        <v>-0.44450082223645676</v>
      </c>
      <c r="AM622">
        <f>Analysis!$B$31*'Flight Input'!U622+IF('Flight Input'!U622 &gt; 0,Analysis!$B$32,0)</f>
        <v>-0.66725199999999985</v>
      </c>
      <c r="AN622">
        <f ca="1">_xlfn.COVARIANCE.P($AK$102:$AK$1171,AM622:AM1691)</f>
        <v>-1.6747952782584916E-4</v>
      </c>
      <c r="AO622">
        <f t="shared" ca="1" si="1207"/>
        <v>-0.22275117776354308</v>
      </c>
    </row>
    <row r="623" spans="1:41" x14ac:dyDescent="0.3">
      <c r="A623">
        <v>621</v>
      </c>
      <c r="B623">
        <f>'Flight Input'!M623</f>
        <v>13.450874999994994</v>
      </c>
      <c r="C623">
        <f ca="1">INDIRECT(CONCATENATE("'Flight Input'!",Analysis!$B$2,A623+2))</f>
        <v>9.2714015700000001</v>
      </c>
      <c r="D623">
        <f t="shared" si="1204"/>
        <v>2.0999999993364327E-2</v>
      </c>
      <c r="F623">
        <f t="shared" ca="1" si="1208"/>
        <v>131.56743903471605</v>
      </c>
      <c r="G623">
        <f t="shared" ca="1" si="1209"/>
        <v>890.2992151068222</v>
      </c>
      <c r="I623">
        <f>SUM(D$2:D623)/COUNT(D$2:D623)</f>
        <v>2.1575322061190914E-2</v>
      </c>
      <c r="J623">
        <f>D623/I623</f>
        <v>0.97333425354231629</v>
      </c>
      <c r="L623">
        <f ca="1">VARA(C$2:C623)</f>
        <v>4.8198961882206605E-2</v>
      </c>
      <c r="M623">
        <f ca="1">(L623-L622)/D623</f>
        <v>2.5077139688268659E-2</v>
      </c>
      <c r="N623">
        <f t="shared" ca="1" si="1210"/>
        <v>2.9504742866465596</v>
      </c>
      <c r="O623" t="b">
        <f ca="1">IF(OR(O622,M623*MIN((B623-B$2)*Analysis!$B$19,1)&gt;Analysis!$B$18),TRUE,FALSE)</f>
        <v>1</v>
      </c>
      <c r="P623">
        <f ca="1">IF(O623,P622,SUM(C$2:C623)/COUNT(C$2:C623))</f>
        <v>9.8538943641176484</v>
      </c>
      <c r="Q623">
        <f ca="1">IF(O623,C623-P623,0)</f>
        <v>-0.58249279411764832</v>
      </c>
      <c r="R623">
        <f ca="1">R622+Q623*$D623</f>
        <v>-0.45615784785024655</v>
      </c>
      <c r="S623">
        <f t="shared" ca="1" si="1211"/>
        <v>-0.35935031908429543</v>
      </c>
      <c r="U623">
        <f ca="1">MEDIAN2(Q623,Analysis!$B$5,2)</f>
        <v>-0.58249279411764832</v>
      </c>
      <c r="V623">
        <f t="shared" ref="V623:W623" ca="1" si="1298">V622+U623*$D623</f>
        <v>-0.45615784785024655</v>
      </c>
      <c r="W623">
        <f t="shared" ca="1" si="1298"/>
        <v>-0.35935031908429543</v>
      </c>
      <c r="Y623">
        <f ca="1">AVERAGE2(U623,Analysis!$B$5,2)</f>
        <v>-0.58249279411764832</v>
      </c>
      <c r="Z623">
        <f t="shared" ref="Z623:AA623" ca="1" si="1299">Z622+Y623*$D623</f>
        <v>-0.45615784785024655</v>
      </c>
      <c r="AA623">
        <f t="shared" ca="1" si="1299"/>
        <v>-0.35935031908429543</v>
      </c>
      <c r="AD623">
        <f ca="1">IF(B623&gt;0,C623-Analysis!$B$14,0)</f>
        <v>-0.58531457494285988</v>
      </c>
      <c r="AE623">
        <f ca="1">IF(B623&gt;0,AE622+AD623*$D623,0)</f>
        <v>-0.49555447216384407</v>
      </c>
      <c r="AF623">
        <f ca="1">IF(B623&gt;0,AF622+AE623*$D623,0)</f>
        <v>-0.72271207156216288</v>
      </c>
      <c r="AG623">
        <f ca="1">IF(AND(B623&gt;Analysis!$B$34,B623&lt;Analysis!$B$35),FilterInput(AD623,Analysis!$B$29,Analysis!$B$30),0)</f>
        <v>-0.58531457494285988</v>
      </c>
      <c r="AH623">
        <f ca="1">MEDIAN2(AG623,Analysis!$B$5,2)</f>
        <v>-0.58531457494285988</v>
      </c>
      <c r="AI623">
        <f ca="1">AVERAGE2(AH623,Analysis!$B$6,2)</f>
        <v>-0.58531457494285988</v>
      </c>
      <c r="AJ623">
        <f ca="1">INTEGRAL2(AI623,$B623,AJ622,AI622,$B622,Analysis!$B$22)</f>
        <v>-0.51747368455964982</v>
      </c>
      <c r="AK623">
        <f ca="1">IF(AND(B623&lt;Analysis!$B$35,B623&gt;0),INTEGRAL2(AJ623,$B623,AK622,AJ622,$B622,Analysis!$B$23),0)</f>
        <v>-0.45507798182596465</v>
      </c>
      <c r="AM623">
        <f>Analysis!$B$31*'Flight Input'!U623+IF('Flight Input'!U623 &gt; 0,Analysis!$B$32,0)</f>
        <v>-0.67718699999999987</v>
      </c>
      <c r="AN623">
        <f ca="1">_xlfn.COVARIANCE.P($AK$102:$AK$1171,AM623:AM1692)</f>
        <v>-1.5957069323923871E-4</v>
      </c>
      <c r="AO623">
        <f t="shared" ca="1" si="1207"/>
        <v>-0.22210901817403522</v>
      </c>
    </row>
    <row r="624" spans="1:41" x14ac:dyDescent="0.3">
      <c r="A624">
        <v>622</v>
      </c>
      <c r="B624">
        <f>'Flight Input'!M624</f>
        <v>13.467619999995804</v>
      </c>
      <c r="C624">
        <f ca="1">INDIRECT(CONCATENATE("'Flight Input'!",Analysis!$B$2,A624+2))</f>
        <v>9.4276356299999993</v>
      </c>
      <c r="D624">
        <f t="shared" si="1204"/>
        <v>1.6745000000810251E-2</v>
      </c>
      <c r="F624">
        <f t="shared" ca="1" si="1208"/>
        <v>131.72530479334804</v>
      </c>
      <c r="G624">
        <f t="shared" ca="1" si="1209"/>
        <v>892.50495533569358</v>
      </c>
      <c r="I624">
        <f>SUM(D$2:D624)/COUNT(D$2:D624)</f>
        <v>2.1567556270097054E-2</v>
      </c>
      <c r="J624">
        <f>D624/I624</f>
        <v>0.77639764983605619</v>
      </c>
      <c r="L624">
        <f ca="1">VARA(C$2:C624)</f>
        <v>4.8454365080557373E-2</v>
      </c>
      <c r="M624">
        <f ca="1">(L624-L623)/D624</f>
        <v>1.5252505126211364E-2</v>
      </c>
      <c r="N624">
        <f t="shared" ca="1" si="1210"/>
        <v>9.3301916985631159</v>
      </c>
      <c r="O624" t="b">
        <f ca="1">IF(OR(O623,M624*MIN((B624-B$2)*Analysis!$B$19,1)&gt;Analysis!$B$18),TRUE,FALSE)</f>
        <v>1</v>
      </c>
      <c r="P624">
        <f ca="1">IF(O624,P623,SUM(C$2:C624)/COUNT(C$2:C624))</f>
        <v>9.8538943641176484</v>
      </c>
      <c r="Q624">
        <f ca="1">IF(O624,C624-P624,0)</f>
        <v>-0.42625873411764914</v>
      </c>
      <c r="R624">
        <f ca="1">R623+Q624*$D624</f>
        <v>-0.46329555035339198</v>
      </c>
      <c r="S624">
        <f t="shared" ca="1" si="1211"/>
        <v>-0.36710820307533837</v>
      </c>
      <c r="U624">
        <f ca="1">MEDIAN2(Q624,Analysis!$B$5,2)</f>
        <v>-0.42625873411764914</v>
      </c>
      <c r="V624">
        <f t="shared" ref="V624:W624" ca="1" si="1300">V623+U624*$D624</f>
        <v>-0.46329555035339198</v>
      </c>
      <c r="W624">
        <f t="shared" ca="1" si="1300"/>
        <v>-0.36710820307533837</v>
      </c>
      <c r="Y624">
        <f ca="1">AVERAGE2(U624,Analysis!$B$5,2)</f>
        <v>-0.42625873411764914</v>
      </c>
      <c r="Z624">
        <f t="shared" ref="Z624:AA624" ca="1" si="1301">Z623+Y624*$D624</f>
        <v>-0.46329555035339198</v>
      </c>
      <c r="AA624">
        <f t="shared" ca="1" si="1301"/>
        <v>-0.36710820307533837</v>
      </c>
      <c r="AD624">
        <f ca="1">IF(B624&gt;0,C624-Analysis!$B$14,0)</f>
        <v>-0.4290805149428607</v>
      </c>
      <c r="AE624">
        <f ca="1">IF(B624&gt;0,AE623+AD624*$D624,0)</f>
        <v>-0.50273942538690997</v>
      </c>
      <c r="AF624">
        <f ca="1">IF(B624&gt;0,AF623+AE624*$D624,0)</f>
        <v>-0.731130443240674</v>
      </c>
      <c r="AG624">
        <f ca="1">IF(AND(B624&gt;Analysis!$B$34,B624&lt;Analysis!$B$35),FilterInput(AD624,Analysis!$B$29,Analysis!$B$30),0)</f>
        <v>-0.4290805149428607</v>
      </c>
      <c r="AH624">
        <f ca="1">MEDIAN2(AG624,Analysis!$B$5,2)</f>
        <v>-0.4290805149428607</v>
      </c>
      <c r="AI624">
        <f ca="1">AVERAGE2(AH624,Analysis!$B$6,2)</f>
        <v>-0.4290805149428607</v>
      </c>
      <c r="AJ624">
        <f ca="1">INTEGRAL2(AI624,$B624,AJ623,AI623,$B623,Analysis!$B$22)</f>
        <v>-0.52903449768934185</v>
      </c>
      <c r="AK624">
        <f ca="1">IF(AND(B624&lt;Analysis!$B$35,B624&gt;0),INTEGRAL2(AJ624,$B624,AK623,AJ623,$B623,Analysis!$B$23),0)</f>
        <v>-0.46362943475938828</v>
      </c>
      <c r="AM624">
        <f>Analysis!$B$31*'Flight Input'!U624+IF('Flight Input'!U624 &gt; 0,Analysis!$B$32,0)</f>
        <v>-0.6871219999999999</v>
      </c>
      <c r="AN624">
        <f ca="1">_xlfn.COVARIANCE.P($AK$102:$AK$1171,AM624:AM1693)</f>
        <v>-1.5048709409420867E-4</v>
      </c>
      <c r="AO624">
        <f t="shared" ca="1" si="1207"/>
        <v>-0.22349256524061162</v>
      </c>
    </row>
    <row r="625" spans="1:41" x14ac:dyDescent="0.3">
      <c r="A625">
        <v>623</v>
      </c>
      <c r="B625">
        <f>'Flight Input'!M625</f>
        <v>13.488779000006616</v>
      </c>
      <c r="C625">
        <f ca="1">INDIRECT(CONCATENATE("'Flight Input'!",Analysis!$B$2,A625+2))</f>
        <v>9.338050710000001</v>
      </c>
      <c r="D625">
        <f t="shared" si="1204"/>
        <v>2.1159000010811724E-2</v>
      </c>
      <c r="F625">
        <f t="shared" ca="1" si="1208"/>
        <v>131.92288860842189</v>
      </c>
      <c r="G625">
        <f t="shared" ca="1" si="1209"/>
        <v>895.29631173718553</v>
      </c>
      <c r="I625">
        <f>SUM(D$2:D625)/COUNT(D$2:D625)</f>
        <v>2.1566900481558876E-2</v>
      </c>
      <c r="J625">
        <f>D625/I625</f>
        <v>0.98108673654353185</v>
      </c>
      <c r="L625">
        <f ca="1">VARA(C$2:C625)</f>
        <v>4.8851295159365843E-2</v>
      </c>
      <c r="M625">
        <f ca="1">(L625-L624)/D625</f>
        <v>1.8759396881026937E-2</v>
      </c>
      <c r="N625">
        <f t="shared" ca="1" si="1210"/>
        <v>-4.2338919587042216</v>
      </c>
      <c r="O625" t="b">
        <f ca="1">IF(OR(O624,M625*MIN((B625-B$2)*Analysis!$B$19,1)&gt;Analysis!$B$18),TRUE,FALSE)</f>
        <v>1</v>
      </c>
      <c r="P625">
        <f ca="1">IF(O625,P624,SUM(C$2:C625)/COUNT(C$2:C625))</f>
        <v>9.8538943641176484</v>
      </c>
      <c r="Q625">
        <f ca="1">IF(O625,C625-P625,0)</f>
        <v>-0.51584365411764743</v>
      </c>
      <c r="R625">
        <f ca="1">R624+Q625*$D625</f>
        <v>-0.47421028623644446</v>
      </c>
      <c r="S625">
        <f t="shared" ca="1" si="1211"/>
        <v>-0.37714201852694235</v>
      </c>
      <c r="U625">
        <f ca="1">MEDIAN2(Q625,Analysis!$B$5,2)</f>
        <v>-0.51584365411764743</v>
      </c>
      <c r="V625">
        <f t="shared" ref="V625:W625" ca="1" si="1302">V624+U625*$D625</f>
        <v>-0.47421028623644446</v>
      </c>
      <c r="W625">
        <f t="shared" ca="1" si="1302"/>
        <v>-0.37714201852694235</v>
      </c>
      <c r="Y625">
        <f ca="1">AVERAGE2(U625,Analysis!$B$5,2)</f>
        <v>-0.51584365411764743</v>
      </c>
      <c r="Z625">
        <f t="shared" ref="Z625:AA625" ca="1" si="1303">Z624+Y625*$D625</f>
        <v>-0.47421028623644446</v>
      </c>
      <c r="AA625">
        <f t="shared" ca="1" si="1303"/>
        <v>-0.37714201852694235</v>
      </c>
      <c r="AD625">
        <f ca="1">IF(B625&gt;0,C625-Analysis!$B$14,0)</f>
        <v>-0.51866543494285899</v>
      </c>
      <c r="AE625">
        <f ca="1">IF(B625&gt;0,AE624+AD625*$D625,0)</f>
        <v>-0.51371386733047364</v>
      </c>
      <c r="AF625">
        <f ca="1">IF(B625&gt;0,AF624+AE625*$D625,0)</f>
        <v>-0.74200011496507368</v>
      </c>
      <c r="AG625">
        <f ca="1">IF(AND(B625&gt;Analysis!$B$34,B625&lt;Analysis!$B$35),FilterInput(AD625,Analysis!$B$29,Analysis!$B$30),0)</f>
        <v>-0.51866543494285899</v>
      </c>
      <c r="AH625">
        <f ca="1">MEDIAN2(AG625,Analysis!$B$5,2)</f>
        <v>-0.51866543494285899</v>
      </c>
      <c r="AI625">
        <f ca="1">AVERAGE2(AH625,Analysis!$B$6,2)</f>
        <v>-0.51866543494285899</v>
      </c>
      <c r="AJ625">
        <f ca="1">INTEGRAL2(AI625,$B625,AJ624,AI624,$B624,Analysis!$B$22)</f>
        <v>-0.53802324430427328</v>
      </c>
      <c r="AK625">
        <f ca="1">IF(AND(B625&lt;Analysis!$B$35,B625&gt;0),INTEGRAL2(AJ625,$B625,AK624,AJ624,$B624,Analysis!$B$23),0)</f>
        <v>-0.47482442410721981</v>
      </c>
      <c r="AM625">
        <f>Analysis!$B$31*'Flight Input'!U625+IF('Flight Input'!U625 &gt; 0,Analysis!$B$32,0)</f>
        <v>-0.69705699999999993</v>
      </c>
      <c r="AN625">
        <f ca="1">_xlfn.COVARIANCE.P($AK$102:$AK$1171,AM625:AM1694)</f>
        <v>-1.4068630292149342E-4</v>
      </c>
      <c r="AO625">
        <f t="shared" ca="1" si="1207"/>
        <v>-0.22223257589278012</v>
      </c>
    </row>
    <row r="626" spans="1:41" x14ac:dyDescent="0.3">
      <c r="A626">
        <v>624</v>
      </c>
      <c r="B626">
        <f>'Flight Input'!M626</f>
        <v>13.507763999994495</v>
      </c>
      <c r="C626">
        <f ca="1">INDIRECT(CONCATENATE("'Flight Input'!",Analysis!$B$2,A626+2))</f>
        <v>9.3865317300000015</v>
      </c>
      <c r="D626">
        <f t="shared" si="1204"/>
        <v>1.8984999987878837E-2</v>
      </c>
      <c r="F626">
        <f t="shared" ca="1" si="1208"/>
        <v>132.10109191320217</v>
      </c>
      <c r="G626">
        <f t="shared" ca="1" si="1209"/>
        <v>897.80425096555643</v>
      </c>
      <c r="I626">
        <f>SUM(D$2:D626)/COUNT(D$2:D626)</f>
        <v>2.1562762820511311E-2</v>
      </c>
      <c r="J626">
        <f>D626/I626</f>
        <v>0.88045303590779145</v>
      </c>
      <c r="L626">
        <f ca="1">VARA(C$2:C626)</f>
        <v>4.9164896621898983E-2</v>
      </c>
      <c r="M626">
        <f ca="1">(L626-L625)/D626</f>
        <v>1.6518380970943502E-2</v>
      </c>
      <c r="N626">
        <f t="shared" ca="1" si="1210"/>
        <v>2.5536486716330646</v>
      </c>
      <c r="O626" t="b">
        <f ca="1">IF(OR(O625,M626*MIN((B626-B$2)*Analysis!$B$19,1)&gt;Analysis!$B$18),TRUE,FALSE)</f>
        <v>1</v>
      </c>
      <c r="P626">
        <f ca="1">IF(O626,P625,SUM(C$2:C626)/COUNT(C$2:C626))</f>
        <v>9.8538943641176484</v>
      </c>
      <c r="Q626">
        <f ca="1">IF(O626,C626-P626,0)</f>
        <v>-0.46736263411764689</v>
      </c>
      <c r="R626">
        <f ca="1">R625+Q626*$D626</f>
        <v>-0.483083165839503</v>
      </c>
      <c r="S626">
        <f t="shared" ca="1" si="1211"/>
        <v>-0.38631335242454978</v>
      </c>
      <c r="U626">
        <f ca="1">MEDIAN2(Q626,Analysis!$B$5,2)</f>
        <v>-0.46736263411764689</v>
      </c>
      <c r="V626">
        <f t="shared" ref="V626:W626" ca="1" si="1304">V625+U626*$D626</f>
        <v>-0.483083165839503</v>
      </c>
      <c r="W626">
        <f t="shared" ca="1" si="1304"/>
        <v>-0.38631335242454978</v>
      </c>
      <c r="Y626">
        <f ca="1">AVERAGE2(U626,Analysis!$B$5,2)</f>
        <v>-0.46736263411764689</v>
      </c>
      <c r="Z626">
        <f t="shared" ref="Z626:AA626" ca="1" si="1305">Z625+Y626*$D626</f>
        <v>-0.483083165839503</v>
      </c>
      <c r="AA626">
        <f t="shared" ca="1" si="1305"/>
        <v>-0.38631335242454978</v>
      </c>
      <c r="AD626">
        <f ca="1">IF(B626&gt;0,C626-Analysis!$B$14,0)</f>
        <v>-0.47018441494285845</v>
      </c>
      <c r="AE626">
        <f ca="1">IF(B626&gt;0,AE625+AD626*$D626,0)</f>
        <v>-0.52264031844246461</v>
      </c>
      <c r="AF626">
        <f ca="1">IF(B626&gt;0,AF625+AE626*$D626,0)</f>
        <v>-0.75192244140436881</v>
      </c>
      <c r="AG626">
        <f ca="1">IF(AND(B626&gt;Analysis!$B$34,B626&lt;Analysis!$B$35),FilterInput(AD626,Analysis!$B$29,Analysis!$B$30),0)</f>
        <v>-0.47018441494285845</v>
      </c>
      <c r="AH626">
        <f ca="1">MEDIAN2(AG626,Analysis!$B$5,2)</f>
        <v>-0.47018441494285845</v>
      </c>
      <c r="AI626">
        <f ca="1">AVERAGE2(AH626,Analysis!$B$6,2)</f>
        <v>-0.47018441494285845</v>
      </c>
      <c r="AJ626">
        <f ca="1">INTEGRAL2(AI626,$B626,AJ625,AI625,$B625,Analysis!$B$22)</f>
        <v>-0.5481473566432602</v>
      </c>
      <c r="AK626">
        <f ca="1">IF(AND(B626&lt;Analysis!$B$35,B626&gt;0),INTEGRAL2(AJ626,$B626,AK625,AJ625,$B625,Analysis!$B$23),0)</f>
        <v>-0.48499369695253036</v>
      </c>
      <c r="AM626">
        <f>Analysis!$B$31*'Flight Input'!U626+IF('Flight Input'!U626 &gt; 0,Analysis!$B$32,0)</f>
        <v>-0.71096599999999988</v>
      </c>
      <c r="AN626">
        <f ca="1">_xlfn.COVARIANCE.P($AK$102:$AK$1171,AM626:AM1695)</f>
        <v>-1.3075225651620756E-4</v>
      </c>
      <c r="AO626">
        <f t="shared" ca="1" si="1207"/>
        <v>-0.22597230304746951</v>
      </c>
    </row>
    <row r="627" spans="1:41" x14ac:dyDescent="0.3">
      <c r="A627">
        <v>625</v>
      </c>
      <c r="B627">
        <f>'Flight Input'!M627</f>
        <v>13.528839999999036</v>
      </c>
      <c r="C627">
        <f ca="1">INDIRECT(CONCATENATE("'Flight Input'!",Analysis!$B$2,A627+2))</f>
        <v>9.5123940300000012</v>
      </c>
      <c r="D627">
        <f t="shared" si="1204"/>
        <v>2.1076000004541129E-2</v>
      </c>
      <c r="F627">
        <f t="shared" ca="1" si="1208"/>
        <v>132.30157512982166</v>
      </c>
      <c r="G627">
        <f t="shared" ca="1" si="1209"/>
        <v>900.59263896359334</v>
      </c>
      <c r="I627">
        <f>SUM(D$2:D627)/COUNT(D$2:D627)</f>
        <v>2.1561984000005759E-2</v>
      </c>
      <c r="J627">
        <f>D627/I627</f>
        <v>0.97746107243820879</v>
      </c>
      <c r="L627">
        <f ca="1">VARA(C$2:C627)</f>
        <v>4.9302859538817384E-2</v>
      </c>
      <c r="M627">
        <f ca="1">(L627-L626)/D627</f>
        <v>6.5459725227118345E-3</v>
      </c>
      <c r="N627">
        <f t="shared" ca="1" si="1210"/>
        <v>5.9718305168381471</v>
      </c>
      <c r="O627" t="b">
        <f ca="1">IF(OR(O626,M627*MIN((B627-B$2)*Analysis!$B$19,1)&gt;Analysis!$B$18),TRUE,FALSE)</f>
        <v>1</v>
      </c>
      <c r="P627">
        <f ca="1">IF(O627,P626,SUM(C$2:C627)/COUNT(C$2:C627))</f>
        <v>9.8538943641176484</v>
      </c>
      <c r="Q627">
        <f ca="1">IF(O627,C627-P627,0)</f>
        <v>-0.34150033411764724</v>
      </c>
      <c r="R627">
        <f ca="1">R626+Q627*$D627</f>
        <v>-0.49028062688291735</v>
      </c>
      <c r="S627">
        <f t="shared" ca="1" si="1211"/>
        <v>-0.39664650691896058</v>
      </c>
      <c r="U627">
        <f ca="1">MEDIAN2(Q627,Analysis!$B$5,2)</f>
        <v>-0.34150033411764724</v>
      </c>
      <c r="V627">
        <f t="shared" ref="V627:W627" ca="1" si="1306">V626+U627*$D627</f>
        <v>-0.49028062688291735</v>
      </c>
      <c r="W627">
        <f t="shared" ca="1" si="1306"/>
        <v>-0.39664650691896058</v>
      </c>
      <c r="Y627">
        <f ca="1">AVERAGE2(U627,Analysis!$B$5,2)</f>
        <v>-0.34150033411764724</v>
      </c>
      <c r="Z627">
        <f t="shared" ref="Z627:AA627" ca="1" si="1307">Z626+Y627*$D627</f>
        <v>-0.49028062688291735</v>
      </c>
      <c r="AA627">
        <f t="shared" ca="1" si="1307"/>
        <v>-0.39664650691896058</v>
      </c>
      <c r="AD627">
        <f ca="1">IF(B627&gt;0,C627-Analysis!$B$14,0)</f>
        <v>-0.3443221149428588</v>
      </c>
      <c r="AE627">
        <f ca="1">IF(B627&gt;0,AE626+AD627*$D627,0)</f>
        <v>-0.52989725133856391</v>
      </c>
      <c r="AF627">
        <f ca="1">IF(B627&gt;0,AF626+AE627*$D627,0)</f>
        <v>-0.76309055587598673</v>
      </c>
      <c r="AG627">
        <f ca="1">IF(AND(B627&gt;Analysis!$B$34,B627&lt;Analysis!$B$35),FilterInput(AD627,Analysis!$B$29,Analysis!$B$30),0)</f>
        <v>-0.3443221149428588</v>
      </c>
      <c r="AH627">
        <f ca="1">MEDIAN2(AG627,Analysis!$B$5,2)</f>
        <v>-0.3443221149428588</v>
      </c>
      <c r="AI627">
        <f ca="1">AVERAGE2(AH627,Analysis!$B$6,2)</f>
        <v>-0.3443221149428588</v>
      </c>
      <c r="AJ627">
        <f ca="1">INTEGRAL2(AI627,$B627,AJ626,AI626,$B626,Analysis!$B$22)</f>
        <v>-0.55820507805175656</v>
      </c>
      <c r="AK627">
        <f ca="1">IF(AND(B627&lt;Analysis!$B$35,B627&gt;0),INTEGRAL2(AJ627,$B627,AK626,AJ626,$B626,Analysis!$B$23),0)</f>
        <v>-0.49654606781275551</v>
      </c>
      <c r="AM627">
        <f>Analysis!$B$31*'Flight Input'!U627+IF('Flight Input'!U627 &gt; 0,Analysis!$B$32,0)</f>
        <v>-0.7209009999999999</v>
      </c>
      <c r="AN627">
        <f ca="1">_xlfn.COVARIANCE.P($AK$102:$AK$1171,AM627:AM1696)</f>
        <v>-1.2089012845909756E-4</v>
      </c>
      <c r="AO627">
        <f t="shared" ca="1" si="1207"/>
        <v>-0.22435493218724439</v>
      </c>
    </row>
    <row r="628" spans="1:41" x14ac:dyDescent="0.3">
      <c r="A628">
        <v>626</v>
      </c>
      <c r="B628">
        <f>'Flight Input'!M628</f>
        <v>13.549887999994098</v>
      </c>
      <c r="C628">
        <f ca="1">INDIRECT(CONCATENATE("'Flight Input'!",Analysis!$B$2,A628+2))</f>
        <v>9.5638769099999994</v>
      </c>
      <c r="D628">
        <f t="shared" si="1204"/>
        <v>2.1047999995062128E-2</v>
      </c>
      <c r="F628">
        <f t="shared" ca="1" si="1208"/>
        <v>132.5028756109761</v>
      </c>
      <c r="G628">
        <f t="shared" ca="1" si="1209"/>
        <v>903.38155948879887</v>
      </c>
      <c r="I628">
        <f>SUM(D$2:D628)/COUNT(D$2:D628)</f>
        <v>2.1561162939294987E-2</v>
      </c>
      <c r="J628">
        <f>D628/I628</f>
        <v>0.97619966299231353</v>
      </c>
      <c r="L628">
        <f ca="1">VARA(C$2:C628)</f>
        <v>4.9383541672127745E-2</v>
      </c>
      <c r="M628">
        <f ca="1">(L628-L627)/D628</f>
        <v>3.833244646963579E-3</v>
      </c>
      <c r="N628">
        <f t="shared" ca="1" si="1210"/>
        <v>2.4459749150549288</v>
      </c>
      <c r="O628" t="b">
        <f ca="1">IF(OR(O627,M628*MIN((B628-B$2)*Analysis!$B$19,1)&gt;Analysis!$B$18),TRUE,FALSE)</f>
        <v>1</v>
      </c>
      <c r="P628">
        <f ca="1">IF(O628,P627,SUM(C$2:C628)/COUNT(C$2:C628))</f>
        <v>9.8538943641176484</v>
      </c>
      <c r="Q628">
        <f ca="1">IF(O628,C628-P628,0)</f>
        <v>-0.29001745411764901</v>
      </c>
      <c r="R628">
        <f ca="1">R627+Q628*$D628</f>
        <v>-0.49638491425575354</v>
      </c>
      <c r="S628">
        <f t="shared" ca="1" si="1211"/>
        <v>-0.4070944165917646</v>
      </c>
      <c r="U628">
        <f ca="1">MEDIAN2(Q628,Analysis!$B$5,2)</f>
        <v>-0.29001745411764901</v>
      </c>
      <c r="V628">
        <f t="shared" ref="V628:W628" ca="1" si="1308">V627+U628*$D628</f>
        <v>-0.49638491425575354</v>
      </c>
      <c r="W628">
        <f t="shared" ca="1" si="1308"/>
        <v>-0.4070944165917646</v>
      </c>
      <c r="Y628">
        <f ca="1">AVERAGE2(U628,Analysis!$B$5,2)</f>
        <v>-0.29001745411764901</v>
      </c>
      <c r="Z628">
        <f t="shared" ref="Z628:AA628" ca="1" si="1309">Z627+Y628*$D628</f>
        <v>-0.49638491425575354</v>
      </c>
      <c r="AA628">
        <f t="shared" ca="1" si="1309"/>
        <v>-0.4070944165917646</v>
      </c>
      <c r="AD628">
        <f ca="1">IF(B628&gt;0,C628-Analysis!$B$14,0)</f>
        <v>-0.29283923494286057</v>
      </c>
      <c r="AE628">
        <f ca="1">IF(B628&gt;0,AE627+AD628*$D628,0)</f>
        <v>-0.53606093155419521</v>
      </c>
      <c r="AF628">
        <f ca="1">IF(B628&gt;0,AF627+AE628*$D628,0)</f>
        <v>-0.77437356636069243</v>
      </c>
      <c r="AG628">
        <f ca="1">IF(AND(B628&gt;Analysis!$B$34,B628&lt;Analysis!$B$35),FilterInput(AD628,Analysis!$B$29,Analysis!$B$30),0)</f>
        <v>-0.29283923494286057</v>
      </c>
      <c r="AH628">
        <f ca="1">MEDIAN2(AG628,Analysis!$B$5,2)</f>
        <v>-0.29283923494286057</v>
      </c>
      <c r="AI628">
        <f ca="1">AVERAGE2(AH628,Analysis!$B$6,2)</f>
        <v>-0.29283923494286057</v>
      </c>
      <c r="AJ628">
        <f ca="1">INTEGRAL2(AI628,$B628,AJ627,AI627,$B627,Analysis!$B$22)</f>
        <v>-0.56551592050254862</v>
      </c>
      <c r="AK628">
        <f ca="1">IF(AND(B628&lt;Analysis!$B$35,B628&gt;0),INTEGRAL2(AJ628,$B628,AK627,AJ627,$B627,Analysis!$B$23),0)</f>
        <v>-0.50829447996763466</v>
      </c>
      <c r="AM628">
        <f>Analysis!$B$31*'Flight Input'!U628+IF('Flight Input'!U628 &gt; 0,Analysis!$B$32,0)</f>
        <v>-0.73480999999999996</v>
      </c>
      <c r="AN628">
        <f ca="1">_xlfn.COVARIANCE.P($AK$102:$AK$1171,AM628:AM1697)</f>
        <v>-1.1121149866234386E-4</v>
      </c>
      <c r="AO628">
        <f t="shared" ca="1" si="1207"/>
        <v>-0.2265155200323653</v>
      </c>
    </row>
    <row r="629" spans="1:41" x14ac:dyDescent="0.3">
      <c r="A629">
        <v>627</v>
      </c>
      <c r="B629">
        <f>'Flight Input'!M629</f>
        <v>13.568274999997811</v>
      </c>
      <c r="C629">
        <f ca="1">INDIRECT(CONCATENATE("'Flight Input'!",Analysis!$B$2,A629+2))</f>
        <v>9.6593870700000011</v>
      </c>
      <c r="D629">
        <f t="shared" si="1204"/>
        <v>1.8387000003713183E-2</v>
      </c>
      <c r="F629">
        <f t="shared" ca="1" si="1208"/>
        <v>132.68048276106805</v>
      </c>
      <c r="G629">
        <f t="shared" ca="1" si="1209"/>
        <v>905.82115552581934</v>
      </c>
      <c r="I629">
        <f>SUM(D$2:D629)/COUNT(D$2:D629)</f>
        <v>2.1556100478472687E-2</v>
      </c>
      <c r="J629">
        <f>D629/I629</f>
        <v>0.85298359144668245</v>
      </c>
      <c r="L629">
        <f ca="1">VARA(C$2:C629)</f>
        <v>4.9381965623701084E-2</v>
      </c>
      <c r="M629">
        <f ca="1">(L629-L628)/D629</f>
        <v>-8.5715365548668634E-5</v>
      </c>
      <c r="N629">
        <f t="shared" ca="1" si="1210"/>
        <v>5.1944395486329347</v>
      </c>
      <c r="O629" t="b">
        <f ca="1">IF(OR(O628,M629*MIN((B629-B$2)*Analysis!$B$19,1)&gt;Analysis!$B$18),TRUE,FALSE)</f>
        <v>1</v>
      </c>
      <c r="P629">
        <f ca="1">IF(O629,P628,SUM(C$2:C629)/COUNT(C$2:C629))</f>
        <v>9.8538943641176484</v>
      </c>
      <c r="Q629">
        <f ca="1">IF(O629,C629-P629,0)</f>
        <v>-0.19450729411764733</v>
      </c>
      <c r="R629">
        <f ca="1">R628+Q629*$D629</f>
        <v>-0.49996131987341697</v>
      </c>
      <c r="S629">
        <f t="shared" ca="1" si="1211"/>
        <v>-0.41628720538213354</v>
      </c>
      <c r="U629">
        <f ca="1">MEDIAN2(Q629,Analysis!$B$5,2)</f>
        <v>-0.19450729411764733</v>
      </c>
      <c r="V629">
        <f t="shared" ref="V629:W629" ca="1" si="1310">V628+U629*$D629</f>
        <v>-0.49996131987341697</v>
      </c>
      <c r="W629">
        <f t="shared" ca="1" si="1310"/>
        <v>-0.41628720538213354</v>
      </c>
      <c r="Y629">
        <f ca="1">AVERAGE2(U629,Analysis!$B$5,2)</f>
        <v>-0.19450729411764733</v>
      </c>
      <c r="Z629">
        <f t="shared" ref="Z629:AA629" ca="1" si="1311">Z628+Y629*$D629</f>
        <v>-0.49996131987341697</v>
      </c>
      <c r="AA629">
        <f t="shared" ca="1" si="1311"/>
        <v>-0.41628720538213354</v>
      </c>
      <c r="AD629">
        <f ca="1">IF(B629&gt;0,C629-Analysis!$B$14,0)</f>
        <v>-0.1973290749428589</v>
      </c>
      <c r="AE629">
        <f ca="1">IF(B629&gt;0,AE628+AD629*$D629,0)</f>
        <v>-0.53968922125590224</v>
      </c>
      <c r="AF629">
        <f ca="1">IF(B629&gt;0,AF628+AE629*$D629,0)</f>
        <v>-0.78429683207392864</v>
      </c>
      <c r="AG629">
        <f ca="1">IF(AND(B629&gt;Analysis!$B$34,B629&lt;Analysis!$B$35),FilterInput(AD629,Analysis!$B$29,Analysis!$B$30),0)</f>
        <v>-0.1973290749428589</v>
      </c>
      <c r="AH629">
        <f ca="1">MEDIAN2(AG629,Analysis!$B$5,2)</f>
        <v>-0.1973290749428589</v>
      </c>
      <c r="AI629">
        <f ca="1">AVERAGE2(AH629,Analysis!$B$6,2)</f>
        <v>-0.1973290749428589</v>
      </c>
      <c r="AJ629">
        <f ca="1">INTEGRAL2(AI629,$B629,AJ628,AI628,$B628,Analysis!$B$22)</f>
        <v>-0.57158040235256447</v>
      </c>
      <c r="AK629">
        <f ca="1">IF(AND(B629&lt;Analysis!$B$35,B629&gt;0),INTEGRAL2(AJ629,$B629,AK628,AJ628,$B628,Analysis!$B$23),0)</f>
        <v>-0.51865735695514759</v>
      </c>
      <c r="AM629">
        <f>Analysis!$B$31*'Flight Input'!U629+IF('Flight Input'!U629 &gt; 0,Analysis!$B$32,0)</f>
        <v>-0.74474499999999999</v>
      </c>
      <c r="AN629">
        <f ca="1">_xlfn.COVARIANCE.P($AK$102:$AK$1171,AM629:AM1698)</f>
        <v>-1.020222467949582E-4</v>
      </c>
      <c r="AO629">
        <f t="shared" ca="1" si="1207"/>
        <v>-0.2260876430448524</v>
      </c>
    </row>
    <row r="630" spans="1:41" x14ac:dyDescent="0.3">
      <c r="A630">
        <v>628</v>
      </c>
      <c r="B630">
        <f>'Flight Input'!M630</f>
        <v>13.584950999997091</v>
      </c>
      <c r="C630">
        <f ca="1">INDIRECT(CONCATENATE("'Flight Input'!",Analysis!$B$2,A630+2))</f>
        <v>9.5779640700000002</v>
      </c>
      <c r="D630">
        <f t="shared" si="1204"/>
        <v>1.6675999999279156E-2</v>
      </c>
      <c r="F630">
        <f t="shared" ca="1" si="1208"/>
        <v>132.84020488989248</v>
      </c>
      <c r="G630">
        <f t="shared" ca="1" si="1209"/>
        <v>908.03639878246747</v>
      </c>
      <c r="I630">
        <f>SUM(D$2:D630)/COUNT(D$2:D630)</f>
        <v>2.154832961783703E-2</v>
      </c>
      <c r="J630">
        <f>D630/I630</f>
        <v>0.77388829180872043</v>
      </c>
      <c r="L630">
        <f ca="1">VARA(C$2:C630)</f>
        <v>4.9447598804428429E-2</v>
      </c>
      <c r="M630">
        <f ca="1">(L630-L629)/D630</f>
        <v>3.9357868032011481E-3</v>
      </c>
      <c r="N630">
        <f t="shared" ca="1" si="1210"/>
        <v>-4.8826457186088108</v>
      </c>
      <c r="O630" t="b">
        <f ca="1">IF(OR(O629,M630*MIN((B630-B$2)*Analysis!$B$19,1)&gt;Analysis!$B$18),TRUE,FALSE)</f>
        <v>1</v>
      </c>
      <c r="P630">
        <f ca="1">IF(O630,P629,SUM(C$2:C630)/COUNT(C$2:C630))</f>
        <v>9.8538943641176484</v>
      </c>
      <c r="Q630">
        <f ca="1">IF(O630,C630-P630,0)</f>
        <v>-0.27593029411764824</v>
      </c>
      <c r="R630">
        <f ca="1">R629+Q630*$D630</f>
        <v>-0.50456273345792402</v>
      </c>
      <c r="S630">
        <f t="shared" ca="1" si="1211"/>
        <v>-0.42470129352491415</v>
      </c>
      <c r="U630">
        <f ca="1">MEDIAN2(Q630,Analysis!$B$5,2)</f>
        <v>-0.27593029411764824</v>
      </c>
      <c r="V630">
        <f t="shared" ref="V630:W630" ca="1" si="1312">V629+U630*$D630</f>
        <v>-0.50456273345792402</v>
      </c>
      <c r="W630">
        <f t="shared" ca="1" si="1312"/>
        <v>-0.42470129352491415</v>
      </c>
      <c r="Y630">
        <f ca="1">AVERAGE2(U630,Analysis!$B$5,2)</f>
        <v>-0.27593029411764824</v>
      </c>
      <c r="Z630">
        <f t="shared" ref="Z630:AA630" ca="1" si="1313">Z629+Y630*$D630</f>
        <v>-0.50456273345792402</v>
      </c>
      <c r="AA630">
        <f t="shared" ca="1" si="1313"/>
        <v>-0.42470129352491415</v>
      </c>
      <c r="AD630">
        <f ca="1">IF(B630&gt;0,C630-Analysis!$B$14,0)</f>
        <v>-0.27875207494285981</v>
      </c>
      <c r="AE630">
        <f ca="1">IF(B630&gt;0,AE629+AD630*$D630,0)</f>
        <v>-0.54433769085744843</v>
      </c>
      <c r="AF630">
        <f ca="1">IF(B630&gt;0,AF629+AE630*$D630,0)</f>
        <v>-0.79337420740627507</v>
      </c>
      <c r="AG630">
        <f ca="1">IF(AND(B630&gt;Analysis!$B$34,B630&lt;Analysis!$B$35),FilterInput(AD630,Analysis!$B$29,Analysis!$B$30),0)</f>
        <v>-0.27875207494285981</v>
      </c>
      <c r="AH630">
        <f ca="1">MEDIAN2(AG630,Analysis!$B$5,2)</f>
        <v>-0.27875207494285981</v>
      </c>
      <c r="AI630">
        <f ca="1">AVERAGE2(AH630,Analysis!$B$6,2)</f>
        <v>-0.27875207494285981</v>
      </c>
      <c r="AJ630">
        <f ca="1">INTEGRAL2(AI630,$B630,AJ629,AI629,$B629,Analysis!$B$22)</f>
        <v>-0.57393891111208317</v>
      </c>
      <c r="AK630">
        <f ca="1">IF(AND(B630&lt;Analysis!$B$35,B630&gt;0),INTEGRAL2(AJ630,$B630,AK629,AJ629,$B629,Analysis!$B$23),0)</f>
        <v>-0.52816542529724309</v>
      </c>
      <c r="AM630">
        <f>Analysis!$B$31*'Flight Input'!U630+IF('Flight Input'!U630 &gt; 0,Analysis!$B$32,0)</f>
        <v>-0.75666699999999998</v>
      </c>
      <c r="AN630">
        <f ca="1">_xlfn.COVARIANCE.P($AK$102:$AK$1171,AM630:AM1699)</f>
        <v>-9.2973957321253864E-5</v>
      </c>
      <c r="AO630">
        <f t="shared" ca="1" si="1207"/>
        <v>-0.22850157470275689</v>
      </c>
    </row>
    <row r="631" spans="1:41" x14ac:dyDescent="0.3">
      <c r="A631">
        <v>629</v>
      </c>
      <c r="B631">
        <f>'Flight Input'!M631</f>
        <v>13.608691999994335</v>
      </c>
      <c r="C631">
        <f ca="1">INDIRECT(CONCATENATE("'Flight Input'!",Analysis!$B$2,A631+2))</f>
        <v>9.8469542700000012</v>
      </c>
      <c r="D631">
        <f t="shared" si="1204"/>
        <v>2.3740999997244217E-2</v>
      </c>
      <c r="F631">
        <f t="shared" ca="1" si="1208"/>
        <v>133.07398143118942</v>
      </c>
      <c r="G631">
        <f t="shared" ca="1" si="1209"/>
        <v>911.19570817525857</v>
      </c>
      <c r="I631">
        <f>SUM(D$2:D631)/COUNT(D$2:D631)</f>
        <v>2.1551815580284416E-2</v>
      </c>
      <c r="J631">
        <f>D631/I631</f>
        <v>1.1015777259602417</v>
      </c>
      <c r="L631">
        <f ca="1">VARA(C$2:C631)</f>
        <v>4.9370587695627945E-2</v>
      </c>
      <c r="M631">
        <f ca="1">(L631-L630)/D631</f>
        <v>-3.2438022328218508E-3</v>
      </c>
      <c r="N631">
        <f t="shared" ca="1" si="1210"/>
        <v>11.330196707435434</v>
      </c>
      <c r="O631" t="b">
        <f ca="1">IF(OR(O630,M631*MIN((B631-B$2)*Analysis!$B$19,1)&gt;Analysis!$B$18),TRUE,FALSE)</f>
        <v>1</v>
      </c>
      <c r="P631">
        <f ca="1">IF(O631,P630,SUM(C$2:C631)/COUNT(C$2:C631))</f>
        <v>9.8538943641176484</v>
      </c>
      <c r="Q631">
        <f ca="1">IF(O631,C631-P631,0)</f>
        <v>-6.9400941176471775E-3</v>
      </c>
      <c r="R631">
        <f ca="1">R630+Q631*$D631</f>
        <v>-0.50472749823235197</v>
      </c>
      <c r="S631">
        <f t="shared" ca="1" si="1211"/>
        <v>-0.43668402905905751</v>
      </c>
      <c r="U631">
        <f ca="1">MEDIAN2(Q631,Analysis!$B$5,2)</f>
        <v>-6.9400941176471775E-3</v>
      </c>
      <c r="V631">
        <f t="shared" ref="V631:W631" ca="1" si="1314">V630+U631*$D631</f>
        <v>-0.50472749823235197</v>
      </c>
      <c r="W631">
        <f t="shared" ca="1" si="1314"/>
        <v>-0.43668402905905751</v>
      </c>
      <c r="Y631">
        <f ca="1">AVERAGE2(U631,Analysis!$B$5,2)</f>
        <v>-6.9400941176471775E-3</v>
      </c>
      <c r="Z631">
        <f t="shared" ref="Z631:AA631" ca="1" si="1315">Z630+Y631*$D631</f>
        <v>-0.50472749823235197</v>
      </c>
      <c r="AA631">
        <f t="shared" ca="1" si="1315"/>
        <v>-0.43668402905905751</v>
      </c>
      <c r="AD631">
        <f ca="1">IF(B631&gt;0,C631-Analysis!$B$14,0)</f>
        <v>-9.7618749428587392E-3</v>
      </c>
      <c r="AE631">
        <f ca="1">IF(B631&gt;0,AE630+AD631*$D631,0)</f>
        <v>-0.5445694475304399</v>
      </c>
      <c r="AF631">
        <f ca="1">IF(B631&gt;0,AF630+AE631*$D631,0)</f>
        <v>-0.80630283065859454</v>
      </c>
      <c r="AG631">
        <f ca="1">IF(AND(B631&gt;Analysis!$B$34,B631&lt;Analysis!$B$35),FilterInput(AD631,Analysis!$B$29,Analysis!$B$30),0)</f>
        <v>-9.7618749428587392E-3</v>
      </c>
      <c r="AH631">
        <f ca="1">MEDIAN2(AG631,Analysis!$B$5,2)</f>
        <v>-9.7618749428587392E-3</v>
      </c>
      <c r="AI631">
        <f ca="1">AVERAGE2(AH631,Analysis!$B$6,2)</f>
        <v>-9.7618749428587392E-3</v>
      </c>
      <c r="AJ631">
        <f ca="1">INTEGRAL2(AI631,$B631,AJ630,AI630,$B630,Analysis!$B$22)</f>
        <v>-0.57948453004086187</v>
      </c>
      <c r="AK631">
        <f ca="1">IF(AND(B631&lt;Analysis!$B$35,B631&gt;0),INTEGRAL2(AJ631,$B631,AK630,AJ630,$B630,Analysis!$B$23),0)</f>
        <v>-0.54181902074673227</v>
      </c>
      <c r="AM631">
        <f>Analysis!$B$31*'Flight Input'!U631+IF('Flight Input'!U631 &gt; 0,Analysis!$B$32,0)</f>
        <v>-0.77057599999999993</v>
      </c>
      <c r="AN631">
        <f ca="1">_xlfn.COVARIANCE.P($AK$102:$AK$1171,AM631:AM1700)</f>
        <v>-8.427107753564878E-5</v>
      </c>
      <c r="AO631">
        <f t="shared" ca="1" si="1207"/>
        <v>-0.22875697925326766</v>
      </c>
    </row>
    <row r="632" spans="1:41" x14ac:dyDescent="0.3">
      <c r="A632">
        <v>630</v>
      </c>
      <c r="B632">
        <f>'Flight Input'!M632</f>
        <v>13.631886000002851</v>
      </c>
      <c r="C632">
        <f ca="1">INDIRECT(CONCATENATE("'Flight Input'!",Analysis!$B$2,A632+2))</f>
        <v>9.78593607</v>
      </c>
      <c r="D632">
        <f t="shared" si="1204"/>
        <v>2.3194000008516014E-2</v>
      </c>
      <c r="F632">
        <f t="shared" ca="1" si="1208"/>
        <v>133.30095643248035</v>
      </c>
      <c r="G632">
        <f t="shared" ca="1" si="1209"/>
        <v>914.28749055988874</v>
      </c>
      <c r="I632">
        <f>SUM(D$2:D632)/COUNT(D$2:D632)</f>
        <v>2.1554422222233992E-2</v>
      </c>
      <c r="J632">
        <f>D632/I632</f>
        <v>1.0760668863854188</v>
      </c>
      <c r="L632">
        <f ca="1">VARA(C$2:C632)</f>
        <v>4.9305850757366779E-2</v>
      </c>
      <c r="M632">
        <f ca="1">(L632-L631)/D632</f>
        <v>-2.7911071068981996E-3</v>
      </c>
      <c r="N632">
        <f t="shared" ca="1" si="1210"/>
        <v>-2.6307751995170099</v>
      </c>
      <c r="O632" t="b">
        <f ca="1">IF(OR(O631,M632*MIN((B632-B$2)*Analysis!$B$19,1)&gt;Analysis!$B$18),TRUE,FALSE)</f>
        <v>1</v>
      </c>
      <c r="P632">
        <f ca="1">IF(O632,P631,SUM(C$2:C632)/COUNT(C$2:C632))</f>
        <v>9.8538943641176484</v>
      </c>
      <c r="Q632">
        <f ca="1">IF(O632,C632-P632,0)</f>
        <v>-6.7958294117648421E-2</v>
      </c>
      <c r="R632">
        <f ca="1">R631+Q632*$D632</f>
        <v>-0.50630372290669545</v>
      </c>
      <c r="S632">
        <f t="shared" ca="1" si="1211"/>
        <v>-0.44842723761246711</v>
      </c>
      <c r="U632">
        <f ca="1">MEDIAN2(Q632,Analysis!$B$5,2)</f>
        <v>-6.7958294117648421E-2</v>
      </c>
      <c r="V632">
        <f t="shared" ref="V632:W632" ca="1" si="1316">V631+U632*$D632</f>
        <v>-0.50630372290669545</v>
      </c>
      <c r="W632">
        <f t="shared" ca="1" si="1316"/>
        <v>-0.44842723761246711</v>
      </c>
      <c r="Y632">
        <f ca="1">AVERAGE2(U632,Analysis!$B$5,2)</f>
        <v>-6.7958294117648421E-2</v>
      </c>
      <c r="Z632">
        <f t="shared" ref="Z632:AA632" ca="1" si="1317">Z631+Y632*$D632</f>
        <v>-0.50630372290669545</v>
      </c>
      <c r="AA632">
        <f t="shared" ca="1" si="1317"/>
        <v>-0.44842723761246711</v>
      </c>
      <c r="AD632">
        <f ca="1">IF(B632&gt;0,C632-Analysis!$B$14,0)</f>
        <v>-7.0780074942859983E-2</v>
      </c>
      <c r="AE632">
        <f ca="1">IF(B632&gt;0,AE631+AD632*$D632,0)</f>
        <v>-0.54621112058926735</v>
      </c>
      <c r="AF632">
        <f ca="1">IF(B632&gt;0,AF631+AE632*$D632,0)</f>
        <v>-0.81897165139419359</v>
      </c>
      <c r="AG632">
        <f ca="1">IF(AND(B632&gt;Analysis!$B$34,B632&lt;Analysis!$B$35),FilterInput(AD632,Analysis!$B$29,Analysis!$B$30),0)</f>
        <v>-7.0780074942859983E-2</v>
      </c>
      <c r="AH632">
        <f ca="1">MEDIAN2(AG632,Analysis!$B$5,2)</f>
        <v>-7.0780074942859983E-2</v>
      </c>
      <c r="AI632">
        <f ca="1">AVERAGE2(AH632,Analysis!$B$6,2)</f>
        <v>-7.0780074942859983E-2</v>
      </c>
      <c r="AJ632">
        <f ca="1">INTEGRAL2(AI632,$B632,AJ631,AI631,$B631,Analysis!$B$22)</f>
        <v>-0.57989236953111589</v>
      </c>
      <c r="AK632">
        <f ca="1">IF(AND(B632&lt;Analysis!$B$35,B632&gt;0),INTEGRAL2(AJ632,$B632,AK631,AJ631,$B631,Analysis!$B$23),0)</f>
        <v>-0.5552612195635952</v>
      </c>
      <c r="AM632">
        <f>Analysis!$B$31*'Flight Input'!U632+IF('Flight Input'!U632 &gt; 0,Analysis!$B$32,0)</f>
        <v>-0.78448499999999999</v>
      </c>
      <c r="AN632">
        <f ca="1">_xlfn.COVARIANCE.P($AK$102:$AK$1171,AM632:AM1701)</f>
        <v>-7.6069667755118974E-5</v>
      </c>
      <c r="AO632">
        <f t="shared" ca="1" si="1207"/>
        <v>-0.22922378043640479</v>
      </c>
    </row>
    <row r="633" spans="1:41" x14ac:dyDescent="0.3">
      <c r="A633">
        <v>631</v>
      </c>
      <c r="B633">
        <f>'Flight Input'!M633</f>
        <v>13.651257000004989</v>
      </c>
      <c r="C633">
        <f ca="1">INDIRECT(CONCATENATE("'Flight Input'!",Analysis!$B$2,A633+2))</f>
        <v>9.853507350000001</v>
      </c>
      <c r="D633">
        <f t="shared" si="1204"/>
        <v>1.9371000002138317E-2</v>
      </c>
      <c r="F633">
        <f t="shared" ca="1" si="1208"/>
        <v>133.49182872337826</v>
      </c>
      <c r="G633">
        <f t="shared" ca="1" si="1209"/>
        <v>916.87336077437476</v>
      </c>
      <c r="I633">
        <f>SUM(D$2:D633)/COUNT(D$2:D633)</f>
        <v>2.1550961965149846E-2</v>
      </c>
      <c r="J633">
        <f>D633/I633</f>
        <v>0.89884618763019697</v>
      </c>
      <c r="L633">
        <f ca="1">VARA(C$2:C633)</f>
        <v>4.9228701853255889E-2</v>
      </c>
      <c r="M633">
        <f ca="1">(L633-L632)/D633</f>
        <v>-3.9827011564902764E-3</v>
      </c>
      <c r="N633">
        <f t="shared" ca="1" si="1210"/>
        <v>3.4882700940861073</v>
      </c>
      <c r="O633" t="b">
        <f ca="1">IF(OR(O632,M633*MIN((B633-B$2)*Analysis!$B$19,1)&gt;Analysis!$B$18),TRUE,FALSE)</f>
        <v>1</v>
      </c>
      <c r="P633">
        <f ca="1">IF(O633,P632,SUM(C$2:C633)/COUNT(C$2:C633))</f>
        <v>9.8538943641176484</v>
      </c>
      <c r="Q633">
        <f ca="1">IF(O633,C633-P633,0)</f>
        <v>-3.8701411764741067E-4</v>
      </c>
      <c r="R633">
        <f ca="1">R632+Q633*$D633</f>
        <v>-0.5063112197571692</v>
      </c>
      <c r="S633">
        <f t="shared" ca="1" si="1211"/>
        <v>-0.45823499225146591</v>
      </c>
      <c r="U633">
        <f ca="1">MEDIAN2(Q633,Analysis!$B$5,2)</f>
        <v>-3.8701411764741067E-4</v>
      </c>
      <c r="V633">
        <f t="shared" ref="V633:W633" ca="1" si="1318">V632+U633*$D633</f>
        <v>-0.5063112197571692</v>
      </c>
      <c r="W633">
        <f t="shared" ca="1" si="1318"/>
        <v>-0.45823499225146591</v>
      </c>
      <c r="Y633">
        <f ca="1">AVERAGE2(U633,Analysis!$B$5,2)</f>
        <v>-3.8701411764741067E-4</v>
      </c>
      <c r="Z633">
        <f t="shared" ref="Z633:AA633" ca="1" si="1319">Z632+Y633*$D633</f>
        <v>-0.5063112197571692</v>
      </c>
      <c r="AA633">
        <f t="shared" ca="1" si="1319"/>
        <v>-0.45823499225146591</v>
      </c>
      <c r="AD633">
        <f ca="1">IF(B633&gt;0,C633-Analysis!$B$14,0)</f>
        <v>-3.2087949428589724E-3</v>
      </c>
      <c r="AE633">
        <f ca="1">IF(B633&gt;0,AE632+AD633*$D633,0)</f>
        <v>-0.54627327815611237</v>
      </c>
      <c r="AF633">
        <f ca="1">IF(B633&gt;0,AF632+AE633*$D633,0)</f>
        <v>-0.82955351106652375</v>
      </c>
      <c r="AG633">
        <f ca="1">IF(AND(B633&gt;Analysis!$B$34,B633&lt;Analysis!$B$35),FilterInput(AD633,Analysis!$B$29,Analysis!$B$30),0)</f>
        <v>-3.2087949428589724E-3</v>
      </c>
      <c r="AH633">
        <f ca="1">MEDIAN2(AG633,Analysis!$B$5,2)</f>
        <v>-3.2087949428589724E-3</v>
      </c>
      <c r="AI633">
        <f ca="1">AVERAGE2(AH633,Analysis!$B$6,2)</f>
        <v>-3.2087949428589724E-3</v>
      </c>
      <c r="AJ633">
        <f ca="1">INTEGRAL2(AI633,$B633,AJ632,AI632,$B632,Analysis!$B$22)</f>
        <v>-0.58159052577208725</v>
      </c>
      <c r="AK633">
        <f ca="1">IF(AND(B633&lt;Analysis!$B$35,B633&gt;0),INTEGRAL2(AJ633,$B633,AK632,AJ632,$B632,Analysis!$B$23),0)</f>
        <v>-0.56648819877140877</v>
      </c>
      <c r="AM633">
        <f>Analysis!$B$31*'Flight Input'!U633+IF('Flight Input'!U633 &gt; 0,Analysis!$B$32,0)</f>
        <v>-0.79640699999999987</v>
      </c>
      <c r="AN633">
        <f ca="1">_xlfn.COVARIANCE.P($AK$102:$AK$1171,AM633:AM1702)</f>
        <v>-6.8329469167810927E-5</v>
      </c>
      <c r="AO633">
        <f t="shared" ca="1" si="1207"/>
        <v>-0.2299188012285911</v>
      </c>
    </row>
    <row r="634" spans="1:41" x14ac:dyDescent="0.3">
      <c r="A634">
        <v>632</v>
      </c>
      <c r="B634">
        <f>'Flight Input'!M634</f>
        <v>13.670664999997825</v>
      </c>
      <c r="C634">
        <f ca="1">INDIRECT(CONCATENATE("'Flight Input'!",Analysis!$B$2,A634+2))</f>
        <v>10.06776756</v>
      </c>
      <c r="D634">
        <f t="shared" si="1204"/>
        <v>1.9407999992836267E-2</v>
      </c>
      <c r="F634">
        <f t="shared" ca="1" si="1208"/>
        <v>133.68722395611061</v>
      </c>
      <c r="G634">
        <f t="shared" ca="1" si="1209"/>
        <v>919.46796241595723</v>
      </c>
      <c r="I634">
        <f>SUM(D$2:D634)/COUNT(D$2:D634)</f>
        <v>2.1547571202535424E-2</v>
      </c>
      <c r="J634">
        <f>D634/I634</f>
        <v>0.90070476205469496</v>
      </c>
      <c r="L634">
        <f ca="1">VARA(C$2:C634)</f>
        <v>4.9207408230387238E-2</v>
      </c>
      <c r="M634">
        <f ca="1">(L634-L633)/D634</f>
        <v>-1.0971569907517954E-3</v>
      </c>
      <c r="N634">
        <f t="shared" ca="1" si="1210"/>
        <v>11.039788235731923</v>
      </c>
      <c r="O634" t="b">
        <f ca="1">IF(OR(O633,M634*MIN((B634-B$2)*Analysis!$B$19,1)&gt;Analysis!$B$18),TRUE,FALSE)</f>
        <v>1</v>
      </c>
      <c r="P634">
        <f ca="1">IF(O634,P633,SUM(C$2:C634)/COUNT(C$2:C634))</f>
        <v>9.8538943641176484</v>
      </c>
      <c r="Q634">
        <f ca="1">IF(O634,C634-P634,0)</f>
        <v>0.21387319588235165</v>
      </c>
      <c r="R634">
        <f ca="1">R633+Q634*$D634</f>
        <v>-0.50216036877301662</v>
      </c>
      <c r="S634">
        <f t="shared" ca="1" si="1211"/>
        <v>-0.46798092068501529</v>
      </c>
      <c r="U634">
        <f ca="1">MEDIAN2(Q634,Analysis!$B$5,2)</f>
        <v>0.21387319588235165</v>
      </c>
      <c r="V634">
        <f t="shared" ref="V634:W634" ca="1" si="1320">V633+U634*$D634</f>
        <v>-0.50216036877301662</v>
      </c>
      <c r="W634">
        <f t="shared" ca="1" si="1320"/>
        <v>-0.46798092068501529</v>
      </c>
      <c r="Y634">
        <f ca="1">AVERAGE2(U634,Analysis!$B$5,2)</f>
        <v>0.21387319588235165</v>
      </c>
      <c r="Z634">
        <f t="shared" ref="Z634:AA634" ca="1" si="1321">Z633+Y634*$D634</f>
        <v>-0.50216036877301662</v>
      </c>
      <c r="AA634">
        <f t="shared" ca="1" si="1321"/>
        <v>-0.46798092068501529</v>
      </c>
      <c r="AD634">
        <f ca="1">IF(B634&gt;0,C634-Analysis!$B$14,0)</f>
        <v>0.21105141505714009</v>
      </c>
      <c r="AE634">
        <f ca="1">IF(B634&gt;0,AE633+AD634*$D634,0)</f>
        <v>-0.54217719229419536</v>
      </c>
      <c r="AF634">
        <f ca="1">IF(B634&gt;0,AF633+AE634*$D634,0)</f>
        <v>-0.84007608601068551</v>
      </c>
      <c r="AG634">
        <f ca="1">IF(AND(B634&gt;Analysis!$B$34,B634&lt;Analysis!$B$35),FilterInput(AD634,Analysis!$B$29,Analysis!$B$30),0)</f>
        <v>0.21105141505714009</v>
      </c>
      <c r="AH634">
        <f ca="1">MEDIAN2(AG634,Analysis!$B$5,2)</f>
        <v>0.21105141505714009</v>
      </c>
      <c r="AI634">
        <f ca="1">AVERAGE2(AH634,Analysis!$B$6,2)</f>
        <v>0.21105141505714009</v>
      </c>
      <c r="AJ634">
        <f ca="1">INTEGRAL2(AI634,$B634,AJ633,AI633,$B633,Analysis!$B$22)</f>
        <v>-0.58267210059272856</v>
      </c>
      <c r="AK634">
        <f ca="1">IF(AND(B634&lt;Analysis!$B$35,B634&gt;0),INTEGRAL2(AJ634,$B634,AK633,AJ633,$B633,Analysis!$B$23),0)</f>
        <v>-0.57777189980261978</v>
      </c>
      <c r="AM634">
        <f>Analysis!$B$31*'Flight Input'!U634+IF('Flight Input'!U634 &gt; 0,Analysis!$B$32,0)</f>
        <v>-0.81230299999999989</v>
      </c>
      <c r="AN634">
        <f ca="1">_xlfn.COVARIANCE.P($AK$102:$AK$1171,AM634:AM1703)</f>
        <v>-6.0999788141811088E-5</v>
      </c>
      <c r="AO634">
        <f t="shared" ca="1" si="1207"/>
        <v>-0.2345311001973801</v>
      </c>
    </row>
    <row r="635" spans="1:41" x14ac:dyDescent="0.3">
      <c r="A635">
        <v>633</v>
      </c>
      <c r="B635">
        <f>'Flight Input'!M635</f>
        <v>13.690228000006755</v>
      </c>
      <c r="C635">
        <f ca="1">INDIRECT(CONCATENATE("'Flight Input'!",Analysis!$B$2,A635+2))</f>
        <v>10.05825186</v>
      </c>
      <c r="D635">
        <f t="shared" si="1204"/>
        <v>1.9563000008929521E-2</v>
      </c>
      <c r="F635">
        <f t="shared" ca="1" si="1208"/>
        <v>133.8839935373376</v>
      </c>
      <c r="G635">
        <f t="shared" ca="1" si="1209"/>
        <v>922.08713498272368</v>
      </c>
      <c r="I635">
        <f>SUM(D$2:D635)/COUNT(D$2:D635)</f>
        <v>2.1544436018975228E-2</v>
      </c>
      <c r="J635">
        <f>D635/I635</f>
        <v>0.90803026784731977</v>
      </c>
      <c r="L635">
        <f ca="1">VARA(C$2:C635)</f>
        <v>4.9180473548624634E-2</v>
      </c>
      <c r="M635">
        <f ca="1">(L635-L634)/D635</f>
        <v>-1.3768175510049418E-3</v>
      </c>
      <c r="N635">
        <f t="shared" ca="1" si="1210"/>
        <v>-0.48641312659900049</v>
      </c>
      <c r="O635" t="b">
        <f ca="1">IF(OR(O634,M635*MIN((B635-B$2)*Analysis!$B$19,1)&gt;Analysis!$B$18),TRUE,FALSE)</f>
        <v>1</v>
      </c>
      <c r="P635">
        <f ca="1">IF(O635,P634,SUM(C$2:C635)/COUNT(C$2:C635))</f>
        <v>9.8538943641176484</v>
      </c>
      <c r="Q635">
        <f ca="1">IF(O635,C635-P635,0)</f>
        <v>0.20435749588235197</v>
      </c>
      <c r="R635">
        <f ca="1">R634+Q635*$D635</f>
        <v>-0.49816252307924536</v>
      </c>
      <c r="S635">
        <f t="shared" ca="1" si="1211"/>
        <v>-0.47772647412846292</v>
      </c>
      <c r="U635">
        <f ca="1">MEDIAN2(Q635,Analysis!$B$5,2)</f>
        <v>0.20435749588235197</v>
      </c>
      <c r="V635">
        <f t="shared" ref="V635:W635" ca="1" si="1322">V634+U635*$D635</f>
        <v>-0.49816252307924536</v>
      </c>
      <c r="W635">
        <f t="shared" ca="1" si="1322"/>
        <v>-0.47772647412846292</v>
      </c>
      <c r="Y635">
        <f ca="1">AVERAGE2(U635,Analysis!$B$5,2)</f>
        <v>0.20435749588235197</v>
      </c>
      <c r="Z635">
        <f t="shared" ref="Z635:AA635" ca="1" si="1323">Z634+Y635*$D635</f>
        <v>-0.49816252307924536</v>
      </c>
      <c r="AA635">
        <f t="shared" ca="1" si="1323"/>
        <v>-0.47772647412846292</v>
      </c>
      <c r="AD635">
        <f ca="1">IF(B635&gt;0,C635-Analysis!$B$14,0)</f>
        <v>0.20153571505714041</v>
      </c>
      <c r="AE635">
        <f ca="1">IF(B635&gt;0,AE634+AD635*$D635,0)</f>
        <v>-0.53823454909873292</v>
      </c>
      <c r="AF635">
        <f ca="1">IF(B635&gt;0,AF634+AE635*$D635,0)</f>
        <v>-0.85060556849951019</v>
      </c>
      <c r="AG635">
        <f ca="1">IF(AND(B635&gt;Analysis!$B$34,B635&lt;Analysis!$B$35),FilterInput(AD635,Analysis!$B$29,Analysis!$B$30),0)</f>
        <v>0.20153571505714041</v>
      </c>
      <c r="AH635">
        <f ca="1">MEDIAN2(AG635,Analysis!$B$5,2)</f>
        <v>0.20153571505714041</v>
      </c>
      <c r="AI635">
        <f ca="1">AVERAGE2(AH635,Analysis!$B$6,2)</f>
        <v>0.20153571505714041</v>
      </c>
      <c r="AJ635">
        <f ca="1">INTEGRAL2(AI635,$B635,AJ634,AI634,$B634,Analysis!$B$22)</f>
        <v>-0.57850132964089118</v>
      </c>
      <c r="AK635">
        <f ca="1">IF(AND(B635&lt;Analysis!$B$35,B635&gt;0),INTEGRAL2(AJ635,$B635,AK634,AJ634,$B634,Analysis!$B$23),0)</f>
        <v>-0.58918399393994181</v>
      </c>
      <c r="AM635">
        <f>Analysis!$B$31*'Flight Input'!U635+IF('Flight Input'!U635 &gt; 0,Analysis!$B$32,0)</f>
        <v>-0.82422499999999987</v>
      </c>
      <c r="AN635">
        <f ca="1">_xlfn.COVARIANCE.P($AK$102:$AK$1171,AM635:AM1704)</f>
        <v>-5.4154314719505722E-5</v>
      </c>
      <c r="AO635">
        <f t="shared" ca="1" si="1207"/>
        <v>-0.23504100606005807</v>
      </c>
    </row>
    <row r="636" spans="1:41" x14ac:dyDescent="0.3">
      <c r="A636">
        <v>634</v>
      </c>
      <c r="B636">
        <f>'Flight Input'!M636</f>
        <v>13.707404999993742</v>
      </c>
      <c r="C636">
        <f ca="1">INDIRECT(CONCATENATE("'Flight Input'!",Analysis!$B$2,A636+2))</f>
        <v>10.04290902</v>
      </c>
      <c r="D636">
        <f t="shared" si="1204"/>
        <v>1.717699998698663E-2</v>
      </c>
      <c r="F636">
        <f t="shared" ca="1" si="1208"/>
        <v>134.05650058544344</v>
      </c>
      <c r="G636">
        <f t="shared" ca="1" si="1209"/>
        <v>924.38982349153537</v>
      </c>
      <c r="I636">
        <f>SUM(D$2:D636)/COUNT(D$2:D636)</f>
        <v>2.1537547318609313E-2</v>
      </c>
      <c r="J636">
        <f>D636/I636</f>
        <v>0.79753742303539854</v>
      </c>
      <c r="L636">
        <f ca="1">VARA(C$2:C636)</f>
        <v>4.9145175905139171E-2</v>
      </c>
      <c r="M636">
        <f ca="1">(L636-L635)/D636</f>
        <v>-2.0549364564361986E-3</v>
      </c>
      <c r="N636">
        <f t="shared" ca="1" si="1210"/>
        <v>-0.89322000416978742</v>
      </c>
      <c r="O636" t="b">
        <f ca="1">IF(OR(O635,M636*MIN((B636-B$2)*Analysis!$B$19,1)&gt;Analysis!$B$18),TRUE,FALSE)</f>
        <v>1</v>
      </c>
      <c r="P636">
        <f ca="1">IF(O636,P635,SUM(C$2:C636)/COUNT(C$2:C636))</f>
        <v>9.8538943641176484</v>
      </c>
      <c r="Q636">
        <f ca="1">IF(O636,C636-P636,0)</f>
        <v>0.18901465588235133</v>
      </c>
      <c r="R636">
        <f ca="1">R635+Q636*$D636</f>
        <v>-0.49491581833761394</v>
      </c>
      <c r="S636">
        <f t="shared" ca="1" si="1211"/>
        <v>-0.48622764313360761</v>
      </c>
      <c r="U636">
        <f ca="1">MEDIAN2(Q636,Analysis!$B$5,2)</f>
        <v>0.18901465588235133</v>
      </c>
      <c r="V636">
        <f t="shared" ref="V636:W636" ca="1" si="1324">V635+U636*$D636</f>
        <v>-0.49491581833761394</v>
      </c>
      <c r="W636">
        <f t="shared" ca="1" si="1324"/>
        <v>-0.48622764313360761</v>
      </c>
      <c r="Y636">
        <f ca="1">AVERAGE2(U636,Analysis!$B$5,2)</f>
        <v>0.18901465588235133</v>
      </c>
      <c r="Z636">
        <f t="shared" ref="Z636:AA636" ca="1" si="1325">Z635+Y636*$D636</f>
        <v>-0.49491581833761394</v>
      </c>
      <c r="AA636">
        <f t="shared" ca="1" si="1325"/>
        <v>-0.48622764313360761</v>
      </c>
      <c r="AD636">
        <f ca="1">IF(B636&gt;0,C636-Analysis!$B$14,0)</f>
        <v>0.18619287505713977</v>
      </c>
      <c r="AE636">
        <f ca="1">IF(B636&gt;0,AE635+AD636*$D636,0)</f>
        <v>-0.53503631408629937</v>
      </c>
      <c r="AF636">
        <f ca="1">IF(B636&gt;0,AF635+AE636*$D636,0)</f>
        <v>-0.85979588725960798</v>
      </c>
      <c r="AG636">
        <f ca="1">IF(AND(B636&gt;Analysis!$B$34,B636&lt;Analysis!$B$35),FilterInput(AD636,Analysis!$B$29,Analysis!$B$30),0)</f>
        <v>0.18619287505713977</v>
      </c>
      <c r="AH636">
        <f ca="1">MEDIAN2(AG636,Analysis!$B$5,2)</f>
        <v>0.18619287505713977</v>
      </c>
      <c r="AI636">
        <f ca="1">AVERAGE2(AH636,Analysis!$B$6,2)</f>
        <v>0.18619287505713977</v>
      </c>
      <c r="AJ636">
        <f ca="1">INTEGRAL2(AI636,$B636,AJ635,AI635,$B635,Analysis!$B$22)</f>
        <v>-0.57488417444650197</v>
      </c>
      <c r="AK636">
        <f ca="1">IF(AND(B636&lt;Analysis!$B$35,B636&gt;0),INTEGRAL2(AJ636,$B636,AK635,AJ635,$B635,Analysis!$B$23),0)</f>
        <v>-0.59915248808079169</v>
      </c>
      <c r="AM636">
        <f>Analysis!$B$31*'Flight Input'!U636+IF('Flight Input'!U636 &gt; 0,Analysis!$B$32,0)</f>
        <v>-0.83614699999999997</v>
      </c>
      <c r="AN636">
        <f ca="1">_xlfn.COVARIANCE.P($AK$102:$AK$1171,AM636:AM1705)</f>
        <v>-4.8064958082674034E-5</v>
      </c>
      <c r="AO636">
        <f t="shared" ca="1" si="1207"/>
        <v>-0.23699451191920828</v>
      </c>
    </row>
    <row r="637" spans="1:41" x14ac:dyDescent="0.3">
      <c r="A637">
        <v>635</v>
      </c>
      <c r="B637">
        <f>'Flight Input'!M637</f>
        <v>13.729785000003176</v>
      </c>
      <c r="C637">
        <f ca="1">INDIRECT(CONCATENATE("'Flight Input'!",Analysis!$B$2,A637+2))</f>
        <v>9.9862366500000004</v>
      </c>
      <c r="D637">
        <f t="shared" si="1204"/>
        <v>2.2380000009434298E-2</v>
      </c>
      <c r="F637">
        <f t="shared" ca="1" si="1208"/>
        <v>134.27999256176466</v>
      </c>
      <c r="G637">
        <f t="shared" ca="1" si="1209"/>
        <v>927.39500972633448</v>
      </c>
      <c r="I637">
        <f>SUM(D$2:D637)/COUNT(D$2:D637)</f>
        <v>2.1538874015760219E-2</v>
      </c>
      <c r="J637">
        <f>D637/I637</f>
        <v>1.0390515304123427</v>
      </c>
      <c r="L637">
        <f ca="1">VARA(C$2:C637)</f>
        <v>4.9085753607842043E-2</v>
      </c>
      <c r="M637">
        <f ca="1">(L637-L636)/D637</f>
        <v>-2.6551517994673076E-3</v>
      </c>
      <c r="N637">
        <f t="shared" ca="1" si="1210"/>
        <v>-2.5322774788252502</v>
      </c>
      <c r="O637" t="b">
        <f ca="1">IF(OR(O636,M637*MIN((B637-B$2)*Analysis!$B$19,1)&gt;Analysis!$B$18),TRUE,FALSE)</f>
        <v>1</v>
      </c>
      <c r="P637">
        <f ca="1">IF(O637,P636,SUM(C$2:C637)/COUNT(C$2:C637))</f>
        <v>9.8538943641176484</v>
      </c>
      <c r="Q637">
        <f ca="1">IF(O637,C637-P637,0)</f>
        <v>0.13234228588235197</v>
      </c>
      <c r="R637">
        <f ca="1">R636+Q637*$D637</f>
        <v>-0.49195399797831835</v>
      </c>
      <c r="S637">
        <f t="shared" ca="1" si="1211"/>
        <v>-0.49723757361300364</v>
      </c>
      <c r="U637">
        <f ca="1">MEDIAN2(Q637,Analysis!$B$5,2)</f>
        <v>0.13234228588235197</v>
      </c>
      <c r="V637">
        <f t="shared" ref="V637:W637" ca="1" si="1326">V636+U637*$D637</f>
        <v>-0.49195399797831835</v>
      </c>
      <c r="W637">
        <f t="shared" ca="1" si="1326"/>
        <v>-0.49723757361300364</v>
      </c>
      <c r="Y637">
        <f ca="1">AVERAGE2(U637,Analysis!$B$5,2)</f>
        <v>0.13234228588235197</v>
      </c>
      <c r="Z637">
        <f t="shared" ref="Z637:AA637" ca="1" si="1327">Z636+Y637*$D637</f>
        <v>-0.49195399797831835</v>
      </c>
      <c r="AA637">
        <f t="shared" ca="1" si="1327"/>
        <v>-0.49723757361300364</v>
      </c>
      <c r="AD637">
        <f ca="1">IF(B637&gt;0,C637-Analysis!$B$14,0)</f>
        <v>0.12952050505714041</v>
      </c>
      <c r="AE637">
        <f ca="1">IF(B637&gt;0,AE636+AD637*$D637,0)</f>
        <v>-0.53213764518189866</v>
      </c>
      <c r="AF637">
        <f ca="1">IF(B637&gt;0,AF636+AE637*$D637,0)</f>
        <v>-0.87170512776379927</v>
      </c>
      <c r="AG637">
        <f ca="1">IF(AND(B637&gt;Analysis!$B$34,B637&lt;Analysis!$B$35),FilterInput(AD637,Analysis!$B$29,Analysis!$B$30),0)</f>
        <v>0.12952050505714041</v>
      </c>
      <c r="AH637">
        <f ca="1">MEDIAN2(AG637,Analysis!$B$5,2)</f>
        <v>0.12952050505714041</v>
      </c>
      <c r="AI637">
        <f ca="1">AVERAGE2(AH637,Analysis!$B$6,2)</f>
        <v>0.12952050505714041</v>
      </c>
      <c r="AJ637">
        <f ca="1">INTEGRAL2(AI637,$B637,AJ636,AI636,$B636,Analysis!$B$22)</f>
        <v>-0.5707978674045322</v>
      </c>
      <c r="AK637">
        <f ca="1">IF(AND(B637&lt;Analysis!$B$35,B637&gt;0),INTEGRAL2(AJ637,$B637,AK636,AJ636,$B636,Analysis!$B$23),0)</f>
        <v>-0.61200819577213572</v>
      </c>
      <c r="AM637">
        <f>Analysis!$B$31*'Flight Input'!U637+IF('Flight Input'!U637 &gt; 0,Analysis!$B$32,0)</f>
        <v>-0.85204299999999999</v>
      </c>
      <c r="AN637">
        <f ca="1">_xlfn.COVARIANCE.P($AK$102:$AK$1171,AM637:AM1706)</f>
        <v>-4.2781739774392748E-5</v>
      </c>
      <c r="AO637">
        <f t="shared" ca="1" si="1207"/>
        <v>-0.24003480422786427</v>
      </c>
    </row>
    <row r="638" spans="1:41" x14ac:dyDescent="0.3">
      <c r="A638">
        <v>636</v>
      </c>
      <c r="B638">
        <f>'Flight Input'!M638</f>
        <v>13.750499000001582</v>
      </c>
      <c r="C638">
        <f ca="1">INDIRECT(CONCATENATE("'Flight Input'!",Analysis!$B$2,A638+2))</f>
        <v>10.065187530000001</v>
      </c>
      <c r="D638">
        <f t="shared" si="1204"/>
        <v>2.0713999998406507E-2</v>
      </c>
      <c r="F638">
        <f t="shared" ca="1" si="1208"/>
        <v>134.48848285624504</v>
      </c>
      <c r="G638">
        <f t="shared" ca="1" si="1209"/>
        <v>930.18080416000441</v>
      </c>
      <c r="I638">
        <f>SUM(D$2:D638)/COUNT(D$2:D638)</f>
        <v>2.153757704403482E-2</v>
      </c>
      <c r="J638">
        <f>D638/I638</f>
        <v>0.96176092399138202</v>
      </c>
      <c r="L638">
        <f ca="1">VARA(C$2:C638)</f>
        <v>4.906270697429653E-2</v>
      </c>
      <c r="M638">
        <f ca="1">(L638-L637)/D638</f>
        <v>-1.1126114486476001E-3</v>
      </c>
      <c r="N638">
        <f t="shared" ca="1" si="1210"/>
        <v>3.8114743654569025</v>
      </c>
      <c r="O638" t="b">
        <f ca="1">IF(OR(O637,M638*MIN((B638-B$2)*Analysis!$B$19,1)&gt;Analysis!$B$18),TRUE,FALSE)</f>
        <v>1</v>
      </c>
      <c r="P638">
        <f ca="1">IF(O638,P637,SUM(C$2:C638)/COUNT(C$2:C638))</f>
        <v>9.8538943641176484</v>
      </c>
      <c r="Q638">
        <f ca="1">IF(O638,C638-P638,0)</f>
        <v>0.2112931658823527</v>
      </c>
      <c r="R638">
        <f ca="1">R637+Q638*$D638</f>
        <v>-0.487577271340568</v>
      </c>
      <c r="S638">
        <f t="shared" ca="1" si="1211"/>
        <v>-0.50733724921077517</v>
      </c>
      <c r="U638">
        <f ca="1">MEDIAN2(Q638,Analysis!$B$5,2)</f>
        <v>0.2112931658823527</v>
      </c>
      <c r="V638">
        <f t="shared" ref="V638:W638" ca="1" si="1328">V637+U638*$D638</f>
        <v>-0.487577271340568</v>
      </c>
      <c r="W638">
        <f t="shared" ca="1" si="1328"/>
        <v>-0.50733724921077517</v>
      </c>
      <c r="Y638">
        <f ca="1">AVERAGE2(U638,Analysis!$B$5,2)</f>
        <v>0.2112931658823527</v>
      </c>
      <c r="Z638">
        <f t="shared" ref="Z638:AA638" ca="1" si="1329">Z637+Y638*$D638</f>
        <v>-0.487577271340568</v>
      </c>
      <c r="AA638">
        <f t="shared" ca="1" si="1329"/>
        <v>-0.50733724921077517</v>
      </c>
      <c r="AD638">
        <f ca="1">IF(B638&gt;0,C638-Analysis!$B$14,0)</f>
        <v>0.20847138505714113</v>
      </c>
      <c r="AE638">
        <f ca="1">IF(B638&gt;0,AE637+AD638*$D638,0)</f>
        <v>-0.52781936891215719</v>
      </c>
      <c r="AF638">
        <f ca="1">IF(B638&gt;0,AF637+AE638*$D638,0)</f>
        <v>-0.88263837817060464</v>
      </c>
      <c r="AG638">
        <f ca="1">IF(AND(B638&gt;Analysis!$B$34,B638&lt;Analysis!$B$35),FilterInput(AD638,Analysis!$B$29,Analysis!$B$30),0)</f>
        <v>0.20847138505714113</v>
      </c>
      <c r="AH638">
        <f ca="1">MEDIAN2(AG638,Analysis!$B$5,2)</f>
        <v>0.20847138505714113</v>
      </c>
      <c r="AI638">
        <f ca="1">AVERAGE2(AH638,Analysis!$B$6,2)</f>
        <v>0.20847138505714113</v>
      </c>
      <c r="AJ638">
        <f ca="1">INTEGRAL2(AI638,$B638,AJ637,AI637,$B637,Analysis!$B$22)</f>
        <v>-0.56826717261219006</v>
      </c>
      <c r="AK638">
        <f ca="1">IF(AND(B638&lt;Analysis!$B$35,B638&gt;0),INTEGRAL2(AJ638,$B638,AK637,AJ637,$B637,Analysis!$B$23),0)</f>
        <v>-0.62383364903998018</v>
      </c>
      <c r="AM638">
        <f>Analysis!$B$31*'Flight Input'!U638+IF('Flight Input'!U638 &gt; 0,Analysis!$B$32,0)</f>
        <v>-0.86595199999999994</v>
      </c>
      <c r="AN638">
        <f ca="1">_xlfn.COVARIANCE.P($AK$102:$AK$1171,AM638:AM1707)</f>
        <v>-3.7745581694894318E-5</v>
      </c>
      <c r="AO638">
        <f t="shared" ca="1" si="1207"/>
        <v>-0.24211835096001977</v>
      </c>
    </row>
    <row r="639" spans="1:41" x14ac:dyDescent="0.3">
      <c r="A639">
        <v>637</v>
      </c>
      <c r="B639">
        <f>'Flight Input'!M639</f>
        <v>13.769012000004295</v>
      </c>
      <c r="C639">
        <f ca="1">INDIRECT(CONCATENATE("'Flight Input'!",Analysis!$B$2,A639+2))</f>
        <v>10.18751823</v>
      </c>
      <c r="D639">
        <f t="shared" si="1204"/>
        <v>1.8513000002712943E-2</v>
      </c>
      <c r="F639">
        <f t="shared" ca="1" si="1208"/>
        <v>134.67708438126468</v>
      </c>
      <c r="G639">
        <f t="shared" ca="1" si="1209"/>
        <v>932.6740810235201</v>
      </c>
      <c r="I639">
        <f>SUM(D$2:D639)/COUNT(D$2:D639)</f>
        <v>2.1532828885414221E-2</v>
      </c>
      <c r="J639">
        <f>D639/I639</f>
        <v>0.85975698321984839</v>
      </c>
      <c r="L639">
        <f ca="1">VARA(C$2:C639)</f>
        <v>4.9134117520061908E-2</v>
      </c>
      <c r="M639">
        <f ca="1">(L639-L638)/D639</f>
        <v>3.8573189518129728E-3</v>
      </c>
      <c r="N639">
        <f t="shared" ca="1" si="1210"/>
        <v>6.6078269314574873</v>
      </c>
      <c r="O639" t="b">
        <f ca="1">IF(OR(O638,M639*MIN((B639-B$2)*Analysis!$B$19,1)&gt;Analysis!$B$18),TRUE,FALSE)</f>
        <v>1</v>
      </c>
      <c r="P639">
        <f ca="1">IF(O639,P638,SUM(C$2:C639)/COUNT(C$2:C639))</f>
        <v>9.8538943641176484</v>
      </c>
      <c r="Q639">
        <f ca="1">IF(O639,C639-P639,0)</f>
        <v>0.33362386588235182</v>
      </c>
      <c r="R639">
        <f ca="1">R638+Q639*$D639</f>
        <v>-0.48140089271058289</v>
      </c>
      <c r="S639">
        <f t="shared" ca="1" si="1211"/>
        <v>-0.51624942393883222</v>
      </c>
      <c r="U639">
        <f ca="1">MEDIAN2(Q639,Analysis!$B$5,2)</f>
        <v>0.33362386588235182</v>
      </c>
      <c r="V639">
        <f t="shared" ref="V639:W639" ca="1" si="1330">V638+U639*$D639</f>
        <v>-0.48140089271058289</v>
      </c>
      <c r="W639">
        <f t="shared" ca="1" si="1330"/>
        <v>-0.51624942393883222</v>
      </c>
      <c r="Y639">
        <f ca="1">AVERAGE2(U639,Analysis!$B$5,2)</f>
        <v>0.33362386588235182</v>
      </c>
      <c r="Z639">
        <f t="shared" ref="Z639:AA639" ca="1" si="1331">Z638+Y639*$D639</f>
        <v>-0.48140089271058289</v>
      </c>
      <c r="AA639">
        <f t="shared" ca="1" si="1331"/>
        <v>-0.51624942393883222</v>
      </c>
      <c r="AD639">
        <f ca="1">IF(B639&gt;0,C639-Analysis!$B$14,0)</f>
        <v>0.33080208505714026</v>
      </c>
      <c r="AE639">
        <f ca="1">IF(B639&gt;0,AE638+AD639*$D639,0)</f>
        <v>-0.52169522991059691</v>
      </c>
      <c r="AF639">
        <f ca="1">IF(B639&gt;0,AF638+AE639*$D639,0)</f>
        <v>-0.89229652196335485</v>
      </c>
      <c r="AG639">
        <f ca="1">IF(AND(B639&gt;Analysis!$B$34,B639&lt;Analysis!$B$35),FilterInput(AD639,Analysis!$B$29,Analysis!$B$30),0)</f>
        <v>0.33080208505714026</v>
      </c>
      <c r="AH639">
        <f ca="1">MEDIAN2(AG639,Analysis!$B$5,2)</f>
        <v>0.33080208505714026</v>
      </c>
      <c r="AI639">
        <f ca="1">AVERAGE2(AH639,Analysis!$B$6,2)</f>
        <v>0.33080208505714026</v>
      </c>
      <c r="AJ639">
        <f ca="1">INTEGRAL2(AI639,$B639,AJ638,AI638,$B638,Analysis!$B$22)</f>
        <v>-0.56524210444148337</v>
      </c>
      <c r="AK639">
        <f ca="1">IF(AND(B639&lt;Analysis!$B$35,B639&gt;0),INTEGRAL2(AJ639,$B639,AK638,AJ638,$B638,Analysis!$B$23),0)</f>
        <v>-0.63437069017795922</v>
      </c>
      <c r="AM639">
        <f>Analysis!$B$31*'Flight Input'!U639+IF('Flight Input'!U639 &gt; 0,Analysis!$B$32,0)</f>
        <v>-0.87588699999999997</v>
      </c>
      <c r="AN639">
        <f ca="1">_xlfn.COVARIANCE.P($AK$102:$AK$1171,AM639:AM1708)</f>
        <v>-3.3290746572645598E-5</v>
      </c>
      <c r="AO639">
        <f t="shared" ca="1" si="1207"/>
        <v>-0.24151630982204075</v>
      </c>
    </row>
    <row r="640" spans="1:41" x14ac:dyDescent="0.3">
      <c r="A640">
        <v>638</v>
      </c>
      <c r="B640">
        <f>'Flight Input'!M640</f>
        <v>13.793971000006422</v>
      </c>
      <c r="C640">
        <f ca="1">INDIRECT(CONCATENATE("'Flight Input'!",Analysis!$B$2,A640+2))</f>
        <v>10.14009669</v>
      </c>
      <c r="D640">
        <f t="shared" si="1204"/>
        <v>2.4959000002127141E-2</v>
      </c>
      <c r="F640">
        <f t="shared" ca="1" si="1208"/>
        <v>134.93017105457196</v>
      </c>
      <c r="G640">
        <f t="shared" ca="1" si="1209"/>
        <v>936.04180316315819</v>
      </c>
      <c r="I640">
        <f>SUM(D$2:D640)/COUNT(D$2:D640)</f>
        <v>2.1538199059578347E-2</v>
      </c>
      <c r="J640">
        <f>D640/I640</f>
        <v>1.1588248364260296</v>
      </c>
      <c r="L640">
        <f ca="1">VARA(C$2:C640)</f>
        <v>4.9162756158061149E-2</v>
      </c>
      <c r="M640">
        <f ca="1">(L640-L639)/D640</f>
        <v>1.1474273006450769E-3</v>
      </c>
      <c r="N640">
        <f t="shared" ca="1" si="1210"/>
        <v>-1.8999775630417359</v>
      </c>
      <c r="O640" t="b">
        <f ca="1">IF(OR(O639,M640*MIN((B640-B$2)*Analysis!$B$19,1)&gt;Analysis!$B$18),TRUE,FALSE)</f>
        <v>1</v>
      </c>
      <c r="P640">
        <f ca="1">IF(O640,P639,SUM(C$2:C640)/COUNT(C$2:C640))</f>
        <v>9.8538943641176484</v>
      </c>
      <c r="Q640">
        <f ca="1">IF(O640,C640-P640,0)</f>
        <v>0.28620232588235162</v>
      </c>
      <c r="R640">
        <f ca="1">R639+Q640*$D640</f>
        <v>-0.47425756885827647</v>
      </c>
      <c r="S640">
        <f t="shared" ca="1" si="1211"/>
        <v>-0.52808641860097472</v>
      </c>
      <c r="U640">
        <f ca="1">MEDIAN2(Q640,Analysis!$B$5,2)</f>
        <v>0.28620232588235162</v>
      </c>
      <c r="V640">
        <f t="shared" ref="V640:W640" ca="1" si="1332">V639+U640*$D640</f>
        <v>-0.47425756885827647</v>
      </c>
      <c r="W640">
        <f t="shared" ca="1" si="1332"/>
        <v>-0.52808641860097472</v>
      </c>
      <c r="Y640">
        <f ca="1">AVERAGE2(U640,Analysis!$B$5,2)</f>
        <v>0.28620232588235162</v>
      </c>
      <c r="Z640">
        <f t="shared" ref="Z640:AA640" ca="1" si="1333">Z639+Y640*$D640</f>
        <v>-0.47425756885827647</v>
      </c>
      <c r="AA640">
        <f t="shared" ca="1" si="1333"/>
        <v>-0.52808641860097472</v>
      </c>
      <c r="AD640">
        <f ca="1">IF(B640&gt;0,C640-Analysis!$B$14,0)</f>
        <v>0.28338054505714005</v>
      </c>
      <c r="AE640">
        <f ca="1">IF(B640&gt;0,AE639+AD640*$D640,0)</f>
        <v>-0.51462233488591291</v>
      </c>
      <c r="AF640">
        <f ca="1">IF(B640&gt;0,AF639+AE640*$D640,0)</f>
        <v>-0.90514098082086702</v>
      </c>
      <c r="AG640">
        <f ca="1">IF(AND(B640&gt;Analysis!$B$34,B640&lt;Analysis!$B$35),FilterInput(AD640,Analysis!$B$29,Analysis!$B$30),0)</f>
        <v>0.28338054505714005</v>
      </c>
      <c r="AH640">
        <f ca="1">MEDIAN2(AG640,Analysis!$B$5,2)</f>
        <v>0.28338054505714005</v>
      </c>
      <c r="AI640">
        <f ca="1">AVERAGE2(AH640,Analysis!$B$6,2)</f>
        <v>0.28338054505714005</v>
      </c>
      <c r="AJ640">
        <f ca="1">INTEGRAL2(AI640,$B640,AJ639,AI639,$B639,Analysis!$B$22)</f>
        <v>-0.55727811993973275</v>
      </c>
      <c r="AK640">
        <f ca="1">IF(AND(B640&lt;Analysis!$B$35,B640&gt;0),INTEGRAL2(AJ640,$B640,AK639,AJ639,$B639,Analysis!$B$23),0)</f>
        <v>-0.64842178656537619</v>
      </c>
      <c r="AM640">
        <f>Analysis!$B$31*'Flight Input'!U640+IF('Flight Input'!U640 &gt; 0,Analysis!$B$32,0)</f>
        <v>-0.89178299999999999</v>
      </c>
      <c r="AN640">
        <f ca="1">_xlfn.COVARIANCE.P($AK$102:$AK$1171,AM640:AM1709)</f>
        <v>-2.9585285746771414E-5</v>
      </c>
      <c r="AO640">
        <f t="shared" ca="1" si="1207"/>
        <v>-0.2433612134346238</v>
      </c>
    </row>
    <row r="641" spans="1:41" x14ac:dyDescent="0.3">
      <c r="A641">
        <v>639</v>
      </c>
      <c r="B641">
        <f>'Flight Input'!M641</f>
        <v>13.809563999995589</v>
      </c>
      <c r="C641">
        <f ca="1">INDIRECT(CONCATENATE("'Flight Input'!",Analysis!$B$2,A641+2))</f>
        <v>10.22265765</v>
      </c>
      <c r="D641">
        <f t="shared" si="1204"/>
        <v>1.5592999989166856E-2</v>
      </c>
      <c r="F641">
        <f t="shared" ca="1" si="1208"/>
        <v>135.08957295519767</v>
      </c>
      <c r="G641">
        <f t="shared" ca="1" si="1209"/>
        <v>938.14825487278517</v>
      </c>
      <c r="I641">
        <f>SUM(D$2:D641)/COUNT(D$2:D641)</f>
        <v>2.1528895148670034E-2</v>
      </c>
      <c r="J641">
        <f>D641/I641</f>
        <v>0.72428240657440923</v>
      </c>
      <c r="L641">
        <f ca="1">VARA(C$2:C641)</f>
        <v>4.9268557811771467E-2</v>
      </c>
      <c r="M641">
        <f ca="1">(L641-L640)/D641</f>
        <v>6.7852019357290258E-3</v>
      </c>
      <c r="N641">
        <f t="shared" ca="1" si="1210"/>
        <v>5.2947450815980943</v>
      </c>
      <c r="O641" t="b">
        <f ca="1">IF(OR(O640,M641*MIN((B641-B$2)*Analysis!$B$19,1)&gt;Analysis!$B$18),TRUE,FALSE)</f>
        <v>1</v>
      </c>
      <c r="P641">
        <f ca="1">IF(O641,P640,SUM(C$2:C641)/COUNT(C$2:C641))</f>
        <v>9.8538943641176484</v>
      </c>
      <c r="Q641">
        <f ca="1">IF(O641,C641-P641,0)</f>
        <v>0.36876328588235197</v>
      </c>
      <c r="R641">
        <f ca="1">R640+Q641*$D641</f>
        <v>-0.46850744294550783</v>
      </c>
      <c r="S641">
        <f t="shared" ca="1" si="1211"/>
        <v>-0.53539185515374865</v>
      </c>
      <c r="U641">
        <f ca="1">MEDIAN2(Q641,Analysis!$B$5,2)</f>
        <v>0.36876328588235197</v>
      </c>
      <c r="V641">
        <f t="shared" ref="V641:W641" ca="1" si="1334">V640+U641*$D641</f>
        <v>-0.46850744294550783</v>
      </c>
      <c r="W641">
        <f t="shared" ca="1" si="1334"/>
        <v>-0.53539185515374865</v>
      </c>
      <c r="Y641">
        <f ca="1">AVERAGE2(U641,Analysis!$B$5,2)</f>
        <v>0.36876328588235197</v>
      </c>
      <c r="Z641">
        <f t="shared" ref="Z641:AA641" ca="1" si="1335">Z640+Y641*$D641</f>
        <v>-0.46850744294550783</v>
      </c>
      <c r="AA641">
        <f t="shared" ca="1" si="1335"/>
        <v>-0.53539185515374865</v>
      </c>
      <c r="AD641">
        <f ca="1">IF(B641&gt;0,C641-Analysis!$B$14,0)</f>
        <v>0.3659415050571404</v>
      </c>
      <c r="AE641">
        <f ca="1">IF(B641&gt;0,AE640+AD641*$D641,0)</f>
        <v>-0.50891620900152124</v>
      </c>
      <c r="AF641">
        <f ca="1">IF(B641&gt;0,AF640+AE641*$D641,0)</f>
        <v>-0.91307651126231459</v>
      </c>
      <c r="AG641">
        <f ca="1">IF(AND(B641&gt;Analysis!$B$34,B641&lt;Analysis!$B$35),FilterInput(AD641,Analysis!$B$29,Analysis!$B$30),0)</f>
        <v>0.3659415050571404</v>
      </c>
      <c r="AH641">
        <f ca="1">MEDIAN2(AG641,Analysis!$B$5,2)</f>
        <v>0.3659415050571404</v>
      </c>
      <c r="AI641">
        <f ca="1">AVERAGE2(AH641,Analysis!$B$6,2)</f>
        <v>0.3659415050571404</v>
      </c>
      <c r="AJ641">
        <f ca="1">INTEGRAL2(AI641,$B641,AJ640,AI640,$B640,Analysis!$B$22)</f>
        <v>-0.55405522949861064</v>
      </c>
      <c r="AK641">
        <f ca="1">IF(AND(B641&lt;Analysis!$B$35,B641&gt;0),INTEGRAL2(AJ641,$B641,AK640,AJ640,$B640,Analysis!$B$23),0)</f>
        <v>-0.65715314604020902</v>
      </c>
      <c r="AM641">
        <f>Analysis!$B$31*'Flight Input'!U641+IF('Flight Input'!U641 &gt; 0,Analysis!$B$32,0)</f>
        <v>-0.89973099999999995</v>
      </c>
      <c r="AN641">
        <f ca="1">_xlfn.COVARIANCE.P($AK$102:$AK$1171,AM641:AM1710)</f>
        <v>-2.6049939512403484E-5</v>
      </c>
      <c r="AO641">
        <f t="shared" ca="1" si="1207"/>
        <v>-0.24257785395979092</v>
      </c>
    </row>
    <row r="642" spans="1:41" x14ac:dyDescent="0.3">
      <c r="A642">
        <v>640</v>
      </c>
      <c r="B642">
        <f>'Flight Input'!M642</f>
        <v>13.831714999992982</v>
      </c>
      <c r="C642">
        <f ca="1">INDIRECT(CONCATENATE("'Flight Input'!",Analysis!$B$2,A642+2))</f>
        <v>10.323681029999999</v>
      </c>
      <c r="D642">
        <f t="shared" si="1204"/>
        <v>2.2150999997393228E-2</v>
      </c>
      <c r="F642">
        <f t="shared" ca="1" si="1208"/>
        <v>135.31825281366628</v>
      </c>
      <c r="G642">
        <f t="shared" ca="1" si="1209"/>
        <v>941.14568949050795</v>
      </c>
      <c r="I642">
        <f>SUM(D$2:D642)/COUNT(D$2:D642)</f>
        <v>2.1529867187496166E-2</v>
      </c>
      <c r="J642">
        <f>D642/I642</f>
        <v>1.0288498207856014</v>
      </c>
      <c r="L642">
        <f ca="1">VARA(C$2:C642)</f>
        <v>4.949700780977926E-2</v>
      </c>
      <c r="M642">
        <f ca="1">(L642-L641)/D642</f>
        <v>1.0313304051044084E-2</v>
      </c>
      <c r="N642">
        <f t="shared" ca="1" si="1210"/>
        <v>4.5606690448236078</v>
      </c>
      <c r="O642" t="b">
        <f ca="1">IF(OR(O641,M642*MIN((B642-B$2)*Analysis!$B$19,1)&gt;Analysis!$B$18),TRUE,FALSE)</f>
        <v>1</v>
      </c>
      <c r="P642">
        <f ca="1">IF(O642,P641,SUM(C$2:C642)/COUNT(C$2:C642))</f>
        <v>9.8538943641176484</v>
      </c>
      <c r="Q642">
        <f ca="1">IF(O642,C642-P642,0)</f>
        <v>0.46978666588235107</v>
      </c>
      <c r="R642">
        <f ca="1">R641+Q642*$D642</f>
        <v>-0.45810119851077252</v>
      </c>
      <c r="S642">
        <f t="shared" ca="1" si="1211"/>
        <v>-0.54553925480076659</v>
      </c>
      <c r="U642">
        <f ca="1">MEDIAN2(Q642,Analysis!$B$5,2)</f>
        <v>0.46978666588235107</v>
      </c>
      <c r="V642">
        <f t="shared" ref="V642:W642" ca="1" si="1336">V641+U642*$D642</f>
        <v>-0.45810119851077252</v>
      </c>
      <c r="W642">
        <f t="shared" ca="1" si="1336"/>
        <v>-0.54553925480076659</v>
      </c>
      <c r="Y642">
        <f ca="1">AVERAGE2(U642,Analysis!$B$5,2)</f>
        <v>0.46978666588235107</v>
      </c>
      <c r="Z642">
        <f t="shared" ref="Z642:AA642" ca="1" si="1337">Z641+Y642*$D642</f>
        <v>-0.45810119851077252</v>
      </c>
      <c r="AA642">
        <f t="shared" ca="1" si="1337"/>
        <v>-0.54553925480076659</v>
      </c>
      <c r="AD642">
        <f ca="1">IF(B642&gt;0,C642-Analysis!$B$14,0)</f>
        <v>0.46696488505713951</v>
      </c>
      <c r="AE642">
        <f ca="1">IF(B642&gt;0,AE641+AD642*$D642,0)</f>
        <v>-0.49857246983383779</v>
      </c>
      <c r="AF642">
        <f ca="1">IF(B642&gt;0,AF641+AE642*$D642,0)</f>
        <v>-0.92412039004030422</v>
      </c>
      <c r="AG642">
        <f ca="1">IF(AND(B642&gt;Analysis!$B$34,B642&lt;Analysis!$B$35),FilterInput(AD642,Analysis!$B$29,Analysis!$B$30),0)</f>
        <v>0.46696488505713951</v>
      </c>
      <c r="AH642">
        <f ca="1">MEDIAN2(AG642,Analysis!$B$5,2)</f>
        <v>0.46696488505713951</v>
      </c>
      <c r="AI642">
        <f ca="1">AVERAGE2(AH642,Analysis!$B$6,2)</f>
        <v>0.46696488505713951</v>
      </c>
      <c r="AJ642">
        <f ca="1">INTEGRAL2(AI642,$B642,AJ641,AI641,$B641,Analysis!$B$22)</f>
        <v>-0.54585044411294947</v>
      </c>
      <c r="AK642">
        <f ca="1">IF(AND(B642&lt;Analysis!$B$35,B642&gt;0),INTEGRAL2(AJ642,$B642,AK641,AJ641,$B641,Analysis!$B$23),0)</f>
        <v>-0.66940910833097955</v>
      </c>
      <c r="AM642">
        <f>Analysis!$B$31*'Flight Input'!U642+IF('Flight Input'!U642 &gt; 0,Analysis!$B$32,0)</f>
        <v>-0.91165299999999994</v>
      </c>
      <c r="AN642">
        <f ca="1">_xlfn.COVARIANCE.P($AK$102:$AK$1171,AM642:AM1711)</f>
        <v>-2.3163134417913664E-5</v>
      </c>
      <c r="AO642">
        <f t="shared" ca="1" si="1207"/>
        <v>-0.24224389166902038</v>
      </c>
    </row>
    <row r="643" spans="1:41" x14ac:dyDescent="0.3">
      <c r="A643">
        <v>641</v>
      </c>
      <c r="B643">
        <f>'Flight Input'!M643</f>
        <v>13.85037800000282</v>
      </c>
      <c r="C643">
        <f ca="1">INDIRECT(CONCATENATE("'Flight Input'!",Analysis!$B$2,A643+2))</f>
        <v>10.21212171</v>
      </c>
      <c r="D643">
        <f t="shared" ref="D643:D706" si="1338">B643-B642</f>
        <v>1.866300000983756E-2</v>
      </c>
      <c r="F643">
        <f t="shared" ca="1" si="1208"/>
        <v>135.50884164124048</v>
      </c>
      <c r="G643">
        <f t="shared" ca="1" si="1209"/>
        <v>943.67469100339144</v>
      </c>
      <c r="I643">
        <f>SUM(D$2:D643)/COUNT(D$2:D643)</f>
        <v>2.1525394695799352E-2</v>
      </c>
      <c r="J643">
        <f>D643/I643</f>
        <v>0.86702242972016752</v>
      </c>
      <c r="L643">
        <f ca="1">VARA(C$2:C643)</f>
        <v>4.9589644866673881E-2</v>
      </c>
      <c r="M643">
        <f ca="1">(L643-L642)/D643</f>
        <v>4.963674481369024E-3</v>
      </c>
      <c r="N643">
        <f t="shared" ca="1" si="1210"/>
        <v>-5.977566304516686</v>
      </c>
      <c r="O643" t="b">
        <f ca="1">IF(OR(O642,M643*MIN((B643-B$2)*Analysis!$B$19,1)&gt;Analysis!$B$18),TRUE,FALSE)</f>
        <v>1</v>
      </c>
      <c r="P643">
        <f ca="1">IF(O643,P642,SUM(C$2:C643)/COUNT(C$2:C643))</f>
        <v>9.8538943641176484</v>
      </c>
      <c r="Q643">
        <f ca="1">IF(O643,C643-P643,0)</f>
        <v>0.3582273458823515</v>
      </c>
      <c r="R643">
        <f ca="1">R642+Q643*$D643</f>
        <v>-0.4514156015510461</v>
      </c>
      <c r="S643">
        <f t="shared" ca="1" si="1211"/>
        <v>-0.55396402417695456</v>
      </c>
      <c r="U643">
        <f ca="1">MEDIAN2(Q643,Analysis!$B$5,2)</f>
        <v>0.3582273458823515</v>
      </c>
      <c r="V643">
        <f t="shared" ref="V643:W643" ca="1" si="1339">V642+U643*$D643</f>
        <v>-0.4514156015510461</v>
      </c>
      <c r="W643">
        <f t="shared" ca="1" si="1339"/>
        <v>-0.55396402417695456</v>
      </c>
      <c r="Y643">
        <f ca="1">AVERAGE2(U643,Analysis!$B$5,2)</f>
        <v>0.3582273458823515</v>
      </c>
      <c r="Z643">
        <f t="shared" ref="Z643:AA643" ca="1" si="1340">Z642+Y643*$D643</f>
        <v>-0.4514156015510461</v>
      </c>
      <c r="AA643">
        <f t="shared" ca="1" si="1340"/>
        <v>-0.55396402417695456</v>
      </c>
      <c r="AD643">
        <f ca="1">IF(B643&gt;0,C643-Analysis!$B$14,0)</f>
        <v>0.35540556505713994</v>
      </c>
      <c r="AE643">
        <f ca="1">IF(B643&gt;0,AE642+AD643*$D643,0)</f>
        <v>-0.49193953576968008</v>
      </c>
      <c r="AF643">
        <f ca="1">IF(B643&gt;0,AF642+AE643*$D643,0)</f>
        <v>-0.93330145760121319</v>
      </c>
      <c r="AG643">
        <f ca="1">IF(AND(B643&gt;Analysis!$B$34,B643&lt;Analysis!$B$35),FilterInput(AD643,Analysis!$B$29,Analysis!$B$30),0)</f>
        <v>0.35540556505713994</v>
      </c>
      <c r="AH643">
        <f ca="1">MEDIAN2(AG643,Analysis!$B$5,2)</f>
        <v>0.35540556505713994</v>
      </c>
      <c r="AI643">
        <f ca="1">AVERAGE2(AH643,Analysis!$B$6,2)</f>
        <v>0.35540556505713994</v>
      </c>
      <c r="AJ643">
        <f ca="1">INTEGRAL2(AI643,$B643,AJ642,AI642,$B642,Analysis!$B$22)</f>
        <v>-0.53641403145197342</v>
      </c>
      <c r="AK643">
        <f ca="1">IF(AND(B643&lt;Analysis!$B$35,B643&gt;0),INTEGRAL2(AJ643,$B643,AK642,AJ642,$B642,Analysis!$B$23),0)</f>
        <v>-0.67964520493939906</v>
      </c>
      <c r="AM643">
        <f>Analysis!$B$31*'Flight Input'!U643+IF('Flight Input'!U643 &gt; 0,Analysis!$B$32,0)</f>
        <v>-0.91960099999999989</v>
      </c>
      <c r="AN643">
        <f ca="1">_xlfn.COVARIANCE.P($AK$102:$AK$1171,AM643:AM1712)</f>
        <v>-2.0900965221518136E-5</v>
      </c>
      <c r="AO643">
        <f t="shared" ref="AO643:AO706" ca="1" si="1341">AM643-AK643</f>
        <v>-0.23995579506060083</v>
      </c>
    </row>
    <row r="644" spans="1:41" x14ac:dyDescent="0.3">
      <c r="A644">
        <v>642</v>
      </c>
      <c r="B644">
        <f>'Flight Input'!M644</f>
        <v>13.87075200000254</v>
      </c>
      <c r="C644">
        <f ca="1">INDIRECT(CONCATENATE("'Flight Input'!",Analysis!$B$2,A644+2))</f>
        <v>10.291651380000001</v>
      </c>
      <c r="D644">
        <f t="shared" si="1338"/>
        <v>2.0373999999719672E-2</v>
      </c>
      <c r="F644">
        <f t="shared" ref="F644:F707" ca="1" si="1342">F643+C644*$D644</f>
        <v>135.71852374645371</v>
      </c>
      <c r="G644">
        <f t="shared" ref="G644:G707" ca="1" si="1343">G643+F644*$D644</f>
        <v>946.43982020616363</v>
      </c>
      <c r="I644">
        <f>SUM(D$2:D644)/COUNT(D$2:D644)</f>
        <v>2.1523601246116984E-2</v>
      </c>
      <c r="J644">
        <f>D644/I644</f>
        <v>0.94658880578338589</v>
      </c>
      <c r="L644">
        <f ca="1">VARA(C$2:C644)</f>
        <v>4.977286272992449E-2</v>
      </c>
      <c r="M644">
        <f ca="1">(L644-L643)/D644</f>
        <v>8.9927291279635908E-3</v>
      </c>
      <c r="N644">
        <f t="shared" ref="N644:N707" ca="1" si="1344">(C644-C643)/D644</f>
        <v>3.9034882694166817</v>
      </c>
      <c r="O644" t="b">
        <f ca="1">IF(OR(O643,M644*MIN((B644-B$2)*Analysis!$B$19,1)&gt;Analysis!$B$18),TRUE,FALSE)</f>
        <v>1</v>
      </c>
      <c r="P644">
        <f ca="1">IF(O644,P643,SUM(C$2:C644)/COUNT(C$2:C644))</f>
        <v>9.8538943641176484</v>
      </c>
      <c r="Q644">
        <f ca="1">IF(O644,C644-P644,0)</f>
        <v>0.43775701588235272</v>
      </c>
      <c r="R644">
        <f ca="1">R643+Q644*$D644</f>
        <v>-0.44249674010958173</v>
      </c>
      <c r="S644">
        <f t="shared" ref="S644:S707" ca="1" si="1345">S643+R644*$D644</f>
        <v>-0.56297945275982308</v>
      </c>
      <c r="U644">
        <f ca="1">MEDIAN2(Q644,Analysis!$B$5,2)</f>
        <v>0.43775701588235272</v>
      </c>
      <c r="V644">
        <f t="shared" ref="V644:W644" ca="1" si="1346">V643+U644*$D644</f>
        <v>-0.44249674010958173</v>
      </c>
      <c r="W644">
        <f t="shared" ca="1" si="1346"/>
        <v>-0.56297945275982308</v>
      </c>
      <c r="Y644">
        <f ca="1">AVERAGE2(U644,Analysis!$B$5,2)</f>
        <v>0.43775701588235272</v>
      </c>
      <c r="Z644">
        <f t="shared" ref="Z644:AA644" ca="1" si="1347">Z643+Y644*$D644</f>
        <v>-0.44249674010958173</v>
      </c>
      <c r="AA644">
        <f t="shared" ca="1" si="1347"/>
        <v>-0.56297945275982308</v>
      </c>
      <c r="AD644">
        <f ca="1">IF(B644&gt;0,C644-Analysis!$B$14,0)</f>
        <v>0.43493523505714116</v>
      </c>
      <c r="AE644">
        <f ca="1">IF(B644&gt;0,AE643+AD644*$D644,0)</f>
        <v>-0.48307816529074782</v>
      </c>
      <c r="AF644">
        <f ca="1">IF(B644&gt;0,AF643+AE644*$D644,0)</f>
        <v>-0.94314369214071148</v>
      </c>
      <c r="AG644">
        <f ca="1">IF(AND(B644&gt;Analysis!$B$34,B644&lt;Analysis!$B$35),FilterInput(AD644,Analysis!$B$29,Analysis!$B$30),0)</f>
        <v>0.43493523505714116</v>
      </c>
      <c r="AH644">
        <f ca="1">MEDIAN2(AG644,Analysis!$B$5,2)</f>
        <v>0.43493523505714116</v>
      </c>
      <c r="AI644">
        <f ca="1">AVERAGE2(AH644,Analysis!$B$6,2)</f>
        <v>0.43493523505714116</v>
      </c>
      <c r="AJ644">
        <f ca="1">INTEGRAL2(AI644,$B644,AJ643,AI643,$B643,Analysis!$B$22)</f>
        <v>-0.52938339697139747</v>
      </c>
      <c r="AK644">
        <f ca="1">IF(AND(B644&lt;Analysis!$B$35,B644&gt;0),INTEGRAL2(AJ644,$B644,AK643,AJ643,$B643,Analysis!$B$23),0)</f>
        <v>-0.69058442231351125</v>
      </c>
      <c r="AM644">
        <f>Analysis!$B$31*'Flight Input'!U644+IF('Flight Input'!U644 &gt; 0,Analysis!$B$32,0)</f>
        <v>-0.93152299999999988</v>
      </c>
      <c r="AN644">
        <f ca="1">_xlfn.COVARIANCE.P($AK$102:$AK$1171,AM644:AM1713)</f>
        <v>-1.8503858185862918E-5</v>
      </c>
      <c r="AO644">
        <f t="shared" ca="1" si="1341"/>
        <v>-0.24093857768648863</v>
      </c>
    </row>
    <row r="645" spans="1:41" x14ac:dyDescent="0.3">
      <c r="A645">
        <v>643</v>
      </c>
      <c r="B645">
        <f>'Flight Input'!M645</f>
        <v>13.889808000007179</v>
      </c>
      <c r="C645">
        <f ca="1">INDIRECT(CONCATENATE("'Flight Input'!",Analysis!$B$2,A645+2))</f>
        <v>10.359340380000001</v>
      </c>
      <c r="D645">
        <f t="shared" si="1338"/>
        <v>1.9056000004638918E-2</v>
      </c>
      <c r="F645">
        <f t="shared" ca="1" si="1342"/>
        <v>135.91593133678305</v>
      </c>
      <c r="G645">
        <f t="shared" ca="1" si="1343"/>
        <v>949.02983419434793</v>
      </c>
      <c r="I645">
        <f>SUM(D$2:D645)/COUNT(D$2:D645)</f>
        <v>2.1519763608105352E-2</v>
      </c>
      <c r="J645">
        <f>D645/I645</f>
        <v>0.88551158607808944</v>
      </c>
      <c r="L645">
        <f ca="1">VARA(C$2:C645)</f>
        <v>5.004771162358311E-2</v>
      </c>
      <c r="M645">
        <f ca="1">(L645-L644)/D645</f>
        <v>1.4423220696458456E-2</v>
      </c>
      <c r="N645">
        <f t="shared" ca="1" si="1344"/>
        <v>3.5521095709236841</v>
      </c>
      <c r="O645" t="b">
        <f ca="1">IF(OR(O644,M645*MIN((B645-B$2)*Analysis!$B$19,1)&gt;Analysis!$B$18),TRUE,FALSE)</f>
        <v>1</v>
      </c>
      <c r="P645">
        <f ca="1">IF(O645,P644,SUM(C$2:C645)/COUNT(C$2:C645))</f>
        <v>9.8538943641176484</v>
      </c>
      <c r="Q645">
        <f ca="1">IF(O645,C645-P645,0)</f>
        <v>0.50544601588235238</v>
      </c>
      <c r="R645">
        <f ca="1">R644+Q645*$D645</f>
        <v>-0.43286496082858289</v>
      </c>
      <c r="S645">
        <f t="shared" ca="1" si="1345"/>
        <v>-0.57122812745538054</v>
      </c>
      <c r="U645">
        <f ca="1">MEDIAN2(Q645,Analysis!$B$5,2)</f>
        <v>0.50544601588235238</v>
      </c>
      <c r="V645">
        <f t="shared" ref="V645:W645" ca="1" si="1348">V644+U645*$D645</f>
        <v>-0.43286496082858289</v>
      </c>
      <c r="W645">
        <f t="shared" ca="1" si="1348"/>
        <v>-0.57122812745538054</v>
      </c>
      <c r="Y645">
        <f ca="1">AVERAGE2(U645,Analysis!$B$5,2)</f>
        <v>0.50544601588235238</v>
      </c>
      <c r="Z645">
        <f t="shared" ref="Z645:AA645" ca="1" si="1349">Z644+Y645*$D645</f>
        <v>-0.43286496082858289</v>
      </c>
      <c r="AA645">
        <f t="shared" ca="1" si="1349"/>
        <v>-0.57122812745538054</v>
      </c>
      <c r="AD645">
        <f ca="1">IF(B645&gt;0,C645-Analysis!$B$14,0)</f>
        <v>0.50262423505714082</v>
      </c>
      <c r="AE645">
        <f ca="1">IF(B645&gt;0,AE644+AD645*$D645,0)</f>
        <v>-0.4735001578651673</v>
      </c>
      <c r="AF645">
        <f ca="1">IF(B645&gt;0,AF644+AE645*$D645,0)</f>
        <v>-0.95216671115118667</v>
      </c>
      <c r="AG645">
        <f ca="1">IF(AND(B645&gt;Analysis!$B$34,B645&lt;Analysis!$B$35),FilterInput(AD645,Analysis!$B$29,Analysis!$B$30),0)</f>
        <v>0.50262423505714082</v>
      </c>
      <c r="AH645">
        <f ca="1">MEDIAN2(AG645,Analysis!$B$5,2)</f>
        <v>0.50262423505714082</v>
      </c>
      <c r="AI645">
        <f ca="1">AVERAGE2(AH645,Analysis!$B$6,2)</f>
        <v>0.50262423505714082</v>
      </c>
      <c r="AJ645">
        <f ca="1">INTEGRAL2(AI645,$B645,AJ644,AI644,$B644,Analysis!$B$22)</f>
        <v>-0.52147132893458026</v>
      </c>
      <c r="AK645">
        <f ca="1">IF(AND(B645&lt;Analysis!$B$35,B645&gt;0),INTEGRAL2(AJ645,$B645,AK644,AJ644,$B644,Analysis!$B$23),0)</f>
        <v>-0.70070634435323986</v>
      </c>
      <c r="AM645">
        <f>Analysis!$B$31*'Flight Input'!U645+IF('Flight Input'!U645 &gt; 0,Analysis!$B$32,0)</f>
        <v>-0.94145799999999991</v>
      </c>
      <c r="AN645">
        <f ca="1">_xlfn.COVARIANCE.P($AK$102:$AK$1171,AM645:AM1714)</f>
        <v>-1.6367868561729183E-5</v>
      </c>
      <c r="AO645">
        <f t="shared" ca="1" si="1341"/>
        <v>-0.24075165564676004</v>
      </c>
    </row>
    <row r="646" spans="1:41" x14ac:dyDescent="0.3">
      <c r="A646">
        <v>644</v>
      </c>
      <c r="B646">
        <f>'Flight Input'!M646</f>
        <v>13.909813999998732</v>
      </c>
      <c r="C646">
        <f ca="1">INDIRECT(CONCATENATE("'Flight Input'!",Analysis!$B$2,A646+2))</f>
        <v>10.365559920000001</v>
      </c>
      <c r="D646">
        <f t="shared" si="1338"/>
        <v>2.0005999991553836E-2</v>
      </c>
      <c r="F646">
        <f t="shared" ca="1" si="1342"/>
        <v>136.12330472845503</v>
      </c>
      <c r="G646">
        <f t="shared" ca="1" si="1343"/>
        <v>951.75311702759564</v>
      </c>
      <c r="I646">
        <f>SUM(D$2:D646)/COUNT(D$2:D646)</f>
        <v>2.1517413043483379E-2</v>
      </c>
      <c r="J646">
        <f>D646/I646</f>
        <v>0.92975860765068685</v>
      </c>
      <c r="L646">
        <f ca="1">VARA(C$2:C646)</f>
        <v>5.0329847545224377E-2</v>
      </c>
      <c r="M646">
        <f ca="1">(L646-L645)/D646</f>
        <v>1.4102565318423408E-2</v>
      </c>
      <c r="N646">
        <f t="shared" ca="1" si="1344"/>
        <v>0.3108837350107867</v>
      </c>
      <c r="O646" t="b">
        <f ca="1">IF(OR(O645,M646*MIN((B646-B$2)*Analysis!$B$19,1)&gt;Analysis!$B$18),TRUE,FALSE)</f>
        <v>1</v>
      </c>
      <c r="P646">
        <f ca="1">IF(O646,P645,SUM(C$2:C646)/COUNT(C$2:C646))</f>
        <v>9.8538943641176484</v>
      </c>
      <c r="Q646">
        <f ca="1">IF(O646,C646-P646,0)</f>
        <v>0.51166555588235241</v>
      </c>
      <c r="R646">
        <f ca="1">R645+Q646*$D646</f>
        <v>-0.42262857972192214</v>
      </c>
      <c r="S646">
        <f t="shared" ca="1" si="1345"/>
        <v>-0.57968323481772777</v>
      </c>
      <c r="U646">
        <f ca="1">MEDIAN2(Q646,Analysis!$B$5,2)</f>
        <v>0.51166555588235241</v>
      </c>
      <c r="V646">
        <f t="shared" ref="V646:W646" ca="1" si="1350">V645+U646*$D646</f>
        <v>-0.42262857972192214</v>
      </c>
      <c r="W646">
        <f t="shared" ca="1" si="1350"/>
        <v>-0.57968323481772777</v>
      </c>
      <c r="Y646">
        <f ca="1">AVERAGE2(U646,Analysis!$B$5,2)</f>
        <v>0.51166555588235241</v>
      </c>
      <c r="Z646">
        <f t="shared" ref="Z646:AA646" ca="1" si="1351">Z645+Y646*$D646</f>
        <v>-0.42262857972192214</v>
      </c>
      <c r="AA646">
        <f t="shared" ca="1" si="1351"/>
        <v>-0.57968323481772777</v>
      </c>
      <c r="AD646">
        <f ca="1">IF(B646&gt;0,C646-Analysis!$B$14,0)</f>
        <v>0.50884377505714085</v>
      </c>
      <c r="AE646">
        <f ca="1">IF(B646&gt;0,AE645+AD646*$D646,0)</f>
        <v>-0.4633202293056719</v>
      </c>
      <c r="AF646">
        <f ca="1">IF(B646&gt;0,AF645+AE646*$D646,0)</f>
        <v>-0.96143589565476262</v>
      </c>
      <c r="AG646">
        <f ca="1">IF(AND(B646&gt;Analysis!$B$34,B646&lt;Analysis!$B$35),FilterInput(AD646,Analysis!$B$29,Analysis!$B$30),0)</f>
        <v>0.50884377505714085</v>
      </c>
      <c r="AH646">
        <f ca="1">MEDIAN2(AG646,Analysis!$B$5,2)</f>
        <v>0.50884377505714085</v>
      </c>
      <c r="AI646">
        <f ca="1">AVERAGE2(AH646,Analysis!$B$6,2)</f>
        <v>0.50884377505714085</v>
      </c>
      <c r="AJ646">
        <f ca="1">INTEGRAL2(AI646,$B646,AJ645,AI645,$B645,Analysis!$B$22)</f>
        <v>-0.51143720484680499</v>
      </c>
      <c r="AK646">
        <f ca="1">IF(AND(B646&lt;Analysis!$B$35,B646&gt;0),INTEGRAL2(AJ646,$B646,AK645,AJ645,$B645,Analysis!$B$23),0)</f>
        <v>-0.71116134937244158</v>
      </c>
      <c r="AM646">
        <f>Analysis!$B$31*'Flight Input'!U646+IF('Flight Input'!U646 &gt; 0,Analysis!$B$32,0)</f>
        <v>-0.94940599999999997</v>
      </c>
      <c r="AN646">
        <f ca="1">_xlfn.COVARIANCE.P($AK$102:$AK$1171,AM646:AM1715)</f>
        <v>-1.4376255093286586E-5</v>
      </c>
      <c r="AO646">
        <f t="shared" ca="1" si="1341"/>
        <v>-0.2382446506275584</v>
      </c>
    </row>
    <row r="647" spans="1:41" x14ac:dyDescent="0.3">
      <c r="A647">
        <v>645</v>
      </c>
      <c r="B647">
        <f>'Flight Input'!M647</f>
        <v>13.932627000001958</v>
      </c>
      <c r="C647">
        <f ca="1">INDIRECT(CONCATENATE("'Flight Input'!",Analysis!$B$2,A647+2))</f>
        <v>10.443196260000001</v>
      </c>
      <c r="D647">
        <f t="shared" si="1338"/>
        <v>2.281300000322517E-2</v>
      </c>
      <c r="F647">
        <f t="shared" ca="1" si="1342"/>
        <v>136.36154536476809</v>
      </c>
      <c r="G647">
        <f t="shared" ca="1" si="1343"/>
        <v>954.86393296244182</v>
      </c>
      <c r="I647">
        <f>SUM(D$2:D647)/COUNT(D$2:D647)</f>
        <v>2.1519421705436467E-2</v>
      </c>
      <c r="J647">
        <f>D647/I647</f>
        <v>1.0601121310551718</v>
      </c>
      <c r="L647">
        <f ca="1">VARA(C$2:C647)</f>
        <v>5.0734945594871184E-2</v>
      </c>
      <c r="M647">
        <f ca="1">(L647-L646)/D647</f>
        <v>1.7757333519902541E-2</v>
      </c>
      <c r="N647">
        <f t="shared" ca="1" si="1344"/>
        <v>3.4031622315795369</v>
      </c>
      <c r="O647" t="b">
        <f ca="1">IF(OR(O646,M647*MIN((B647-B$2)*Analysis!$B$19,1)&gt;Analysis!$B$18),TRUE,FALSE)</f>
        <v>1</v>
      </c>
      <c r="P647">
        <f ca="1">IF(O647,P646,SUM(C$2:C647)/COUNT(C$2:C647))</f>
        <v>9.8538943641176484</v>
      </c>
      <c r="Q647">
        <f ca="1">IF(O647,C647-P647,0)</f>
        <v>0.58930189588235216</v>
      </c>
      <c r="R647">
        <f ca="1">R646+Q647*$D647</f>
        <v>-0.40918483556925744</v>
      </c>
      <c r="S647">
        <f t="shared" ca="1" si="1345"/>
        <v>-0.5890179684728889</v>
      </c>
      <c r="U647">
        <f ca="1">MEDIAN2(Q647,Analysis!$B$5,2)</f>
        <v>0.58930189588235216</v>
      </c>
      <c r="V647">
        <f t="shared" ref="V647:W647" ca="1" si="1352">V646+U647*$D647</f>
        <v>-0.40918483556925744</v>
      </c>
      <c r="W647">
        <f t="shared" ca="1" si="1352"/>
        <v>-0.5890179684728889</v>
      </c>
      <c r="Y647">
        <f ca="1">AVERAGE2(U647,Analysis!$B$5,2)</f>
        <v>0.58930189588235216</v>
      </c>
      <c r="Z647">
        <f t="shared" ref="Z647:AA647" ca="1" si="1353">Z646+Y647*$D647</f>
        <v>-0.40918483556925744</v>
      </c>
      <c r="AA647">
        <f t="shared" ca="1" si="1353"/>
        <v>-0.5890179684728889</v>
      </c>
      <c r="AD647">
        <f ca="1">IF(B647&gt;0,C647-Analysis!$B$14,0)</f>
        <v>0.58648011505714059</v>
      </c>
      <c r="AE647">
        <f ca="1">IF(B647&gt;0,AE646+AD647*$D647,0)</f>
        <v>-0.44994085843898185</v>
      </c>
      <c r="AF647">
        <f ca="1">IF(B647&gt;0,AF646+AE647*$D647,0)</f>
        <v>-0.97170039645978223</v>
      </c>
      <c r="AG647">
        <f ca="1">IF(AND(B647&gt;Analysis!$B$34,B647&lt;Analysis!$B$35),FilterInput(AD647,Analysis!$B$29,Analysis!$B$30),0)</f>
        <v>0.58648011505714059</v>
      </c>
      <c r="AH647">
        <f ca="1">MEDIAN2(AG647,Analysis!$B$5,2)</f>
        <v>0.58648011505714059</v>
      </c>
      <c r="AI647">
        <f ca="1">AVERAGE2(AH647,Analysis!$B$6,2)</f>
        <v>0.58648011505714059</v>
      </c>
      <c r="AJ647">
        <f ca="1">INTEGRAL2(AI647,$B647,AJ646,AI646,$B646,Analysis!$B$22)</f>
        <v>-0.49965391706672574</v>
      </c>
      <c r="AK647">
        <f ca="1">IF(AND(B647&lt;Analysis!$B$35,B647&gt;0),INTEGRAL2(AJ647,$B647,AK646,AJ646,$B646,Analysis!$B$23),0)</f>
        <v>-0.72278980396542236</v>
      </c>
      <c r="AM647">
        <f>Analysis!$B$31*'Flight Input'!U647+IF('Flight Input'!U647 &gt; 0,Analysis!$B$32,0)</f>
        <v>-0.95735399999999993</v>
      </c>
      <c r="AN647">
        <f ca="1">_xlfn.COVARIANCE.P($AK$102:$AK$1171,AM647:AM1716)</f>
        <v>-1.2485329798020566E-5</v>
      </c>
      <c r="AO647">
        <f t="shared" ca="1" si="1341"/>
        <v>-0.23456419603457757</v>
      </c>
    </row>
    <row r="648" spans="1:41" x14ac:dyDescent="0.3">
      <c r="A648">
        <v>646</v>
      </c>
      <c r="B648">
        <f>'Flight Input'!M648</f>
        <v>13.950106999996933</v>
      </c>
      <c r="C648">
        <f ca="1">INDIRECT(CONCATENATE("'Flight Input'!",Analysis!$B$2,A648+2))</f>
        <v>10.48729221</v>
      </c>
      <c r="D648">
        <f t="shared" si="1338"/>
        <v>1.7479999994975515E-2</v>
      </c>
      <c r="F648">
        <f t="shared" ca="1" si="1342"/>
        <v>136.54486323254619</v>
      </c>
      <c r="G648">
        <f t="shared" ca="1" si="1343"/>
        <v>957.25073717106068</v>
      </c>
      <c r="I648">
        <f>SUM(D$2:D648)/COUNT(D$2:D648)</f>
        <v>2.1513168730652472E-2</v>
      </c>
      <c r="J648">
        <f>D648/I648</f>
        <v>0.81252558439099665</v>
      </c>
      <c r="L648">
        <f ca="1">VARA(C$2:C648)</f>
        <v>5.1216336189822943E-2</v>
      </c>
      <c r="M648">
        <f ca="1">(L648-L647)/D648</f>
        <v>2.7539507728268395E-2</v>
      </c>
      <c r="N648">
        <f t="shared" ca="1" si="1344"/>
        <v>2.5226516025557286</v>
      </c>
      <c r="O648" t="b">
        <f ca="1">IF(OR(O647,M648*MIN((B648-B$2)*Analysis!$B$19,1)&gt;Analysis!$B$18),TRUE,FALSE)</f>
        <v>1</v>
      </c>
      <c r="P648">
        <f ca="1">IF(O648,P647,SUM(C$2:C648)/COUNT(C$2:C648))</f>
        <v>9.8538943641176484</v>
      </c>
      <c r="Q648">
        <f ca="1">IF(O648,C648-P648,0)</f>
        <v>0.63339784588235126</v>
      </c>
      <c r="R648">
        <f ca="1">R647+Q648*$D648</f>
        <v>-0.39811304122641644</v>
      </c>
      <c r="S648">
        <f t="shared" ca="1" si="1345"/>
        <v>-0.59597698443152636</v>
      </c>
      <c r="U648">
        <f ca="1">MEDIAN2(Q648,Analysis!$B$5,2)</f>
        <v>0.63339784588235126</v>
      </c>
      <c r="V648">
        <f t="shared" ref="V648:W648" ca="1" si="1354">V647+U648*$D648</f>
        <v>-0.39811304122641644</v>
      </c>
      <c r="W648">
        <f t="shared" ca="1" si="1354"/>
        <v>-0.59597698443152636</v>
      </c>
      <c r="Y648">
        <f ca="1">AVERAGE2(U648,Analysis!$B$5,2)</f>
        <v>0.63339784588235126</v>
      </c>
      <c r="Z648">
        <f t="shared" ref="Z648:AA648" ca="1" si="1355">Z647+Y648*$D648</f>
        <v>-0.39811304122641644</v>
      </c>
      <c r="AA648">
        <f t="shared" ca="1" si="1355"/>
        <v>-0.59597698443152636</v>
      </c>
      <c r="AD648">
        <f ca="1">IF(B648&gt;0,C648-Analysis!$B$14,0)</f>
        <v>0.6305760650571397</v>
      </c>
      <c r="AE648">
        <f ca="1">IF(B648&gt;0,AE647+AD648*$D648,0)</f>
        <v>-0.43891838882495138</v>
      </c>
      <c r="AF648">
        <f ca="1">IF(B648&gt;0,AF647+AE648*$D648,0)</f>
        <v>-0.97937268989423709</v>
      </c>
      <c r="AG648">
        <f ca="1">IF(AND(B648&gt;Analysis!$B$34,B648&lt;Analysis!$B$35),FilterInput(AD648,Analysis!$B$29,Analysis!$B$30),0)</f>
        <v>0.6305760650571397</v>
      </c>
      <c r="AH648">
        <f ca="1">MEDIAN2(AG648,Analysis!$B$5,2)</f>
        <v>0.6305760650571397</v>
      </c>
      <c r="AI648">
        <f ca="1">AVERAGE2(AH648,Analysis!$B$6,2)</f>
        <v>0.6305760650571397</v>
      </c>
      <c r="AJ648">
        <f ca="1">INTEGRAL2(AI648,$B648,AJ647,AI647,$B647,Analysis!$B$22)</f>
        <v>-0.48981457105429388</v>
      </c>
      <c r="AK648">
        <f ca="1">IF(AND(B648&lt;Analysis!$B$35,B648&gt;0),INTEGRAL2(AJ648,$B648,AK647,AJ647,$B647,Analysis!$B$23),0)</f>
        <v>-0.73160224944855967</v>
      </c>
      <c r="AM648">
        <f>Analysis!$B$31*'Flight Input'!U648+IF('Flight Input'!U648 &gt; 0,Analysis!$B$32,0)</f>
        <v>-0.96132799999999996</v>
      </c>
      <c r="AN648">
        <f ca="1">_xlfn.COVARIANCE.P($AK$102:$AK$1171,AM648:AM1717)</f>
        <v>-1.074413208831671E-5</v>
      </c>
      <c r="AO648">
        <f t="shared" ca="1" si="1341"/>
        <v>-0.22972575055144029</v>
      </c>
    </row>
    <row r="649" spans="1:41" x14ac:dyDescent="0.3">
      <c r="A649">
        <v>647</v>
      </c>
      <c r="B649">
        <f>'Flight Input'!M649</f>
        <v>13.970318000006955</v>
      </c>
      <c r="C649">
        <f ca="1">INDIRECT(CONCATENATE("'Flight Input'!",Analysis!$B$2,A649+2))</f>
        <v>10.653002730000001</v>
      </c>
      <c r="D649">
        <f t="shared" si="1338"/>
        <v>2.0211000010021962E-2</v>
      </c>
      <c r="F649">
        <f t="shared" ca="1" si="1342"/>
        <v>136.76017107082899</v>
      </c>
      <c r="G649">
        <f t="shared" ca="1" si="1343"/>
        <v>960.01479698994376</v>
      </c>
      <c r="I649">
        <f>SUM(D$2:D649)/COUNT(D$2:D649)</f>
        <v>2.1511156105118268E-2</v>
      </c>
      <c r="J649">
        <f>D649/I649</f>
        <v>0.93955898563783136</v>
      </c>
      <c r="L649">
        <f ca="1">VARA(C$2:C649)</f>
        <v>5.2044252595771709E-2</v>
      </c>
      <c r="M649">
        <f ca="1">(L649-L648)/D649</f>
        <v>4.0963653730059349E-2</v>
      </c>
      <c r="N649">
        <f t="shared" ca="1" si="1344"/>
        <v>8.1990262687561604</v>
      </c>
      <c r="O649" t="b">
        <f ca="1">IF(OR(O648,M649*MIN((B649-B$2)*Analysis!$B$19,1)&gt;Analysis!$B$18),TRUE,FALSE)</f>
        <v>1</v>
      </c>
      <c r="P649">
        <f ca="1">IF(O649,P648,SUM(C$2:C649)/COUNT(C$2:C649))</f>
        <v>9.8538943641176484</v>
      </c>
      <c r="Q649">
        <f ca="1">IF(O649,C649-P649,0)</f>
        <v>0.79910836588235235</v>
      </c>
      <c r="R649">
        <f ca="1">R648+Q649*$D649</f>
        <v>-0.38196226203555961</v>
      </c>
      <c r="S649">
        <f t="shared" ca="1" si="1345"/>
        <v>-0.60369682371335509</v>
      </c>
      <c r="U649">
        <f ca="1">MEDIAN2(Q649,Analysis!$B$5,2)</f>
        <v>0.79910836588235235</v>
      </c>
      <c r="V649">
        <f t="shared" ref="V649:W649" ca="1" si="1356">V648+U649*$D649</f>
        <v>-0.38196226203555961</v>
      </c>
      <c r="W649">
        <f t="shared" ca="1" si="1356"/>
        <v>-0.60369682371335509</v>
      </c>
      <c r="Y649">
        <f ca="1">AVERAGE2(U649,Analysis!$B$5,2)</f>
        <v>0.79910836588235235</v>
      </c>
      <c r="Z649">
        <f t="shared" ref="Z649:AA649" ca="1" si="1357">Z648+Y649*$D649</f>
        <v>-0.38196226203555961</v>
      </c>
      <c r="AA649">
        <f t="shared" ca="1" si="1357"/>
        <v>-0.60369682371335509</v>
      </c>
      <c r="AD649">
        <f ca="1">IF(B649&gt;0,C649-Analysis!$B$14,0)</f>
        <v>0.79628658505714078</v>
      </c>
      <c r="AE649">
        <f ca="1">IF(B649&gt;0,AE648+AD649*$D649,0)</f>
        <v>-0.42282464064638114</v>
      </c>
      <c r="AF649">
        <f ca="1">IF(B649&gt;0,AF648+AE649*$D649,0)</f>
        <v>-0.98791839871057863</v>
      </c>
      <c r="AG649">
        <f ca="1">IF(AND(B649&gt;Analysis!$B$34,B649&lt;Analysis!$B$35),FilterInput(AD649,Analysis!$B$29,Analysis!$B$30),0)</f>
        <v>0.79628658505714078</v>
      </c>
      <c r="AH649">
        <f ca="1">MEDIAN2(AG649,Analysis!$B$5,2)</f>
        <v>0.79628658505714078</v>
      </c>
      <c r="AI649">
        <f ca="1">AVERAGE2(AH649,Analysis!$B$6,2)</f>
        <v>0.79628658505714078</v>
      </c>
      <c r="AJ649">
        <f ca="1">INTEGRAL2(AI649,$B649,AJ648,AI648,$B648,Analysis!$B$22)</f>
        <v>-0.4775661661957703</v>
      </c>
      <c r="AK649">
        <f ca="1">IF(AND(B649&lt;Analysis!$B$35,B649&gt;0),INTEGRAL2(AJ649,$B649,AK648,AJ648,$B648,Analysis!$B$23),0)</f>
        <v>-0.74152402110262716</v>
      </c>
      <c r="AM649">
        <f>Analysis!$B$31*'Flight Input'!U649+IF('Flight Input'!U649 &gt; 0,Analysis!$B$32,0)</f>
        <v>-0.97126299999999999</v>
      </c>
      <c r="AN649">
        <f ca="1">_xlfn.COVARIANCE.P($AK$102:$AK$1171,AM649:AM1718)</f>
        <v>-9.1287345545962224E-6</v>
      </c>
      <c r="AO649">
        <f t="shared" ca="1" si="1341"/>
        <v>-0.22973897889737283</v>
      </c>
    </row>
    <row r="650" spans="1:41" x14ac:dyDescent="0.3">
      <c r="A650">
        <v>648</v>
      </c>
      <c r="B650">
        <f>'Flight Input'!M650</f>
        <v>13.992660000003525</v>
      </c>
      <c r="C650">
        <f ca="1">INDIRECT(CONCATENATE("'Flight Input'!",Analysis!$B$2,A650+2))</f>
        <v>10.6570935</v>
      </c>
      <c r="D650">
        <f t="shared" si="1338"/>
        <v>2.2341999996569939E-2</v>
      </c>
      <c r="F650">
        <f t="shared" ca="1" si="1342"/>
        <v>136.99827185376944</v>
      </c>
      <c r="G650">
        <f t="shared" ca="1" si="1343"/>
        <v>963.07561237923073</v>
      </c>
      <c r="I650">
        <f>SUM(D$2:D650)/COUNT(D$2:D650)</f>
        <v>2.1512438271617421E-2</v>
      </c>
      <c r="J650">
        <f>D650/I650</f>
        <v>1.0385619572490306</v>
      </c>
      <c r="L650">
        <f ca="1">VARA(C$2:C650)</f>
        <v>5.2876498536507388E-2</v>
      </c>
      <c r="M650">
        <f ca="1">(L650-L649)/D650</f>
        <v>3.72502882849991E-2</v>
      </c>
      <c r="N650">
        <f t="shared" ca="1" si="1344"/>
        <v>0.18309775313881937</v>
      </c>
      <c r="O650" t="b">
        <f ca="1">IF(OR(O649,M650*MIN((B650-B$2)*Analysis!$B$19,1)&gt;Analysis!$B$18),TRUE,FALSE)</f>
        <v>1</v>
      </c>
      <c r="P650">
        <f ca="1">IF(O650,P649,SUM(C$2:C650)/COUNT(C$2:C650))</f>
        <v>9.8538943641176484</v>
      </c>
      <c r="Q650">
        <f ca="1">IF(O650,C650-P650,0)</f>
        <v>0.80319913588235181</v>
      </c>
      <c r="R650">
        <f ca="1">R649+Q650*$D650</f>
        <v>-0.36401718694443114</v>
      </c>
      <c r="S650">
        <f t="shared" ca="1" si="1345"/>
        <v>-0.61182969570281898</v>
      </c>
      <c r="U650">
        <f ca="1">MEDIAN2(Q650,Analysis!$B$5,2)</f>
        <v>0.80319913588235181</v>
      </c>
      <c r="V650">
        <f t="shared" ref="V650:W650" ca="1" si="1358">V649+U650*$D650</f>
        <v>-0.36401718694443114</v>
      </c>
      <c r="W650">
        <f t="shared" ca="1" si="1358"/>
        <v>-0.61182969570281898</v>
      </c>
      <c r="Y650">
        <f ca="1">AVERAGE2(U650,Analysis!$B$5,2)</f>
        <v>0.80319913588235181</v>
      </c>
      <c r="Z650">
        <f t="shared" ref="Z650:AA650" ca="1" si="1359">Z649+Y650*$D650</f>
        <v>-0.36401718694443114</v>
      </c>
      <c r="AA650">
        <f t="shared" ca="1" si="1359"/>
        <v>-0.61182969570281898</v>
      </c>
      <c r="AD650">
        <f ca="1">IF(B650&gt;0,C650-Analysis!$B$14,0)</f>
        <v>0.80037735505714025</v>
      </c>
      <c r="AE650">
        <f ca="1">IF(B650&gt;0,AE649+AD650*$D650,0)</f>
        <v>-0.40494260978243984</v>
      </c>
      <c r="AF650">
        <f ca="1">IF(B650&gt;0,AF649+AE650*$D650,0)</f>
        <v>-0.99696562649694886</v>
      </c>
      <c r="AG650">
        <f ca="1">IF(AND(B650&gt;Analysis!$B$34,B650&lt;Analysis!$B$35),FilterInput(AD650,Analysis!$B$29,Analysis!$B$30),0)</f>
        <v>0.80037735505714025</v>
      </c>
      <c r="AH650">
        <f ca="1">MEDIAN2(AG650,Analysis!$B$5,2)</f>
        <v>0.80037735505714025</v>
      </c>
      <c r="AI650">
        <f ca="1">AVERAGE2(AH650,Analysis!$B$6,2)</f>
        <v>0.80037735505714025</v>
      </c>
      <c r="AJ650">
        <f ca="1">INTEGRAL2(AI650,$B650,AJ649,AI649,$B649,Analysis!$B$22)</f>
        <v>-0.45977000817805108</v>
      </c>
      <c r="AK650">
        <f ca="1">IF(AND(B650&lt;Analysis!$B$35,B650&gt;0),INTEGRAL2(AJ650,$B650,AK649,AJ649,$B649,Analysis!$B$23),0)</f>
        <v>-0.75215066016199261</v>
      </c>
      <c r="AM650">
        <f>Analysis!$B$31*'Flight Input'!U650+IF('Flight Input'!U650 &gt; 0,Analysis!$B$32,0)</f>
        <v>-0.97523699999999991</v>
      </c>
      <c r="AN650">
        <f ca="1">_xlfn.COVARIANCE.P($AK$102:$AK$1171,AM650:AM1719)</f>
        <v>-7.6178925308919885E-6</v>
      </c>
      <c r="AO650">
        <f t="shared" ca="1" si="1341"/>
        <v>-0.2230863398380073</v>
      </c>
    </row>
    <row r="651" spans="1:41" x14ac:dyDescent="0.3">
      <c r="A651">
        <v>649</v>
      </c>
      <c r="B651">
        <f>'Flight Input'!M651</f>
        <v>14.01459399999294</v>
      </c>
      <c r="C651">
        <f ca="1">INDIRECT(CONCATENATE("'Flight Input'!",Analysis!$B$2,A651+2))</f>
        <v>10.79912268</v>
      </c>
      <c r="D651">
        <f t="shared" si="1338"/>
        <v>2.1933999989414588E-2</v>
      </c>
      <c r="F651">
        <f t="shared" ca="1" si="1342"/>
        <v>137.23513981051823</v>
      </c>
      <c r="G651">
        <f t="shared" ca="1" si="1343"/>
        <v>966.08572793438191</v>
      </c>
      <c r="I651">
        <f>SUM(D$2:D651)/COUNT(D$2:D651)</f>
        <v>2.1513087827422964E-2</v>
      </c>
      <c r="J651">
        <f>D651/I651</f>
        <v>1.0195653996938125</v>
      </c>
      <c r="L651">
        <f ca="1">VARA(C$2:C651)</f>
        <v>5.4070208322753992E-2</v>
      </c>
      <c r="M651">
        <f ca="1">(L651-L650)/D651</f>
        <v>5.4422804177199392E-2</v>
      </c>
      <c r="N651">
        <f t="shared" ca="1" si="1344"/>
        <v>6.4752977144407522</v>
      </c>
      <c r="O651" t="b">
        <f ca="1">IF(OR(O650,M651*MIN((B651-B$2)*Analysis!$B$19,1)&gt;Analysis!$B$18),TRUE,FALSE)</f>
        <v>1</v>
      </c>
      <c r="P651">
        <f ca="1">IF(O651,P650,SUM(C$2:C651)/COUNT(C$2:C651))</f>
        <v>9.8538943641176484</v>
      </c>
      <c r="Q651">
        <f ca="1">IF(O651,C651-P651,0)</f>
        <v>0.94522831588235157</v>
      </c>
      <c r="R651">
        <f ca="1">R650+Q651*$D651</f>
        <v>-0.34328454907387329</v>
      </c>
      <c r="S651">
        <f t="shared" ca="1" si="1345"/>
        <v>-0.61935929899857145</v>
      </c>
      <c r="U651">
        <f ca="1">MEDIAN2(Q651,Analysis!$B$5,2)</f>
        <v>0.94522831588235157</v>
      </c>
      <c r="V651">
        <f t="shared" ref="V651:W651" ca="1" si="1360">V650+U651*$D651</f>
        <v>-0.34328454907387329</v>
      </c>
      <c r="W651">
        <f t="shared" ca="1" si="1360"/>
        <v>-0.61935929899857145</v>
      </c>
      <c r="Y651">
        <f ca="1">AVERAGE2(U651,Analysis!$B$5,2)</f>
        <v>0.94522831588235157</v>
      </c>
      <c r="Z651">
        <f t="shared" ref="Z651:AA651" ca="1" si="1361">Z650+Y651*$D651</f>
        <v>-0.34328454907387329</v>
      </c>
      <c r="AA651">
        <f t="shared" ca="1" si="1361"/>
        <v>-0.61935929899857145</v>
      </c>
      <c r="AD651">
        <f ca="1">IF(B651&gt;0,C651-Analysis!$B$14,0)</f>
        <v>0.94240653505714</v>
      </c>
      <c r="AE651">
        <f ca="1">IF(B651&gt;0,AE650+AD651*$D651,0)</f>
        <v>-0.38427186485247228</v>
      </c>
      <c r="AF651">
        <f ca="1">IF(B651&gt;0,AF650+AE651*$D651,0)</f>
        <v>-1.0053942455765552</v>
      </c>
      <c r="AG651">
        <f ca="1">IF(AND(B651&gt;Analysis!$B$34,B651&lt;Analysis!$B$35),FilterInput(AD651,Analysis!$B$29,Analysis!$B$30),0)</f>
        <v>0.94240653505714</v>
      </c>
      <c r="AH651">
        <f ca="1">MEDIAN2(AG651,Analysis!$B$5,2)</f>
        <v>0.94240653505714</v>
      </c>
      <c r="AI651">
        <f ca="1">AVERAGE2(AH651,Analysis!$B$6,2)</f>
        <v>0.94240653505714</v>
      </c>
      <c r="AJ651">
        <f ca="1">INTEGRAL2(AI651,$B651,AJ650,AI650,$B650,Analysis!$B$22)</f>
        <v>-0.44213617787615622</v>
      </c>
      <c r="AK651">
        <f ca="1">IF(AND(B651&lt;Analysis!$B$35,B651&gt;0),INTEGRAL2(AJ651,$B651,AK650,AJ650,$B650,Analysis!$B$23),0)</f>
        <v>-0.76220623265046594</v>
      </c>
      <c r="AM651">
        <f>Analysis!$B$31*'Flight Input'!U651+IF('Flight Input'!U651 &gt; 0,Analysis!$B$32,0)</f>
        <v>-0.98517199999999994</v>
      </c>
      <c r="AN651">
        <f ca="1">_xlfn.COVARIANCE.P($AK$102:$AK$1171,AM651:AM1720)</f>
        <v>-6.2559686807988569E-6</v>
      </c>
      <c r="AO651">
        <f t="shared" ca="1" si="1341"/>
        <v>-0.22296576734953399</v>
      </c>
    </row>
    <row r="652" spans="1:41" x14ac:dyDescent="0.3">
      <c r="A652">
        <v>650</v>
      </c>
      <c r="B652">
        <f>'Flight Input'!M652</f>
        <v>14.025643000000855</v>
      </c>
      <c r="C652">
        <f ca="1">INDIRECT(CONCATENATE("'Flight Input'!",Analysis!$B$2,A652+2))</f>
        <v>10.857119400000002</v>
      </c>
      <c r="D652">
        <f t="shared" si="1338"/>
        <v>1.1049000007915311E-2</v>
      </c>
      <c r="F652">
        <f t="shared" ca="1" si="1342"/>
        <v>137.35510012285476</v>
      </c>
      <c r="G652">
        <f t="shared" ca="1" si="1343"/>
        <v>967.60336443672657</v>
      </c>
      <c r="I652">
        <f>SUM(D$2:D652)/COUNT(D$2:D652)</f>
        <v>2.1496989230777568E-2</v>
      </c>
      <c r="J652">
        <f>D652/I652</f>
        <v>0.51397895255472748</v>
      </c>
      <c r="L652">
        <f ca="1">VARA(C$2:C652)</f>
        <v>5.542346752208234E-2</v>
      </c>
      <c r="M652">
        <f ca="1">(L652-L651)/D652</f>
        <v>0.12247797975915438</v>
      </c>
      <c r="N652">
        <f t="shared" ca="1" si="1344"/>
        <v>5.2490469688165593</v>
      </c>
      <c r="O652" t="b">
        <f ca="1">IF(OR(O651,M652*MIN((B652-B$2)*Analysis!$B$19,1)&gt;Analysis!$B$18),TRUE,FALSE)</f>
        <v>1</v>
      </c>
      <c r="P652">
        <f ca="1">IF(O652,P651,SUM(C$2:C652)/COUNT(C$2:C652))</f>
        <v>9.8538943641176484</v>
      </c>
      <c r="Q652">
        <f ca="1">IF(O652,C652-P652,0)</f>
        <v>1.0032250358823536</v>
      </c>
      <c r="R652">
        <f ca="1">R651+Q652*$D652</f>
        <v>-0.33219991564446832</v>
      </c>
      <c r="S652">
        <f t="shared" ca="1" si="1345"/>
        <v>-0.62302977586915664</v>
      </c>
      <c r="U652">
        <f ca="1">MEDIAN2(Q652,Analysis!$B$5,2)</f>
        <v>1.0032250358823536</v>
      </c>
      <c r="V652">
        <f t="shared" ref="V652:W652" ca="1" si="1362">V651+U652*$D652</f>
        <v>-0.33219991564446832</v>
      </c>
      <c r="W652">
        <f t="shared" ca="1" si="1362"/>
        <v>-0.62302977586915664</v>
      </c>
      <c r="Y652">
        <f ca="1">AVERAGE2(U652,Analysis!$B$5,2)</f>
        <v>1.0032250358823536</v>
      </c>
      <c r="Z652">
        <f t="shared" ref="Z652:AA652" ca="1" si="1363">Z651+Y652*$D652</f>
        <v>-0.33219991564446832</v>
      </c>
      <c r="AA652">
        <f t="shared" ca="1" si="1363"/>
        <v>-0.62302977586915664</v>
      </c>
      <c r="AD652">
        <f ca="1">IF(B652&gt;0,C652-Analysis!$B$14,0)</f>
        <v>1.000403255057142</v>
      </c>
      <c r="AE652">
        <f ca="1">IF(B652&gt;0,AE651+AD652*$D652,0)</f>
        <v>-0.3732184092794274</v>
      </c>
      <c r="AF652">
        <f ca="1">IF(B652&gt;0,AF651+AE652*$D652,0)</f>
        <v>-1.0095179357836377</v>
      </c>
      <c r="AG652">
        <f ca="1">IF(AND(B652&gt;Analysis!$B$34,B652&lt;Analysis!$B$35),FilterInput(AD652,Analysis!$B$29,Analysis!$B$30),0)</f>
        <v>1.000403255057142</v>
      </c>
      <c r="AH652">
        <f ca="1">MEDIAN2(AG652,Analysis!$B$5,2)</f>
        <v>1.000403255057142</v>
      </c>
      <c r="AI652">
        <f ca="1">AVERAGE2(AH652,Analysis!$B$6,2)</f>
        <v>1.000403255057142</v>
      </c>
      <c r="AJ652">
        <f ca="1">INTEGRAL2(AI652,$B652,AJ651,AI651,$B651,Analysis!$B$22)</f>
        <v>-0.4335445253314863</v>
      </c>
      <c r="AK652">
        <f ca="1">IF(AND(B652&lt;Analysis!$B$35,B652&gt;0),INTEGRAL2(AJ652,$B652,AK651,AJ651,$B651,Analysis!$B$23),0)</f>
        <v>-0.76734249610610694</v>
      </c>
      <c r="AM652">
        <f>Analysis!$B$31*'Flight Input'!U652+IF('Flight Input'!U652 &gt; 0,Analysis!$B$32,0)</f>
        <v>-0.98517199999999994</v>
      </c>
      <c r="AN652">
        <f ca="1">_xlfn.COVARIANCE.P($AK$102:$AK$1171,AM652:AM1721)</f>
        <v>-5.0311046422113988E-6</v>
      </c>
      <c r="AO652">
        <f t="shared" ca="1" si="1341"/>
        <v>-0.217829503893893</v>
      </c>
    </row>
    <row r="653" spans="1:41" x14ac:dyDescent="0.3">
      <c r="A653">
        <v>651</v>
      </c>
      <c r="B653">
        <f>'Flight Input'!M653</f>
        <v>14.051489999998012</v>
      </c>
      <c r="C653">
        <f ca="1">INDIRECT(CONCATENATE("'Flight Input'!",Analysis!$B$2,A653+2))</f>
        <v>10.646694900000002</v>
      </c>
      <c r="D653">
        <f t="shared" si="1338"/>
        <v>2.5846999997156672E-2</v>
      </c>
      <c r="F653">
        <f t="shared" ca="1" si="1342"/>
        <v>137.63028524590479</v>
      </c>
      <c r="G653">
        <f t="shared" ca="1" si="1343"/>
        <v>971.1606944190861</v>
      </c>
      <c r="I653">
        <f>SUM(D$2:D653)/COUNT(D$2:D653)</f>
        <v>2.1503671274965552E-2</v>
      </c>
      <c r="J653">
        <f>D653/I653</f>
        <v>1.2019807997738321</v>
      </c>
      <c r="L653">
        <f ca="1">VARA(C$2:C653)</f>
        <v>5.6212854969566406E-2</v>
      </c>
      <c r="M653">
        <f ca="1">(L653-L652)/D653</f>
        <v>3.054077639845644E-2</v>
      </c>
      <c r="N653">
        <f t="shared" ca="1" si="1344"/>
        <v>-8.141157582046203</v>
      </c>
      <c r="O653" t="b">
        <f ca="1">IF(OR(O652,M653*MIN((B653-B$2)*Analysis!$B$19,1)&gt;Analysis!$B$18),TRUE,FALSE)</f>
        <v>1</v>
      </c>
      <c r="P653">
        <f ca="1">IF(O653,P652,SUM(C$2:C653)/COUNT(C$2:C653))</f>
        <v>9.8538943641176484</v>
      </c>
      <c r="Q653">
        <f ca="1">IF(O653,C653-P653,0)</f>
        <v>0.79280053588235333</v>
      </c>
      <c r="R653">
        <f ca="1">R652+Q653*$D653</f>
        <v>-0.31170840019577134</v>
      </c>
      <c r="S653">
        <f t="shared" ca="1" si="1345"/>
        <v>-0.63108650288813051</v>
      </c>
      <c r="U653">
        <f ca="1">MEDIAN2(Q653,Analysis!$B$5,2)</f>
        <v>0.79280053588235333</v>
      </c>
      <c r="V653">
        <f t="shared" ref="V653:W653" ca="1" si="1364">V652+U653*$D653</f>
        <v>-0.31170840019577134</v>
      </c>
      <c r="W653">
        <f t="shared" ca="1" si="1364"/>
        <v>-0.63108650288813051</v>
      </c>
      <c r="Y653">
        <f ca="1">AVERAGE2(U653,Analysis!$B$5,2)</f>
        <v>0.79280053588235333</v>
      </c>
      <c r="Z653">
        <f t="shared" ref="Z653:AA653" ca="1" si="1365">Z652+Y653*$D653</f>
        <v>-0.31170840019577134</v>
      </c>
      <c r="AA653">
        <f t="shared" ca="1" si="1365"/>
        <v>-0.63108650288813051</v>
      </c>
      <c r="AD653">
        <f ca="1">IF(B653&gt;0,C653-Analysis!$B$14,0)</f>
        <v>0.78997875505714177</v>
      </c>
      <c r="AE653">
        <f ca="1">IF(B653&gt;0,AE652+AD653*$D653,0)</f>
        <v>-0.35279982839971163</v>
      </c>
      <c r="AF653">
        <f ca="1">IF(B653&gt;0,AF652+AE653*$D653,0)</f>
        <v>-1.018636752947282</v>
      </c>
      <c r="AG653">
        <f ca="1">IF(AND(B653&gt;Analysis!$B$34,B653&lt;Analysis!$B$35),FilterInput(AD653,Analysis!$B$29,Analysis!$B$30),0)</f>
        <v>0.78997875505714177</v>
      </c>
      <c r="AH653">
        <f ca="1">MEDIAN2(AG653,Analysis!$B$5,2)</f>
        <v>0.78997875505714177</v>
      </c>
      <c r="AI653">
        <f ca="1">AVERAGE2(AH653,Analysis!$B$6,2)</f>
        <v>0.78997875505714177</v>
      </c>
      <c r="AJ653">
        <f ca="1">INTEGRAL2(AI653,$B653,AJ652,AI652,$B652,Analysis!$B$22)</f>
        <v>-0.40930774154579086</v>
      </c>
      <c r="AK653">
        <f ca="1">IF(AND(B653&lt;Analysis!$B$35,B653&gt;0),INTEGRAL2(AJ653,$B653,AK652,AJ652,$B652,Analysis!$B$23),0)</f>
        <v>-0.77833915069402348</v>
      </c>
      <c r="AM653">
        <f>Analysis!$B$31*'Flight Input'!U653+IF('Flight Input'!U653 &gt; 0,Analysis!$B$32,0)</f>
        <v>-0.99510699999999996</v>
      </c>
      <c r="AN653">
        <f ca="1">_xlfn.COVARIANCE.P($AK$102:$AK$1171,AM653:AM1722)</f>
        <v>-3.9379857672589837E-6</v>
      </c>
      <c r="AO653">
        <f t="shared" ca="1" si="1341"/>
        <v>-0.21676784930597648</v>
      </c>
    </row>
    <row r="654" spans="1:41" x14ac:dyDescent="0.3">
      <c r="A654">
        <v>652</v>
      </c>
      <c r="B654">
        <f>'Flight Input'!M654</f>
        <v>14.072893999997177</v>
      </c>
      <c r="C654">
        <f ca="1">INDIRECT(CONCATENATE("'Flight Input'!",Analysis!$B$2,A654+2))</f>
        <v>10.617500340000001</v>
      </c>
      <c r="D654">
        <f t="shared" si="1338"/>
        <v>2.1403999999165535E-2</v>
      </c>
      <c r="F654">
        <f t="shared" ca="1" si="1342"/>
        <v>137.85754222317328</v>
      </c>
      <c r="G654">
        <f t="shared" ca="1" si="1343"/>
        <v>974.11139725271585</v>
      </c>
      <c r="I654">
        <f>SUM(D$2:D654)/COUNT(D$2:D654)</f>
        <v>2.1503518404910646E-2</v>
      </c>
      <c r="J654">
        <f>D654/I654</f>
        <v>0.99537199430013346</v>
      </c>
      <c r="L654">
        <f ca="1">VARA(C$2:C654)</f>
        <v>5.6931036061148764E-2</v>
      </c>
      <c r="M654">
        <f ca="1">(L654-L653)/D654</f>
        <v>3.3553592394428955E-2</v>
      </c>
      <c r="N654">
        <f t="shared" ca="1" si="1344"/>
        <v>-1.3639768268145547</v>
      </c>
      <c r="O654" t="b">
        <f ca="1">IF(OR(O653,M654*MIN((B654-B$2)*Analysis!$B$19,1)&gt;Analysis!$B$18),TRUE,FALSE)</f>
        <v>1</v>
      </c>
      <c r="P654">
        <f ca="1">IF(O654,P653,SUM(C$2:C654)/COUNT(C$2:C654))</f>
        <v>9.8538943641176484</v>
      </c>
      <c r="Q654">
        <f ca="1">IF(O654,C654-P654,0)</f>
        <v>0.76360597588235279</v>
      </c>
      <c r="R654">
        <f ca="1">R653+Q654*$D654</f>
        <v>-0.29536417788862268</v>
      </c>
      <c r="S654">
        <f t="shared" ca="1" si="1345"/>
        <v>-0.63740847775141207</v>
      </c>
      <c r="U654">
        <f ca="1">MEDIAN2(Q654,Analysis!$B$5,2)</f>
        <v>0.76360597588235279</v>
      </c>
      <c r="V654">
        <f t="shared" ref="V654:W654" ca="1" si="1366">V653+U654*$D654</f>
        <v>-0.29536417788862268</v>
      </c>
      <c r="W654">
        <f t="shared" ca="1" si="1366"/>
        <v>-0.63740847775141207</v>
      </c>
      <c r="Y654">
        <f ca="1">AVERAGE2(U654,Analysis!$B$5,2)</f>
        <v>0.76360597588235279</v>
      </c>
      <c r="Z654">
        <f t="shared" ref="Z654:AA654" ca="1" si="1367">Z653+Y654*$D654</f>
        <v>-0.29536417788862268</v>
      </c>
      <c r="AA654">
        <f t="shared" ca="1" si="1367"/>
        <v>-0.63740847775141207</v>
      </c>
      <c r="AD654">
        <f ca="1">IF(B654&gt;0,C654-Analysis!$B$14,0)</f>
        <v>0.76078419505714123</v>
      </c>
      <c r="AE654">
        <f ca="1">IF(B654&gt;0,AE653+AD654*$D654,0)</f>
        <v>-0.33651600348934341</v>
      </c>
      <c r="AF654">
        <f ca="1">IF(B654&gt;0,AF653+AE654*$D654,0)</f>
        <v>-1.0258395414856871</v>
      </c>
      <c r="AG654">
        <f ca="1">IF(AND(B654&gt;Analysis!$B$34,B654&lt;Analysis!$B$35),FilterInput(AD654,Analysis!$B$29,Analysis!$B$30),0)</f>
        <v>0.76078419505714123</v>
      </c>
      <c r="AH654">
        <f ca="1">MEDIAN2(AG654,Analysis!$B$5,2)</f>
        <v>0.76078419505714123</v>
      </c>
      <c r="AI654">
        <f ca="1">AVERAGE2(AH654,Analysis!$B$6,2)</f>
        <v>0.76078419505714123</v>
      </c>
      <c r="AJ654">
        <f ca="1">INTEGRAL2(AI654,$B654,AJ653,AI653,$B653,Analysis!$B$22)</f>
        <v>-0.39238421150364661</v>
      </c>
      <c r="AK654">
        <f ca="1">IF(AND(B654&lt;Analysis!$B$35,B654&gt;0),INTEGRAL2(AJ654,$B654,AK653,AJ653,$B653,Analysis!$B$23),0)</f>
        <v>-0.78708959111718768</v>
      </c>
      <c r="AM654">
        <f>Analysis!$B$31*'Flight Input'!U654+IF('Flight Input'!U654 &gt; 0,Analysis!$B$32,0)</f>
        <v>-0.99510699999999996</v>
      </c>
      <c r="AN654">
        <f ca="1">_xlfn.COVARIANCE.P($AK$102:$AK$1171,AM654:AM1723)</f>
        <v>-2.9517548755159423E-6</v>
      </c>
      <c r="AO654">
        <f t="shared" ca="1" si="1341"/>
        <v>-0.20801740888281228</v>
      </c>
    </row>
    <row r="655" spans="1:41" x14ac:dyDescent="0.3">
      <c r="A655">
        <v>653</v>
      </c>
      <c r="B655">
        <f>'Flight Input'!M655</f>
        <v>14.091761999996379</v>
      </c>
      <c r="C655">
        <f ca="1">INDIRECT(CONCATENATE("'Flight Input'!",Analysis!$B$2,A655+2))</f>
        <v>10.828101420000001</v>
      </c>
      <c r="D655">
        <f t="shared" si="1338"/>
        <v>1.8867999999201857E-2</v>
      </c>
      <c r="F655">
        <f t="shared" ca="1" si="1342"/>
        <v>138.0618468407572</v>
      </c>
      <c r="G655">
        <f t="shared" ca="1" si="1343"/>
        <v>976.71634817879703</v>
      </c>
      <c r="I655">
        <f>SUM(D$2:D655)/COUNT(D$2:D655)</f>
        <v>2.1499482388975411E-2</v>
      </c>
      <c r="J655">
        <f>D655/I655</f>
        <v>0.87760252353224388</v>
      </c>
      <c r="L655">
        <f ca="1">VARA(C$2:C655)</f>
        <v>5.8178436185111468E-2</v>
      </c>
      <c r="M655">
        <f ca="1">(L655-L654)/D655</f>
        <v>6.6111942125051448E-2</v>
      </c>
      <c r="N655">
        <f t="shared" ca="1" si="1344"/>
        <v>11.161812593221789</v>
      </c>
      <c r="O655" t="b">
        <f ca="1">IF(OR(O654,M655*MIN((B655-B$2)*Analysis!$B$19,1)&gt;Analysis!$B$18),TRUE,FALSE)</f>
        <v>1</v>
      </c>
      <c r="P655">
        <f ca="1">IF(O655,P654,SUM(C$2:C655)/COUNT(C$2:C655))</f>
        <v>9.8538943641176484</v>
      </c>
      <c r="Q655">
        <f ca="1">IF(O655,C655-P655,0)</f>
        <v>0.97420705588235279</v>
      </c>
      <c r="R655">
        <f ca="1">R654+Q655*$D655</f>
        <v>-0.27698283915901201</v>
      </c>
      <c r="S655">
        <f t="shared" ca="1" si="1345"/>
        <v>-0.6426345899604432</v>
      </c>
      <c r="U655">
        <f ca="1">MEDIAN2(Q655,Analysis!$B$5,2)</f>
        <v>0.97420705588235279</v>
      </c>
      <c r="V655">
        <f t="shared" ref="V655:W655" ca="1" si="1368">V654+U655*$D655</f>
        <v>-0.27698283915901201</v>
      </c>
      <c r="W655">
        <f t="shared" ca="1" si="1368"/>
        <v>-0.6426345899604432</v>
      </c>
      <c r="Y655">
        <f ca="1">AVERAGE2(U655,Analysis!$B$5,2)</f>
        <v>0.97420705588235279</v>
      </c>
      <c r="Z655">
        <f t="shared" ref="Z655:AA655" ca="1" si="1369">Z654+Y655*$D655</f>
        <v>-0.27698283915901201</v>
      </c>
      <c r="AA655">
        <f t="shared" ca="1" si="1369"/>
        <v>-0.6426345899604432</v>
      </c>
      <c r="AD655">
        <f ca="1">IF(B655&gt;0,C655-Analysis!$B$14,0)</f>
        <v>0.97138527505714123</v>
      </c>
      <c r="AE655">
        <f ca="1">IF(B655&gt;0,AE654+AD655*$D655,0)</f>
        <v>-0.31818790612034059</v>
      </c>
      <c r="AF655">
        <f ca="1">IF(B655&gt;0,AF654+AE655*$D655,0)</f>
        <v>-1.0318431108981116</v>
      </c>
      <c r="AG655">
        <f ca="1">IF(AND(B655&gt;Analysis!$B$34,B655&lt;Analysis!$B$35),FilterInput(AD655,Analysis!$B$29,Analysis!$B$30),0)</f>
        <v>0.97138527505714123</v>
      </c>
      <c r="AH655">
        <f ca="1">MEDIAN2(AG655,Analysis!$B$5,2)</f>
        <v>0.97138527505714123</v>
      </c>
      <c r="AI655">
        <f ca="1">AVERAGE2(AH655,Analysis!$B$6,2)</f>
        <v>0.97138527505714123</v>
      </c>
      <c r="AJ655">
        <f ca="1">INTEGRAL2(AI655,$B655,AJ654,AI654,$B654,Analysis!$B$22)</f>
        <v>-0.37929100424086482</v>
      </c>
      <c r="AK655">
        <f ca="1">IF(AND(B655&lt;Analysis!$B$35,B655&gt;0),INTEGRAL2(AJ655,$B655,AK654,AJ654,$B654,Analysis!$B$23),0)</f>
        <v>-0.79455485584299912</v>
      </c>
      <c r="AM655">
        <f>Analysis!$B$31*'Flight Input'!U655+IF('Flight Input'!U655 &gt; 0,Analysis!$B$32,0)</f>
        <v>-1.0010680000000001</v>
      </c>
      <c r="AN655">
        <f ca="1">_xlfn.COVARIANCE.P($AK$102:$AK$1171,AM655:AM1724)</f>
        <v>-2.1175191263537313E-6</v>
      </c>
      <c r="AO655">
        <f t="shared" ca="1" si="1341"/>
        <v>-0.20651314415700095</v>
      </c>
    </row>
    <row r="656" spans="1:41" x14ac:dyDescent="0.3">
      <c r="A656">
        <v>654</v>
      </c>
      <c r="B656">
        <f>'Flight Input'!M656</f>
        <v>14.111357999994652</v>
      </c>
      <c r="C656">
        <f ca="1">INDIRECT(CONCATENATE("'Flight Input'!",Analysis!$B$2,A656+2))</f>
        <v>10.844386020000002</v>
      </c>
      <c r="D656">
        <f t="shared" si="1338"/>
        <v>1.9595999998273328E-2</v>
      </c>
      <c r="F656">
        <f t="shared" ca="1" si="1342"/>
        <v>138.27435342918639</v>
      </c>
      <c r="G656">
        <f t="shared" ca="1" si="1343"/>
        <v>979.42597240835664</v>
      </c>
      <c r="I656">
        <f>SUM(D$2:D656)/COUNT(D$2:D656)</f>
        <v>2.1496571865442227E-2</v>
      </c>
      <c r="J656">
        <f>D656/I656</f>
        <v>0.91158721125091358</v>
      </c>
      <c r="L656">
        <f ca="1">VARA(C$2:C656)</f>
        <v>5.9464741112573244E-2</v>
      </c>
      <c r="M656">
        <f ca="1">(L656-L655)/D656</f>
        <v>6.564119859027949E-2</v>
      </c>
      <c r="N656">
        <f t="shared" ca="1" si="1344"/>
        <v>0.83101653405977904</v>
      </c>
      <c r="O656" t="b">
        <f ca="1">IF(OR(O655,M656*MIN((B656-B$2)*Analysis!$B$19,1)&gt;Analysis!$B$18),TRUE,FALSE)</f>
        <v>1</v>
      </c>
      <c r="P656">
        <f ca="1">IF(O656,P655,SUM(C$2:C656)/COUNT(C$2:C656))</f>
        <v>9.8538943641176484</v>
      </c>
      <c r="Q656">
        <f ca="1">IF(O656,C656-P656,0)</f>
        <v>0.99049165588235333</v>
      </c>
      <c r="R656">
        <f ca="1">R655+Q656*$D656</f>
        <v>-0.25757316467205166</v>
      </c>
      <c r="S656">
        <f t="shared" ca="1" si="1345"/>
        <v>-0.64768199369491197</v>
      </c>
      <c r="U656">
        <f ca="1">MEDIAN2(Q656,Analysis!$B$5,2)</f>
        <v>0.99049165588235333</v>
      </c>
      <c r="V656">
        <f t="shared" ref="V656:W656" ca="1" si="1370">V655+U656*$D656</f>
        <v>-0.25757316467205166</v>
      </c>
      <c r="W656">
        <f t="shared" ca="1" si="1370"/>
        <v>-0.64768199369491197</v>
      </c>
      <c r="Y656">
        <f ca="1">AVERAGE2(U656,Analysis!$B$5,2)</f>
        <v>0.99049165588235333</v>
      </c>
      <c r="Z656">
        <f t="shared" ref="Z656:AA656" ca="1" si="1371">Z655+Y656*$D656</f>
        <v>-0.25757316467205166</v>
      </c>
      <c r="AA656">
        <f t="shared" ca="1" si="1371"/>
        <v>-0.64768199369491197</v>
      </c>
      <c r="AD656">
        <f ca="1">IF(B656&gt;0,C656-Analysis!$B$14,0)</f>
        <v>0.98766987505714177</v>
      </c>
      <c r="AE656">
        <f ca="1">IF(B656&gt;0,AE655+AD656*$D656,0)</f>
        <v>-0.29883352725042622</v>
      </c>
      <c r="AF656">
        <f ca="1">IF(B656&gt;0,AF655+AE656*$D656,0)</f>
        <v>-1.0376990526975951</v>
      </c>
      <c r="AG656">
        <f ca="1">IF(AND(B656&gt;Analysis!$B$34,B656&lt;Analysis!$B$35),FilterInput(AD656,Analysis!$B$29,Analysis!$B$30),0)</f>
        <v>0.98766987505714177</v>
      </c>
      <c r="AH656">
        <f ca="1">MEDIAN2(AG656,Analysis!$B$5,2)</f>
        <v>0.98766987505714177</v>
      </c>
      <c r="AI656">
        <f ca="1">AVERAGE2(AH656,Analysis!$B$6,2)</f>
        <v>0.98766987505714177</v>
      </c>
      <c r="AJ656">
        <f ca="1">INTEGRAL2(AI656,$B656,AJ655,AI655,$B655,Analysis!$B$22)</f>
        <v>-0.36032637212542451</v>
      </c>
      <c r="AK656">
        <f ca="1">IF(AND(B656&lt;Analysis!$B$35,B656&gt;0),INTEGRAL2(AJ656,$B656,AK655,AJ655,$B655,Analysis!$B$23),0)</f>
        <v>-0.80204647387656192</v>
      </c>
      <c r="AM656">
        <f>Analysis!$B$31*'Flight Input'!U656+IF('Flight Input'!U656 &gt; 0,Analysis!$B$32,0)</f>
        <v>-1.003055</v>
      </c>
      <c r="AN656">
        <f ca="1">_xlfn.COVARIANCE.P($AK$102:$AK$1171,AM656:AM1725)</f>
        <v>-1.3903041488288472E-6</v>
      </c>
      <c r="AO656">
        <f t="shared" ca="1" si="1341"/>
        <v>-0.20100852612343811</v>
      </c>
    </row>
    <row r="657" spans="1:41" x14ac:dyDescent="0.3">
      <c r="A657">
        <v>655</v>
      </c>
      <c r="B657">
        <f>'Flight Input'!M657</f>
        <v>14.127901999992901</v>
      </c>
      <c r="C657">
        <f ca="1">INDIRECT(CONCATENATE("'Flight Input'!",Analysis!$B$2,A657+2))</f>
        <v>10.693419929999999</v>
      </c>
      <c r="D657">
        <f t="shared" si="1338"/>
        <v>1.6543999998248182E-2</v>
      </c>
      <c r="F657">
        <f t="shared" ca="1" si="1342"/>
        <v>138.45126536848957</v>
      </c>
      <c r="G657">
        <f t="shared" ca="1" si="1343"/>
        <v>981.71651014237034</v>
      </c>
      <c r="I657">
        <f>SUM(D$2:D657)/COUNT(D$2:D657)</f>
        <v>2.1489010687019028E-2</v>
      </c>
      <c r="J657">
        <f>D657/I657</f>
        <v>0.76988188238195621</v>
      </c>
      <c r="L657">
        <f ca="1">VARA(C$2:C657)</f>
        <v>6.0341504217083675E-2</v>
      </c>
      <c r="M657">
        <f ca="1">(L657-L656)/D657</f>
        <v>5.2995835626406536E-2</v>
      </c>
      <c r="N657">
        <f t="shared" ca="1" si="1344"/>
        <v>-9.1251263307536306</v>
      </c>
      <c r="O657" t="b">
        <f ca="1">IF(OR(O656,M657*MIN((B657-B$2)*Analysis!$B$19,1)&gt;Analysis!$B$18),TRUE,FALSE)</f>
        <v>1</v>
      </c>
      <c r="P657">
        <f ca="1">IF(O657,P656,SUM(C$2:C657)/COUNT(C$2:C657))</f>
        <v>9.8538943641176484</v>
      </c>
      <c r="Q657">
        <f ca="1">IF(O657,C657-P657,0)</f>
        <v>0.83952556588235083</v>
      </c>
      <c r="R657">
        <f ca="1">R656+Q657*$D657</f>
        <v>-0.24368405371156474</v>
      </c>
      <c r="S657">
        <f t="shared" ca="1" si="1345"/>
        <v>-0.65171350267908923</v>
      </c>
      <c r="U657">
        <f ca="1">MEDIAN2(Q657,Analysis!$B$5,2)</f>
        <v>0.83952556588235083</v>
      </c>
      <c r="V657">
        <f t="shared" ref="V657:W657" ca="1" si="1372">V656+U657*$D657</f>
        <v>-0.24368405371156474</v>
      </c>
      <c r="W657">
        <f t="shared" ca="1" si="1372"/>
        <v>-0.65171350267908923</v>
      </c>
      <c r="Y657">
        <f ca="1">AVERAGE2(U657,Analysis!$B$5,2)</f>
        <v>0.83952556588235083</v>
      </c>
      <c r="Z657">
        <f t="shared" ref="Z657:AA657" ca="1" si="1373">Z656+Y657*$D657</f>
        <v>-0.24368405371156474</v>
      </c>
      <c r="AA657">
        <f t="shared" ca="1" si="1373"/>
        <v>-0.65171350267908923</v>
      </c>
      <c r="AD657">
        <f ca="1">IF(B657&gt;0,C657-Analysis!$B$14,0)</f>
        <v>0.83670378505713927</v>
      </c>
      <c r="AE657">
        <f ca="1">IF(B657&gt;0,AE656+AD657*$D657,0)</f>
        <v>-0.28499109983190668</v>
      </c>
      <c r="AF657">
        <f ca="1">IF(B657&gt;0,AF656+AE657*$D657,0)</f>
        <v>-1.0424139454527148</v>
      </c>
      <c r="AG657">
        <f ca="1">IF(AND(B657&gt;Analysis!$B$34,B657&lt;Analysis!$B$35),FilterInput(AD657,Analysis!$B$29,Analysis!$B$30),0)</f>
        <v>0.83670378505713927</v>
      </c>
      <c r="AH657">
        <f ca="1">MEDIAN2(AG657,Analysis!$B$5,2)</f>
        <v>0.83670378505713927</v>
      </c>
      <c r="AI657">
        <f ca="1">AVERAGE2(AH657,Analysis!$B$6,2)</f>
        <v>0.83670378505713927</v>
      </c>
      <c r="AJ657">
        <f ca="1">INTEGRAL2(AI657,$B657,AJ656,AI656,$B656,Analysis!$B$22)</f>
        <v>-0.34220426045778152</v>
      </c>
      <c r="AK657">
        <f ca="1">IF(AND(B657&lt;Analysis!$B$35,B657&gt;0),INTEGRAL2(AJ657,$B657,AK656,AJ656,$B656,Analysis!$B$23),0)</f>
        <v>-0.80819534915982483</v>
      </c>
      <c r="AM657">
        <f>Analysis!$B$31*'Flight Input'!U657+IF('Flight Input'!U657 &gt; 0,Analysis!$B$32,0)</f>
        <v>-1.005042</v>
      </c>
      <c r="AN657">
        <f ca="1">_xlfn.COVARIANCE.P($AK$102:$AK$1171,AM657:AM1726)</f>
        <v>-8.7008675726776074E-7</v>
      </c>
      <c r="AO657">
        <f t="shared" ca="1" si="1341"/>
        <v>-0.19684665084017516</v>
      </c>
    </row>
    <row r="658" spans="1:41" x14ac:dyDescent="0.3">
      <c r="A658">
        <v>656</v>
      </c>
      <c r="B658">
        <f>'Flight Input'!M658</f>
        <v>14.146198000002187</v>
      </c>
      <c r="C658">
        <f ca="1">INDIRECT(CONCATENATE("'Flight Input'!",Analysis!$B$2,A658+2))</f>
        <v>10.785329819999999</v>
      </c>
      <c r="D658">
        <f t="shared" si="1338"/>
        <v>1.8296000009286217E-2</v>
      </c>
      <c r="F658">
        <f t="shared" ca="1" si="1342"/>
        <v>138.64859376297645</v>
      </c>
      <c r="G658">
        <f t="shared" ca="1" si="1343"/>
        <v>984.25322481514524</v>
      </c>
      <c r="I658">
        <f>SUM(D$2:D658)/COUNT(D$2:D658)</f>
        <v>2.1484143292693218E-2</v>
      </c>
      <c r="J658">
        <f>D658/I658</f>
        <v>0.85160482128736814</v>
      </c>
      <c r="L658">
        <f ca="1">VARA(C$2:C658)</f>
        <v>6.1448073854028409E-2</v>
      </c>
      <c r="M658">
        <f ca="1">(L658-L657)/D658</f>
        <v>6.0481506142495096E-2</v>
      </c>
      <c r="N658">
        <f t="shared" ca="1" si="1344"/>
        <v>5.0234963901044427</v>
      </c>
      <c r="O658" t="b">
        <f ca="1">IF(OR(O657,M658*MIN((B658-B$2)*Analysis!$B$19,1)&gt;Analysis!$B$18),TRUE,FALSE)</f>
        <v>1</v>
      </c>
      <c r="P658">
        <f ca="1">IF(O658,P657,SUM(C$2:C658)/COUNT(C$2:C658))</f>
        <v>9.8538943641176484</v>
      </c>
      <c r="Q658">
        <f ca="1">IF(O658,C658-P658,0)</f>
        <v>0.93143545588235099</v>
      </c>
      <c r="R658">
        <f ca="1">R657+Q658*$D658</f>
        <v>-0.22664251060209173</v>
      </c>
      <c r="S658">
        <f t="shared" ca="1" si="1345"/>
        <v>-0.65586015405516973</v>
      </c>
      <c r="U658">
        <f ca="1">MEDIAN2(Q658,Analysis!$B$5,2)</f>
        <v>0.93143545588235099</v>
      </c>
      <c r="V658">
        <f t="shared" ref="V658:W658" ca="1" si="1374">V657+U658*$D658</f>
        <v>-0.22664251060209173</v>
      </c>
      <c r="W658">
        <f t="shared" ca="1" si="1374"/>
        <v>-0.65586015405516973</v>
      </c>
      <c r="Y658">
        <f ca="1">AVERAGE2(U658,Analysis!$B$5,2)</f>
        <v>0.93143545588235099</v>
      </c>
      <c r="Z658">
        <f t="shared" ref="Z658:AA658" ca="1" si="1375">Z657+Y658*$D658</f>
        <v>-0.22664251060209173</v>
      </c>
      <c r="AA658">
        <f t="shared" ca="1" si="1375"/>
        <v>-0.65586015405516973</v>
      </c>
      <c r="AD658">
        <f ca="1">IF(B658&gt;0,C658-Analysis!$B$14,0)</f>
        <v>0.92861367505713943</v>
      </c>
      <c r="AE658">
        <f ca="1">IF(B658&gt;0,AE657+AD658*$D658,0)</f>
        <v>-0.26800118402443796</v>
      </c>
      <c r="AF658">
        <f ca="1">IF(B658&gt;0,AF657+AE658*$D658,0)</f>
        <v>-1.0473172951181147</v>
      </c>
      <c r="AG658">
        <f ca="1">IF(AND(B658&gt;Analysis!$B$34,B658&lt;Analysis!$B$35),FilterInput(AD658,Analysis!$B$29,Analysis!$B$30),0)</f>
        <v>0.92861367505713943</v>
      </c>
      <c r="AH658">
        <f ca="1">MEDIAN2(AG658,Analysis!$B$5,2)</f>
        <v>0.92861367505713943</v>
      </c>
      <c r="AI658">
        <f ca="1">AVERAGE2(AH658,Analysis!$B$6,2)</f>
        <v>0.92861367505713943</v>
      </c>
      <c r="AJ658">
        <f ca="1">INTEGRAL2(AI658,$B658,AJ657,AI657,$B657,Analysis!$B$22)</f>
        <v>-0.32757036445727178</v>
      </c>
      <c r="AK658">
        <f ca="1">IF(AND(B658&lt;Analysis!$B$35,B658&gt;0),INTEGRAL2(AJ658,$B658,AK657,AJ657,$B657,Analysis!$B$23),0)</f>
        <v>-0.81454450591897665</v>
      </c>
      <c r="AM658">
        <f>Analysis!$B$31*'Flight Input'!U658+IF('Flight Input'!U658 &gt; 0,Analysis!$B$32,0)</f>
        <v>-1.005042</v>
      </c>
      <c r="AN658">
        <f ca="1">_xlfn.COVARIANCE.P($AK$102:$AK$1171,AM658:AM1727)</f>
        <v>-4.5270395684349688E-7</v>
      </c>
      <c r="AO658">
        <f t="shared" ca="1" si="1341"/>
        <v>-0.19049749408102334</v>
      </c>
    </row>
    <row r="659" spans="1:41" x14ac:dyDescent="0.3">
      <c r="A659">
        <v>657</v>
      </c>
      <c r="B659">
        <f>'Flight Input'!M659</f>
        <v>14.166505999994115</v>
      </c>
      <c r="C659">
        <f ca="1">INDIRECT(CONCATENATE("'Flight Input'!",Analysis!$B$2,A659+2))</f>
        <v>10.883174760000001</v>
      </c>
      <c r="D659">
        <f t="shared" si="1338"/>
        <v>2.0307999991928227E-2</v>
      </c>
      <c r="F659">
        <f t="shared" ca="1" si="1342"/>
        <v>138.86960927591468</v>
      </c>
      <c r="G659">
        <f t="shared" ca="1" si="1343"/>
        <v>987.07338883919965</v>
      </c>
      <c r="I659">
        <f>SUM(D$2:D659)/COUNT(D$2:D659)</f>
        <v>2.1482353120241521E-2</v>
      </c>
      <c r="J659">
        <f>D659/I659</f>
        <v>0.94533405527131142</v>
      </c>
      <c r="L659">
        <f ca="1">VARA(C$2:C659)</f>
        <v>6.2825694182373742E-2</v>
      </c>
      <c r="M659">
        <f ca="1">(L659-L658)/D659</f>
        <v>6.7836336857046126E-2</v>
      </c>
      <c r="N659">
        <f t="shared" ca="1" si="1344"/>
        <v>4.8180490466265438</v>
      </c>
      <c r="O659" t="b">
        <f ca="1">IF(OR(O658,M659*MIN((B659-B$2)*Analysis!$B$19,1)&gt;Analysis!$B$18),TRUE,FALSE)</f>
        <v>1</v>
      </c>
      <c r="P659">
        <f ca="1">IF(O659,P658,SUM(C$2:C659)/COUNT(C$2:C659))</f>
        <v>9.8538943641176484</v>
      </c>
      <c r="Q659">
        <f ca="1">IF(O659,C659-P659,0)</f>
        <v>1.0292803958823527</v>
      </c>
      <c r="R659">
        <f ca="1">R658+Q659*$D659</f>
        <v>-0.20573988433082102</v>
      </c>
      <c r="S659">
        <f t="shared" ca="1" si="1345"/>
        <v>-0.66003831962449933</v>
      </c>
      <c r="U659">
        <f ca="1">MEDIAN2(Q659,Analysis!$B$5,2)</f>
        <v>1.0292803958823527</v>
      </c>
      <c r="V659">
        <f t="shared" ref="V659:W659" ca="1" si="1376">V658+U659*$D659</f>
        <v>-0.20573988433082102</v>
      </c>
      <c r="W659">
        <f t="shared" ca="1" si="1376"/>
        <v>-0.66003831962449933</v>
      </c>
      <c r="Y659">
        <f ca="1">AVERAGE2(U659,Analysis!$B$5,2)</f>
        <v>1.0292803958823527</v>
      </c>
      <c r="Z659">
        <f t="shared" ref="Z659:AA659" ca="1" si="1377">Z658+Y659*$D659</f>
        <v>-0.20573988433082102</v>
      </c>
      <c r="AA659">
        <f t="shared" ca="1" si="1377"/>
        <v>-0.66003831962449933</v>
      </c>
      <c r="AD659">
        <f ca="1">IF(B659&gt;0,C659-Analysis!$B$14,0)</f>
        <v>1.0264586150571411</v>
      </c>
      <c r="AE659">
        <f ca="1">IF(B659&gt;0,AE658+AD659*$D659,0)</f>
        <v>-0.24715586247814286</v>
      </c>
      <c r="AF659">
        <f ca="1">IF(B659&gt;0,AF658+AE659*$D659,0)</f>
        <v>-1.0523365363713257</v>
      </c>
      <c r="AG659">
        <f ca="1">IF(AND(B659&gt;Analysis!$B$34,B659&lt;Analysis!$B$35),FilterInput(AD659,Analysis!$B$29,Analysis!$B$30),0)</f>
        <v>1.0264586150571411</v>
      </c>
      <c r="AH659">
        <f ca="1">MEDIAN2(AG659,Analysis!$B$5,2)</f>
        <v>1.0264586150571411</v>
      </c>
      <c r="AI659">
        <f ca="1">AVERAGE2(AH659,Analysis!$B$6,2)</f>
        <v>1.0264586150571411</v>
      </c>
      <c r="AJ659">
        <f ca="1">INTEGRAL2(AI659,$B659,AJ658,AI658,$B658,Analysis!$B$22)</f>
        <v>-0.30898470791384453</v>
      </c>
      <c r="AK659">
        <f ca="1">IF(AND(B659&lt;Analysis!$B$35,B659&gt;0),INTEGRAL2(AJ659,$B659,AK658,AJ658,$B658,Analysis!$B$23),0)</f>
        <v>-0.82122662643339617</v>
      </c>
      <c r="AM659">
        <f>Analysis!$B$31*'Flight Input'!U659+IF('Flight Input'!U659 &gt; 0,Analysis!$B$32,0)</f>
        <v>-1.0110029999999999</v>
      </c>
      <c r="AN659">
        <f ca="1">_xlfn.COVARIANCE.P($AK$102:$AK$1171,AM659:AM1728)</f>
        <v>-1.775249636615957E-7</v>
      </c>
      <c r="AO659">
        <f t="shared" ca="1" si="1341"/>
        <v>-0.18977637356660371</v>
      </c>
    </row>
    <row r="660" spans="1:41" x14ac:dyDescent="0.3">
      <c r="A660">
        <v>658</v>
      </c>
      <c r="B660">
        <f>'Flight Input'!M660</f>
        <v>14.191732000006596</v>
      </c>
      <c r="C660">
        <f ca="1">INDIRECT(CONCATENATE("'Flight Input'!",Analysis!$B$2,A660+2))</f>
        <v>10.78744878</v>
      </c>
      <c r="D660">
        <f t="shared" si="1338"/>
        <v>2.5226000012480654E-2</v>
      </c>
      <c r="F660">
        <f t="shared" ca="1" si="1342"/>
        <v>139.14173345897359</v>
      </c>
      <c r="G660">
        <f t="shared" ca="1" si="1343"/>
        <v>990.58337820917234</v>
      </c>
      <c r="I660">
        <f>SUM(D$2:D660)/COUNT(D$2:D660)</f>
        <v>2.148804255320845E-2</v>
      </c>
      <c r="J660">
        <f>D660/I660</f>
        <v>1.1739552334753767</v>
      </c>
      <c r="L660">
        <f ca="1">VARA(C$2:C660)</f>
        <v>6.3923173572028091E-2</v>
      </c>
      <c r="M660">
        <f ca="1">(L660-L659)/D660</f>
        <v>4.3505882387670142E-2</v>
      </c>
      <c r="N660">
        <f t="shared" ca="1" si="1344"/>
        <v>-3.7947347955538024</v>
      </c>
      <c r="O660" t="b">
        <f ca="1">IF(OR(O659,M660*MIN((B660-B$2)*Analysis!$B$19,1)&gt;Analysis!$B$18),TRUE,FALSE)</f>
        <v>1</v>
      </c>
      <c r="P660">
        <f ca="1">IF(O660,P659,SUM(C$2:C660)/COUNT(C$2:C660))</f>
        <v>9.8538943641176484</v>
      </c>
      <c r="Q660">
        <f ca="1">IF(O660,C660-P660,0)</f>
        <v>0.93355441588235166</v>
      </c>
      <c r="R660">
        <f ca="1">R659+Q660*$D660</f>
        <v>-0.18219004062412145</v>
      </c>
      <c r="S660">
        <f t="shared" ca="1" si="1345"/>
        <v>-0.66463424559155726</v>
      </c>
      <c r="U660">
        <f ca="1">MEDIAN2(Q660,Analysis!$B$5,2)</f>
        <v>0.93355441588235166</v>
      </c>
      <c r="V660">
        <f t="shared" ref="V660:W660" ca="1" si="1378">V659+U660*$D660</f>
        <v>-0.18219004062412145</v>
      </c>
      <c r="W660">
        <f t="shared" ca="1" si="1378"/>
        <v>-0.66463424559155726</v>
      </c>
      <c r="Y660">
        <f ca="1">AVERAGE2(U660,Analysis!$B$5,2)</f>
        <v>0.93355441588235166</v>
      </c>
      <c r="Z660">
        <f t="shared" ref="Z660:AA660" ca="1" si="1379">Z659+Y660*$D660</f>
        <v>-0.18219004062412145</v>
      </c>
      <c r="AA660">
        <f t="shared" ca="1" si="1379"/>
        <v>-0.66463424559155726</v>
      </c>
      <c r="AD660">
        <f ca="1">IF(B660&gt;0,C660-Analysis!$B$14,0)</f>
        <v>0.9307326350571401</v>
      </c>
      <c r="AE660">
        <f ca="1">IF(B660&gt;0,AE659+AD660*$D660,0)</f>
        <v>-0.22367720101457531</v>
      </c>
      <c r="AF660">
        <f ca="1">IF(B660&gt;0,AF659+AE660*$D660,0)</f>
        <v>-1.057979017446911</v>
      </c>
      <c r="AG660">
        <f ca="1">IF(AND(B660&gt;Analysis!$B$34,B660&lt;Analysis!$B$35),FilterInput(AD660,Analysis!$B$29,Analysis!$B$30),0)</f>
        <v>0.9307326350571401</v>
      </c>
      <c r="AH660">
        <f ca="1">MEDIAN2(AG660,Analysis!$B$5,2)</f>
        <v>0.9307326350571401</v>
      </c>
      <c r="AI660">
        <f ca="1">AVERAGE2(AH660,Analysis!$B$6,2)</f>
        <v>0.9307326350571401</v>
      </c>
      <c r="AJ660">
        <f ca="1">INTEGRAL2(AI660,$B660,AJ659,AI659,$B659,Analysis!$B$22)</f>
        <v>-0.2837263158311622</v>
      </c>
      <c r="AK660">
        <f ca="1">IF(AND(B660&lt;Analysis!$B$35,B660&gt;0),INTEGRAL2(AJ660,$B660,AK659,AJ659,$B659,Analysis!$B$23),0)</f>
        <v>-0.82882947789336747</v>
      </c>
      <c r="AM660">
        <f>Analysis!$B$31*'Flight Input'!U660+IF('Flight Input'!U660 &gt; 0,Analysis!$B$32,0)</f>
        <v>-1.014977</v>
      </c>
      <c r="AN660">
        <f ca="1">_xlfn.COVARIANCE.P($AK$102:$AK$1171,AM660:AM1729)</f>
        <v>8.6178425469851732E-9</v>
      </c>
      <c r="AO660">
        <f t="shared" ca="1" si="1341"/>
        <v>-0.18614752210663255</v>
      </c>
    </row>
    <row r="661" spans="1:41" x14ac:dyDescent="0.3">
      <c r="A661">
        <v>659</v>
      </c>
      <c r="B661">
        <f>'Flight Input'!M661</f>
        <v>14.211983999994118</v>
      </c>
      <c r="C661">
        <f ca="1">INDIRECT(CONCATENATE("'Flight Input'!",Analysis!$B$2,A661+2))</f>
        <v>10.968668910000002</v>
      </c>
      <c r="D661">
        <f t="shared" si="1338"/>
        <v>2.025199998752214E-2</v>
      </c>
      <c r="F661">
        <f t="shared" ca="1" si="1342"/>
        <v>139.36387094160204</v>
      </c>
      <c r="G661">
        <f t="shared" ca="1" si="1343"/>
        <v>993.40577532174268</v>
      </c>
      <c r="I661">
        <f>SUM(D$2:D661)/COUNT(D$2:D661)</f>
        <v>2.1486166919573113E-2</v>
      </c>
      <c r="J661">
        <f>D661/I661</f>
        <v>0.94255992999259952</v>
      </c>
      <c r="L661">
        <f ca="1">VARA(C$2:C661)</f>
        <v>6.5549641723108287E-2</v>
      </c>
      <c r="M661">
        <f ca="1">(L661-L660)/D661</f>
        <v>8.0311482919331989E-2</v>
      </c>
      <c r="N661">
        <f t="shared" ca="1" si="1344"/>
        <v>8.948258449123875</v>
      </c>
      <c r="O661" t="b">
        <f ca="1">IF(OR(O660,M661*MIN((B661-B$2)*Analysis!$B$19,1)&gt;Analysis!$B$18),TRUE,FALSE)</f>
        <v>1</v>
      </c>
      <c r="P661">
        <f ca="1">IF(O661,P660,SUM(C$2:C661)/COUNT(C$2:C661))</f>
        <v>9.8538943641176484</v>
      </c>
      <c r="Q661">
        <f ca="1">IF(O661,C661-P661,0)</f>
        <v>1.1147745458823533</v>
      </c>
      <c r="R661">
        <f ca="1">R660+Q661*$D661</f>
        <v>-0.15961362653482203</v>
      </c>
      <c r="S661">
        <f t="shared" ca="1" si="1345"/>
        <v>-0.66786674075414887</v>
      </c>
      <c r="U661">
        <f ca="1">MEDIAN2(Q661,Analysis!$B$5,2)</f>
        <v>1.1147745458823533</v>
      </c>
      <c r="V661">
        <f t="shared" ref="V661:W661" ca="1" si="1380">V660+U661*$D661</f>
        <v>-0.15961362653482203</v>
      </c>
      <c r="W661">
        <f t="shared" ca="1" si="1380"/>
        <v>-0.66786674075414887</v>
      </c>
      <c r="Y661">
        <f ca="1">AVERAGE2(U661,Analysis!$B$5,2)</f>
        <v>1.1147745458823533</v>
      </c>
      <c r="Z661">
        <f t="shared" ref="Z661:AA661" ca="1" si="1381">Z660+Y661*$D661</f>
        <v>-0.15961362653482203</v>
      </c>
      <c r="AA661">
        <f t="shared" ca="1" si="1381"/>
        <v>-0.66786674075414887</v>
      </c>
      <c r="AD661">
        <f ca="1">IF(B661&gt;0,C661-Analysis!$B$14,0)</f>
        <v>1.1119527650571417</v>
      </c>
      <c r="AE661">
        <f ca="1">IF(B661&gt;0,AE660+AD661*$D661,0)</f>
        <v>-0.20115793363051288</v>
      </c>
      <c r="AF661">
        <f ca="1">IF(B661&gt;0,AF660+AE661*$D661,0)</f>
        <v>-1.0620528679162862</v>
      </c>
      <c r="AG661">
        <f ca="1">IF(AND(B661&gt;Analysis!$B$34,B661&lt;Analysis!$B$35),FilterInput(AD661,Analysis!$B$29,Analysis!$B$30),0)</f>
        <v>1.1119527650571417</v>
      </c>
      <c r="AH661">
        <f ca="1">MEDIAN2(AG661,Analysis!$B$5,2)</f>
        <v>1.1119527650571417</v>
      </c>
      <c r="AI661">
        <f ca="1">AVERAGE2(AH661,Analysis!$B$6,2)</f>
        <v>1.1119527650571417</v>
      </c>
      <c r="AJ661">
        <f ca="1">INTEGRAL2(AI661,$B661,AJ660,AI660,$B660,Analysis!$B$22)</f>
        <v>-0.26540378165973882</v>
      </c>
      <c r="AK661">
        <f ca="1">IF(AND(B661&lt;Analysis!$B$35,B661&gt;0),INTEGRAL2(AJ661,$B661,AK660,AJ660,$B660,Analysis!$B$23),0)</f>
        <v>-0.83460703885668042</v>
      </c>
      <c r="AM661">
        <f>Analysis!$B$31*'Flight Input'!U661+IF('Flight Input'!U661 &gt; 0,Analysis!$B$32,0)</f>
        <v>-1.0189509999999999</v>
      </c>
      <c r="AN661">
        <f ca="1">_xlfn.COVARIANCE.P($AK$102:$AK$1171,AM661:AM1730)</f>
        <v>2.2204851647646151E-8</v>
      </c>
      <c r="AO661">
        <f t="shared" ca="1" si="1341"/>
        <v>-0.18434396114331952</v>
      </c>
    </row>
    <row r="662" spans="1:41" x14ac:dyDescent="0.3">
      <c r="A662">
        <v>660</v>
      </c>
      <c r="B662">
        <f>'Flight Input'!M662</f>
        <v>14.228550999992876</v>
      </c>
      <c r="C662">
        <f ca="1">INDIRECT(CONCATENATE("'Flight Input'!",Analysis!$B$2,A662+2))</f>
        <v>10.990800269999999</v>
      </c>
      <c r="D662">
        <f t="shared" si="1338"/>
        <v>1.6566999998758547E-2</v>
      </c>
      <c r="F662">
        <f t="shared" ca="1" si="1342"/>
        <v>139.54595552966148</v>
      </c>
      <c r="G662">
        <f t="shared" ca="1" si="1343"/>
        <v>995.71763316682939</v>
      </c>
      <c r="I662">
        <f>SUM(D$2:D662)/COUNT(D$2:D662)</f>
        <v>2.1478713636359757E-2</v>
      </c>
      <c r="J662">
        <f>D662/I662</f>
        <v>0.77132179697733272</v>
      </c>
      <c r="L662">
        <f ca="1">VARA(C$2:C662)</f>
        <v>6.7238025563251716E-2</v>
      </c>
      <c r="M662">
        <f ca="1">(L662-L661)/D662</f>
        <v>0.10191246696866954</v>
      </c>
      <c r="N662">
        <f t="shared" ca="1" si="1344"/>
        <v>1.3358701033172049</v>
      </c>
      <c r="O662" t="b">
        <f ca="1">IF(OR(O661,M662*MIN((B662-B$2)*Analysis!$B$19,1)&gt;Analysis!$B$18),TRUE,FALSE)</f>
        <v>1</v>
      </c>
      <c r="P662">
        <f ca="1">IF(O662,P661,SUM(C$2:C662)/COUNT(C$2:C662))</f>
        <v>9.8538943641176484</v>
      </c>
      <c r="Q662">
        <f ca="1">IF(O662,C662-P662,0)</f>
        <v>1.136905905882351</v>
      </c>
      <c r="R662">
        <f ca="1">R661+Q662*$D662</f>
        <v>-0.14077850639348052</v>
      </c>
      <c r="S662">
        <f t="shared" ca="1" si="1345"/>
        <v>-0.67019901826939487</v>
      </c>
      <c r="U662">
        <f ca="1">MEDIAN2(Q662,Analysis!$B$5,2)</f>
        <v>1.136905905882351</v>
      </c>
      <c r="V662">
        <f t="shared" ref="V662:W662" ca="1" si="1382">V661+U662*$D662</f>
        <v>-0.14077850639348052</v>
      </c>
      <c r="W662">
        <f t="shared" ca="1" si="1382"/>
        <v>-0.67019901826939487</v>
      </c>
      <c r="Y662">
        <f ca="1">AVERAGE2(U662,Analysis!$B$5,2)</f>
        <v>1.136905905882351</v>
      </c>
      <c r="Z662">
        <f t="shared" ref="Z662:AA662" ca="1" si="1383">Z661+Y662*$D662</f>
        <v>-0.14077850639348052</v>
      </c>
      <c r="AA662">
        <f t="shared" ca="1" si="1383"/>
        <v>-0.67019901826939487</v>
      </c>
      <c r="AD662">
        <f ca="1">IF(B662&gt;0,C662-Analysis!$B$14,0)</f>
        <v>1.1340841250571394</v>
      </c>
      <c r="AE662">
        <f ca="1">IF(B662&gt;0,AE661+AD662*$D662,0)</f>
        <v>-0.18236956193209916</v>
      </c>
      <c r="AF662">
        <f ca="1">IF(B662&gt;0,AF661+AE662*$D662,0)</f>
        <v>-1.0650741844485889</v>
      </c>
      <c r="AG662">
        <f ca="1">IF(AND(B662&gt;Analysis!$B$34,B662&lt;Analysis!$B$35),FilterInput(AD662,Analysis!$B$29,Analysis!$B$30),0)</f>
        <v>1.1340841250571394</v>
      </c>
      <c r="AH662">
        <f ca="1">MEDIAN2(AG662,Analysis!$B$5,2)</f>
        <v>1.1340841250571394</v>
      </c>
      <c r="AI662">
        <f ca="1">AVERAGE2(AH662,Analysis!$B$6,2)</f>
        <v>1.1340841250571394</v>
      </c>
      <c r="AJ662">
        <f ca="1">INTEGRAL2(AI662,$B662,AJ661,AI661,$B661,Analysis!$B$22)</f>
        <v>-0.24724193303978087</v>
      </c>
      <c r="AK662">
        <f ca="1">IF(AND(B662&lt;Analysis!$B$35,B662&gt;0),INTEGRAL2(AJ662,$B662,AK661,AJ661,$B661,Analysis!$B$23),0)</f>
        <v>-0.83919093459425942</v>
      </c>
      <c r="AM662">
        <f>Analysis!$B$31*'Flight Input'!U662+IF('Flight Input'!U662 &gt; 0,Analysis!$B$32,0)</f>
        <v>-1.014977</v>
      </c>
      <c r="AN662">
        <f ca="1">_xlfn.COVARIANCE.P($AK$102:$AK$1171,AM662:AM1731)</f>
        <v>-6.4094616114738006E-10</v>
      </c>
      <c r="AO662">
        <f t="shared" ca="1" si="1341"/>
        <v>-0.1757860654057406</v>
      </c>
    </row>
    <row r="663" spans="1:41" x14ac:dyDescent="0.3">
      <c r="A663">
        <v>661</v>
      </c>
      <c r="B663">
        <f>'Flight Input'!M663</f>
        <v>14.247289000006276</v>
      </c>
      <c r="C663">
        <f ca="1">INDIRECT(CONCATENATE("'Flight Input'!",Analysis!$B$2,A663+2))</f>
        <v>10.46925162</v>
      </c>
      <c r="D663">
        <f t="shared" si="1338"/>
        <v>1.8738000013399869E-2</v>
      </c>
      <c r="F663">
        <f t="shared" ca="1" si="1342"/>
        <v>139.74212836665734</v>
      </c>
      <c r="G663">
        <f t="shared" ca="1" si="1343"/>
        <v>998.33612117003634</v>
      </c>
      <c r="I663">
        <f>SUM(D$2:D663)/COUNT(D$2:D663)</f>
        <v>2.1474567322255431E-2</v>
      </c>
      <c r="J663">
        <f>D663/I663</f>
        <v>0.87256705721751671</v>
      </c>
      <c r="L663">
        <f ca="1">VARA(C$2:C663)</f>
        <v>6.7616561969924077E-2</v>
      </c>
      <c r="M663">
        <f ca="1">(L663-L662)/D663</f>
        <v>2.0201537325310239E-2</v>
      </c>
      <c r="N663">
        <f t="shared" ca="1" si="1344"/>
        <v>-27.83374157471615</v>
      </c>
      <c r="O663" t="b">
        <f ca="1">IF(OR(O662,M663*MIN((B663-B$2)*Analysis!$B$19,1)&gt;Analysis!$B$18),TRUE,FALSE)</f>
        <v>1</v>
      </c>
      <c r="P663">
        <f ca="1">IF(O663,P662,SUM(C$2:C663)/COUNT(C$2:C663))</f>
        <v>9.8538943641176484</v>
      </c>
      <c r="Q663">
        <f ca="1">IF(O663,C663-P663,0)</f>
        <v>0.61535725588235124</v>
      </c>
      <c r="R663">
        <f ca="1">R662+Q663*$D663</f>
        <v>-0.12924794212451132</v>
      </c>
      <c r="S663">
        <f t="shared" ca="1" si="1345"/>
        <v>-0.67262086621065587</v>
      </c>
      <c r="U663">
        <f ca="1">MEDIAN2(Q663,Analysis!$B$5,2)</f>
        <v>0.61535725588235124</v>
      </c>
      <c r="V663">
        <f t="shared" ref="V663:W663" ca="1" si="1384">V662+U663*$D663</f>
        <v>-0.12924794212451132</v>
      </c>
      <c r="W663">
        <f t="shared" ca="1" si="1384"/>
        <v>-0.67262086621065587</v>
      </c>
      <c r="Y663">
        <f ca="1">AVERAGE2(U663,Analysis!$B$5,2)</f>
        <v>0.61535725588235124</v>
      </c>
      <c r="Z663">
        <f t="shared" ref="Z663:AA663" ca="1" si="1385">Z662+Y663*$D663</f>
        <v>-0.12924794212451132</v>
      </c>
      <c r="AA663">
        <f t="shared" ca="1" si="1385"/>
        <v>-0.67262086621065587</v>
      </c>
      <c r="AD663">
        <f ca="1">IF(B663&gt;0,C663-Analysis!$B$14,0)</f>
        <v>0.61253547505713968</v>
      </c>
      <c r="AE663">
        <f ca="1">IF(B663&gt;0,AE662+AD663*$D663,0)</f>
        <v>-0.17089187219227059</v>
      </c>
      <c r="AF663">
        <f ca="1">IF(B663&gt;0,AF662+AE663*$D663,0)</f>
        <v>-1.0682763563520177</v>
      </c>
      <c r="AG663">
        <f ca="1">IF(AND(B663&gt;Analysis!$B$34,B663&lt;Analysis!$B$35),FilterInput(AD663,Analysis!$B$29,Analysis!$B$30),0)</f>
        <v>0.61253547505713968</v>
      </c>
      <c r="AH663">
        <f ca="1">MEDIAN2(AG663,Analysis!$B$5,2)</f>
        <v>0.61253547505713968</v>
      </c>
      <c r="AI663">
        <f ca="1">AVERAGE2(AH663,Analysis!$B$6,2)</f>
        <v>0.61253547505713968</v>
      </c>
      <c r="AJ663">
        <f ca="1">INTEGRAL2(AI663,$B663,AJ662,AI662,$B662,Analysis!$B$22)</f>
        <v>-0.22271021850141043</v>
      </c>
      <c r="AK663">
        <f ca="1">IF(AND(B663&lt;Analysis!$B$35,B663&gt;0),INTEGRAL2(AJ663,$B663,AK662,AJ662,$B662,Analysis!$B$23),0)</f>
        <v>-0.84394667088850306</v>
      </c>
      <c r="AM663">
        <f>Analysis!$B$31*'Flight Input'!U663+IF('Flight Input'!U663 &gt; 0,Analysis!$B$32,0)</f>
        <v>-1.0189509999999999</v>
      </c>
      <c r="AN663">
        <f ca="1">_xlfn.COVARIANCE.P($AK$102:$AK$1171,AM663:AM1732)</f>
        <v>0</v>
      </c>
      <c r="AO663">
        <f t="shared" ca="1" si="1341"/>
        <v>-0.17500432911149688</v>
      </c>
    </row>
    <row r="664" spans="1:41" x14ac:dyDescent="0.3">
      <c r="A664">
        <v>662</v>
      </c>
      <c r="B664">
        <f>'Flight Input'!M664</f>
        <v>14.270503000007011</v>
      </c>
      <c r="C664">
        <f ca="1">INDIRECT(CONCATENATE("'Flight Input'!",Analysis!$B$2,A664+2))</f>
        <v>9.8797196700000001</v>
      </c>
      <c r="D664">
        <f t="shared" si="1338"/>
        <v>2.3214000000734814E-2</v>
      </c>
      <c r="F664">
        <f t="shared" ca="1" si="1342"/>
        <v>139.97147617908399</v>
      </c>
      <c r="G664">
        <f t="shared" ca="1" si="1343"/>
        <v>1001.5854190181605</v>
      </c>
      <c r="I664">
        <f>SUM(D$2:D664)/COUNT(D$2:D664)</f>
        <v>2.1477194864065824E-2</v>
      </c>
      <c r="J664">
        <f>D664/I664</f>
        <v>1.0808674106493719</v>
      </c>
      <c r="L664">
        <f ca="1">VARA(C$2:C664)</f>
        <v>6.7515483758172373E-2</v>
      </c>
      <c r="M664">
        <f ca="1">(L664-L663)/D664</f>
        <v>-4.3541919422979422E-3</v>
      </c>
      <c r="N664">
        <f t="shared" ca="1" si="1344"/>
        <v>-25.395535021165614</v>
      </c>
      <c r="O664" t="b">
        <f ca="1">IF(OR(O663,M664*MIN((B664-B$2)*Analysis!$B$19,1)&gt;Analysis!$B$18),TRUE,FALSE)</f>
        <v>1</v>
      </c>
      <c r="P664">
        <f ca="1">IF(O664,P663,SUM(C$2:C664)/COUNT(C$2:C664))</f>
        <v>9.8538943641176484</v>
      </c>
      <c r="Q664">
        <f ca="1">IF(O664,C664-P664,0)</f>
        <v>2.5825305882351657E-2</v>
      </c>
      <c r="R664">
        <f ca="1">R663+Q664*$D664</f>
        <v>-0.12864843347373944</v>
      </c>
      <c r="S664">
        <f t="shared" ca="1" si="1345"/>
        <v>-0.67560731094540982</v>
      </c>
      <c r="U664">
        <f ca="1">MEDIAN2(Q664,Analysis!$B$5,2)</f>
        <v>2.5825305882351657E-2</v>
      </c>
      <c r="V664">
        <f t="shared" ref="V664:W664" ca="1" si="1386">V663+U664*$D664</f>
        <v>-0.12864843347373944</v>
      </c>
      <c r="W664">
        <f t="shared" ca="1" si="1386"/>
        <v>-0.67560731094540982</v>
      </c>
      <c r="Y664">
        <f ca="1">AVERAGE2(U664,Analysis!$B$5,2)</f>
        <v>2.5825305882351657E-2</v>
      </c>
      <c r="Z664">
        <f t="shared" ref="Z664:AA664" ca="1" si="1387">Z663+Y664*$D664</f>
        <v>-0.12864843347373944</v>
      </c>
      <c r="AA664">
        <f t="shared" ca="1" si="1387"/>
        <v>-0.67560731094540982</v>
      </c>
      <c r="AD664">
        <f ca="1">IF(B664&gt;0,C664-Analysis!$B$14,0)</f>
        <v>2.3003525057140095E-2</v>
      </c>
      <c r="AE664">
        <f ca="1">IF(B664&gt;0,AE663+AD664*$D664,0)</f>
        <v>-0.17035786836157724</v>
      </c>
      <c r="AF664">
        <f ca="1">IF(B664&gt;0,AF663+AE664*$D664,0)</f>
        <v>-1.0722310439082885</v>
      </c>
      <c r="AG664">
        <f ca="1">IF(AND(B664&gt;Analysis!$B$34,B664&lt;Analysis!$B$35),FilterInput(AD664,Analysis!$B$29,Analysis!$B$30),0)</f>
        <v>2.3003525057140095E-2</v>
      </c>
      <c r="AH664">
        <f ca="1">MEDIAN2(AG664,Analysis!$B$5,2)</f>
        <v>2.3003525057140095E-2</v>
      </c>
      <c r="AI664">
        <f ca="1">AVERAGE2(AH664,Analysis!$B$6,2)</f>
        <v>2.3003525057140095E-2</v>
      </c>
      <c r="AJ664">
        <f ca="1">INTEGRAL2(AI664,$B664,AJ663,AI663,$B663,Analysis!$B$22)</f>
        <v>-0.2102657087457904</v>
      </c>
      <c r="AK664">
        <f ca="1">IF(AND(B664&lt;Analysis!$B$35,B664&gt;0),INTEGRAL2(AJ664,$B664,AK663,AJ663,$B663,Analysis!$B$23),0)</f>
        <v>-0.84906633366684703</v>
      </c>
      <c r="AM664">
        <f>Analysis!$B$31*'Flight Input'!U664+IF('Flight Input'!U664 &gt; 0,Analysis!$B$32,0)</f>
        <v>-1.0209379999999999</v>
      </c>
      <c r="AN664">
        <f ca="1">_xlfn.COVARIANCE.P($AK$102:$AK$1171,AM664:AM1733)</f>
        <v>0</v>
      </c>
      <c r="AO664">
        <f t="shared" ca="1" si="1341"/>
        <v>-0.17187166633315287</v>
      </c>
    </row>
    <row r="665" spans="1:41" x14ac:dyDescent="0.3">
      <c r="A665">
        <v>663</v>
      </c>
      <c r="B665">
        <f>'Flight Input'!M665</f>
        <v>14.291073000000324</v>
      </c>
      <c r="C665">
        <f ca="1">INDIRECT(CONCATENATE("'Flight Input'!",Analysis!$B$2,A665+2))</f>
        <v>10.022464980000001</v>
      </c>
      <c r="D665">
        <f t="shared" si="1338"/>
        <v>2.0569999993313104E-2</v>
      </c>
      <c r="F665">
        <f t="shared" ca="1" si="1342"/>
        <v>140.17763828365557</v>
      </c>
      <c r="G665">
        <f t="shared" ca="1" si="1343"/>
        <v>1004.4688730367179</v>
      </c>
      <c r="I665">
        <f>SUM(D$2:D665)/COUNT(D$2:D665)</f>
        <v>2.147582654601039E-2</v>
      </c>
      <c r="J665">
        <f>D665/I665</f>
        <v>0.95782110873560011</v>
      </c>
      <c r="L665">
        <f ca="1">VARA(C$2:C665)</f>
        <v>6.743400477489199E-2</v>
      </c>
      <c r="M665">
        <f ca="1">(L665-L664)/D665</f>
        <v>-3.9610589842912396E-3</v>
      </c>
      <c r="N665">
        <f t="shared" ca="1" si="1344"/>
        <v>6.9394900362860525</v>
      </c>
      <c r="O665" t="b">
        <f ca="1">IF(OR(O664,M665*MIN((B665-B$2)*Analysis!$B$19,1)&gt;Analysis!$B$18),TRUE,FALSE)</f>
        <v>1</v>
      </c>
      <c r="P665">
        <f ca="1">IF(O665,P664,SUM(C$2:C665)/COUNT(C$2:C665))</f>
        <v>9.8538943641176484</v>
      </c>
      <c r="Q665">
        <f ca="1">IF(O665,C665-P665,0)</f>
        <v>0.16857061588235212</v>
      </c>
      <c r="R665">
        <f ca="1">R664+Q665*$D665</f>
        <v>-0.12518093590616666</v>
      </c>
      <c r="S665">
        <f t="shared" ca="1" si="1345"/>
        <v>-0.67818228279616255</v>
      </c>
      <c r="U665">
        <f ca="1">MEDIAN2(Q665,Analysis!$B$5,2)</f>
        <v>0.16857061588235212</v>
      </c>
      <c r="V665">
        <f t="shared" ref="V665:W665" ca="1" si="1388">V664+U665*$D665</f>
        <v>-0.12518093590616666</v>
      </c>
      <c r="W665">
        <f t="shared" ca="1" si="1388"/>
        <v>-0.67818228279616255</v>
      </c>
      <c r="Y665">
        <f ca="1">AVERAGE2(U665,Analysis!$B$5,2)</f>
        <v>0.16857061588235212</v>
      </c>
      <c r="Z665">
        <f t="shared" ref="Z665:AA665" ca="1" si="1389">Z664+Y665*$D665</f>
        <v>-0.12518093590616666</v>
      </c>
      <c r="AA665">
        <f t="shared" ca="1" si="1389"/>
        <v>-0.67818228279616255</v>
      </c>
      <c r="AD665">
        <f ca="1">IF(B665&gt;0,C665-Analysis!$B$14,0)</f>
        <v>0.16574883505714055</v>
      </c>
      <c r="AE665">
        <f ca="1">IF(B665&gt;0,AE664+AD665*$D665,0)</f>
        <v>-0.16694841482556019</v>
      </c>
      <c r="AF665">
        <f ca="1">IF(B665&gt;0,AF664+AE665*$D665,0)</f>
        <v>-1.0756651728001339</v>
      </c>
      <c r="AG665">
        <f ca="1">IF(AND(B665&gt;Analysis!$B$34,B665&lt;Analysis!$B$35),FilterInput(AD665,Analysis!$B$29,Analysis!$B$30),0)</f>
        <v>0.16574883505714055</v>
      </c>
      <c r="AH665">
        <f ca="1">MEDIAN2(AG665,Analysis!$B$5,2)</f>
        <v>0.16574883505714055</v>
      </c>
      <c r="AI665">
        <f ca="1">AVERAGE2(AH665,Analysis!$B$6,2)</f>
        <v>0.16574883505714055</v>
      </c>
      <c r="AJ665">
        <f ca="1">INTEGRAL2(AI665,$B665,AJ664,AI664,$B664,Analysis!$B$22)</f>
        <v>-0.21011087603679152</v>
      </c>
      <c r="AK665">
        <f ca="1">IF(AND(B665&lt;Analysis!$B$35,B665&gt;0),INTEGRAL2(AJ665,$B665,AK664,AJ664,$B664,Analysis!$B$23),0)</f>
        <v>-0.85339166395068788</v>
      </c>
      <c r="AM665">
        <f>Analysis!$B$31*'Flight Input'!U665+IF('Flight Input'!U665 &gt; 0,Analysis!$B$32,0)</f>
        <v>-1.024912</v>
      </c>
      <c r="AN665">
        <f ca="1">_xlfn.COVARIANCE.P($AK$102:$AK$1171,AM665:AM1734)</f>
        <v>0</v>
      </c>
      <c r="AO665">
        <f t="shared" ca="1" si="1341"/>
        <v>-0.17152033604931216</v>
      </c>
    </row>
    <row r="666" spans="1:41" x14ac:dyDescent="0.3">
      <c r="A666">
        <v>664</v>
      </c>
      <c r="B666">
        <f>'Flight Input'!M666</f>
        <v>14.311709000001429</v>
      </c>
      <c r="C666">
        <f ca="1">INDIRECT(CONCATENATE("'Flight Input'!",Analysis!$B$2,A666+2))</f>
        <v>9.9226384200000002</v>
      </c>
      <c r="D666">
        <f t="shared" si="1338"/>
        <v>2.0636000001104549E-2</v>
      </c>
      <c r="F666">
        <f t="shared" ca="1" si="1342"/>
        <v>140.38240185010164</v>
      </c>
      <c r="G666">
        <f t="shared" ca="1" si="1343"/>
        <v>1007.3658042814517</v>
      </c>
      <c r="I666">
        <f>SUM(D$2:D666)/COUNT(D$2:D666)</f>
        <v>2.1474561746996978E-2</v>
      </c>
      <c r="J666">
        <f>D666/I666</f>
        <v>0.9609509262274144</v>
      </c>
      <c r="L666">
        <f ca="1">VARA(C$2:C666)</f>
        <v>6.7332844799236971E-2</v>
      </c>
      <c r="M666">
        <f ca="1">(L666-L665)/D666</f>
        <v>-4.9021116325646411E-3</v>
      </c>
      <c r="N666">
        <f t="shared" ca="1" si="1344"/>
        <v>-4.8374956384307568</v>
      </c>
      <c r="O666" t="b">
        <f ca="1">IF(OR(O665,M666*MIN((B666-B$2)*Analysis!$B$19,1)&gt;Analysis!$B$18),TRUE,FALSE)</f>
        <v>1</v>
      </c>
      <c r="P666">
        <f ca="1">IF(O666,P665,SUM(C$2:C666)/COUNT(C$2:C666))</f>
        <v>9.8538943641176484</v>
      </c>
      <c r="Q666">
        <f ca="1">IF(O666,C666-P666,0)</f>
        <v>6.8744055882351773E-2</v>
      </c>
      <c r="R666">
        <f ca="1">R665+Q666*$D666</f>
        <v>-0.12376233356890252</v>
      </c>
      <c r="S666">
        <f t="shared" ca="1" si="1345"/>
        <v>-0.68073624231182717</v>
      </c>
      <c r="U666">
        <f ca="1">MEDIAN2(Q666,Analysis!$B$5,2)</f>
        <v>6.8744055882351773E-2</v>
      </c>
      <c r="V666">
        <f t="shared" ref="V666:W666" ca="1" si="1390">V665+U666*$D666</f>
        <v>-0.12376233356890252</v>
      </c>
      <c r="W666">
        <f t="shared" ca="1" si="1390"/>
        <v>-0.68073624231182717</v>
      </c>
      <c r="Y666">
        <f ca="1">AVERAGE2(U666,Analysis!$B$5,2)</f>
        <v>6.8744055882351773E-2</v>
      </c>
      <c r="Z666">
        <f t="shared" ref="Z666:AA666" ca="1" si="1391">Z665+Y666*$D666</f>
        <v>-0.12376233356890252</v>
      </c>
      <c r="AA666">
        <f t="shared" ca="1" si="1391"/>
        <v>-0.68073624231182717</v>
      </c>
      <c r="AD666">
        <f ca="1">IF(B666&gt;0,C666-Analysis!$B$14,0)</f>
        <v>6.5922275057140212E-2</v>
      </c>
      <c r="AE666">
        <f ca="1">IF(B666&gt;0,AE665+AD666*$D666,0)</f>
        <v>-0.16558804275740824</v>
      </c>
      <c r="AF666">
        <f ca="1">IF(B666&gt;0,AF665+AE666*$D666,0)</f>
        <v>-1.0790822476506585</v>
      </c>
      <c r="AG666">
        <f ca="1">IF(AND(B666&gt;Analysis!$B$34,B666&lt;Analysis!$B$35),FilterInput(AD666,Analysis!$B$29,Analysis!$B$30),0)</f>
        <v>6.5922275057140212E-2</v>
      </c>
      <c r="AH666">
        <f ca="1">MEDIAN2(AG666,Analysis!$B$5,2)</f>
        <v>6.5922275057140212E-2</v>
      </c>
      <c r="AI666">
        <f ca="1">AVERAGE2(AH666,Analysis!$B$6,2)</f>
        <v>6.5922275057140212E-2</v>
      </c>
      <c r="AJ666">
        <f ca="1">INTEGRAL2(AI666,$B666,AJ665,AI665,$B665,Analysis!$B$22)</f>
        <v>-0.20648171851421554</v>
      </c>
      <c r="AK666">
        <f ca="1">IF(AND(B666&lt;Analysis!$B$35,B666&gt;0),INTEGRAL2(AJ666,$B666,AK665,AJ665,$B665,Analysis!$B$23),0)</f>
        <v>-0.8577308807783709</v>
      </c>
      <c r="AM666">
        <f>Analysis!$B$31*'Flight Input'!U666+IF('Flight Input'!U666 &gt; 0,Analysis!$B$32,0)</f>
        <v>-1.026899</v>
      </c>
      <c r="AN666">
        <f ca="1">_xlfn.COVARIANCE.P($AK$102:$AK$1171,AM666:AM1735)</f>
        <v>0</v>
      </c>
      <c r="AO666">
        <f t="shared" ca="1" si="1341"/>
        <v>-0.16916811922162911</v>
      </c>
    </row>
    <row r="667" spans="1:41" x14ac:dyDescent="0.3">
      <c r="A667">
        <v>665</v>
      </c>
      <c r="B667">
        <f>'Flight Input'!M667</f>
        <v>14.330411999995704</v>
      </c>
      <c r="C667">
        <f ca="1">INDIRECT(CONCATENATE("'Flight Input'!",Analysis!$B$2,A667+2))</f>
        <v>9.4280868899999994</v>
      </c>
      <c r="D667">
        <f t="shared" si="1338"/>
        <v>1.870299999427516E-2</v>
      </c>
      <c r="F667">
        <f t="shared" ca="1" si="1342"/>
        <v>140.55873535915134</v>
      </c>
      <c r="G667">
        <f t="shared" ca="1" si="1343"/>
        <v>1009.9946743080692</v>
      </c>
      <c r="I667">
        <f>SUM(D$2:D667)/COUNT(D$2:D667)</f>
        <v>2.1470393984962807E-2</v>
      </c>
      <c r="J667">
        <f>D667/I667</f>
        <v>0.87110651101112335</v>
      </c>
      <c r="L667">
        <f ca="1">VARA(C$2:C667)</f>
        <v>6.7575124427542488E-2</v>
      </c>
      <c r="M667">
        <f ca="1">(L667-L666)/D667</f>
        <v>1.2954051669768306E-2</v>
      </c>
      <c r="N667">
        <f t="shared" ca="1" si="1344"/>
        <v>-26.44236379999888</v>
      </c>
      <c r="O667" t="b">
        <f ca="1">IF(OR(O666,M667*MIN((B667-B$2)*Analysis!$B$19,1)&gt;Analysis!$B$18),TRUE,FALSE)</f>
        <v>1</v>
      </c>
      <c r="P667">
        <f ca="1">IF(O667,P666,SUM(C$2:C667)/COUNT(C$2:C667))</f>
        <v>9.8538943641176484</v>
      </c>
      <c r="Q667">
        <f ca="1">IF(O667,C667-P667,0)</f>
        <v>-0.42580747411764897</v>
      </c>
      <c r="R667">
        <f ca="1">R666+Q667*$D667</f>
        <v>-0.13172621075488725</v>
      </c>
      <c r="S667">
        <f t="shared" ca="1" si="1345"/>
        <v>-0.68319991763082166</v>
      </c>
      <c r="U667">
        <f ca="1">MEDIAN2(Q667,Analysis!$B$5,2)</f>
        <v>-0.42580747411764897</v>
      </c>
      <c r="V667">
        <f t="shared" ref="V667:W667" ca="1" si="1392">V666+U667*$D667</f>
        <v>-0.13172621075488725</v>
      </c>
      <c r="W667">
        <f t="shared" ca="1" si="1392"/>
        <v>-0.68319991763082166</v>
      </c>
      <c r="Y667">
        <f ca="1">AVERAGE2(U667,Analysis!$B$5,2)</f>
        <v>-0.42580747411764897</v>
      </c>
      <c r="Z667">
        <f t="shared" ref="Z667:AA667" ca="1" si="1393">Z666+Y667*$D667</f>
        <v>-0.13172621075488725</v>
      </c>
      <c r="AA667">
        <f t="shared" ca="1" si="1393"/>
        <v>-0.68319991763082166</v>
      </c>
      <c r="AD667">
        <f ca="1">IF(B667&gt;0,C667-Analysis!$B$14,0)</f>
        <v>-0.42862925494286053</v>
      </c>
      <c r="AE667">
        <f ca="1">IF(B667&gt;0,AE666+AD667*$D667,0)</f>
        <v>-0.17360469571015072</v>
      </c>
      <c r="AF667">
        <f ca="1">IF(B667&gt;0,AF666+AE667*$D667,0)</f>
        <v>-1.0823291762735316</v>
      </c>
      <c r="AG667">
        <f ca="1">IF(AND(B667&gt;Analysis!$B$34,B667&lt;Analysis!$B$35),FilterInput(AD667,Analysis!$B$29,Analysis!$B$30),0)</f>
        <v>-0.42862925494286053</v>
      </c>
      <c r="AH667">
        <f ca="1">MEDIAN2(AG667,Analysis!$B$5,2)</f>
        <v>-0.42862925494286053</v>
      </c>
      <c r="AI667">
        <f ca="1">AVERAGE2(AH667,Analysis!$B$6,2)</f>
        <v>-0.42862925494286053</v>
      </c>
      <c r="AJ667">
        <f ca="1">INTEGRAL2(AI667,$B667,AJ666,AI666,$B666,Analysis!$B$22)</f>
        <v>-0.20209690284475854</v>
      </c>
      <c r="AK667">
        <f ca="1">IF(AND(B667&lt;Analysis!$B$35,B667&gt;0),INTEGRAL2(AJ667,$B667,AK666,AJ666,$B666,Analysis!$B$23),0)</f>
        <v>-0.86161502695807579</v>
      </c>
      <c r="AM667">
        <f>Analysis!$B$31*'Flight Input'!U667+IF('Flight Input'!U667 &gt; 0,Analysis!$B$32,0)</f>
        <v>-1.0308729999999999</v>
      </c>
      <c r="AN667">
        <f ca="1">_xlfn.COVARIANCE.P($AK$102:$AK$1171,AM667:AM1736)</f>
        <v>0</v>
      </c>
      <c r="AO667">
        <f t="shared" ca="1" si="1341"/>
        <v>-0.16925797304192414</v>
      </c>
    </row>
    <row r="668" spans="1:41" x14ac:dyDescent="0.3">
      <c r="A668">
        <v>666</v>
      </c>
      <c r="B668">
        <f>'Flight Input'!M668</f>
        <v>14.347850000005565</v>
      </c>
      <c r="C668">
        <f ca="1">INDIRECT(CONCATENATE("'Flight Input'!",Analysis!$B$2,A668+2))</f>
        <v>9.6832155600000007</v>
      </c>
      <c r="D668">
        <f t="shared" si="1338"/>
        <v>1.7438000009860843E-2</v>
      </c>
      <c r="F668">
        <f t="shared" ca="1" si="1342"/>
        <v>140.72759127218211</v>
      </c>
      <c r="G668">
        <f t="shared" ca="1" si="1343"/>
        <v>1012.4486820460612</v>
      </c>
      <c r="I668">
        <f>SUM(D$2:D668)/COUNT(D$2:D668)</f>
        <v>2.1464339339354547E-2</v>
      </c>
      <c r="J668">
        <f>D668/I668</f>
        <v>0.81241727193012314</v>
      </c>
      <c r="L668">
        <f ca="1">VARA(C$2:C668)</f>
        <v>6.7547866222624819E-2</v>
      </c>
      <c r="M668">
        <f ca="1">(L668-L667)/D668</f>
        <v>-1.5631497248683576E-3</v>
      </c>
      <c r="N668">
        <f t="shared" ca="1" si="1344"/>
        <v>14.630615314584876</v>
      </c>
      <c r="O668" t="b">
        <f ca="1">IF(OR(O667,M668*MIN((B668-B$2)*Analysis!$B$19,1)&gt;Analysis!$B$18),TRUE,FALSE)</f>
        <v>1</v>
      </c>
      <c r="P668">
        <f ca="1">IF(O668,P667,SUM(C$2:C668)/COUNT(C$2:C668))</f>
        <v>9.8538943641176484</v>
      </c>
      <c r="Q668">
        <f ca="1">IF(O668,C668-P668,0)</f>
        <v>-0.17067880411764769</v>
      </c>
      <c r="R668">
        <f ca="1">R667+Q668*$D668</f>
        <v>-0.13470250774277381</v>
      </c>
      <c r="S668">
        <f t="shared" ca="1" si="1345"/>
        <v>-0.68554885996216841</v>
      </c>
      <c r="U668">
        <f ca="1">MEDIAN2(Q668,Analysis!$B$5,2)</f>
        <v>-0.17067880411764769</v>
      </c>
      <c r="V668">
        <f t="shared" ref="V668:W668" ca="1" si="1394">V667+U668*$D668</f>
        <v>-0.13470250774277381</v>
      </c>
      <c r="W668">
        <f t="shared" ca="1" si="1394"/>
        <v>-0.68554885996216841</v>
      </c>
      <c r="Y668">
        <f ca="1">AVERAGE2(U668,Analysis!$B$5,2)</f>
        <v>-0.17067880411764769</v>
      </c>
      <c r="Z668">
        <f t="shared" ref="Z668:AA668" ca="1" si="1395">Z667+Y668*$D668</f>
        <v>-0.13470250774277381</v>
      </c>
      <c r="AA668">
        <f t="shared" ca="1" si="1395"/>
        <v>-0.68554885996216841</v>
      </c>
      <c r="AD668">
        <f ca="1">IF(B668&gt;0,C668-Analysis!$B$14,0)</f>
        <v>-0.17350058494285925</v>
      </c>
      <c r="AE668">
        <f ca="1">IF(B668&gt;0,AE667+AD668*$D668,0)</f>
        <v>-0.17663019891209517</v>
      </c>
      <c r="AF668">
        <f ca="1">IF(B668&gt;0,AF667+AE668*$D668,0)</f>
        <v>-1.0854092536839024</v>
      </c>
      <c r="AG668">
        <f ca="1">IF(AND(B668&gt;Analysis!$B$34,B668&lt;Analysis!$B$35),FilterInput(AD668,Analysis!$B$29,Analysis!$B$30),0)</f>
        <v>-0.17350058494285925</v>
      </c>
      <c r="AH668">
        <f ca="1">MEDIAN2(AG668,Analysis!$B$5,2)</f>
        <v>-0.17350058494285925</v>
      </c>
      <c r="AI668">
        <f ca="1">AVERAGE2(AH668,Analysis!$B$6,2)</f>
        <v>-0.17350058494285925</v>
      </c>
      <c r="AJ668">
        <f ca="1">INTEGRAL2(AI668,$B668,AJ667,AI667,$B667,Analysis!$B$22)</f>
        <v>-0.2119841646292433</v>
      </c>
      <c r="AK668">
        <f ca="1">IF(AND(B668&lt;Analysis!$B$35,B668&gt;0),INTEGRAL2(AJ668,$B668,AK667,AJ667,$B667,Analysis!$B$23),0)</f>
        <v>-0.86505929397220782</v>
      </c>
      <c r="AM668">
        <f>Analysis!$B$31*'Flight Input'!U668+IF('Flight Input'!U668 &gt; 0,Analysis!$B$32,0)</f>
        <v>-1.0209379999999999</v>
      </c>
      <c r="AN668">
        <f ca="1">_xlfn.COVARIANCE.P($AK$102:$AK$1171,AM668:AM1737)</f>
        <v>0</v>
      </c>
      <c r="AO668">
        <f t="shared" ca="1" si="1341"/>
        <v>-0.15587870602779208</v>
      </c>
    </row>
    <row r="669" spans="1:41" x14ac:dyDescent="0.3">
      <c r="A669">
        <v>667</v>
      </c>
      <c r="B669">
        <f>'Flight Input'!M669</f>
        <v>14.369730999998865</v>
      </c>
      <c r="C669">
        <f ca="1">INDIRECT(CONCATENATE("'Flight Input'!",Analysis!$B$2,A669+2))</f>
        <v>10.054494630000001</v>
      </c>
      <c r="D669">
        <f t="shared" si="1338"/>
        <v>2.1880999993300065E-2</v>
      </c>
      <c r="F669">
        <f t="shared" ca="1" si="1342"/>
        <v>140.94759366911379</v>
      </c>
      <c r="G669">
        <f t="shared" ca="1" si="1343"/>
        <v>1015.5327563421907</v>
      </c>
      <c r="I669">
        <f>SUM(D$2:D669)/COUNT(D$2:D669)</f>
        <v>2.1464964017996146E-2</v>
      </c>
      <c r="J669">
        <f>D669/I669</f>
        <v>1.0193820951647119</v>
      </c>
      <c r="L669">
        <f ca="1">VARA(C$2:C669)</f>
        <v>6.7479891267851741E-2</v>
      </c>
      <c r="M669">
        <f ca="1">(L669-L668)/D669</f>
        <v>-3.1065744158810067E-3</v>
      </c>
      <c r="N669">
        <f t="shared" ca="1" si="1344"/>
        <v>16.968103382554961</v>
      </c>
      <c r="O669" t="b">
        <f ca="1">IF(OR(O668,M669*MIN((B669-B$2)*Analysis!$B$19,1)&gt;Analysis!$B$18),TRUE,FALSE)</f>
        <v>1</v>
      </c>
      <c r="P669">
        <f ca="1">IF(O669,P668,SUM(C$2:C669)/COUNT(C$2:C669))</f>
        <v>9.8538943641176484</v>
      </c>
      <c r="Q669">
        <f ca="1">IF(O669,C669-P669,0)</f>
        <v>0.20060026588235225</v>
      </c>
      <c r="R669">
        <f ca="1">R668+Q669*$D669</f>
        <v>-0.13031317332634607</v>
      </c>
      <c r="S669">
        <f t="shared" ca="1" si="1345"/>
        <v>-0.68840024250684906</v>
      </c>
      <c r="U669">
        <f ca="1">MEDIAN2(Q669,Analysis!$B$5,2)</f>
        <v>0.20060026588235225</v>
      </c>
      <c r="V669">
        <f t="shared" ref="V669:W669" ca="1" si="1396">V668+U669*$D669</f>
        <v>-0.13031317332634607</v>
      </c>
      <c r="W669">
        <f t="shared" ca="1" si="1396"/>
        <v>-0.68840024250684906</v>
      </c>
      <c r="Y669">
        <f ca="1">AVERAGE2(U669,Analysis!$B$5,2)</f>
        <v>0.20060026588235225</v>
      </c>
      <c r="Z669">
        <f t="shared" ref="Z669:AA669" ca="1" si="1397">Z668+Y669*$D669</f>
        <v>-0.13031317332634607</v>
      </c>
      <c r="AA669">
        <f t="shared" ca="1" si="1397"/>
        <v>-0.68840024250684906</v>
      </c>
      <c r="AD669">
        <f ca="1">IF(B669&gt;0,C669-Analysis!$B$14,0)</f>
        <v>0.19777848505714068</v>
      </c>
      <c r="AE669">
        <f ca="1">IF(B669&gt;0,AE668+AD669*$D669,0)</f>
        <v>-0.17230260788188498</v>
      </c>
      <c r="AF669">
        <f ca="1">IF(B669&gt;0,AF668+AE669*$D669,0)</f>
        <v>-1.0891794070458114</v>
      </c>
      <c r="AG669">
        <f ca="1">IF(AND(B669&gt;Analysis!$B$34,B669&lt;Analysis!$B$35),FilterInput(AD669,Analysis!$B$29,Analysis!$B$30),0)</f>
        <v>0.19777848505714068</v>
      </c>
      <c r="AH669">
        <f ca="1">MEDIAN2(AG669,Analysis!$B$5,2)</f>
        <v>0.19777848505714068</v>
      </c>
      <c r="AI669">
        <f ca="1">AVERAGE2(AH669,Analysis!$B$6,2)</f>
        <v>0.19777848505714068</v>
      </c>
      <c r="AJ669">
        <f ca="1">INTEGRAL2(AI669,$B669,AJ668,AI668,$B668,Analysis!$B$22)</f>
        <v>-0.21561461408545138</v>
      </c>
      <c r="AK669">
        <f ca="1">IF(AND(B669&lt;Analysis!$B$35,B669&gt;0),INTEGRAL2(AJ669,$B669,AK668,AJ668,$B668,Analysis!$B$23),0)</f>
        <v>-0.86970332387835658</v>
      </c>
      <c r="AM669">
        <f>Analysis!$B$31*'Flight Input'!U669+IF('Flight Input'!U669 &gt; 0,Analysis!$B$32,0)</f>
        <v>-1.0229249999999999</v>
      </c>
      <c r="AN669">
        <f ca="1">_xlfn.COVARIANCE.P($AK$102:$AK$1171,AM669:AM1738)</f>
        <v>0</v>
      </c>
      <c r="AO669">
        <f t="shared" ca="1" si="1341"/>
        <v>-0.15322167612164328</v>
      </c>
    </row>
    <row r="670" spans="1:41" x14ac:dyDescent="0.3">
      <c r="A670">
        <v>668</v>
      </c>
      <c r="B670">
        <f>'Flight Input'!M670</f>
        <v>14.389811000000918</v>
      </c>
      <c r="C670">
        <f ca="1">INDIRECT(CONCATENATE("'Flight Input'!",Analysis!$B$2,A670+2))</f>
        <v>9.8401068900000013</v>
      </c>
      <c r="D670">
        <f t="shared" si="1338"/>
        <v>2.0080000002053566E-2</v>
      </c>
      <c r="F670">
        <f t="shared" ca="1" si="1342"/>
        <v>141.1451830154852</v>
      </c>
      <c r="G670">
        <f t="shared" ca="1" si="1343"/>
        <v>1018.3669516174315</v>
      </c>
      <c r="I670">
        <f>SUM(D$2:D670)/COUNT(D$2:D670)</f>
        <v>2.1462890718571079E-2</v>
      </c>
      <c r="J670">
        <f>D670/I670</f>
        <v>0.93556829158520816</v>
      </c>
      <c r="L670">
        <f ca="1">VARA(C$2:C670)</f>
        <v>6.7385281290970198E-2</v>
      </c>
      <c r="M670">
        <f ca="1">(L670-L669)/D670</f>
        <v>-4.7116522346547654E-3</v>
      </c>
      <c r="N670">
        <f t="shared" ca="1" si="1344"/>
        <v>-10.676680277792535</v>
      </c>
      <c r="O670" t="b">
        <f ca="1">IF(OR(O669,M670*MIN((B670-B$2)*Analysis!$B$19,1)&gt;Analysis!$B$18),TRUE,FALSE)</f>
        <v>1</v>
      </c>
      <c r="P670">
        <f ca="1">IF(O670,P669,SUM(C$2:C670)/COUNT(C$2:C670))</f>
        <v>9.8538943641176484</v>
      </c>
      <c r="Q670">
        <f ca="1">IF(O670,C670-P670,0)</f>
        <v>-1.3787474117647136E-2</v>
      </c>
      <c r="R670">
        <f ca="1">R669+Q670*$D670</f>
        <v>-0.13059002580665674</v>
      </c>
      <c r="S670">
        <f t="shared" ca="1" si="1345"/>
        <v>-0.69102249022531492</v>
      </c>
      <c r="U670">
        <f ca="1">MEDIAN2(Q670,Analysis!$B$5,2)</f>
        <v>-1.3787474117647136E-2</v>
      </c>
      <c r="V670">
        <f t="shared" ref="V670:W670" ca="1" si="1398">V669+U670*$D670</f>
        <v>-0.13059002580665674</v>
      </c>
      <c r="W670">
        <f t="shared" ca="1" si="1398"/>
        <v>-0.69102249022531492</v>
      </c>
      <c r="Y670">
        <f ca="1">AVERAGE2(U670,Analysis!$B$5,2)</f>
        <v>-1.3787474117647136E-2</v>
      </c>
      <c r="Z670">
        <f t="shared" ref="Z670:AA670" ca="1" si="1399">Z669+Y670*$D670</f>
        <v>-0.13059002580665674</v>
      </c>
      <c r="AA670">
        <f t="shared" ca="1" si="1399"/>
        <v>-0.69102249022531492</v>
      </c>
      <c r="AD670">
        <f ca="1">IF(B670&gt;0,C670-Analysis!$B$14,0)</f>
        <v>-1.6609254942858698E-2</v>
      </c>
      <c r="AE670">
        <f ca="1">IF(B670&gt;0,AE669+AD670*$D670,0)</f>
        <v>-0.17263612172117168</v>
      </c>
      <c r="AF670">
        <f ca="1">IF(B670&gt;0,AF669+AE670*$D670,0)</f>
        <v>-1.092645940370327</v>
      </c>
      <c r="AG670">
        <f ca="1">IF(AND(B670&gt;Analysis!$B$34,B670&lt;Analysis!$B$35),FilterInput(AD670,Analysis!$B$29,Analysis!$B$30),0)</f>
        <v>-1.6609254942858698E-2</v>
      </c>
      <c r="AH670">
        <f ca="1">MEDIAN2(AG670,Analysis!$B$5,2)</f>
        <v>-1.6609254942858698E-2</v>
      </c>
      <c r="AI670">
        <f ca="1">AVERAGE2(AH670,Analysis!$B$6,2)</f>
        <v>-1.6609254942858698E-2</v>
      </c>
      <c r="AJ670">
        <f ca="1">INTEGRAL2(AI670,$B670,AJ669,AI669,$B669,Analysis!$B$22)</f>
        <v>-0.21094076487445337</v>
      </c>
      <c r="AK670">
        <f ca="1">IF(AND(B670&lt;Analysis!$B$35,B670&gt;0),INTEGRAL2(AJ670,$B670,AK669,AJ669,$B669,Analysis!$B$23),0)</f>
        <v>-0.87404259326708444</v>
      </c>
      <c r="AM670">
        <f>Analysis!$B$31*'Flight Input'!U670+IF('Flight Input'!U670 &gt; 0,Analysis!$B$32,0)</f>
        <v>-1.024912</v>
      </c>
      <c r="AN670">
        <f ca="1">_xlfn.COVARIANCE.P($AK$102:$AK$1171,AM670:AM1739)</f>
        <v>0</v>
      </c>
      <c r="AO670">
        <f t="shared" ca="1" si="1341"/>
        <v>-0.1508694067329156</v>
      </c>
    </row>
    <row r="671" spans="1:41" x14ac:dyDescent="0.3">
      <c r="A671">
        <v>669</v>
      </c>
      <c r="B671">
        <f>'Flight Input'!M671</f>
        <v>14.393049000005703</v>
      </c>
      <c r="C671">
        <f ca="1">INDIRECT(CONCATENATE("'Flight Input'!",Analysis!$B$2,A671+2))</f>
        <v>9.8017203600000009</v>
      </c>
      <c r="D671">
        <f t="shared" si="1338"/>
        <v>3.2380000047851354E-3</v>
      </c>
      <c r="F671">
        <f t="shared" ca="1" si="1342"/>
        <v>141.17692098605778</v>
      </c>
      <c r="G671">
        <f t="shared" ca="1" si="1343"/>
        <v>1018.8240824882599</v>
      </c>
      <c r="I671">
        <f>SUM(D$2:D671)/COUNT(D$2:D671)</f>
        <v>2.1435648729462284E-2</v>
      </c>
      <c r="J671">
        <f>D671/I671</f>
        <v>0.15105677675780615</v>
      </c>
      <c r="L671">
        <f ca="1">VARA(C$2:C671)</f>
        <v>6.7300625570386449E-2</v>
      </c>
      <c r="M671">
        <f ca="1">(L671-L670)/D671</f>
        <v>-2.6144447331267341E-2</v>
      </c>
      <c r="N671">
        <f t="shared" ca="1" si="1344"/>
        <v>-11.855012335785215</v>
      </c>
      <c r="O671" t="b">
        <f ca="1">IF(OR(O670,M671*MIN((B671-B$2)*Analysis!$B$19,1)&gt;Analysis!$B$18),TRUE,FALSE)</f>
        <v>1</v>
      </c>
      <c r="P671">
        <f ca="1">IF(O671,P670,SUM(C$2:C671)/COUNT(C$2:C671))</f>
        <v>9.8538943641176484</v>
      </c>
      <c r="Q671">
        <f ca="1">IF(O671,C671-P671,0)</f>
        <v>-5.2174004117647499E-2</v>
      </c>
      <c r="R671">
        <f ca="1">R670+Q671*$D671</f>
        <v>-0.13075896523223934</v>
      </c>
      <c r="S671">
        <f t="shared" ca="1" si="1345"/>
        <v>-0.69144588775536264</v>
      </c>
      <c r="U671">
        <f ca="1">MEDIAN2(Q671,Analysis!$B$5,2)</f>
        <v>-5.2174004117647499E-2</v>
      </c>
      <c r="V671">
        <f t="shared" ref="V671:W671" ca="1" si="1400">V670+U671*$D671</f>
        <v>-0.13075896523223934</v>
      </c>
      <c r="W671">
        <f t="shared" ca="1" si="1400"/>
        <v>-0.69144588775536264</v>
      </c>
      <c r="Y671">
        <f ca="1">AVERAGE2(U671,Analysis!$B$5,2)</f>
        <v>-5.2174004117647499E-2</v>
      </c>
      <c r="Z671">
        <f t="shared" ref="Z671:AA671" ca="1" si="1401">Z670+Y671*$D671</f>
        <v>-0.13075896523223934</v>
      </c>
      <c r="AA671">
        <f t="shared" ca="1" si="1401"/>
        <v>-0.69144588775536264</v>
      </c>
      <c r="AD671">
        <f ca="1">IF(B671&gt;0,C671-Analysis!$B$14,0)</f>
        <v>-5.4995784942859061E-2</v>
      </c>
      <c r="AE671">
        <f ca="1">IF(B671&gt;0,AE670+AD671*$D671,0)</f>
        <v>-0.17281419807307982</v>
      </c>
      <c r="AF671">
        <f ca="1">IF(B671&gt;0,AF670+AE671*$D671,0)</f>
        <v>-1.0932055127445146</v>
      </c>
      <c r="AG671">
        <f ca="1">IF(AND(B671&gt;Analysis!$B$34,B671&lt;Analysis!$B$35),FilterInput(AD671,Analysis!$B$29,Analysis!$B$30),0)</f>
        <v>-5.4995784942859061E-2</v>
      </c>
      <c r="AH671">
        <f ca="1">MEDIAN2(AG671,Analysis!$B$5,2)</f>
        <v>-5.4995784942859061E-2</v>
      </c>
      <c r="AI671">
        <f ca="1">AVERAGE2(AH671,Analysis!$B$6,2)</f>
        <v>-5.4995784942859061E-2</v>
      </c>
      <c r="AJ671">
        <f ca="1">INTEGRAL2(AI671,$B671,AJ670,AI670,$B670,Analysis!$B$22)</f>
        <v>-0.20555884044087824</v>
      </c>
      <c r="AK671">
        <f ca="1">IF(AND(B671&lt;Analysis!$B$35,B671&gt;0),INTEGRAL2(AJ671,$B671,AK670,AJ670,$B670,Analysis!$B$23),0)</f>
        <v>-0.8754478334263377</v>
      </c>
      <c r="AM671">
        <f>Analysis!$B$31*'Flight Input'!U671+IF('Flight Input'!U671 &gt; 0,Analysis!$B$32,0)</f>
        <v>-1.026899</v>
      </c>
      <c r="AN671">
        <f ca="1">_xlfn.COVARIANCE.P($AK$102:$AK$1171,AM671:AM1740)</f>
        <v>0</v>
      </c>
      <c r="AO671">
        <f t="shared" ca="1" si="1341"/>
        <v>-0.15145116657366231</v>
      </c>
    </row>
    <row r="672" spans="1:41" x14ac:dyDescent="0.3">
      <c r="A672">
        <v>670</v>
      </c>
      <c r="B672">
        <f>'Flight Input'!M672</f>
        <v>14.420702999996138</v>
      </c>
      <c r="C672">
        <f ca="1">INDIRECT(CONCATENATE("'Flight Input'!",Analysis!$B$2,A672+2))</f>
        <v>9.7887417299999999</v>
      </c>
      <c r="D672">
        <f t="shared" si="1338"/>
        <v>2.7653999990434386E-2</v>
      </c>
      <c r="F672">
        <f t="shared" ca="1" si="1342"/>
        <v>141.44761884976558</v>
      </c>
      <c r="G672">
        <f t="shared" ca="1" si="1343"/>
        <v>1022.7356749385783</v>
      </c>
      <c r="I672">
        <f>SUM(D$2:D672)/COUNT(D$2:D672)</f>
        <v>2.1444929850747314E-2</v>
      </c>
      <c r="J672">
        <f>D672/I672</f>
        <v>1.2895355770758419</v>
      </c>
      <c r="L672">
        <f ca="1">VARA(C$2:C672)</f>
        <v>6.7220433769346444E-2</v>
      </c>
      <c r="M672">
        <f ca="1">(L672-L671)/D672</f>
        <v>-2.8998264651675732E-3</v>
      </c>
      <c r="N672">
        <f t="shared" ca="1" si="1344"/>
        <v>-0.46932197889962912</v>
      </c>
      <c r="O672" t="b">
        <f ca="1">IF(OR(O671,M672*MIN((B672-B$2)*Analysis!$B$19,1)&gt;Analysis!$B$18),TRUE,FALSE)</f>
        <v>1</v>
      </c>
      <c r="P672">
        <f ca="1">IF(O672,P671,SUM(C$2:C672)/COUNT(C$2:C672))</f>
        <v>9.8538943641176484</v>
      </c>
      <c r="Q672">
        <f ca="1">IF(O672,C672-P672,0)</f>
        <v>-6.5152634117648489E-2</v>
      </c>
      <c r="R672">
        <f ca="1">R671+Q672*$D672</f>
        <v>-0.13256069617550556</v>
      </c>
      <c r="S672">
        <f t="shared" ca="1" si="1345"/>
        <v>-0.69511172124613207</v>
      </c>
      <c r="U672">
        <f ca="1">MEDIAN2(Q672,Analysis!$B$5,2)</f>
        <v>-6.5152634117648489E-2</v>
      </c>
      <c r="V672">
        <f t="shared" ref="V672:W672" ca="1" si="1402">V671+U672*$D672</f>
        <v>-0.13256069617550556</v>
      </c>
      <c r="W672">
        <f t="shared" ca="1" si="1402"/>
        <v>-0.69511172124613207</v>
      </c>
      <c r="Y672">
        <f ca="1">AVERAGE2(U672,Analysis!$B$5,2)</f>
        <v>-6.5152634117648489E-2</v>
      </c>
      <c r="Z672">
        <f t="shared" ref="Z672:AA672" ca="1" si="1403">Z671+Y672*$D672</f>
        <v>-0.13256069617550556</v>
      </c>
      <c r="AA672">
        <f t="shared" ca="1" si="1403"/>
        <v>-0.69511172124613207</v>
      </c>
      <c r="AD672">
        <f ca="1">IF(B672&gt;0,C672-Analysis!$B$14,0)</f>
        <v>-6.7974414942860051E-2</v>
      </c>
      <c r="AE672">
        <f ca="1">IF(B672&gt;0,AE671+AD672*$D672,0)</f>
        <v>-0.17469396254325945</v>
      </c>
      <c r="AF672">
        <f ca="1">IF(B672&gt;0,AF671+AE672*$D672,0)</f>
        <v>-1.0980364995830147</v>
      </c>
      <c r="AG672">
        <f ca="1">IF(AND(B672&gt;Analysis!$B$34,B672&lt;Analysis!$B$35),FilterInput(AD672,Analysis!$B$29,Analysis!$B$30),0)</f>
        <v>-6.7974414942860051E-2</v>
      </c>
      <c r="AH672">
        <f ca="1">MEDIAN2(AG672,Analysis!$B$5,2)</f>
        <v>-6.7974414942860051E-2</v>
      </c>
      <c r="AI672">
        <f ca="1">AVERAGE2(AH672,Analysis!$B$6,2)</f>
        <v>-6.7974414942860051E-2</v>
      </c>
      <c r="AJ672">
        <f ca="1">INTEGRAL2(AI672,$B672,AJ671,AI671,$B671,Analysis!$B$22)</f>
        <v>-0.20721849290295394</v>
      </c>
      <c r="AK672">
        <f ca="1">IF(AND(B672&lt;Analysis!$B$35,B672&gt;0),INTEGRAL2(AJ672,$B672,AK671,AJ671,$B671,Analysis!$B$23),0)</f>
        <v>-0.88115154698986664</v>
      </c>
      <c r="AM672">
        <f>Analysis!$B$31*'Flight Input'!U672+IF('Flight Input'!U672 &gt; 0,Analysis!$B$32,0)</f>
        <v>-1.026899</v>
      </c>
      <c r="AN672">
        <f ca="1">_xlfn.COVARIANCE.P($AK$102:$AK$1171,AM672:AM1741)</f>
        <v>0</v>
      </c>
      <c r="AO672">
        <f t="shared" ca="1" si="1341"/>
        <v>-0.14574745301013337</v>
      </c>
    </row>
    <row r="673" spans="1:41" x14ac:dyDescent="0.3">
      <c r="A673">
        <v>671</v>
      </c>
      <c r="B673">
        <f>'Flight Input'!M673</f>
        <v>14.448367999997572</v>
      </c>
      <c r="C673">
        <f ca="1">INDIRECT(CONCATENATE("'Flight Input'!",Analysis!$B$2,A673+2))</f>
        <v>9.6311833199999999</v>
      </c>
      <c r="D673">
        <f t="shared" si="1338"/>
        <v>2.7665000001434237E-2</v>
      </c>
      <c r="F673">
        <f t="shared" ca="1" si="1342"/>
        <v>141.71406553632718</v>
      </c>
      <c r="G673">
        <f t="shared" ca="1" si="1343"/>
        <v>1026.6561945618441</v>
      </c>
      <c r="I673">
        <f>SUM(D$2:D673)/COUNT(D$2:D673)</f>
        <v>2.1454199701940589E-2</v>
      </c>
      <c r="J673">
        <f>D673/I673</f>
        <v>1.2894911199568941</v>
      </c>
      <c r="L673">
        <f ca="1">VARA(C$2:C673)</f>
        <v>6.7231950879581975E-2</v>
      </c>
      <c r="M673">
        <f ca="1">(L673-L672)/D673</f>
        <v>4.1630617151398912E-4</v>
      </c>
      <c r="N673">
        <f t="shared" ca="1" si="1344"/>
        <v>-5.6952253747273351</v>
      </c>
      <c r="O673" t="b">
        <f ca="1">IF(OR(O672,M673*MIN((B673-B$2)*Analysis!$B$19,1)&gt;Analysis!$B$18),TRUE,FALSE)</f>
        <v>1</v>
      </c>
      <c r="P673">
        <f ca="1">IF(O673,P672,SUM(C$2:C673)/COUNT(C$2:C673))</f>
        <v>9.8538943641176484</v>
      </c>
      <c r="Q673">
        <f ca="1">IF(O673,C673-P673,0)</f>
        <v>-0.22271104411764853</v>
      </c>
      <c r="R673">
        <f ca="1">R672+Q673*$D673</f>
        <v>-0.13872199721133974</v>
      </c>
      <c r="S673">
        <f t="shared" ca="1" si="1345"/>
        <v>-0.69894946529918278</v>
      </c>
      <c r="U673">
        <f ca="1">MEDIAN2(Q673,Analysis!$B$5,2)</f>
        <v>-0.22271104411764853</v>
      </c>
      <c r="V673">
        <f t="shared" ref="V673:W673" ca="1" si="1404">V672+U673*$D673</f>
        <v>-0.13872199721133974</v>
      </c>
      <c r="W673">
        <f t="shared" ca="1" si="1404"/>
        <v>-0.69894946529918278</v>
      </c>
      <c r="Y673">
        <f ca="1">AVERAGE2(U673,Analysis!$B$5,2)</f>
        <v>-0.22271104411764853</v>
      </c>
      <c r="Z673">
        <f t="shared" ref="Z673:AA673" ca="1" si="1405">Z672+Y673*$D673</f>
        <v>-0.13872199721133974</v>
      </c>
      <c r="AA673">
        <f t="shared" ca="1" si="1405"/>
        <v>-0.69894946529918278</v>
      </c>
      <c r="AD673">
        <f ca="1">IF(B673&gt;0,C673-Analysis!$B$14,0)</f>
        <v>-0.22553282494286009</v>
      </c>
      <c r="AE673">
        <f ca="1">IF(B673&gt;0,AE672+AD673*$D673,0)</f>
        <v>-0.18093332814562713</v>
      </c>
      <c r="AF673">
        <f ca="1">IF(B673&gt;0,AF672+AE673*$D673,0)</f>
        <v>-1.103042020106423</v>
      </c>
      <c r="AG673">
        <f ca="1">IF(AND(B673&gt;Analysis!$B$34,B673&lt;Analysis!$B$35),FilterInput(AD673,Analysis!$B$29,Analysis!$B$30),0)</f>
        <v>-0.22553282494286009</v>
      </c>
      <c r="AH673">
        <f ca="1">MEDIAN2(AG673,Analysis!$B$5,2)</f>
        <v>-0.22553282494286009</v>
      </c>
      <c r="AI673">
        <f ca="1">AVERAGE2(AH673,Analysis!$B$6,2)</f>
        <v>-0.22553282494286009</v>
      </c>
      <c r="AJ673">
        <f ca="1">INTEGRAL2(AI673,$B673,AJ672,AI672,$B672,Analysis!$B$22)</f>
        <v>-0.21078679780457449</v>
      </c>
      <c r="AK673">
        <f ca="1">IF(AND(B673&lt;Analysis!$B$35,B673&gt;0),INTEGRAL2(AJ673,$B673,AK672,AJ672,$B672,Analysis!$B$23),0)</f>
        <v>-0.88692556647396492</v>
      </c>
      <c r="AM673">
        <f>Analysis!$B$31*'Flight Input'!U673+IF('Flight Input'!U673 &gt; 0,Analysis!$B$32,0)</f>
        <v>-1.0209379999999999</v>
      </c>
      <c r="AN673">
        <f ca="1">_xlfn.COVARIANCE.P($AK$102:$AK$1171,AM673:AM1742)</f>
        <v>0</v>
      </c>
      <c r="AO673">
        <f t="shared" ca="1" si="1341"/>
        <v>-0.13401243352603498</v>
      </c>
    </row>
    <row r="674" spans="1:41" x14ac:dyDescent="0.3">
      <c r="A674">
        <v>672</v>
      </c>
      <c r="B674">
        <f>'Flight Input'!M674</f>
        <v>14.468385999993188</v>
      </c>
      <c r="C674">
        <f ca="1">INDIRECT(CONCATENATE("'Flight Input'!",Analysis!$B$2,A674+2))</f>
        <v>9.6580725300000001</v>
      </c>
      <c r="D674">
        <f t="shared" si="1338"/>
        <v>2.0017999995616265E-2</v>
      </c>
      <c r="F674">
        <f t="shared" ca="1" si="1342"/>
        <v>141.90740083219038</v>
      </c>
      <c r="G674">
        <f t="shared" ca="1" si="1343"/>
        <v>1029.4968969110807</v>
      </c>
      <c r="I674">
        <f>SUM(D$2:D674)/COUNT(D$2:D674)</f>
        <v>2.1452062499996656E-2</v>
      </c>
      <c r="J674">
        <f>D674/I674</f>
        <v>0.93315036703903809</v>
      </c>
      <c r="L674">
        <f ca="1">VARA(C$2:C674)</f>
        <v>6.7222316574956503E-2</v>
      </c>
      <c r="M674">
        <f ca="1">(L674-L673)/D674</f>
        <v>-4.812820775093373E-4</v>
      </c>
      <c r="N674">
        <f t="shared" ca="1" si="1344"/>
        <v>1.3432515738779438</v>
      </c>
      <c r="O674" t="b">
        <f ca="1">IF(OR(O673,M674*MIN((B674-B$2)*Analysis!$B$19,1)&gt;Analysis!$B$18),TRUE,FALSE)</f>
        <v>1</v>
      </c>
      <c r="P674">
        <f ca="1">IF(O674,P673,SUM(C$2:C674)/COUNT(C$2:C674))</f>
        <v>9.8538943641176484</v>
      </c>
      <c r="Q674">
        <f ca="1">IF(O674,C674-P674,0)</f>
        <v>-0.19582183411764831</v>
      </c>
      <c r="R674">
        <f ca="1">R673+Q674*$D674</f>
        <v>-0.14264195868584839</v>
      </c>
      <c r="S674">
        <f t="shared" ca="1" si="1345"/>
        <v>-0.70180487202753083</v>
      </c>
      <c r="U674">
        <f ca="1">MEDIAN2(Q674,Analysis!$B$5,2)</f>
        <v>-0.19582183411764831</v>
      </c>
      <c r="V674">
        <f t="shared" ref="V674:W674" ca="1" si="1406">V673+U674*$D674</f>
        <v>-0.14264195868584839</v>
      </c>
      <c r="W674">
        <f t="shared" ca="1" si="1406"/>
        <v>-0.70180487202753083</v>
      </c>
      <c r="Y674">
        <f ca="1">AVERAGE2(U674,Analysis!$B$5,2)</f>
        <v>-0.19582183411764831</v>
      </c>
      <c r="Z674">
        <f t="shared" ref="Z674:AA674" ca="1" si="1407">Z673+Y674*$D674</f>
        <v>-0.14264195868584839</v>
      </c>
      <c r="AA674">
        <f t="shared" ca="1" si="1407"/>
        <v>-0.70180487202753083</v>
      </c>
      <c r="AD674">
        <f ca="1">IF(B674&gt;0,C674-Analysis!$B$14,0)</f>
        <v>-0.19864361494285987</v>
      </c>
      <c r="AE674">
        <f ca="1">IF(B674&gt;0,AE673+AD674*$D674,0)</f>
        <v>-0.1849097760286825</v>
      </c>
      <c r="AF674">
        <f ca="1">IF(B674&gt;0,AF673+AE674*$D674,0)</f>
        <v>-1.1067435440021547</v>
      </c>
      <c r="AG674">
        <f ca="1">IF(AND(B674&gt;Analysis!$B$34,B674&lt;Analysis!$B$35),FilterInput(AD674,Analysis!$B$29,Analysis!$B$30),0)</f>
        <v>-0.19864361494285987</v>
      </c>
      <c r="AH674">
        <f ca="1">MEDIAN2(AG674,Analysis!$B$5,2)</f>
        <v>-0.19864361494285987</v>
      </c>
      <c r="AI674">
        <f ca="1">AVERAGE2(AH674,Analysis!$B$6,2)</f>
        <v>-0.19864361494285987</v>
      </c>
      <c r="AJ674">
        <f ca="1">INTEGRAL2(AI674,$B674,AJ673,AI673,$B673,Analysis!$B$22)</f>
        <v>-0.21539323067577862</v>
      </c>
      <c r="AK674">
        <f ca="1">IF(AND(B674&lt;Analysis!$B$35,B674&gt;0),INTEGRAL2(AJ674,$B674,AK673,AJ673,$B673,Analysis!$B$23),0)</f>
        <v>-0.89113490719415511</v>
      </c>
      <c r="AM674">
        <f>Analysis!$B$31*'Flight Input'!U674+IF('Flight Input'!U674 &gt; 0,Analysis!$B$32,0)</f>
        <v>-1.0209379999999999</v>
      </c>
      <c r="AN674">
        <f ca="1">_xlfn.COVARIANCE.P($AK$102:$AK$1171,AM674:AM1743)</f>
        <v>0</v>
      </c>
      <c r="AO674">
        <f t="shared" ca="1" si="1341"/>
        <v>-0.12980309280584479</v>
      </c>
    </row>
    <row r="675" spans="1:41" x14ac:dyDescent="0.3">
      <c r="A675">
        <v>673</v>
      </c>
      <c r="B675">
        <f>'Flight Input'!M675</f>
        <v>14.490327999999863</v>
      </c>
      <c r="C675">
        <f ca="1">INDIRECT(CONCATENATE("'Flight Input'!",Analysis!$B$2,A675+2))</f>
        <v>9.9949675500000019</v>
      </c>
      <c r="D675">
        <f t="shared" si="1338"/>
        <v>2.1942000006674789E-2</v>
      </c>
      <c r="F675">
        <f t="shared" ca="1" si="1342"/>
        <v>142.12671041023918</v>
      </c>
      <c r="G675">
        <f t="shared" ca="1" si="1343"/>
        <v>1032.6154411918508</v>
      </c>
      <c r="I675">
        <f>SUM(D$2:D675)/COUNT(D$2:D675)</f>
        <v>2.1452790490348331E-2</v>
      </c>
      <c r="J675">
        <f>D675/I675</f>
        <v>1.0228040038216266</v>
      </c>
      <c r="L675">
        <f ca="1">VARA(C$2:C675)</f>
        <v>6.7134607205319954E-2</v>
      </c>
      <c r="M675">
        <f ca="1">(L675-L674)/D675</f>
        <v>-3.9973279377389266E-3</v>
      </c>
      <c r="N675">
        <f t="shared" ca="1" si="1344"/>
        <v>15.353888428471327</v>
      </c>
      <c r="O675" t="b">
        <f ca="1">IF(OR(O674,M675*MIN((B675-B$2)*Analysis!$B$19,1)&gt;Analysis!$B$18),TRUE,FALSE)</f>
        <v>1</v>
      </c>
      <c r="P675">
        <f ca="1">IF(O675,P674,SUM(C$2:C675)/COUNT(C$2:C675))</f>
        <v>9.8538943641176484</v>
      </c>
      <c r="Q675">
        <f ca="1">IF(O675,C675-P675,0)</f>
        <v>0.14107318588235351</v>
      </c>
      <c r="R675">
        <f ca="1">R674+Q675*$D675</f>
        <v>-0.13954653084027616</v>
      </c>
      <c r="S675">
        <f t="shared" ca="1" si="1345"/>
        <v>-0.70486680200815965</v>
      </c>
      <c r="U675">
        <f ca="1">MEDIAN2(Q675,Analysis!$B$5,2)</f>
        <v>0.14107318588235351</v>
      </c>
      <c r="V675">
        <f t="shared" ref="V675:W675" ca="1" si="1408">V674+U675*$D675</f>
        <v>-0.13954653084027616</v>
      </c>
      <c r="W675">
        <f t="shared" ca="1" si="1408"/>
        <v>-0.70486680200815965</v>
      </c>
      <c r="Y675">
        <f ca="1">AVERAGE2(U675,Analysis!$B$5,2)</f>
        <v>0.14107318588235351</v>
      </c>
      <c r="Z675">
        <f t="shared" ref="Z675:AA675" ca="1" si="1409">Z674+Y675*$D675</f>
        <v>-0.13954653084027616</v>
      </c>
      <c r="AA675">
        <f t="shared" ca="1" si="1409"/>
        <v>-0.70486680200815965</v>
      </c>
      <c r="AD675">
        <f ca="1">IF(B675&gt;0,C675-Analysis!$B$14,0)</f>
        <v>0.13825140505714195</v>
      </c>
      <c r="AE675">
        <f ca="1">IF(B675&gt;0,AE674+AD675*$D675,0)</f>
        <v>-0.18187626369799589</v>
      </c>
      <c r="AF675">
        <f ca="1">IF(B675&gt;0,AF674+AE675*$D675,0)</f>
        <v>-1.11073427298143</v>
      </c>
      <c r="AG675">
        <f ca="1">IF(AND(B675&gt;Analysis!$B$34,B675&lt;Analysis!$B$35),FilterInput(AD675,Analysis!$B$29,Analysis!$B$30),0)</f>
        <v>0.13825140505714195</v>
      </c>
      <c r="AH675">
        <f ca="1">MEDIAN2(AG675,Analysis!$B$5,2)</f>
        <v>0.13825140505714195</v>
      </c>
      <c r="AI675">
        <f ca="1">AVERAGE2(AH675,Analysis!$B$6,2)</f>
        <v>0.13825140505714195</v>
      </c>
      <c r="AJ675">
        <f ca="1">INTEGRAL2(AI675,$B675,AJ674,AI674,$B674,Analysis!$B$22)</f>
        <v>-0.21956069201804507</v>
      </c>
      <c r="AK675">
        <f ca="1">IF(AND(B675&lt;Analysis!$B$35,B675&gt;0),INTEGRAL2(AJ675,$B675,AK674,AJ674,$B674,Analysis!$B$23),0)</f>
        <v>-0.89586798869940909</v>
      </c>
      <c r="AM675">
        <f>Analysis!$B$31*'Flight Input'!U675+IF('Flight Input'!U675 &gt; 0,Analysis!$B$32,0)</f>
        <v>-1.0229249999999999</v>
      </c>
      <c r="AN675">
        <f ca="1">_xlfn.COVARIANCE.P($AK$102:$AK$1171,AM675:AM1744)</f>
        <v>0</v>
      </c>
      <c r="AO675">
        <f t="shared" ca="1" si="1341"/>
        <v>-0.12705701130059077</v>
      </c>
    </row>
    <row r="676" spans="1:41" x14ac:dyDescent="0.3">
      <c r="A676">
        <v>674</v>
      </c>
      <c r="B676">
        <f>'Flight Input'!M676</f>
        <v>14.505971999999019</v>
      </c>
      <c r="C676">
        <f ca="1">INDIRECT(CONCATENATE("'Flight Input'!",Analysis!$B$2,A676+2))</f>
        <v>10.23450813</v>
      </c>
      <c r="D676">
        <f t="shared" si="1338"/>
        <v>1.5643999999156222E-2</v>
      </c>
      <c r="F676">
        <f t="shared" ca="1" si="1342"/>
        <v>142.28681905541626</v>
      </c>
      <c r="G676">
        <f t="shared" ca="1" si="1343"/>
        <v>1034.8413761890336</v>
      </c>
      <c r="I676">
        <f>SUM(D$2:D676)/COUNT(D$2:D676)</f>
        <v>2.144417210683024E-2</v>
      </c>
      <c r="J676">
        <f>D676/I676</f>
        <v>0.72952221802833839</v>
      </c>
      <c r="L676">
        <f ca="1">VARA(C$2:C676)</f>
        <v>6.7196328064976621E-2</v>
      </c>
      <c r="M676">
        <f ca="1">(L676-L675)/D676</f>
        <v>3.9453374878544809E-3</v>
      </c>
      <c r="N676">
        <f t="shared" ca="1" si="1344"/>
        <v>15.31197775587561</v>
      </c>
      <c r="O676" t="b">
        <f ca="1">IF(OR(O675,M676*MIN((B676-B$2)*Analysis!$B$19,1)&gt;Analysis!$B$18),TRUE,FALSE)</f>
        <v>1</v>
      </c>
      <c r="P676">
        <f ca="1">IF(O676,P675,SUM(C$2:C676)/COUNT(C$2:C676))</f>
        <v>9.8538943641176484</v>
      </c>
      <c r="Q676">
        <f ca="1">IF(O676,C676-P676,0)</f>
        <v>0.38061376588235163</v>
      </c>
      <c r="R676">
        <f ca="1">R675+Q676*$D676</f>
        <v>-0.13359220908713379</v>
      </c>
      <c r="S676">
        <f t="shared" ca="1" si="1345"/>
        <v>-0.70695671852700603</v>
      </c>
      <c r="U676">
        <f ca="1">MEDIAN2(Q676,Analysis!$B$5,2)</f>
        <v>0.38061376588235163</v>
      </c>
      <c r="V676">
        <f t="shared" ref="V676:W676" ca="1" si="1410">V675+U676*$D676</f>
        <v>-0.13359220908713379</v>
      </c>
      <c r="W676">
        <f t="shared" ca="1" si="1410"/>
        <v>-0.70695671852700603</v>
      </c>
      <c r="Y676">
        <f ca="1">AVERAGE2(U676,Analysis!$B$5,2)</f>
        <v>0.38061376588235163</v>
      </c>
      <c r="Z676">
        <f t="shared" ref="Z676:AA676" ca="1" si="1411">Z675+Y676*$D676</f>
        <v>-0.13359220908713379</v>
      </c>
      <c r="AA676">
        <f t="shared" ca="1" si="1411"/>
        <v>-0.70695671852700603</v>
      </c>
      <c r="AD676">
        <f ca="1">IF(B676&gt;0,C676-Analysis!$B$14,0)</f>
        <v>0.37779198505714007</v>
      </c>
      <c r="AE676">
        <f ca="1">IF(B676&gt;0,AE675+AD676*$D676,0)</f>
        <v>-0.17596608588408078</v>
      </c>
      <c r="AF676">
        <f ca="1">IF(B676&gt;0,AF675+AE676*$D676,0)</f>
        <v>-1.1134870864288522</v>
      </c>
      <c r="AG676">
        <f ca="1">IF(AND(B676&gt;Analysis!$B$34,B676&lt;Analysis!$B$35),FilterInput(AD676,Analysis!$B$29,Analysis!$B$30),0)</f>
        <v>0.37779198505714007</v>
      </c>
      <c r="AH676">
        <f ca="1">MEDIAN2(AG676,Analysis!$B$5,2)</f>
        <v>0.37779198505714007</v>
      </c>
      <c r="AI676">
        <f ca="1">AVERAGE2(AH676,Analysis!$B$6,2)</f>
        <v>0.37779198505714007</v>
      </c>
      <c r="AJ676">
        <f ca="1">INTEGRAL2(AI676,$B676,AJ675,AI675,$B675,Analysis!$B$22)</f>
        <v>-0.22083183177163562</v>
      </c>
      <c r="AK676">
        <f ca="1">IF(AND(B676&lt;Analysis!$B$35,B676&gt;0),INTEGRAL2(AJ676,$B676,AK675,AJ675,$B675,Analysis!$B$23),0)</f>
        <v>-0.89928652378351381</v>
      </c>
      <c r="AM676">
        <f>Analysis!$B$31*'Flight Input'!U676+IF('Flight Input'!U676 &gt; 0,Analysis!$B$32,0)</f>
        <v>-1.024912</v>
      </c>
      <c r="AN676">
        <f ca="1">_xlfn.COVARIANCE.P($AK$102:$AK$1171,AM676:AM1745)</f>
        <v>0</v>
      </c>
      <c r="AO676">
        <f t="shared" ca="1" si="1341"/>
        <v>-0.12562547621648623</v>
      </c>
    </row>
    <row r="677" spans="1:41" x14ac:dyDescent="0.3">
      <c r="A677">
        <v>675</v>
      </c>
      <c r="B677">
        <f>'Flight Input'!M677</f>
        <v>14.53057699999772</v>
      </c>
      <c r="C677">
        <f ca="1">INDIRECT(CONCATENATE("'Flight Input'!",Analysis!$B$2,A677+2))</f>
        <v>10.398178170000001</v>
      </c>
      <c r="D677">
        <f t="shared" si="1338"/>
        <v>2.4604999998700805E-2</v>
      </c>
      <c r="F677">
        <f t="shared" ca="1" si="1342"/>
        <v>142.5426662292756</v>
      </c>
      <c r="G677">
        <f t="shared" ca="1" si="1343"/>
        <v>1038.3486384914197</v>
      </c>
      <c r="I677">
        <f>SUM(D$2:D677)/COUNT(D$2:D677)</f>
        <v>2.1448854814818199E-2</v>
      </c>
      <c r="J677">
        <f>D677/I677</f>
        <v>1.1471474916088362</v>
      </c>
      <c r="L677">
        <f ca="1">VARA(C$2:C677)</f>
        <v>6.7456572876634369E-2</v>
      </c>
      <c r="M677">
        <f ca="1">(L677-L676)/D677</f>
        <v>1.0576907607050972E-2</v>
      </c>
      <c r="N677">
        <f t="shared" ca="1" si="1344"/>
        <v>6.6519016463581959</v>
      </c>
      <c r="O677" t="b">
        <f ca="1">IF(OR(O676,M677*MIN((B677-B$2)*Analysis!$B$19,1)&gt;Analysis!$B$18),TRUE,FALSE)</f>
        <v>1</v>
      </c>
      <c r="P677">
        <f ca="1">IF(O677,P676,SUM(C$2:C677)/COUNT(C$2:C677))</f>
        <v>9.8538943641176484</v>
      </c>
      <c r="Q677">
        <f ca="1">IF(O677,C677-P677,0)</f>
        <v>0.54428380588235292</v>
      </c>
      <c r="R677">
        <f ca="1">R676+Q677*$D677</f>
        <v>-0.12020010604410562</v>
      </c>
      <c r="S677">
        <f t="shared" ca="1" si="1345"/>
        <v>-0.70991424213606513</v>
      </c>
      <c r="U677">
        <f ca="1">MEDIAN2(Q677,Analysis!$B$5,2)</f>
        <v>0.54428380588235292</v>
      </c>
      <c r="V677">
        <f t="shared" ref="V677:W677" ca="1" si="1412">V676+U677*$D677</f>
        <v>-0.12020010604410562</v>
      </c>
      <c r="W677">
        <f t="shared" ca="1" si="1412"/>
        <v>-0.70991424213606513</v>
      </c>
      <c r="Y677">
        <f ca="1">AVERAGE2(U677,Analysis!$B$5,2)</f>
        <v>0.54428380588235292</v>
      </c>
      <c r="Z677">
        <f t="shared" ref="Z677:AA677" ca="1" si="1413">Z676+Y677*$D677</f>
        <v>-0.12020010604410562</v>
      </c>
      <c r="AA677">
        <f t="shared" ca="1" si="1413"/>
        <v>-0.70991424213606513</v>
      </c>
      <c r="AD677">
        <f ca="1">IF(B677&gt;0,C677-Analysis!$B$14,0)</f>
        <v>0.54146202505714136</v>
      </c>
      <c r="AE677">
        <f ca="1">IF(B677&gt;0,AE676+AD677*$D677,0)</f>
        <v>-0.16264341275825328</v>
      </c>
      <c r="AF677">
        <f ca="1">IF(B677&gt;0,AF676+AE677*$D677,0)</f>
        <v>-1.1174889275995576</v>
      </c>
      <c r="AG677">
        <f ca="1">IF(AND(B677&gt;Analysis!$B$34,B677&lt;Analysis!$B$35),FilterInput(AD677,Analysis!$B$29,Analysis!$B$30),0)</f>
        <v>0.54146202505714136</v>
      </c>
      <c r="AH677">
        <f ca="1">MEDIAN2(AG677,Analysis!$B$5,2)</f>
        <v>0.54146202505714136</v>
      </c>
      <c r="AI677">
        <f ca="1">AVERAGE2(AH677,Analysis!$B$6,2)</f>
        <v>0.54146202505714136</v>
      </c>
      <c r="AJ677">
        <f ca="1">INTEGRAL2(AI677,$B677,AJ676,AI676,$B676,Analysis!$B$22)</f>
        <v>-0.21062890051795014</v>
      </c>
      <c r="AK677">
        <f ca="1">IF(AND(B677&lt;Analysis!$B$35,B677&gt;0),INTEGRAL2(AJ677,$B677,AK676,AJ676,$B676,Analysis!$B$23),0)</f>
        <v>-0.90465357559469406</v>
      </c>
      <c r="AM677">
        <f>Analysis!$B$31*'Flight Input'!U677+IF('Flight Input'!U677 &gt; 0,Analysis!$B$32,0)</f>
        <v>-1.026899</v>
      </c>
      <c r="AN677">
        <f ca="1">_xlfn.COVARIANCE.P($AK$102:$AK$1171,AM677:AM1746)</f>
        <v>0</v>
      </c>
      <c r="AO677">
        <f t="shared" ca="1" si="1341"/>
        <v>-0.12224542440530595</v>
      </c>
    </row>
    <row r="678" spans="1:41" x14ac:dyDescent="0.3">
      <c r="A678">
        <v>676</v>
      </c>
      <c r="B678">
        <f>'Flight Input'!M678</f>
        <v>14.550180000005639</v>
      </c>
      <c r="C678">
        <f ca="1">INDIRECT(CONCATENATE("'Flight Input'!",Analysis!$B$2,A678+2))</f>
        <v>10.25734581</v>
      </c>
      <c r="D678">
        <f t="shared" si="1338"/>
        <v>1.9603000007919036E-2</v>
      </c>
      <c r="F678">
        <f t="shared" ca="1" si="1342"/>
        <v>142.74374097927026</v>
      </c>
      <c r="G678">
        <f t="shared" ca="1" si="1343"/>
        <v>1041.1468440469666</v>
      </c>
      <c r="I678">
        <f>SUM(D$2:D678)/COUNT(D$2:D678)</f>
        <v>2.1446124260370122E-2</v>
      </c>
      <c r="J678">
        <f>D678/I678</f>
        <v>0.91405793279595238</v>
      </c>
      <c r="L678">
        <f ca="1">VARA(C$2:C678)</f>
        <v>6.7539401910391775E-2</v>
      </c>
      <c r="M678">
        <f ca="1">(L678-L677)/D678</f>
        <v>4.2253243750418629E-3</v>
      </c>
      <c r="N678">
        <f t="shared" ca="1" si="1344"/>
        <v>-7.1842248606391292</v>
      </c>
      <c r="O678" t="b">
        <f ca="1">IF(OR(O677,M678*MIN((B678-B$2)*Analysis!$B$19,1)&gt;Analysis!$B$18),TRUE,FALSE)</f>
        <v>1</v>
      </c>
      <c r="P678">
        <f ca="1">IF(O678,P677,SUM(C$2:C678)/COUNT(C$2:C678))</f>
        <v>9.8538943641176484</v>
      </c>
      <c r="Q678">
        <f ca="1">IF(O678,C678-P678,0)</f>
        <v>0.40345144588235193</v>
      </c>
      <c r="R678">
        <f ca="1">R677+Q678*$D678</f>
        <v>-0.11229124734727894</v>
      </c>
      <c r="S678">
        <f t="shared" ca="1" si="1345"/>
        <v>-0.71211548745870312</v>
      </c>
      <c r="U678">
        <f ca="1">MEDIAN2(Q678,Analysis!$B$5,2)</f>
        <v>0.40345144588235193</v>
      </c>
      <c r="V678">
        <f t="shared" ref="V678:W678" ca="1" si="1414">V677+U678*$D678</f>
        <v>-0.11229124734727894</v>
      </c>
      <c r="W678">
        <f t="shared" ca="1" si="1414"/>
        <v>-0.71211548745870312</v>
      </c>
      <c r="Y678">
        <f ca="1">AVERAGE2(U678,Analysis!$B$5,2)</f>
        <v>0.40345144588235193</v>
      </c>
      <c r="Z678">
        <f t="shared" ref="Z678:AA678" ca="1" si="1415">Z677+Y678*$D678</f>
        <v>-0.11229124734727894</v>
      </c>
      <c r="AA678">
        <f t="shared" ca="1" si="1415"/>
        <v>-0.71211548745870312</v>
      </c>
      <c r="AD678">
        <f ca="1">IF(B678&gt;0,C678-Analysis!$B$14,0)</f>
        <v>0.40062966505714037</v>
      </c>
      <c r="AE678">
        <f ca="1">IF(B678&gt;0,AE677+AD678*$D678,0)</f>
        <v>-0.15478986943096557</v>
      </c>
      <c r="AF678">
        <f ca="1">IF(B678&gt;0,AF677+AE678*$D678,0)</f>
        <v>-1.1205232734112387</v>
      </c>
      <c r="AG678">
        <f ca="1">IF(AND(B678&gt;Analysis!$B$34,B678&lt;Analysis!$B$35),FilterInput(AD678,Analysis!$B$29,Analysis!$B$30),0)</f>
        <v>0.40062966505714037</v>
      </c>
      <c r="AH678">
        <f ca="1">MEDIAN2(AG678,Analysis!$B$5,2)</f>
        <v>0.40062966505714037</v>
      </c>
      <c r="AI678">
        <f ca="1">AVERAGE2(AH678,Analysis!$B$6,2)</f>
        <v>0.40062966505714037</v>
      </c>
      <c r="AJ678">
        <f ca="1">INTEGRAL2(AI678,$B678,AJ677,AI677,$B677,Analysis!$B$22)</f>
        <v>-0.19940595573102265</v>
      </c>
      <c r="AK678">
        <f ca="1">IF(AND(B678&lt;Analysis!$B$35,B678&gt;0),INTEGRAL2(AJ678,$B678,AK677,AJ677,$B677,Analysis!$B$23),0)</f>
        <v>-0.90881729820591672</v>
      </c>
      <c r="AM678">
        <f>Analysis!$B$31*'Flight Input'!U678+IF('Flight Input'!U678 &gt; 0,Analysis!$B$32,0)</f>
        <v>-1.028886</v>
      </c>
      <c r="AN678">
        <f ca="1">_xlfn.COVARIANCE.P($AK$102:$AK$1171,AM678:AM1747)</f>
        <v>0</v>
      </c>
      <c r="AO678">
        <f t="shared" ca="1" si="1341"/>
        <v>-0.12006870179408324</v>
      </c>
    </row>
    <row r="679" spans="1:41" x14ac:dyDescent="0.3">
      <c r="A679">
        <v>677</v>
      </c>
      <c r="B679">
        <f>'Flight Input'!M679</f>
        <v>14.574242999995477</v>
      </c>
      <c r="C679">
        <f ca="1">INDIRECT(CONCATENATE("'Flight Input'!",Analysis!$B$2,A679+2))</f>
        <v>10.22396238</v>
      </c>
      <c r="D679">
        <f t="shared" si="1338"/>
        <v>2.4062999989837408E-2</v>
      </c>
      <c r="F679">
        <f t="shared" ca="1" si="1342"/>
        <v>142.98976018591628</v>
      </c>
      <c r="G679">
        <f t="shared" ca="1" si="1343"/>
        <v>1044.5876066448673</v>
      </c>
      <c r="I679">
        <f>SUM(D$2:D679)/COUNT(D$2:D679)</f>
        <v>2.1449989660265938E-2</v>
      </c>
      <c r="J679">
        <f>D679/I679</f>
        <v>1.1218187221046461</v>
      </c>
      <c r="L679">
        <f ca="1">VARA(C$2:C679)</f>
        <v>6.7588517736460296E-2</v>
      </c>
      <c r="M679">
        <f ca="1">(L679-L678)/D679</f>
        <v>2.0411347749351581E-3</v>
      </c>
      <c r="N679">
        <f t="shared" ca="1" si="1344"/>
        <v>-1.3873344975314621</v>
      </c>
      <c r="O679" t="b">
        <f ca="1">IF(OR(O678,M679*MIN((B679-B$2)*Analysis!$B$19,1)&gt;Analysis!$B$18),TRUE,FALSE)</f>
        <v>1</v>
      </c>
      <c r="P679">
        <f ca="1">IF(O679,P678,SUM(C$2:C679)/COUNT(C$2:C679))</f>
        <v>9.8538943641176484</v>
      </c>
      <c r="Q679">
        <f ca="1">IF(O679,C679-P679,0)</f>
        <v>0.37006801588235128</v>
      </c>
      <c r="R679">
        <f ca="1">R678+Q679*$D679</f>
        <v>-0.10338630068486276</v>
      </c>
      <c r="S679">
        <f t="shared" ca="1" si="1345"/>
        <v>-0.71460327201103235</v>
      </c>
      <c r="U679">
        <f ca="1">MEDIAN2(Q679,Analysis!$B$5,2)</f>
        <v>0.37006801588235128</v>
      </c>
      <c r="V679">
        <f t="shared" ref="V679:W679" ca="1" si="1416">V678+U679*$D679</f>
        <v>-0.10338630068486276</v>
      </c>
      <c r="W679">
        <f t="shared" ca="1" si="1416"/>
        <v>-0.71460327201103235</v>
      </c>
      <c r="Y679">
        <f ca="1">AVERAGE2(U679,Analysis!$B$5,2)</f>
        <v>0.37006801588235128</v>
      </c>
      <c r="Z679">
        <f t="shared" ref="Z679:AA679" ca="1" si="1417">Z678+Y679*$D679</f>
        <v>-0.10338630068486276</v>
      </c>
      <c r="AA679">
        <f t="shared" ca="1" si="1417"/>
        <v>-0.71460327201103235</v>
      </c>
      <c r="AD679">
        <f ca="1">IF(B679&gt;0,C679-Analysis!$B$14,0)</f>
        <v>0.36724623505713971</v>
      </c>
      <c r="AE679">
        <f ca="1">IF(B679&gt;0,AE678+AD679*$D679,0)</f>
        <v>-0.14595282328051778</v>
      </c>
      <c r="AF679">
        <f ca="1">IF(B679&gt;0,AF678+AE679*$D679,0)</f>
        <v>-1.1240353361963544</v>
      </c>
      <c r="AG679">
        <f ca="1">IF(AND(B679&gt;Analysis!$B$34,B679&lt;Analysis!$B$35),FilterInput(AD679,Analysis!$B$29,Analysis!$B$30),0)</f>
        <v>0.36724623505713971</v>
      </c>
      <c r="AH679">
        <f ca="1">MEDIAN2(AG679,Analysis!$B$5,2)</f>
        <v>0.36724623505713971</v>
      </c>
      <c r="AI679">
        <f ca="1">AVERAGE2(AH679,Analysis!$B$6,2)</f>
        <v>0.36724623505713971</v>
      </c>
      <c r="AJ679">
        <f ca="1">INTEGRAL2(AI679,$B679,AJ678,AI678,$B678,Analysis!$B$22)</f>
        <v>-0.18991824970123261</v>
      </c>
      <c r="AK679">
        <f ca="1">IF(AND(B679&lt;Analysis!$B$35,B679&gt;0),INTEGRAL2(AJ679,$B679,AK678,AJ678,$B678,Analysis!$B$23),0)</f>
        <v>-0.91356275835382583</v>
      </c>
      <c r="AM679">
        <f>Analysis!$B$31*'Flight Input'!U679+IF('Flight Input'!U679 &gt; 0,Analysis!$B$32,0)</f>
        <v>-1.028886</v>
      </c>
      <c r="AN679">
        <f ca="1">_xlfn.COVARIANCE.P($AK$102:$AK$1171,AM679:AM1748)</f>
        <v>0</v>
      </c>
      <c r="AO679">
        <f t="shared" ca="1" si="1341"/>
        <v>-0.11532324164617413</v>
      </c>
    </row>
    <row r="680" spans="1:41" x14ac:dyDescent="0.3">
      <c r="A680">
        <v>678</v>
      </c>
      <c r="B680">
        <f>'Flight Input'!M680</f>
        <v>14.589649000001373</v>
      </c>
      <c r="C680">
        <f ca="1">INDIRECT(CONCATENATE("'Flight Input'!",Analysis!$B$2,A680+2))</f>
        <v>10.221500069999999</v>
      </c>
      <c r="D680">
        <f t="shared" si="1338"/>
        <v>1.5406000005896203E-2</v>
      </c>
      <c r="F680">
        <f t="shared" ca="1" si="1342"/>
        <v>143.14723261605496</v>
      </c>
      <c r="G680">
        <f t="shared" ca="1" si="1343"/>
        <v>1046.7929329113942</v>
      </c>
      <c r="I680">
        <f>SUM(D$2:D680)/COUNT(D$2:D680)</f>
        <v>2.1441075221247694E-2</v>
      </c>
      <c r="J680">
        <f>D680/I680</f>
        <v>0.71852739878591321</v>
      </c>
      <c r="L680">
        <f ca="1">VARA(C$2:C680)</f>
        <v>6.7634758856565766E-2</v>
      </c>
      <c r="M680">
        <f ca="1">(L680-L679)/D680</f>
        <v>3.0015007197048034E-3</v>
      </c>
      <c r="N680">
        <f t="shared" ca="1" si="1344"/>
        <v>-0.15982798903400769</v>
      </c>
      <c r="O680" t="b">
        <f ca="1">IF(OR(O679,M680*MIN((B680-B$2)*Analysis!$B$19,1)&gt;Analysis!$B$18),TRUE,FALSE)</f>
        <v>1</v>
      </c>
      <c r="P680">
        <f ca="1">IF(O680,P679,SUM(C$2:C680)/COUNT(C$2:C680))</f>
        <v>9.8538943641176484</v>
      </c>
      <c r="Q680">
        <f ca="1">IF(O680,C680-P680,0)</f>
        <v>0.36760570588235097</v>
      </c>
      <c r="R680">
        <f ca="1">R679+Q680*$D680</f>
        <v>-9.7722967177871781E-2</v>
      </c>
      <c r="S680">
        <f t="shared" ca="1" si="1345"/>
        <v>-0.71610879204395084</v>
      </c>
      <c r="U680">
        <f ca="1">MEDIAN2(Q680,Analysis!$B$5,2)</f>
        <v>0.36760570588235097</v>
      </c>
      <c r="V680">
        <f t="shared" ref="V680:W680" ca="1" si="1418">V679+U680*$D680</f>
        <v>-9.7722967177871781E-2</v>
      </c>
      <c r="W680">
        <f t="shared" ca="1" si="1418"/>
        <v>-0.71610879204395084</v>
      </c>
      <c r="Y680">
        <f ca="1">AVERAGE2(U680,Analysis!$B$5,2)</f>
        <v>0.36760570588235097</v>
      </c>
      <c r="Z680">
        <f t="shared" ref="Z680:AA680" ca="1" si="1419">Z679+Y680*$D680</f>
        <v>-9.7722967177871781E-2</v>
      </c>
      <c r="AA680">
        <f t="shared" ca="1" si="1419"/>
        <v>-0.71610879204395084</v>
      </c>
      <c r="AD680">
        <f ca="1">IF(B680&gt;0,C680-Analysis!$B$14,0)</f>
        <v>0.36478392505713941</v>
      </c>
      <c r="AE680">
        <f ca="1">IF(B680&gt;0,AE679+AD680*$D680,0)</f>
        <v>-0.14033296212893664</v>
      </c>
      <c r="AF680">
        <f ca="1">IF(B680&gt;0,AF679+AE680*$D680,0)</f>
        <v>-1.1261973058117403</v>
      </c>
      <c r="AG680">
        <f ca="1">IF(AND(B680&gt;Analysis!$B$34,B680&lt;Analysis!$B$35),FilterInput(AD680,Analysis!$B$29,Analysis!$B$30),0)</f>
        <v>0.36478392505713941</v>
      </c>
      <c r="AH680">
        <f ca="1">MEDIAN2(AG680,Analysis!$B$5,2)</f>
        <v>0.36478392505713941</v>
      </c>
      <c r="AI680">
        <f ca="1">AVERAGE2(AH680,Analysis!$B$6,2)</f>
        <v>0.36478392505713941</v>
      </c>
      <c r="AJ680">
        <f ca="1">INTEGRAL2(AI680,$B680,AJ679,AI679,$B679,Analysis!$B$22)</f>
        <v>-0.18422342922279453</v>
      </c>
      <c r="AK680">
        <f ca="1">IF(AND(B680&lt;Analysis!$B$35,B680&gt;0),INTEGRAL2(AJ680,$B680,AK679,AJ679,$B679,Analysis!$B$23),0)</f>
        <v>-0.91656539854108476</v>
      </c>
      <c r="AM680">
        <f>Analysis!$B$31*'Flight Input'!U680+IF('Flight Input'!U680 &gt; 0,Analysis!$B$32,0)</f>
        <v>-1.016964</v>
      </c>
      <c r="AN680">
        <f ca="1">_xlfn.COVARIANCE.P($AK$102:$AK$1171,AM680:AM1749)</f>
        <v>0</v>
      </c>
      <c r="AO680">
        <f t="shared" ca="1" si="1341"/>
        <v>-0.10039860145891522</v>
      </c>
    </row>
    <row r="681" spans="1:41" x14ac:dyDescent="0.3">
      <c r="A681">
        <v>679</v>
      </c>
      <c r="B681">
        <f>'Flight Input'!M681</f>
        <v>14.611302000004798</v>
      </c>
      <c r="C681">
        <f ca="1">INDIRECT(CONCATENATE("'Flight Input'!",Analysis!$B$2,A681+2))</f>
        <v>10.365952320000002</v>
      </c>
      <c r="D681">
        <f t="shared" si="1338"/>
        <v>2.1653000003425404E-2</v>
      </c>
      <c r="F681">
        <f t="shared" ca="1" si="1342"/>
        <v>143.37168658167542</v>
      </c>
      <c r="G681">
        <f t="shared" ca="1" si="1343"/>
        <v>1049.8973600414383</v>
      </c>
      <c r="I681">
        <f>SUM(D$2:D681)/COUNT(D$2:D681)</f>
        <v>2.1441387334328956E-2</v>
      </c>
      <c r="J681">
        <f>D681/I681</f>
        <v>1.0098693552705726</v>
      </c>
      <c r="L681">
        <f ca="1">VARA(C$2:C681)</f>
        <v>6.7844661139276022E-2</v>
      </c>
      <c r="M681">
        <f ca="1">(L681-L680)/D681</f>
        <v>9.6939122836119853E-3</v>
      </c>
      <c r="N681">
        <f t="shared" ca="1" si="1344"/>
        <v>6.6712349317485149</v>
      </c>
      <c r="O681" t="b">
        <f ca="1">IF(OR(O680,M681*MIN((B681-B$2)*Analysis!$B$19,1)&gt;Analysis!$B$18),TRUE,FALSE)</f>
        <v>1</v>
      </c>
      <c r="P681">
        <f ca="1">IF(O681,P680,SUM(C$2:C681)/COUNT(C$2:C681))</f>
        <v>9.8538943641176484</v>
      </c>
      <c r="Q681">
        <f ca="1">IF(O681,C681-P681,0)</f>
        <v>0.51205795588235326</v>
      </c>
      <c r="R681">
        <f ca="1">R680+Q681*$D681</f>
        <v>-8.6635376257397173E-2</v>
      </c>
      <c r="S681">
        <f t="shared" ca="1" si="1345"/>
        <v>-0.71798470784634905</v>
      </c>
      <c r="U681">
        <f ca="1">MEDIAN2(Q681,Analysis!$B$5,2)</f>
        <v>0.51205795588235326</v>
      </c>
      <c r="V681">
        <f t="shared" ref="V681:W681" ca="1" si="1420">V680+U681*$D681</f>
        <v>-8.6635376257397173E-2</v>
      </c>
      <c r="W681">
        <f t="shared" ca="1" si="1420"/>
        <v>-0.71798470784634905</v>
      </c>
      <c r="Y681">
        <f ca="1">AVERAGE2(U681,Analysis!$B$5,2)</f>
        <v>0.51205795588235326</v>
      </c>
      <c r="Z681">
        <f t="shared" ref="Z681:AA681" ca="1" si="1421">Z680+Y681*$D681</f>
        <v>-8.6635376257397173E-2</v>
      </c>
      <c r="AA681">
        <f t="shared" ca="1" si="1421"/>
        <v>-0.71798470784634905</v>
      </c>
      <c r="AD681">
        <f ca="1">IF(B681&gt;0,C681-Analysis!$B$14,0)</f>
        <v>0.50923617505714169</v>
      </c>
      <c r="AE681">
        <f ca="1">IF(B681&gt;0,AE680+AD681*$D681,0)</f>
        <v>-0.12930647122868003</v>
      </c>
      <c r="AF681">
        <f ca="1">IF(B681&gt;0,AF680+AE681*$D681,0)</f>
        <v>-1.1289971788336979</v>
      </c>
      <c r="AG681">
        <f ca="1">IF(AND(B681&gt;Analysis!$B$34,B681&lt;Analysis!$B$35),FilterInput(AD681,Analysis!$B$29,Analysis!$B$30),0)</f>
        <v>0.50923617505714169</v>
      </c>
      <c r="AH681">
        <f ca="1">MEDIAN2(AG681,Analysis!$B$5,2)</f>
        <v>0.50923617505714169</v>
      </c>
      <c r="AI681">
        <f ca="1">AVERAGE2(AH681,Analysis!$B$6,2)</f>
        <v>0.50923617505714169</v>
      </c>
      <c r="AJ681">
        <f ca="1">INTEGRAL2(AI681,$B681,AJ680,AI680,$B680,Analysis!$B$22)</f>
        <v>-0.17632574750552796</v>
      </c>
      <c r="AK681">
        <f ca="1">IF(AND(B681&lt;Analysis!$B$35,B681&gt;0),INTEGRAL2(AJ681,$B681,AK680,AJ680,$B680,Analysis!$B$23),0)</f>
        <v>-0.92054568856387131</v>
      </c>
      <c r="AM681">
        <f>Analysis!$B$31*'Flight Input'!U681+IF('Flight Input'!U681 &gt; 0,Analysis!$B$32,0)</f>
        <v>-1.0189509999999999</v>
      </c>
      <c r="AN681">
        <f ca="1">_xlfn.COVARIANCE.P($AK$102:$AK$1171,AM681:AM1750)</f>
        <v>0</v>
      </c>
      <c r="AO681">
        <f t="shared" ca="1" si="1341"/>
        <v>-9.8405311436128629E-2</v>
      </c>
    </row>
    <row r="682" spans="1:41" x14ac:dyDescent="0.3">
      <c r="A682">
        <v>680</v>
      </c>
      <c r="B682">
        <f>'Flight Input'!M682</f>
        <v>14.62928799999645</v>
      </c>
      <c r="C682">
        <f ca="1">INDIRECT(CONCATENATE("'Flight Input'!",Analysis!$B$2,A682+2))</f>
        <v>10.303590150000002</v>
      </c>
      <c r="D682">
        <f t="shared" si="1338"/>
        <v>1.7985999991651624E-2</v>
      </c>
      <c r="F682">
        <f t="shared" ca="1" si="1342"/>
        <v>143.55700695402732</v>
      </c>
      <c r="G682">
        <f t="shared" ca="1" si="1343"/>
        <v>1052.4793763673149</v>
      </c>
      <c r="I682">
        <f>SUM(D$2:D682)/COUNT(D$2:D682)</f>
        <v>2.1436305882354432E-2</v>
      </c>
      <c r="J682">
        <f>D682/I682</f>
        <v>0.83904382081322271</v>
      </c>
      <c r="L682">
        <f ca="1">VARA(C$2:C682)</f>
        <v>6.7974849966886908E-2</v>
      </c>
      <c r="M682">
        <f ca="1">(L682-L681)/D682</f>
        <v>7.238342470327716E-3</v>
      </c>
      <c r="N682">
        <f t="shared" ca="1" si="1344"/>
        <v>-3.4672617607553713</v>
      </c>
      <c r="O682" t="b">
        <f ca="1">IF(OR(O681,M682*MIN((B682-B$2)*Analysis!$B$19,1)&gt;Analysis!$B$18),TRUE,FALSE)</f>
        <v>1</v>
      </c>
      <c r="P682">
        <f ca="1">IF(O682,P681,SUM(C$2:C682)/COUNT(C$2:C682))</f>
        <v>9.8538943641176484</v>
      </c>
      <c r="Q682">
        <f ca="1">IF(O682,C682-P682,0)</f>
        <v>0.44969578588235315</v>
      </c>
      <c r="R682">
        <f ca="1">R681+Q682*$D682</f>
        <v>-7.8547147856271399E-2</v>
      </c>
      <c r="S682">
        <f t="shared" ca="1" si="1345"/>
        <v>-0.71939745684703615</v>
      </c>
      <c r="U682">
        <f ca="1">MEDIAN2(Q682,Analysis!$B$5,2)</f>
        <v>0.44969578588235315</v>
      </c>
      <c r="V682">
        <f t="shared" ref="V682:W682" ca="1" si="1422">V681+U682*$D682</f>
        <v>-7.8547147856271399E-2</v>
      </c>
      <c r="W682">
        <f t="shared" ca="1" si="1422"/>
        <v>-0.71939745684703615</v>
      </c>
      <c r="Y682">
        <f ca="1">AVERAGE2(U682,Analysis!$B$5,2)</f>
        <v>0.44969578588235315</v>
      </c>
      <c r="Z682">
        <f t="shared" ref="Z682:AA682" ca="1" si="1423">Z681+Y682*$D682</f>
        <v>-7.8547147856271399E-2</v>
      </c>
      <c r="AA682">
        <f t="shared" ca="1" si="1423"/>
        <v>-0.71939745684703615</v>
      </c>
      <c r="AD682">
        <f ca="1">IF(B682&gt;0,C682-Analysis!$B$14,0)</f>
        <v>0.44687400505714159</v>
      </c>
      <c r="AE682">
        <f ca="1">IF(B682&gt;0,AE681+AD682*$D682,0)</f>
        <v>-0.12126899537745295</v>
      </c>
      <c r="AF682">
        <f ca="1">IF(B682&gt;0,AF681+AE682*$D682,0)</f>
        <v>-1.1311783229835444</v>
      </c>
      <c r="AG682">
        <f ca="1">IF(AND(B682&gt;Analysis!$B$34,B682&lt;Analysis!$B$35),FilterInput(AD682,Analysis!$B$29,Analysis!$B$30),0)</f>
        <v>0.44687400505714159</v>
      </c>
      <c r="AH682">
        <f ca="1">MEDIAN2(AG682,Analysis!$B$5,2)</f>
        <v>0.44687400505714159</v>
      </c>
      <c r="AI682">
        <f ca="1">AVERAGE2(AH682,Analysis!$B$6,2)</f>
        <v>0.44687400505714159</v>
      </c>
      <c r="AJ682">
        <f ca="1">INTEGRAL2(AI682,$B682,AJ681,AI681,$B681,Analysis!$B$22)</f>
        <v>-0.16666212588850662</v>
      </c>
      <c r="AK682">
        <f ca="1">IF(AND(B682&lt;Analysis!$B$35,B682&gt;0),INTEGRAL2(AJ682,$B682,AK681,AJ681,$B681,Analysis!$B$23),0)</f>
        <v>-0.92378236572047934</v>
      </c>
      <c r="AM682">
        <f>Analysis!$B$31*'Flight Input'!U682+IF('Flight Input'!U682 &gt; 0,Analysis!$B$32,0)</f>
        <v>-1.0189509999999999</v>
      </c>
      <c r="AN682">
        <f ca="1">_xlfn.COVARIANCE.P($AK$102:$AK$1171,AM682:AM1751)</f>
        <v>0</v>
      </c>
      <c r="AO682">
        <f t="shared" ca="1" si="1341"/>
        <v>-9.5168634279520603E-2</v>
      </c>
    </row>
    <row r="683" spans="1:41" x14ac:dyDescent="0.3">
      <c r="A683">
        <v>681</v>
      </c>
      <c r="B683">
        <f>'Flight Input'!M683</f>
        <v>14.649248999994597</v>
      </c>
      <c r="C683">
        <f ca="1">INDIRECT(CONCATENATE("'Flight Input'!",Analysis!$B$2,A683+2))</f>
        <v>10.13945904</v>
      </c>
      <c r="D683">
        <f t="shared" si="1338"/>
        <v>1.9960999998147599E-2</v>
      </c>
      <c r="F683">
        <f t="shared" ca="1" si="1342"/>
        <v>143.75940069590598</v>
      </c>
      <c r="G683">
        <f t="shared" ca="1" si="1343"/>
        <v>1055.3489577643395</v>
      </c>
      <c r="I683">
        <f>SUM(D$2:D683)/COUNT(D$2:D683)</f>
        <v>2.1434139500732981E-2</v>
      </c>
      <c r="J683">
        <f>D683/I683</f>
        <v>0.93127134856358451</v>
      </c>
      <c r="L683">
        <f ca="1">VARA(C$2:C683)</f>
        <v>6.7953288403568859E-2</v>
      </c>
      <c r="M683">
        <f ca="1">(L683-L682)/D683</f>
        <v>-1.0801845258278241E-3</v>
      </c>
      <c r="N683">
        <f t="shared" ca="1" si="1344"/>
        <v>-8.2225895503848943</v>
      </c>
      <c r="O683" t="b">
        <f ca="1">IF(OR(O682,M683*MIN((B683-B$2)*Analysis!$B$19,1)&gt;Analysis!$B$18),TRUE,FALSE)</f>
        <v>1</v>
      </c>
      <c r="P683">
        <f ca="1">IF(O683,P682,SUM(C$2:C683)/COUNT(C$2:C683))</f>
        <v>9.8538943641176484</v>
      </c>
      <c r="Q683">
        <f ca="1">IF(O683,C683-P683,0)</f>
        <v>0.28556467588235179</v>
      </c>
      <c r="R683">
        <f ca="1">R682+Q683*$D683</f>
        <v>-7.284699136151275E-2</v>
      </c>
      <c r="S683">
        <f t="shared" ca="1" si="1345"/>
        <v>-0.72085155564146841</v>
      </c>
      <c r="U683">
        <f ca="1">MEDIAN2(Q683,Analysis!$B$5,2)</f>
        <v>0.28556467588235179</v>
      </c>
      <c r="V683">
        <f t="shared" ref="V683:W683" ca="1" si="1424">V682+U683*$D683</f>
        <v>-7.284699136151275E-2</v>
      </c>
      <c r="W683">
        <f t="shared" ca="1" si="1424"/>
        <v>-0.72085155564146841</v>
      </c>
      <c r="Y683">
        <f ca="1">AVERAGE2(U683,Analysis!$B$5,2)</f>
        <v>0.28556467588235179</v>
      </c>
      <c r="Z683">
        <f t="shared" ref="Z683:AA683" ca="1" si="1425">Z682+Y683*$D683</f>
        <v>-7.284699136151275E-2</v>
      </c>
      <c r="AA683">
        <f t="shared" ca="1" si="1425"/>
        <v>-0.72085155564146841</v>
      </c>
      <c r="AD683">
        <f ca="1">IF(B683&gt;0,C683-Analysis!$B$14,0)</f>
        <v>0.28274289505714023</v>
      </c>
      <c r="AE683">
        <f ca="1">IF(B683&gt;0,AE682+AD683*$D683,0)</f>
        <v>-0.11562516444974112</v>
      </c>
      <c r="AF683">
        <f ca="1">IF(B683&gt;0,AF682+AE683*$D683,0)</f>
        <v>-1.1334863168909115</v>
      </c>
      <c r="AG683">
        <f ca="1">IF(AND(B683&gt;Analysis!$B$34,B683&lt;Analysis!$B$35),FilterInput(AD683,Analysis!$B$29,Analysis!$B$30),0)</f>
        <v>0.28274289505714023</v>
      </c>
      <c r="AH683">
        <f ca="1">MEDIAN2(AG683,Analysis!$B$5,2)</f>
        <v>0.28274289505714023</v>
      </c>
      <c r="AI683">
        <f ca="1">AVERAGE2(AH683,Analysis!$B$6,2)</f>
        <v>0.28274289505714023</v>
      </c>
      <c r="AJ683">
        <f ca="1">INTEGRAL2(AI683,$B683,AJ682,AI682,$B682,Analysis!$B$22)</f>
        <v>-0.15716190046166428</v>
      </c>
      <c r="AK683">
        <f ca="1">IF(AND(B683&lt;Analysis!$B$35,B683&gt;0),INTEGRAL2(AJ683,$B683,AK682,AJ682,$B682,Analysis!$B$23),0)</f>
        <v>-0.92713126742744412</v>
      </c>
      <c r="AM683">
        <f>Analysis!$B$31*'Flight Input'!U683+IF('Flight Input'!U683 &gt; 0,Analysis!$B$32,0)</f>
        <v>-1.0209379999999999</v>
      </c>
      <c r="AN683">
        <f ca="1">_xlfn.COVARIANCE.P($AK$102:$AK$1171,AM683:AM1752)</f>
        <v>0</v>
      </c>
      <c r="AO683">
        <f t="shared" ca="1" si="1341"/>
        <v>-9.3806732572555784E-2</v>
      </c>
    </row>
    <row r="684" spans="1:41" x14ac:dyDescent="0.3">
      <c r="A684">
        <v>682</v>
      </c>
      <c r="B684">
        <f>'Flight Input'!M684</f>
        <v>14.669626999995671</v>
      </c>
      <c r="C684">
        <f ca="1">INDIRECT(CONCATENATE("'Flight Input'!",Analysis!$B$2,A684+2))</f>
        <v>9.9703248300000009</v>
      </c>
      <c r="D684">
        <f t="shared" si="1338"/>
        <v>2.0378000001073815E-2</v>
      </c>
      <c r="F684">
        <f t="shared" ca="1" si="1342"/>
        <v>143.96257597530243</v>
      </c>
      <c r="G684">
        <f t="shared" ca="1" si="1343"/>
        <v>1058.2826271377187</v>
      </c>
      <c r="I684">
        <f>SUM(D$2:D684)/COUNT(D$2:D684)</f>
        <v>2.1432590909091252E-2</v>
      </c>
      <c r="J684">
        <f>D684/I684</f>
        <v>0.95079498729338874</v>
      </c>
      <c r="L684">
        <f ca="1">VARA(C$2:C684)</f>
        <v>6.7859196110383047E-2</v>
      </c>
      <c r="M684">
        <f ca="1">(L684-L683)/D684</f>
        <v>-4.6173468044388424E-3</v>
      </c>
      <c r="N684">
        <f t="shared" ca="1" si="1344"/>
        <v>-8.2998434581944647</v>
      </c>
      <c r="O684" t="b">
        <f ca="1">IF(OR(O683,M684*MIN((B684-B$2)*Analysis!$B$19,1)&gt;Analysis!$B$18),TRUE,FALSE)</f>
        <v>1</v>
      </c>
      <c r="P684">
        <f ca="1">IF(O684,P683,SUM(C$2:C684)/COUNT(C$2:C684))</f>
        <v>9.8538943641176484</v>
      </c>
      <c r="Q684">
        <f ca="1">IF(O684,C684-P684,0)</f>
        <v>0.11643046588235251</v>
      </c>
      <c r="R684">
        <f ca="1">R683+Q684*$D684</f>
        <v>-7.0474371327637148E-2</v>
      </c>
      <c r="S684">
        <f t="shared" ca="1" si="1345"/>
        <v>-0.72228768238045871</v>
      </c>
      <c r="U684">
        <f ca="1">MEDIAN2(Q684,Analysis!$B$5,2)</f>
        <v>0.11643046588235251</v>
      </c>
      <c r="V684">
        <f t="shared" ref="V684:W684" ca="1" si="1426">V683+U684*$D684</f>
        <v>-7.0474371327637148E-2</v>
      </c>
      <c r="W684">
        <f t="shared" ca="1" si="1426"/>
        <v>-0.72228768238045871</v>
      </c>
      <c r="Y684">
        <f ca="1">AVERAGE2(U684,Analysis!$B$5,2)</f>
        <v>0.11643046588235251</v>
      </c>
      <c r="Z684">
        <f t="shared" ref="Z684:AA684" ca="1" si="1427">Z683+Y684*$D684</f>
        <v>-7.0474371327637148E-2</v>
      </c>
      <c r="AA684">
        <f t="shared" ca="1" si="1427"/>
        <v>-0.72228768238045871</v>
      </c>
      <c r="AD684">
        <f ca="1">IF(B684&gt;0,C684-Analysis!$B$14,0)</f>
        <v>0.11360868505714095</v>
      </c>
      <c r="AE684">
        <f ca="1">IF(B684&gt;0,AE683+AD684*$D684,0)</f>
        <v>-0.1133100466655247</v>
      </c>
      <c r="AF684">
        <f ca="1">IF(B684&gt;0,AF683+AE684*$D684,0)</f>
        <v>-1.1357953490219832</v>
      </c>
      <c r="AG684">
        <f ca="1">IF(AND(B684&gt;Analysis!$B$34,B684&lt;Analysis!$B$35),FilterInput(AD684,Analysis!$B$29,Analysis!$B$30),0)</f>
        <v>0.11360868505714095</v>
      </c>
      <c r="AH684">
        <f ca="1">MEDIAN2(AG684,Analysis!$B$5,2)</f>
        <v>0.11360868505714095</v>
      </c>
      <c r="AI684">
        <f ca="1">AVERAGE2(AH684,Analysis!$B$6,2)</f>
        <v>0.11360868505714095</v>
      </c>
      <c r="AJ684">
        <f ca="1">INTEGRAL2(AI684,$B684,AJ683,AI683,$B683,Analysis!$B$22)</f>
        <v>-0.15095415609555465</v>
      </c>
      <c r="AK684">
        <f ca="1">IF(AND(B684&lt;Analysis!$B$35,B684&gt;0),INTEGRAL2(AJ684,$B684,AK683,AJ683,$B683,Analysis!$B$23),0)</f>
        <v>-0.93034297144442824</v>
      </c>
      <c r="AM684">
        <f>Analysis!$B$31*'Flight Input'!U684+IF('Flight Input'!U684 &gt; 0,Analysis!$B$32,0)</f>
        <v>-1.0129899999999998</v>
      </c>
      <c r="AN684">
        <f ca="1">_xlfn.COVARIANCE.P($AK$102:$AK$1171,AM684:AM1753)</f>
        <v>0</v>
      </c>
      <c r="AO684">
        <f t="shared" ca="1" si="1341"/>
        <v>-8.26470285555716E-2</v>
      </c>
    </row>
    <row r="685" spans="1:41" x14ac:dyDescent="0.3">
      <c r="A685">
        <v>683</v>
      </c>
      <c r="B685">
        <f>'Flight Input'!M685</f>
        <v>14.690189999993891</v>
      </c>
      <c r="C685">
        <f ca="1">INDIRECT(CONCATENATE("'Flight Input'!",Analysis!$B$2,A685+2))</f>
        <v>9.868663800000002</v>
      </c>
      <c r="D685">
        <f t="shared" si="1338"/>
        <v>2.0562999998219311E-2</v>
      </c>
      <c r="F685">
        <f t="shared" ca="1" si="1342"/>
        <v>144.16550530900426</v>
      </c>
      <c r="G685">
        <f t="shared" ca="1" si="1343"/>
        <v>1061.2471024231311</v>
      </c>
      <c r="I685">
        <f>SUM(D$2:D685)/COUNT(D$2:D685)</f>
        <v>2.143131771595674E-2</v>
      </c>
      <c r="J685">
        <f>D685/I685</f>
        <v>0.95948369907787234</v>
      </c>
      <c r="L685">
        <f ca="1">VARA(C$2:C685)</f>
        <v>6.7762204758807107E-2</v>
      </c>
      <c r="M685">
        <f ca="1">(L685-L684)/D685</f>
        <v>-4.7167899423400652E-3</v>
      </c>
      <c r="N685">
        <f t="shared" ca="1" si="1344"/>
        <v>-4.9438812434373602</v>
      </c>
      <c r="O685" t="b">
        <f ca="1">IF(OR(O684,M685*MIN((B685-B$2)*Analysis!$B$19,1)&gt;Analysis!$B$18),TRUE,FALSE)</f>
        <v>1</v>
      </c>
      <c r="P685">
        <f ca="1">IF(O685,P684,SUM(C$2:C685)/COUNT(C$2:C685))</f>
        <v>9.8538943641176484</v>
      </c>
      <c r="Q685">
        <f ca="1">IF(O685,C685-P685,0)</f>
        <v>1.4769435882353577E-2</v>
      </c>
      <c r="R685">
        <f ca="1">R684+Q685*$D685</f>
        <v>-7.0170667417614616E-2</v>
      </c>
      <c r="S685">
        <f t="shared" ca="1" si="1345"/>
        <v>-0.72373060181444215</v>
      </c>
      <c r="U685">
        <f ca="1">MEDIAN2(Q685,Analysis!$B$5,2)</f>
        <v>1.4769435882353577E-2</v>
      </c>
      <c r="V685">
        <f t="shared" ref="V685:W685" ca="1" si="1428">V684+U685*$D685</f>
        <v>-7.0170667417614616E-2</v>
      </c>
      <c r="W685">
        <f t="shared" ca="1" si="1428"/>
        <v>-0.72373060181444215</v>
      </c>
      <c r="Y685">
        <f ca="1">AVERAGE2(U685,Analysis!$B$5,2)</f>
        <v>1.4769435882353577E-2</v>
      </c>
      <c r="Z685">
        <f t="shared" ref="Z685:AA685" ca="1" si="1429">Z684+Y685*$D685</f>
        <v>-7.0170667417614616E-2</v>
      </c>
      <c r="AA685">
        <f t="shared" ca="1" si="1429"/>
        <v>-0.72373060181444215</v>
      </c>
      <c r="AD685">
        <f ca="1">IF(B685&gt;0,C685-Analysis!$B$14,0)</f>
        <v>1.1947655057142015E-2</v>
      </c>
      <c r="AE685">
        <f ca="1">IF(B685&gt;0,AE684+AD685*$D685,0)</f>
        <v>-0.11306436703460597</v>
      </c>
      <c r="AF685">
        <f ca="1">IF(B685&gt;0,AF684+AE685*$D685,0)</f>
        <v>-1.1381202916011144</v>
      </c>
      <c r="AG685">
        <f ca="1">IF(AND(B685&gt;Analysis!$B$34,B685&lt;Analysis!$B$35),FilterInput(AD685,Analysis!$B$29,Analysis!$B$30),0)</f>
        <v>1.1947655057142015E-2</v>
      </c>
      <c r="AH685">
        <f ca="1">MEDIAN2(AG685,Analysis!$B$5,2)</f>
        <v>1.1947655057142015E-2</v>
      </c>
      <c r="AI685">
        <f ca="1">AVERAGE2(AH685,Analysis!$B$6,2)</f>
        <v>1.1947655057142015E-2</v>
      </c>
      <c r="AJ685">
        <f ca="1">INTEGRAL2(AI685,$B685,AJ684,AI684,$B684,Analysis!$B$22)</f>
        <v>-0.14838979616146381</v>
      </c>
      <c r="AK685">
        <f ca="1">IF(AND(B685&lt;Analysis!$B$35,B685&gt;0),INTEGRAL2(AJ685,$B685,AK684,AJ684,$B684,Analysis!$B$23),0)</f>
        <v>-0.93344980565173141</v>
      </c>
      <c r="AM685">
        <f>Analysis!$B$31*'Flight Input'!U685+IF('Flight Input'!U685 &gt; 0,Analysis!$B$32,0)</f>
        <v>-1.0129899999999998</v>
      </c>
      <c r="AN685">
        <f ca="1">_xlfn.COVARIANCE.P($AK$102:$AK$1171,AM685:AM1754)</f>
        <v>0</v>
      </c>
      <c r="AO685">
        <f t="shared" ca="1" si="1341"/>
        <v>-7.9540194348268423E-2</v>
      </c>
    </row>
    <row r="686" spans="1:41" x14ac:dyDescent="0.3">
      <c r="A686">
        <v>684</v>
      </c>
      <c r="B686">
        <f>'Flight Input'!M686</f>
        <v>14.709805000005872</v>
      </c>
      <c r="C686">
        <f ca="1">INDIRECT(CONCATENATE("'Flight Input'!",Analysis!$B$2,A686+2))</f>
        <v>9.9307120500000003</v>
      </c>
      <c r="D686">
        <f t="shared" si="1338"/>
        <v>1.9615000011981465E-2</v>
      </c>
      <c r="F686">
        <f t="shared" ca="1" si="1342"/>
        <v>144.360296225984</v>
      </c>
      <c r="G686">
        <f t="shared" ca="1" si="1343"/>
        <v>1064.0787296353335</v>
      </c>
      <c r="I686">
        <f>SUM(D$2:D686)/COUNT(D$2:D686)</f>
        <v>2.142866228071701E-2</v>
      </c>
      <c r="J686">
        <f>D686/I686</f>
        <v>0.91536278630105605</v>
      </c>
      <c r="L686">
        <f ca="1">VARA(C$2:C686)</f>
        <v>6.7663837479104871E-2</v>
      </c>
      <c r="M686">
        <f ca="1">(L686-L685)/D686</f>
        <v>-5.0149008229492592E-3</v>
      </c>
      <c r="N686">
        <f t="shared" ca="1" si="1344"/>
        <v>3.1633061413253794</v>
      </c>
      <c r="O686" t="b">
        <f ca="1">IF(OR(O685,M686*MIN((B686-B$2)*Analysis!$B$19,1)&gt;Analysis!$B$18),TRUE,FALSE)</f>
        <v>1</v>
      </c>
      <c r="P686">
        <f ca="1">IF(O686,P685,SUM(C$2:C686)/COUNT(C$2:C686))</f>
        <v>9.8538943641176484</v>
      </c>
      <c r="Q686">
        <f ca="1">IF(O686,C686-P686,0)</f>
        <v>7.6817685882351938E-2</v>
      </c>
      <c r="R686">
        <f ca="1">R685+Q686*$D686</f>
        <v>-6.8663888508111892E-2</v>
      </c>
      <c r="S686">
        <f t="shared" ca="1" si="1345"/>
        <v>-0.7250774439883515</v>
      </c>
      <c r="U686">
        <f ca="1">MEDIAN2(Q686,Analysis!$B$5,2)</f>
        <v>7.6817685882351938E-2</v>
      </c>
      <c r="V686">
        <f t="shared" ref="V686:W686" ca="1" si="1430">V685+U686*$D686</f>
        <v>-6.8663888508111892E-2</v>
      </c>
      <c r="W686">
        <f t="shared" ca="1" si="1430"/>
        <v>-0.7250774439883515</v>
      </c>
      <c r="Y686">
        <f ca="1">AVERAGE2(U686,Analysis!$B$5,2)</f>
        <v>7.6817685882351938E-2</v>
      </c>
      <c r="Z686">
        <f t="shared" ref="Z686:AA686" ca="1" si="1431">Z685+Y686*$D686</f>
        <v>-6.8663888508111892E-2</v>
      </c>
      <c r="AA686">
        <f t="shared" ca="1" si="1431"/>
        <v>-0.7250774439883515</v>
      </c>
      <c r="AD686">
        <f ca="1">IF(B686&gt;0,C686-Analysis!$B$14,0)</f>
        <v>7.3995905057140376E-2</v>
      </c>
      <c r="AE686">
        <f ca="1">IF(B686&gt;0,AE685+AD686*$D686,0)</f>
        <v>-0.11161293735602358</v>
      </c>
      <c r="AF686">
        <f ca="1">IF(B686&gt;0,AF685+AE686*$D686,0)</f>
        <v>-1.1403095793686902</v>
      </c>
      <c r="AG686">
        <f ca="1">IF(AND(B686&gt;Analysis!$B$34,B686&lt;Analysis!$B$35),FilterInput(AD686,Analysis!$B$29,Analysis!$B$30),0)</f>
        <v>7.3995905057140376E-2</v>
      </c>
      <c r="AH686">
        <f ca="1">MEDIAN2(AG686,Analysis!$B$5,2)</f>
        <v>7.3995905057140376E-2</v>
      </c>
      <c r="AI686">
        <f ca="1">AVERAGE2(AH686,Analysis!$B$6,2)</f>
        <v>7.3995905057140376E-2</v>
      </c>
      <c r="AJ686">
        <f ca="1">INTEGRAL2(AI686,$B686,AJ685,AI685,$B685,Analysis!$B$22)</f>
        <v>-0.14842195706316302</v>
      </c>
      <c r="AK686">
        <f ca="1">IF(AND(B686&lt;Analysis!$B$35,B686&gt;0),INTEGRAL2(AJ686,$B686,AK685,AJ685,$B685,Analysis!$B$23),0)</f>
        <v>-0.93636037271595329</v>
      </c>
      <c r="AM686">
        <f>Analysis!$B$31*'Flight Input'!U686+IF('Flight Input'!U686 &gt; 0,Analysis!$B$32,0)</f>
        <v>-1.0090159999999999</v>
      </c>
      <c r="AN686">
        <f ca="1">_xlfn.COVARIANCE.P($AK$102:$AK$1171,AM686:AM1755)</f>
        <v>0</v>
      </c>
      <c r="AO686">
        <f t="shared" ca="1" si="1341"/>
        <v>-7.265562728404662E-2</v>
      </c>
    </row>
    <row r="687" spans="1:41" x14ac:dyDescent="0.3">
      <c r="A687">
        <v>685</v>
      </c>
      <c r="B687">
        <f>'Flight Input'!M687</f>
        <v>14.731016999998246</v>
      </c>
      <c r="C687">
        <f ca="1">INDIRECT(CONCATENATE("'Flight Input'!",Analysis!$B$2,A687+2))</f>
        <v>9.8646417000000017</v>
      </c>
      <c r="D687">
        <f t="shared" si="1338"/>
        <v>2.1211999992374331E-2</v>
      </c>
      <c r="F687">
        <f t="shared" ca="1" si="1342"/>
        <v>144.56954500564919</v>
      </c>
      <c r="G687">
        <f t="shared" ca="1" si="1343"/>
        <v>1067.1453388228908</v>
      </c>
      <c r="I687">
        <f>SUM(D$2:D687)/COUNT(D$2:D687)</f>
        <v>2.1428345985405561E-2</v>
      </c>
      <c r="J687">
        <f>D687/I687</f>
        <v>0.98990374743908938</v>
      </c>
      <c r="L687">
        <f ca="1">VARA(C$2:C687)</f>
        <v>6.7567906102682776E-2</v>
      </c>
      <c r="M687">
        <f ca="1">(L687-L686)/D687</f>
        <v>-4.5225050186961388E-3</v>
      </c>
      <c r="N687">
        <f t="shared" ca="1" si="1344"/>
        <v>-3.1147628711932285</v>
      </c>
      <c r="O687" t="b">
        <f ca="1">IF(OR(O686,M687*MIN((B687-B$2)*Analysis!$B$19,1)&gt;Analysis!$B$18),TRUE,FALSE)</f>
        <v>1</v>
      </c>
      <c r="P687">
        <f ca="1">IF(O687,P686,SUM(C$2:C687)/COUNT(C$2:C687))</f>
        <v>9.8538943641176484</v>
      </c>
      <c r="Q687">
        <f ca="1">IF(O687,C687-P687,0)</f>
        <v>1.0747335882353326E-2</v>
      </c>
      <c r="R687">
        <f ca="1">R686+Q687*$D687</f>
        <v>-6.8435916019457366E-2</v>
      </c>
      <c r="S687">
        <f t="shared" ca="1" si="1345"/>
        <v>-0.7265291066384344</v>
      </c>
      <c r="U687">
        <f ca="1">MEDIAN2(Q687,Analysis!$B$5,2)</f>
        <v>1.0747335882353326E-2</v>
      </c>
      <c r="V687">
        <f t="shared" ref="V687:W687" ca="1" si="1432">V686+U687*$D687</f>
        <v>-6.8435916019457366E-2</v>
      </c>
      <c r="W687">
        <f t="shared" ca="1" si="1432"/>
        <v>-0.7265291066384344</v>
      </c>
      <c r="Y687">
        <f ca="1">AVERAGE2(U687,Analysis!$B$5,2)</f>
        <v>1.0747335882353326E-2</v>
      </c>
      <c r="Z687">
        <f t="shared" ref="Z687:AA687" ca="1" si="1433">Z686+Y687*$D687</f>
        <v>-6.8435916019457366E-2</v>
      </c>
      <c r="AA687">
        <f t="shared" ca="1" si="1433"/>
        <v>-0.7265291066384344</v>
      </c>
      <c r="AD687">
        <f ca="1">IF(B687&gt;0,C687-Analysis!$B$14,0)</f>
        <v>7.9255550571417643E-3</v>
      </c>
      <c r="AE687">
        <f ca="1">IF(B687&gt;0,AE686+AD687*$D687,0)</f>
        <v>-0.11144482048221192</v>
      </c>
      <c r="AF687">
        <f ca="1">IF(B687&gt;0,AF686+AE687*$D687,0)</f>
        <v>-1.142673546899909</v>
      </c>
      <c r="AG687">
        <f ca="1">IF(AND(B687&gt;Analysis!$B$34,B687&lt;Analysis!$B$35),FilterInput(AD687,Analysis!$B$29,Analysis!$B$30),0)</f>
        <v>7.9255550571417643E-3</v>
      </c>
      <c r="AH687">
        <f ca="1">MEDIAN2(AG687,Analysis!$B$5,2)</f>
        <v>7.9255550571417643E-3</v>
      </c>
      <c r="AI687">
        <f ca="1">AVERAGE2(AH687,Analysis!$B$6,2)</f>
        <v>7.9255550571417643E-3</v>
      </c>
      <c r="AJ687">
        <f ca="1">INTEGRAL2(AI687,$B687,AJ686,AI686,$B686,Analysis!$B$22)</f>
        <v>-0.14679301640276174</v>
      </c>
      <c r="AK687">
        <f ca="1">IF(AND(B687&lt;Analysis!$B$35,B687&gt;0),INTEGRAL2(AJ687,$B687,AK686,AJ686,$B686,Analysis!$B$23),0)</f>
        <v>-0.93950831922205313</v>
      </c>
      <c r="AM687">
        <f>Analysis!$B$31*'Flight Input'!U687+IF('Flight Input'!U687 &gt; 0,Analysis!$B$32,0)</f>
        <v>-1.0090159999999999</v>
      </c>
      <c r="AN687">
        <f ca="1">_xlfn.COVARIANCE.P($AK$102:$AK$1171,AM687:AM1756)</f>
        <v>0</v>
      </c>
      <c r="AO687">
        <f t="shared" ca="1" si="1341"/>
        <v>-6.9507680777946779E-2</v>
      </c>
    </row>
    <row r="688" spans="1:41" x14ac:dyDescent="0.3">
      <c r="A688">
        <v>686</v>
      </c>
      <c r="B688">
        <f>'Flight Input'!M688</f>
        <v>14.746809999996913</v>
      </c>
      <c r="C688">
        <f ca="1">INDIRECT(CONCATENATE("'Flight Input'!",Analysis!$B$2,A688+2))</f>
        <v>9.7256339999999994</v>
      </c>
      <c r="D688">
        <f t="shared" si="1338"/>
        <v>1.5792999998666346E-2</v>
      </c>
      <c r="F688">
        <f t="shared" ca="1" si="1342"/>
        <v>144.72314194339822</v>
      </c>
      <c r="G688">
        <f t="shared" ca="1" si="1343"/>
        <v>1069.4309514034098</v>
      </c>
      <c r="I688">
        <f>SUM(D$2:D688)/COUNT(D$2:D688)</f>
        <v>2.1420131195337429E-2</v>
      </c>
      <c r="J688">
        <f>D688/I688</f>
        <v>0.73729707136920086</v>
      </c>
      <c r="L688">
        <f ca="1">VARA(C$2:C688)</f>
        <v>6.7518234010615033E-2</v>
      </c>
      <c r="M688">
        <f ca="1">(L688-L687)/D688</f>
        <v>-3.1451967372847166E-3</v>
      </c>
      <c r="N688">
        <f t="shared" ca="1" si="1344"/>
        <v>-8.8018552530704053</v>
      </c>
      <c r="O688" t="b">
        <f ca="1">IF(OR(O687,M688*MIN((B688-B$2)*Analysis!$B$19,1)&gt;Analysis!$B$18),TRUE,FALSE)</f>
        <v>1</v>
      </c>
      <c r="P688">
        <f ca="1">IF(O688,P687,SUM(C$2:C688)/COUNT(C$2:C688))</f>
        <v>9.8538943641176484</v>
      </c>
      <c r="Q688">
        <f ca="1">IF(O688,C688-P688,0)</f>
        <v>-0.12826036411764896</v>
      </c>
      <c r="R688">
        <f ca="1">R687+Q688*$D688</f>
        <v>-7.0461531949796347E-2</v>
      </c>
      <c r="S688">
        <f t="shared" ca="1" si="1345"/>
        <v>-0.72764190561242359</v>
      </c>
      <c r="U688">
        <f ca="1">MEDIAN2(Q688,Analysis!$B$5,2)</f>
        <v>-0.12826036411764896</v>
      </c>
      <c r="V688">
        <f t="shared" ref="V688:W688" ca="1" si="1434">V687+U688*$D688</f>
        <v>-7.0461531949796347E-2</v>
      </c>
      <c r="W688">
        <f t="shared" ca="1" si="1434"/>
        <v>-0.72764190561242359</v>
      </c>
      <c r="Y688">
        <f ca="1">AVERAGE2(U688,Analysis!$B$5,2)</f>
        <v>-0.12826036411764896</v>
      </c>
      <c r="Z688">
        <f t="shared" ref="Z688:AA688" ca="1" si="1435">Z687+Y688*$D688</f>
        <v>-7.0461531949796347E-2</v>
      </c>
      <c r="AA688">
        <f t="shared" ca="1" si="1435"/>
        <v>-0.72764190561242359</v>
      </c>
      <c r="AD688">
        <f ca="1">IF(B688&gt;0,C688-Analysis!$B$14,0)</f>
        <v>-0.13108214494286052</v>
      </c>
      <c r="AE688">
        <f ca="1">IF(B688&gt;0,AE687+AD688*$D688,0)</f>
        <v>-0.11351500079711969</v>
      </c>
      <c r="AF688">
        <f ca="1">IF(B688&gt;0,AF687+AE688*$D688,0)</f>
        <v>-1.1444662893073465</v>
      </c>
      <c r="AG688">
        <f ca="1">IF(AND(B688&gt;Analysis!$B$34,B688&lt;Analysis!$B$35),FilterInput(AD688,Analysis!$B$29,Analysis!$B$30),0)</f>
        <v>-0.13108214494286052</v>
      </c>
      <c r="AH688">
        <f ca="1">MEDIAN2(AG688,Analysis!$B$5,2)</f>
        <v>-0.13108214494286052</v>
      </c>
      <c r="AI688">
        <f ca="1">AVERAGE2(AH688,Analysis!$B$6,2)</f>
        <v>-0.13108214494286052</v>
      </c>
      <c r="AJ688">
        <f ca="1">INTEGRAL2(AI688,$B688,AJ687,AI687,$B687,Analysis!$B$22)</f>
        <v>-0.1447351266039795</v>
      </c>
      <c r="AK688">
        <f ca="1">IF(AND(B688&lt;Analysis!$B$35,B688&gt;0),INTEGRAL2(AJ688,$B688,AK687,AJ687,$B687,Analysis!$B$23),0)</f>
        <v>-0.94185210632044614</v>
      </c>
      <c r="AM688">
        <f>Analysis!$B$31*'Flight Input'!U688+IF('Flight Input'!U688 &gt; 0,Analysis!$B$32,0)</f>
        <v>-1.007029</v>
      </c>
      <c r="AN688">
        <f ca="1">_xlfn.COVARIANCE.P($AK$102:$AK$1171,AM688:AM1757)</f>
        <v>0</v>
      </c>
      <c r="AO688">
        <f t="shared" ca="1" si="1341"/>
        <v>-6.5176893679553816E-2</v>
      </c>
    </row>
    <row r="689" spans="1:41" x14ac:dyDescent="0.3">
      <c r="A689">
        <v>687</v>
      </c>
      <c r="B689">
        <f>'Flight Input'!M689</f>
        <v>14.770151999997324</v>
      </c>
      <c r="C689">
        <f ca="1">INDIRECT(CONCATENATE("'Flight Input'!",Analysis!$B$2,A689+2))</f>
        <v>9.8339167799999991</v>
      </c>
      <c r="D689">
        <f t="shared" si="1338"/>
        <v>2.3342000000411645E-2</v>
      </c>
      <c r="F689">
        <f t="shared" ca="1" si="1342"/>
        <v>144.95268522888102</v>
      </c>
      <c r="G689">
        <f t="shared" ca="1" si="1343"/>
        <v>1072.814436982082</v>
      </c>
      <c r="I689">
        <f>SUM(D$2:D689)/COUNT(D$2:D689)</f>
        <v>2.142292867540304E-2</v>
      </c>
      <c r="J689">
        <f>D689/I689</f>
        <v>1.08958025086514</v>
      </c>
      <c r="L689">
        <f ca="1">VARA(C$2:C689)</f>
        <v>6.7428041896116703E-2</v>
      </c>
      <c r="M689">
        <f ca="1">(L689-L688)/D689</f>
        <v>-3.8639411574303718E-3</v>
      </c>
      <c r="N689">
        <f t="shared" ca="1" si="1344"/>
        <v>4.6389675262655334</v>
      </c>
      <c r="O689" t="b">
        <f ca="1">IF(OR(O688,M689*MIN((B689-B$2)*Analysis!$B$19,1)&gt;Analysis!$B$18),TRUE,FALSE)</f>
        <v>1</v>
      </c>
      <c r="P689">
        <f ca="1">IF(O689,P688,SUM(C$2:C689)/COUNT(C$2:C689))</f>
        <v>9.8538943641176484</v>
      </c>
      <c r="Q689">
        <f ca="1">IF(O689,C689-P689,0)</f>
        <v>-1.9977584117649272E-2</v>
      </c>
      <c r="R689">
        <f ca="1">R688+Q689*$D689</f>
        <v>-7.0927848718278744E-2</v>
      </c>
      <c r="S689">
        <f t="shared" ca="1" si="1345"/>
        <v>-0.72929750345723487</v>
      </c>
      <c r="U689">
        <f ca="1">MEDIAN2(Q689,Analysis!$B$5,2)</f>
        <v>-1.9977584117649272E-2</v>
      </c>
      <c r="V689">
        <f t="shared" ref="V689:W689" ca="1" si="1436">V688+U689*$D689</f>
        <v>-7.0927848718278744E-2</v>
      </c>
      <c r="W689">
        <f t="shared" ca="1" si="1436"/>
        <v>-0.72929750345723487</v>
      </c>
      <c r="Y689">
        <f ca="1">AVERAGE2(U689,Analysis!$B$5,2)</f>
        <v>-1.9977584117649272E-2</v>
      </c>
      <c r="Z689">
        <f t="shared" ref="Z689:AA689" ca="1" si="1437">Z688+Y689*$D689</f>
        <v>-7.0927848718278744E-2</v>
      </c>
      <c r="AA689">
        <f t="shared" ca="1" si="1437"/>
        <v>-0.72929750345723487</v>
      </c>
      <c r="AD689">
        <f ca="1">IF(B689&gt;0,C689-Analysis!$B$14,0)</f>
        <v>-2.2799364942860834E-2</v>
      </c>
      <c r="AE689">
        <f ca="1">IF(B689&gt;0,AE688+AD689*$D689,0)</f>
        <v>-0.11404718357362534</v>
      </c>
      <c r="AF689">
        <f ca="1">IF(B689&gt;0,AF688+AE689*$D689,0)</f>
        <v>-1.1471283786663691</v>
      </c>
      <c r="AG689">
        <f ca="1">IF(AND(B689&gt;Analysis!$B$34,B689&lt;Analysis!$B$35),FilterInput(AD689,Analysis!$B$29,Analysis!$B$30),0)</f>
        <v>-2.2799364942860834E-2</v>
      </c>
      <c r="AH689">
        <f ca="1">MEDIAN2(AG689,Analysis!$B$5,2)</f>
        <v>-2.2799364942860834E-2</v>
      </c>
      <c r="AI689">
        <f ca="1">AVERAGE2(AH689,Analysis!$B$6,2)</f>
        <v>-2.2799364942860834E-2</v>
      </c>
      <c r="AJ689">
        <f ca="1">INTEGRAL2(AI689,$B689,AJ688,AI688,$B688,Analysis!$B$22)</f>
        <v>-0.14744298515030366</v>
      </c>
      <c r="AK689">
        <f ca="1">IF(AND(B689&lt;Analysis!$B$35,B689&gt;0),INTEGRAL2(AJ689,$B689,AK688,AJ688,$B688,Analysis!$B$23),0)</f>
        <v>-0.94524209692350225</v>
      </c>
      <c r="AM689">
        <f>Analysis!$B$31*'Flight Input'!U689+IF('Flight Input'!U689 &gt; 0,Analysis!$B$32,0)</f>
        <v>-1.007029</v>
      </c>
      <c r="AN689">
        <f ca="1">_xlfn.COVARIANCE.P($AK$102:$AK$1171,AM689:AM1758)</f>
        <v>0</v>
      </c>
      <c r="AO689">
        <f t="shared" ca="1" si="1341"/>
        <v>-6.1786903076497701E-2</v>
      </c>
    </row>
    <row r="690" spans="1:41" x14ac:dyDescent="0.3">
      <c r="A690">
        <v>688</v>
      </c>
      <c r="B690">
        <f>'Flight Input'!M690</f>
        <v>14.790643999993335</v>
      </c>
      <c r="C690">
        <f ca="1">INDIRECT(CONCATENATE("'Flight Input'!",Analysis!$B$2,A690+2))</f>
        <v>9.6939575100000006</v>
      </c>
      <c r="D690">
        <f t="shared" si="1338"/>
        <v>2.0491999996011145E-2</v>
      </c>
      <c r="F690">
        <f t="shared" ca="1" si="1342"/>
        <v>145.15133380613727</v>
      </c>
      <c r="G690">
        <f t="shared" ca="1" si="1343"/>
        <v>1075.7888781138583</v>
      </c>
      <c r="I690">
        <f>SUM(D$2:D690)/COUNT(D$2:D690)</f>
        <v>2.1421575581392294E-2</v>
      </c>
      <c r="J690">
        <f>D690/I690</f>
        <v>0.95660563893401862</v>
      </c>
      <c r="L690">
        <f ca="1">VARA(C$2:C690)</f>
        <v>6.7396780297163089E-2</v>
      </c>
      <c r="M690">
        <f ca="1">(L690-L689)/D690</f>
        <v>-1.5255513839400148E-3</v>
      </c>
      <c r="N690">
        <f t="shared" ca="1" si="1344"/>
        <v>-6.8299468098400444</v>
      </c>
      <c r="O690" t="b">
        <f ca="1">IF(OR(O689,M690*MIN((B690-B$2)*Analysis!$B$19,1)&gt;Analysis!$B$18),TRUE,FALSE)</f>
        <v>1</v>
      </c>
      <c r="P690">
        <f ca="1">IF(O690,P689,SUM(C$2:C690)/COUNT(C$2:C690))</f>
        <v>9.8538943641176484</v>
      </c>
      <c r="Q690">
        <f ca="1">IF(O690,C690-P690,0)</f>
        <v>-0.1599368541176478</v>
      </c>
      <c r="R690">
        <f ca="1">R689+Q690*$D690</f>
        <v>-7.420527473221962E-2</v>
      </c>
      <c r="S690">
        <f t="shared" ca="1" si="1345"/>
        <v>-0.73081811794675156</v>
      </c>
      <c r="U690">
        <f ca="1">MEDIAN2(Q690,Analysis!$B$5,2)</f>
        <v>-0.1599368541176478</v>
      </c>
      <c r="V690">
        <f t="shared" ref="V690:W690" ca="1" si="1438">V689+U690*$D690</f>
        <v>-7.420527473221962E-2</v>
      </c>
      <c r="W690">
        <f t="shared" ca="1" si="1438"/>
        <v>-0.73081811794675156</v>
      </c>
      <c r="Y690">
        <f ca="1">AVERAGE2(U690,Analysis!$B$5,2)</f>
        <v>-0.1599368541176478</v>
      </c>
      <c r="Z690">
        <f t="shared" ref="Z690:AA690" ca="1" si="1439">Z689+Y690*$D690</f>
        <v>-7.420527473221962E-2</v>
      </c>
      <c r="AA690">
        <f t="shared" ca="1" si="1439"/>
        <v>-0.73081811794675156</v>
      </c>
      <c r="AD690">
        <f ca="1">IF(B690&gt;0,C690-Analysis!$B$14,0)</f>
        <v>-0.16275863494285936</v>
      </c>
      <c r="AE690">
        <f ca="1">IF(B690&gt;0,AE689+AD690*$D690,0)</f>
        <v>-0.11738243352022519</v>
      </c>
      <c r="AF690">
        <f ca="1">IF(B690&gt;0,AF689+AE690*$D690,0)</f>
        <v>-1.1495337794935974</v>
      </c>
      <c r="AG690">
        <f ca="1">IF(AND(B690&gt;Analysis!$B$34,B690&lt;Analysis!$B$35),FilterInput(AD690,Analysis!$B$29,Analysis!$B$30),0)</f>
        <v>-0.16275863494285936</v>
      </c>
      <c r="AH690">
        <f ca="1">MEDIAN2(AG690,Analysis!$B$5,2)</f>
        <v>-0.16275863494285936</v>
      </c>
      <c r="AI690">
        <f ca="1">AVERAGE2(AH690,Analysis!$B$6,2)</f>
        <v>-0.16275863494285936</v>
      </c>
      <c r="AJ690">
        <f ca="1">INTEGRAL2(AI690,$B690,AJ689,AI689,$B689,Analysis!$B$22)</f>
        <v>-0.14757499004308855</v>
      </c>
      <c r="AK690">
        <f ca="1">IF(AND(B690&lt;Analysis!$B$35,B690&gt;0),INTEGRAL2(AJ690,$B690,AK689,AJ689,$B689,Analysis!$B$23),0)</f>
        <v>-0.94826333702814358</v>
      </c>
      <c r="AM690">
        <f>Analysis!$B$31*'Flight Input'!U690+IF('Flight Input'!U690 &gt; 0,Analysis!$B$32,0)</f>
        <v>-1.0090159999999999</v>
      </c>
      <c r="AN690">
        <f ca="1">_xlfn.COVARIANCE.P($AK$102:$AK$1171,AM690:AM1759)</f>
        <v>0</v>
      </c>
      <c r="AO690">
        <f t="shared" ca="1" si="1341"/>
        <v>-6.075266297185633E-2</v>
      </c>
    </row>
    <row r="691" spans="1:41" x14ac:dyDescent="0.3">
      <c r="A691">
        <v>689</v>
      </c>
      <c r="B691">
        <f>'Flight Input'!M691</f>
        <v>14.810568999993848</v>
      </c>
      <c r="C691">
        <f ca="1">INDIRECT(CONCATENATE("'Flight Input'!",Analysis!$B$2,A691+2))</f>
        <v>9.6555415500000006</v>
      </c>
      <c r="D691">
        <f t="shared" si="1338"/>
        <v>1.9925000000512227E-2</v>
      </c>
      <c r="F691">
        <f t="shared" ca="1" si="1342"/>
        <v>145.34372047152596</v>
      </c>
      <c r="G691">
        <f t="shared" ca="1" si="1343"/>
        <v>1078.6848517443279</v>
      </c>
      <c r="I691">
        <f>SUM(D$2:D691)/COUNT(D$2:D691)</f>
        <v>2.1419403483306839E-2</v>
      </c>
      <c r="J691">
        <f>D691/I691</f>
        <v>0.93023132114957019</v>
      </c>
      <c r="L691">
        <f ca="1">VARA(C$2:C691)</f>
        <v>6.7391399045236625E-2</v>
      </c>
      <c r="M691">
        <f ca="1">(L691-L690)/D691</f>
        <v>-2.7007537898751356E-4</v>
      </c>
      <c r="N691">
        <f t="shared" ca="1" si="1344"/>
        <v>-1.928028105345668</v>
      </c>
      <c r="O691" t="b">
        <f ca="1">IF(OR(O690,M691*MIN((B691-B$2)*Analysis!$B$19,1)&gt;Analysis!$B$18),TRUE,FALSE)</f>
        <v>1</v>
      </c>
      <c r="P691">
        <f ca="1">IF(O691,P690,SUM(C$2:C691)/COUNT(C$2:C691))</f>
        <v>9.8538943641176484</v>
      </c>
      <c r="Q691">
        <f ca="1">IF(O691,C691-P691,0)</f>
        <v>-0.19835281411764782</v>
      </c>
      <c r="R691">
        <f ca="1">R690+Q691*$D691</f>
        <v>-7.8157454553615349E-2</v>
      </c>
      <c r="S691">
        <f t="shared" ca="1" si="1345"/>
        <v>-0.73237540522877242</v>
      </c>
      <c r="U691">
        <f ca="1">MEDIAN2(Q691,Analysis!$B$5,2)</f>
        <v>-0.19835281411764782</v>
      </c>
      <c r="V691">
        <f t="shared" ref="V691:W691" ca="1" si="1440">V690+U691*$D691</f>
        <v>-7.8157454553615349E-2</v>
      </c>
      <c r="W691">
        <f t="shared" ca="1" si="1440"/>
        <v>-0.73237540522877242</v>
      </c>
      <c r="Y691">
        <f ca="1">AVERAGE2(U691,Analysis!$B$5,2)</f>
        <v>-0.19835281411764782</v>
      </c>
      <c r="Z691">
        <f t="shared" ref="Z691:AA691" ca="1" si="1441">Z690+Y691*$D691</f>
        <v>-7.8157454553615349E-2</v>
      </c>
      <c r="AA691">
        <f t="shared" ca="1" si="1441"/>
        <v>-0.73237540522877242</v>
      </c>
      <c r="AD691">
        <f ca="1">IF(B691&gt;0,C691-Analysis!$B$14,0)</f>
        <v>-0.20117459494285939</v>
      </c>
      <c r="AE691">
        <f ca="1">IF(B691&gt;0,AE690+AD691*$D691,0)</f>
        <v>-0.12139083732456471</v>
      </c>
      <c r="AF691">
        <f ca="1">IF(B691&gt;0,AF690+AE691*$D691,0)</f>
        <v>-1.1519524919273514</v>
      </c>
      <c r="AG691">
        <f ca="1">IF(AND(B691&gt;Analysis!$B$34,B691&lt;Analysis!$B$35),FilterInput(AD691,Analysis!$B$29,Analysis!$B$30),0)</f>
        <v>-0.20117459494285939</v>
      </c>
      <c r="AH691">
        <f ca="1">MEDIAN2(AG691,Analysis!$B$5,2)</f>
        <v>-0.20117459494285939</v>
      </c>
      <c r="AI691">
        <f ca="1">AVERAGE2(AH691,Analysis!$B$6,2)</f>
        <v>-0.20117459494285939</v>
      </c>
      <c r="AJ691">
        <f ca="1">INTEGRAL2(AI691,$B691,AJ690,AI690,$B690,Analysis!$B$22)</f>
        <v>-0.15067914866602097</v>
      </c>
      <c r="AK691">
        <f ca="1">IF(AND(B691&lt;Analysis!$B$35,B691&gt;0),INTEGRAL2(AJ691,$B691,AK690,AJ690,$B690,Analysis!$B$23),0)</f>
        <v>-0.95119629155787955</v>
      </c>
      <c r="AM691">
        <f>Analysis!$B$31*'Flight Input'!U691+IF('Flight Input'!U691 &gt; 0,Analysis!$B$32,0)</f>
        <v>-1.0090159999999999</v>
      </c>
      <c r="AN691">
        <f ca="1">_xlfn.COVARIANCE.P($AK$102:$AK$1171,AM691:AM1760)</f>
        <v>0</v>
      </c>
      <c r="AO691">
        <f t="shared" ca="1" si="1341"/>
        <v>-5.7819708442120366E-2</v>
      </c>
    </row>
    <row r="692" spans="1:41" x14ac:dyDescent="0.3">
      <c r="A692">
        <v>690</v>
      </c>
      <c r="B692">
        <f>'Flight Input'!M692</f>
        <v>14.832399000006262</v>
      </c>
      <c r="C692">
        <f ca="1">INDIRECT(CONCATENATE("'Flight Input'!",Analysis!$B$2,A692+2))</f>
        <v>9.7640597700000011</v>
      </c>
      <c r="D692">
        <f t="shared" si="1338"/>
        <v>2.183000001241453E-2</v>
      </c>
      <c r="F692">
        <f t="shared" ca="1" si="1342"/>
        <v>145.55686989642626</v>
      </c>
      <c r="G692">
        <f t="shared" ca="1" si="1343"/>
        <v>1081.8623582159739</v>
      </c>
      <c r="I692">
        <f>SUM(D$2:D692)/COUNT(D$2:D692)</f>
        <v>2.1419998550740327E-2</v>
      </c>
      <c r="J692">
        <f>D692/I692</f>
        <v>1.0191410592630517</v>
      </c>
      <c r="L692">
        <f ca="1">VARA(C$2:C692)</f>
        <v>6.7323599917516297E-2</v>
      </c>
      <c r="M692">
        <f ca="1">(L692-L691)/D692</f>
        <v>-3.1057777224814901E-3</v>
      </c>
      <c r="N692">
        <f t="shared" ca="1" si="1344"/>
        <v>4.9710590901643243</v>
      </c>
      <c r="O692" t="b">
        <f ca="1">IF(OR(O691,M692*MIN((B692-B$2)*Analysis!$B$19,1)&gt;Analysis!$B$18),TRUE,FALSE)</f>
        <v>1</v>
      </c>
      <c r="P692">
        <f ca="1">IF(O692,P691,SUM(C$2:C692)/COUNT(C$2:C692))</f>
        <v>9.8538943641176484</v>
      </c>
      <c r="Q692">
        <f ca="1">IF(O692,C692-P692,0)</f>
        <v>-8.9834594117647271E-2</v>
      </c>
      <c r="R692">
        <f ca="1">R691+Q692*$D692</f>
        <v>-8.0118543744318843E-2</v>
      </c>
      <c r="S692">
        <f t="shared" ca="1" si="1345"/>
        <v>-0.73412439303970556</v>
      </c>
      <c r="U692">
        <f ca="1">MEDIAN2(Q692,Analysis!$B$5,2)</f>
        <v>-8.9834594117647271E-2</v>
      </c>
      <c r="V692">
        <f t="shared" ref="V692:W692" ca="1" si="1442">V691+U692*$D692</f>
        <v>-8.0118543744318843E-2</v>
      </c>
      <c r="W692">
        <f t="shared" ca="1" si="1442"/>
        <v>-0.73412439303970556</v>
      </c>
      <c r="Y692">
        <f ca="1">AVERAGE2(U692,Analysis!$B$5,2)</f>
        <v>-8.9834594117647271E-2</v>
      </c>
      <c r="Z692">
        <f t="shared" ref="Z692:AA692" ca="1" si="1443">Z691+Y692*$D692</f>
        <v>-8.0118543744318843E-2</v>
      </c>
      <c r="AA692">
        <f t="shared" ca="1" si="1443"/>
        <v>-0.73412439303970556</v>
      </c>
      <c r="AD692">
        <f ca="1">IF(B692&gt;0,C692-Analysis!$B$14,0)</f>
        <v>-9.2656374942858832E-2</v>
      </c>
      <c r="AE692">
        <f ca="1">IF(B692&gt;0,AE691+AD692*$D692,0)</f>
        <v>-0.1234135259907176</v>
      </c>
      <c r="AF692">
        <f ca="1">IF(B692&gt;0,AF691+AE692*$D692,0)</f>
        <v>-1.1546466092012608</v>
      </c>
      <c r="AG692">
        <f ca="1">IF(AND(B692&gt;Analysis!$B$34,B692&lt;Analysis!$B$35),FilterInput(AD692,Analysis!$B$29,Analysis!$B$30),0)</f>
        <v>-9.2656374942858832E-2</v>
      </c>
      <c r="AH692">
        <f ca="1">MEDIAN2(AG692,Analysis!$B$5,2)</f>
        <v>-9.2656374942858832E-2</v>
      </c>
      <c r="AI692">
        <f ca="1">AVERAGE2(AH692,Analysis!$B$6,2)</f>
        <v>-9.2656374942858832E-2</v>
      </c>
      <c r="AJ692">
        <f ca="1">INTEGRAL2(AI692,$B692,AJ691,AI691,$B691,Analysis!$B$22)</f>
        <v>-0.15503326404546094</v>
      </c>
      <c r="AK692">
        <f ca="1">IF(AND(B692&lt;Analysis!$B$35,B692&gt;0),INTEGRAL2(AJ692,$B692,AK691,AJ691,$B691,Analysis!$B$23),0)</f>
        <v>-0.95449190997948008</v>
      </c>
      <c r="AM692">
        <f>Analysis!$B$31*'Flight Input'!U692+IF('Flight Input'!U692 &gt; 0,Analysis!$B$32,0)</f>
        <v>-1.005042</v>
      </c>
      <c r="AN692">
        <f ca="1">_xlfn.COVARIANCE.P($AK$102:$AK$1171,AM692:AM1761)</f>
        <v>0</v>
      </c>
      <c r="AO692">
        <f t="shared" ca="1" si="1341"/>
        <v>-5.0550090020519911E-2</v>
      </c>
    </row>
    <row r="693" spans="1:41" x14ac:dyDescent="0.3">
      <c r="A693">
        <v>691</v>
      </c>
      <c r="B693">
        <f>'Flight Input'!M693</f>
        <v>14.853262000004179</v>
      </c>
      <c r="C693">
        <f ca="1">INDIRECT(CONCATENATE("'Flight Input'!",Analysis!$B$2,A693+2))</f>
        <v>9.7223967000000009</v>
      </c>
      <c r="D693">
        <f t="shared" si="1338"/>
        <v>2.0862999997916631E-2</v>
      </c>
      <c r="F693">
        <f t="shared" ca="1" si="1342"/>
        <v>145.75970825875811</v>
      </c>
      <c r="G693">
        <f t="shared" ca="1" si="1343"/>
        <v>1084.9033430090726</v>
      </c>
      <c r="I693">
        <f>SUM(D$2:D693)/COUNT(D$2:D693)</f>
        <v>2.1419192474687036E-2</v>
      </c>
      <c r="J693">
        <f>D693/I693</f>
        <v>0.97403298572400865</v>
      </c>
      <c r="L693">
        <f ca="1">VARA(C$2:C693)</f>
        <v>6.7275693489030883E-2</v>
      </c>
      <c r="M693">
        <f ca="1">(L693-L692)/D693</f>
        <v>-2.296238723587119E-3</v>
      </c>
      <c r="N693">
        <f t="shared" ca="1" si="1344"/>
        <v>-1.9969836554743181</v>
      </c>
      <c r="O693" t="b">
        <f ca="1">IF(OR(O692,M693*MIN((B693-B$2)*Analysis!$B$19,1)&gt;Analysis!$B$18),TRUE,FALSE)</f>
        <v>1</v>
      </c>
      <c r="P693">
        <f ca="1">IF(O693,P692,SUM(C$2:C693)/COUNT(C$2:C693))</f>
        <v>9.8538943641176484</v>
      </c>
      <c r="Q693">
        <f ca="1">IF(O693,C693-P693,0)</f>
        <v>-0.13149766411764752</v>
      </c>
      <c r="R693">
        <f ca="1">R692+Q693*$D693</f>
        <v>-8.2861979510531369E-2</v>
      </c>
      <c r="S693">
        <f t="shared" ca="1" si="1345"/>
        <v>-0.73585314251806111</v>
      </c>
      <c r="U693">
        <f ca="1">MEDIAN2(Q693,Analysis!$B$5,2)</f>
        <v>-0.13149766411764752</v>
      </c>
      <c r="V693">
        <f t="shared" ref="V693:W693" ca="1" si="1444">V692+U693*$D693</f>
        <v>-8.2861979510531369E-2</v>
      </c>
      <c r="W693">
        <f t="shared" ca="1" si="1444"/>
        <v>-0.73585314251806111</v>
      </c>
      <c r="Y693">
        <f ca="1">AVERAGE2(U693,Analysis!$B$5,2)</f>
        <v>-0.13149766411764752</v>
      </c>
      <c r="Z693">
        <f t="shared" ref="Z693:AA693" ca="1" si="1445">Z692+Y693*$D693</f>
        <v>-8.2861979510531369E-2</v>
      </c>
      <c r="AA693">
        <f t="shared" ca="1" si="1445"/>
        <v>-0.73585314251806111</v>
      </c>
      <c r="AD693">
        <f ca="1">IF(B693&gt;0,C693-Analysis!$B$14,0)</f>
        <v>-0.13431944494285908</v>
      </c>
      <c r="AE693">
        <f ca="1">IF(B693&gt;0,AE692+AD693*$D693,0)</f>
        <v>-0.12621583257028063</v>
      </c>
      <c r="AF693">
        <f ca="1">IF(B693&gt;0,AF692+AE693*$D693,0)</f>
        <v>-1.1572798501159116</v>
      </c>
      <c r="AG693">
        <f ca="1">IF(AND(B693&gt;Analysis!$B$34,B693&lt;Analysis!$B$35),FilterInput(AD693,Analysis!$B$29,Analysis!$B$30),0)</f>
        <v>-0.13431944494285908</v>
      </c>
      <c r="AH693">
        <f ca="1">MEDIAN2(AG693,Analysis!$B$5,2)</f>
        <v>-0.13431944494285908</v>
      </c>
      <c r="AI693">
        <f ca="1">AVERAGE2(AH693,Analysis!$B$6,2)</f>
        <v>-0.13431944494285908</v>
      </c>
      <c r="AJ693">
        <f ca="1">INTEGRAL2(AI693,$B693,AJ692,AI692,$B692,Analysis!$B$22)</f>
        <v>-0.15689898529060653</v>
      </c>
      <c r="AK693">
        <f ca="1">IF(AND(B693&lt;Analysis!$B$35,B693&gt;0),INTEGRAL2(AJ693,$B693,AK692,AJ692,$B692,Analysis!$B$23),0)</f>
        <v>-0.95772549837174659</v>
      </c>
      <c r="AM693">
        <f>Analysis!$B$31*'Flight Input'!U693+IF('Flight Input'!U693 &gt; 0,Analysis!$B$32,0)</f>
        <v>-1.005042</v>
      </c>
      <c r="AN693">
        <f ca="1">_xlfn.COVARIANCE.P($AK$102:$AK$1171,AM693:AM1762)</f>
        <v>0</v>
      </c>
      <c r="AO693">
        <f t="shared" ca="1" si="1341"/>
        <v>-4.7316501628253405E-2</v>
      </c>
    </row>
    <row r="694" spans="1:41" x14ac:dyDescent="0.3">
      <c r="A694">
        <v>692</v>
      </c>
      <c r="B694">
        <f>'Flight Input'!M694</f>
        <v>14.870527999999467</v>
      </c>
      <c r="C694">
        <f ca="1">INDIRECT(CONCATENATE("'Flight Input'!",Analysis!$B$2,A694+2))</f>
        <v>9.7887809699999995</v>
      </c>
      <c r="D694">
        <f t="shared" si="1338"/>
        <v>1.7265999995288439E-2</v>
      </c>
      <c r="F694">
        <f t="shared" ca="1" si="1342"/>
        <v>145.92872135094001</v>
      </c>
      <c r="G694">
        <f t="shared" ca="1" si="1343"/>
        <v>1087.4229483112304</v>
      </c>
      <c r="I694">
        <f>SUM(D$2:D694)/COUNT(D$2:D694)</f>
        <v>2.1413190751450911E-2</v>
      </c>
      <c r="J694">
        <f>D694/I694</f>
        <v>0.80632541855624829</v>
      </c>
      <c r="L694">
        <f ca="1">VARA(C$2:C694)</f>
        <v>6.7198726734966602E-2</v>
      </c>
      <c r="M694">
        <f ca="1">(L694-L693)/D694</f>
        <v>-4.4577061325891199E-3</v>
      </c>
      <c r="N694">
        <f t="shared" ca="1" si="1344"/>
        <v>3.8447972905197254</v>
      </c>
      <c r="O694" t="b">
        <f ca="1">IF(OR(O693,M694*MIN((B694-B$2)*Analysis!$B$19,1)&gt;Analysis!$B$18),TRUE,FALSE)</f>
        <v>1</v>
      </c>
      <c r="P694">
        <f ca="1">IF(O694,P693,SUM(C$2:C694)/COUNT(C$2:C694))</f>
        <v>9.8538943641176484</v>
      </c>
      <c r="Q694">
        <f ca="1">IF(O694,C694-P694,0)</f>
        <v>-6.5113394117648937E-2</v>
      </c>
      <c r="R694">
        <f ca="1">R693+Q694*$D694</f>
        <v>-8.3986227373059913E-2</v>
      </c>
      <c r="S694">
        <f t="shared" ca="1" si="1345"/>
        <v>-0.7373032487194886</v>
      </c>
      <c r="U694">
        <f ca="1">MEDIAN2(Q694,Analysis!$B$5,2)</f>
        <v>-6.5113394117648937E-2</v>
      </c>
      <c r="V694">
        <f t="shared" ref="V694:W694" ca="1" si="1446">V693+U694*$D694</f>
        <v>-8.3986227373059913E-2</v>
      </c>
      <c r="W694">
        <f t="shared" ca="1" si="1446"/>
        <v>-0.7373032487194886</v>
      </c>
      <c r="Y694">
        <f ca="1">AVERAGE2(U694,Analysis!$B$5,2)</f>
        <v>-6.5113394117648937E-2</v>
      </c>
      <c r="Z694">
        <f t="shared" ref="Z694:AA694" ca="1" si="1447">Z693+Y694*$D694</f>
        <v>-8.3986227373059913E-2</v>
      </c>
      <c r="AA694">
        <f t="shared" ca="1" si="1447"/>
        <v>-0.7373032487194886</v>
      </c>
      <c r="AD694">
        <f ca="1">IF(B694&gt;0,C694-Analysis!$B$14,0)</f>
        <v>-6.7935174942860499E-2</v>
      </c>
      <c r="AE694">
        <f ca="1">IF(B694&gt;0,AE693+AD694*$D694,0)</f>
        <v>-0.12738880130052399</v>
      </c>
      <c r="AF694">
        <f ca="1">IF(B694&gt;0,AF693+AE694*$D694,0)</f>
        <v>-1.1594793451585663</v>
      </c>
      <c r="AG694">
        <f ca="1">IF(AND(B694&gt;Analysis!$B$34,B694&lt;Analysis!$B$35),FilterInput(AD694,Analysis!$B$29,Analysis!$B$30),0)</f>
        <v>-6.7935174942860499E-2</v>
      </c>
      <c r="AH694">
        <f ca="1">MEDIAN2(AG694,Analysis!$B$5,2)</f>
        <v>-6.7935174942860499E-2</v>
      </c>
      <c r="AI694">
        <f ca="1">AVERAGE2(AH694,Analysis!$B$6,2)</f>
        <v>-6.7935174942860499E-2</v>
      </c>
      <c r="AJ694">
        <f ca="1">INTEGRAL2(AI694,$B694,AJ693,AI693,$B693,Analysis!$B$22)</f>
        <v>-0.15987516395010365</v>
      </c>
      <c r="AK694">
        <f ca="1">IF(AND(B694&lt;Analysis!$B$35,B694&gt;0),INTEGRAL2(AJ694,$B694,AK693,AJ693,$B693,Analysis!$B$23),0)</f>
        <v>-0.96040919731618091</v>
      </c>
      <c r="AM694">
        <f>Analysis!$B$31*'Flight Input'!U694+IF('Flight Input'!U694 &gt; 0,Analysis!$B$32,0)</f>
        <v>-1.003055</v>
      </c>
      <c r="AN694">
        <f ca="1">_xlfn.COVARIANCE.P($AK$102:$AK$1171,AM694:AM1763)</f>
        <v>0</v>
      </c>
      <c r="AO694">
        <f t="shared" ca="1" si="1341"/>
        <v>-4.2645802683819123E-2</v>
      </c>
    </row>
    <row r="695" spans="1:41" x14ac:dyDescent="0.3">
      <c r="A695">
        <v>693</v>
      </c>
      <c r="B695">
        <f>'Flight Input'!M695</f>
        <v>14.892261000000872</v>
      </c>
      <c r="C695">
        <f ca="1">INDIRECT(CONCATENATE("'Flight Input'!",Analysis!$B$2,A695+2))</f>
        <v>9.8754915600000004</v>
      </c>
      <c r="D695">
        <f t="shared" si="1338"/>
        <v>2.1733000001404434E-2</v>
      </c>
      <c r="F695">
        <f t="shared" ca="1" si="1342"/>
        <v>146.14334540902735</v>
      </c>
      <c r="G695">
        <f t="shared" ca="1" si="1343"/>
        <v>1090.59908163721</v>
      </c>
      <c r="I695">
        <f>SUM(D$2:D695)/COUNT(D$2:D695)</f>
        <v>2.1413652236660079E-2</v>
      </c>
      <c r="J695">
        <f>D695/I695</f>
        <v>1.0149132787445587</v>
      </c>
      <c r="L695">
        <f ca="1">VARA(C$2:C695)</f>
        <v>6.7103196599233125E-2</v>
      </c>
      <c r="M695">
        <f ca="1">(L695-L694)/D695</f>
        <v>-4.3956258099343438E-3</v>
      </c>
      <c r="N695">
        <f t="shared" ca="1" si="1344"/>
        <v>3.9898122668015228</v>
      </c>
      <c r="O695" t="b">
        <f ca="1">IF(OR(O694,M695*MIN((B695-B$2)*Analysis!$B$19,1)&gt;Analysis!$B$18),TRUE,FALSE)</f>
        <v>1</v>
      </c>
      <c r="P695">
        <f ca="1">IF(O695,P694,SUM(C$2:C695)/COUNT(C$2:C695))</f>
        <v>9.8538943641176484</v>
      </c>
      <c r="Q695">
        <f ca="1">IF(O695,C695-P695,0)</f>
        <v>2.1597195882351983E-2</v>
      </c>
      <c r="R695">
        <f ca="1">R694+Q695*$D695</f>
        <v>-8.3516855514918428E-2</v>
      </c>
      <c r="S695">
        <f t="shared" ca="1" si="1345"/>
        <v>-0.73911832054051163</v>
      </c>
      <c r="U695">
        <f ca="1">MEDIAN2(Q695,Analysis!$B$5,2)</f>
        <v>2.1597195882351983E-2</v>
      </c>
      <c r="V695">
        <f t="shared" ref="V695:W695" ca="1" si="1448">V694+U695*$D695</f>
        <v>-8.3516855514918428E-2</v>
      </c>
      <c r="W695">
        <f t="shared" ca="1" si="1448"/>
        <v>-0.73911832054051163</v>
      </c>
      <c r="Y695">
        <f ca="1">AVERAGE2(U695,Analysis!$B$5,2)</f>
        <v>2.1597195882351983E-2</v>
      </c>
      <c r="Z695">
        <f t="shared" ref="Z695:AA695" ca="1" si="1449">Z694+Y695*$D695</f>
        <v>-8.3516855514918428E-2</v>
      </c>
      <c r="AA695">
        <f t="shared" ca="1" si="1449"/>
        <v>-0.73911832054051163</v>
      </c>
      <c r="AD695">
        <f ca="1">IF(B695&gt;0,C695-Analysis!$B$14,0)</f>
        <v>1.8775415057140421E-2</v>
      </c>
      <c r="AE695">
        <f ca="1">IF(B695&gt;0,AE694+AD695*$D695,0)</f>
        <v>-0.1269807552050608</v>
      </c>
      <c r="AF695">
        <f ca="1">IF(B695&gt;0,AF694+AE695*$D695,0)</f>
        <v>-1.1622390179116162</v>
      </c>
      <c r="AG695">
        <f ca="1">IF(AND(B695&gt;Analysis!$B$34,B695&lt;Analysis!$B$35),FilterInput(AD695,Analysis!$B$29,Analysis!$B$30),0)</f>
        <v>1.8775415057140421E-2</v>
      </c>
      <c r="AH695">
        <f ca="1">MEDIAN2(AG695,Analysis!$B$5,2)</f>
        <v>1.8775415057140421E-2</v>
      </c>
      <c r="AI695">
        <f ca="1">AVERAGE2(AH695,Analysis!$B$6,2)</f>
        <v>1.8775415057140421E-2</v>
      </c>
      <c r="AJ695">
        <f ca="1">INTEGRAL2(AI695,$B695,AJ694,AI694,$B694,Analysis!$B$22)</f>
        <v>-0.16133833980777038</v>
      </c>
      <c r="AK695">
        <f ca="1">IF(AND(B695&lt;Analysis!$B$35,B695&gt;0),INTEGRAL2(AJ695,$B695,AK694,AJ694,$B694,Analysis!$B$23),0)</f>
        <v>-0.9638856037970216</v>
      </c>
      <c r="AM695">
        <f>Analysis!$B$31*'Flight Input'!U695+IF('Flight Input'!U695 &gt; 0,Analysis!$B$32,0)</f>
        <v>-1.005042</v>
      </c>
      <c r="AN695">
        <f ca="1">_xlfn.COVARIANCE.P($AK$102:$AK$1171,AM695:AM1764)</f>
        <v>0</v>
      </c>
      <c r="AO695">
        <f t="shared" ca="1" si="1341"/>
        <v>-4.1156396202978396E-2</v>
      </c>
    </row>
    <row r="696" spans="1:41" x14ac:dyDescent="0.3">
      <c r="A696">
        <v>694</v>
      </c>
      <c r="B696">
        <f>'Flight Input'!M696</f>
        <v>14.912981999994372</v>
      </c>
      <c r="C696">
        <f ca="1">INDIRECT(CONCATENATE("'Flight Input'!",Analysis!$B$2,A696+2))</f>
        <v>10.008740790000001</v>
      </c>
      <c r="D696">
        <f t="shared" si="1338"/>
        <v>2.07209999935003E-2</v>
      </c>
      <c r="F696">
        <f t="shared" ca="1" si="1342"/>
        <v>146.35073652687188</v>
      </c>
      <c r="G696">
        <f t="shared" ca="1" si="1343"/>
        <v>1093.6316152478321</v>
      </c>
      <c r="I696">
        <f>SUM(D$2:D696)/COUNT(D$2:D696)</f>
        <v>2.1412654178672819E-2</v>
      </c>
      <c r="J696">
        <f>D696/I696</f>
        <v>0.96769881120756096</v>
      </c>
      <c r="L696">
        <f ca="1">VARA(C$2:C696)</f>
        <v>6.7021390043414647E-2</v>
      </c>
      <c r="M696">
        <f ca="1">(L696-L695)/D696</f>
        <v>-3.9480023089686371E-3</v>
      </c>
      <c r="N696">
        <f t="shared" ca="1" si="1344"/>
        <v>6.4306370369093075</v>
      </c>
      <c r="O696" t="b">
        <f ca="1">IF(OR(O695,M696*MIN((B696-B$2)*Analysis!$B$19,1)&gt;Analysis!$B$18),TRUE,FALSE)</f>
        <v>1</v>
      </c>
      <c r="P696">
        <f ca="1">IF(O696,P695,SUM(C$2:C696)/COUNT(C$2:C696))</f>
        <v>9.8538943641176484</v>
      </c>
      <c r="Q696">
        <f ca="1">IF(O696,C696-P696,0)</f>
        <v>0.15484642588235253</v>
      </c>
      <c r="R696">
        <f ca="1">R695+Q696*$D696</f>
        <v>-8.0308282725216659E-2</v>
      </c>
      <c r="S696">
        <f t="shared" ca="1" si="1345"/>
        <v>-0.74078238846633881</v>
      </c>
      <c r="U696">
        <f ca="1">MEDIAN2(Q696,Analysis!$B$5,2)</f>
        <v>0.15484642588235253</v>
      </c>
      <c r="V696">
        <f t="shared" ref="V696:W696" ca="1" si="1450">V695+U696*$D696</f>
        <v>-8.0308282725216659E-2</v>
      </c>
      <c r="W696">
        <f t="shared" ca="1" si="1450"/>
        <v>-0.74078238846633881</v>
      </c>
      <c r="Y696">
        <f ca="1">AVERAGE2(U696,Analysis!$B$5,2)</f>
        <v>0.15484642588235253</v>
      </c>
      <c r="Z696">
        <f t="shared" ref="Z696:AA696" ca="1" si="1451">Z695+Y696*$D696</f>
        <v>-8.0308282725216659E-2</v>
      </c>
      <c r="AA696">
        <f t="shared" ca="1" si="1451"/>
        <v>-0.74078238846633881</v>
      </c>
      <c r="AD696">
        <f ca="1">IF(B696&gt;0,C696-Analysis!$B$14,0)</f>
        <v>0.15202464505714097</v>
      </c>
      <c r="AE696">
        <f ca="1">IF(B696&gt;0,AE695+AD696*$D696,0)</f>
        <v>-0.1238306525358199</v>
      </c>
      <c r="AF696">
        <f ca="1">IF(B696&gt;0,AF695+AE696*$D696,0)</f>
        <v>-1.1648049128620062</v>
      </c>
      <c r="AG696">
        <f ca="1">IF(AND(B696&gt;Analysis!$B$34,B696&lt;Analysis!$B$35),FilterInput(AD696,Analysis!$B$29,Analysis!$B$30),0)</f>
        <v>0.15202464505714097</v>
      </c>
      <c r="AH696">
        <f ca="1">MEDIAN2(AG696,Analysis!$B$5,2)</f>
        <v>0.15202464505714097</v>
      </c>
      <c r="AI696">
        <f ca="1">AVERAGE2(AH696,Analysis!$B$6,2)</f>
        <v>0.15202464505714097</v>
      </c>
      <c r="AJ696">
        <f ca="1">INTEGRAL2(AI696,$B696,AJ695,AI695,$B695,Analysis!$B$22)</f>
        <v>-0.16120420590883994</v>
      </c>
      <c r="AK696">
        <f ca="1">IF(AND(B696&lt;Analysis!$B$35,B696&gt;0),INTEGRAL2(AJ696,$B696,AK695,AJ695,$B695,Analysis!$B$23),0)</f>
        <v>-0.96722879677906315</v>
      </c>
      <c r="AM696">
        <f>Analysis!$B$31*'Flight Input'!U696+IF('Flight Input'!U696 &gt; 0,Analysis!$B$32,0)</f>
        <v>-1.003055</v>
      </c>
      <c r="AN696">
        <f ca="1">_xlfn.COVARIANCE.P($AK$102:$AK$1171,AM696:AM1765)</f>
        <v>0</v>
      </c>
      <c r="AO696">
        <f t="shared" ca="1" si="1341"/>
        <v>-3.5826203220936881E-2</v>
      </c>
    </row>
    <row r="697" spans="1:41" x14ac:dyDescent="0.3">
      <c r="A697">
        <v>695</v>
      </c>
      <c r="B697">
        <f>'Flight Input'!M697</f>
        <v>14.93114400000195</v>
      </c>
      <c r="C697">
        <f ca="1">INDIRECT(CONCATENATE("'Flight Input'!",Analysis!$B$2,A697+2))</f>
        <v>9.8605215000000008</v>
      </c>
      <c r="D697">
        <f t="shared" si="1338"/>
        <v>1.8162000007578172E-2</v>
      </c>
      <c r="F697">
        <f t="shared" ca="1" si="1342"/>
        <v>146.52982331842961</v>
      </c>
      <c r="G697">
        <f t="shared" ca="1" si="1343"/>
        <v>1096.2928899000519</v>
      </c>
      <c r="I697">
        <f>SUM(D$2:D697)/COUNT(D$2:D697)</f>
        <v>2.1407976978426637E-2</v>
      </c>
      <c r="J697">
        <f>D697/I697</f>
        <v>0.84837535213535031</v>
      </c>
      <c r="L697">
        <f ca="1">VARA(C$2:C697)</f>
        <v>6.6928084291099352E-2</v>
      </c>
      <c r="M697">
        <f ca="1">(L697-L696)/D697</f>
        <v>-5.1374161588130726E-3</v>
      </c>
      <c r="N697">
        <f t="shared" ca="1" si="1344"/>
        <v>-8.1609563890626031</v>
      </c>
      <c r="O697" t="b">
        <f ca="1">IF(OR(O696,M697*MIN((B697-B$2)*Analysis!$B$19,1)&gt;Analysis!$B$18),TRUE,FALSE)</f>
        <v>1</v>
      </c>
      <c r="P697">
        <f ca="1">IF(O697,P696,SUM(C$2:C697)/COUNT(C$2:C697))</f>
        <v>9.8538943641176484</v>
      </c>
      <c r="Q697">
        <f ca="1">IF(O697,C697-P697,0)</f>
        <v>6.6271358823524196E-3</v>
      </c>
      <c r="R697">
        <f ca="1">R696+Q697*$D697</f>
        <v>-8.0187920683271158E-2</v>
      </c>
      <c r="S697">
        <f t="shared" ca="1" si="1345"/>
        <v>-0.74223876148239609</v>
      </c>
      <c r="U697">
        <f ca="1">MEDIAN2(Q697,Analysis!$B$5,2)</f>
        <v>6.6271358823524196E-3</v>
      </c>
      <c r="V697">
        <f t="shared" ref="V697:W697" ca="1" si="1452">V696+U697*$D697</f>
        <v>-8.0187920683271158E-2</v>
      </c>
      <c r="W697">
        <f t="shared" ca="1" si="1452"/>
        <v>-0.74223876148239609</v>
      </c>
      <c r="Y697">
        <f ca="1">AVERAGE2(U697,Analysis!$B$5,2)</f>
        <v>6.6271358823524196E-3</v>
      </c>
      <c r="Z697">
        <f t="shared" ref="Z697:AA697" ca="1" si="1453">Z696+Y697*$D697</f>
        <v>-8.0187920683271158E-2</v>
      </c>
      <c r="AA697">
        <f t="shared" ca="1" si="1453"/>
        <v>-0.74223876148239609</v>
      </c>
      <c r="AD697">
        <f ca="1">IF(B697&gt;0,C697-Analysis!$B$14,0)</f>
        <v>3.8053550571408579E-3</v>
      </c>
      <c r="AE697">
        <f ca="1">IF(B697&gt;0,AE696+AD697*$D697,0)</f>
        <v>-0.12376153967724327</v>
      </c>
      <c r="AF697">
        <f ca="1">IF(B697&gt;0,AF696+AE697*$D697,0)</f>
        <v>-1.1670526699465622</v>
      </c>
      <c r="AG697">
        <f ca="1">IF(AND(B697&gt;Analysis!$B$34,B697&lt;Analysis!$B$35),FilterInput(AD697,Analysis!$B$29,Analysis!$B$30),0)</f>
        <v>3.8053550571408579E-3</v>
      </c>
      <c r="AH697">
        <f ca="1">MEDIAN2(AG697,Analysis!$B$5,2)</f>
        <v>3.8053550571408579E-3</v>
      </c>
      <c r="AI697">
        <f ca="1">AVERAGE2(AH697,Analysis!$B$6,2)</f>
        <v>3.8053550571408579E-3</v>
      </c>
      <c r="AJ697">
        <f ca="1">INTEGRAL2(AI697,$B697,AJ696,AI696,$B696,Analysis!$B$22)</f>
        <v>-0.15730760450379294</v>
      </c>
      <c r="AK697">
        <f ca="1">IF(AND(B697&lt;Analysis!$B$35,B697&gt;0),INTEGRAL2(AJ697,$B697,AK696,AJ696,$B696,Analysis!$B$23),0)</f>
        <v>-0.97018129087859195</v>
      </c>
      <c r="AM697">
        <f>Analysis!$B$31*'Flight Input'!U697+IF('Flight Input'!U697 &gt; 0,Analysis!$B$32,0)</f>
        <v>-1.003055</v>
      </c>
      <c r="AN697">
        <f ca="1">_xlfn.COVARIANCE.P($AK$102:$AK$1171,AM697:AM1766)</f>
        <v>0</v>
      </c>
      <c r="AO697">
        <f t="shared" ca="1" si="1341"/>
        <v>-3.2873709121408079E-2</v>
      </c>
    </row>
    <row r="698" spans="1:41" x14ac:dyDescent="0.3">
      <c r="A698">
        <v>696</v>
      </c>
      <c r="B698">
        <f>'Flight Input'!M698</f>
        <v>14.952296999996179</v>
      </c>
      <c r="C698">
        <f ca="1">INDIRECT(CONCATENATE("'Flight Input'!",Analysis!$B$2,A698+2))</f>
        <v>9.8098332300000006</v>
      </c>
      <c r="D698">
        <f t="shared" si="1338"/>
        <v>2.1152999994228594E-2</v>
      </c>
      <c r="F698">
        <f t="shared" ca="1" si="1342"/>
        <v>146.73733072068717</v>
      </c>
      <c r="G698">
        <f t="shared" ca="1" si="1343"/>
        <v>1099.3968246559398</v>
      </c>
      <c r="I698">
        <f>SUM(D$2:D698)/COUNT(D$2:D698)</f>
        <v>2.1407610632184975E-2</v>
      </c>
      <c r="J698">
        <f>D698/I698</f>
        <v>0.98810653639348289</v>
      </c>
      <c r="L698">
        <f ca="1">VARA(C$2:C698)</f>
        <v>6.6845500518081247E-2</v>
      </c>
      <c r="M698">
        <f ca="1">(L698-L697)/D698</f>
        <v>-3.9041163447566438E-3</v>
      </c>
      <c r="N698">
        <f t="shared" ca="1" si="1344"/>
        <v>-2.396268615034749</v>
      </c>
      <c r="O698" t="b">
        <f ca="1">IF(OR(O697,M698*MIN((B698-B$2)*Analysis!$B$19,1)&gt;Analysis!$B$18),TRUE,FALSE)</f>
        <v>1</v>
      </c>
      <c r="P698">
        <f ca="1">IF(O698,P697,SUM(C$2:C698)/COUNT(C$2:C698))</f>
        <v>9.8538943641176484</v>
      </c>
      <c r="Q698">
        <f ca="1">IF(O698,C698-P698,0)</f>
        <v>-4.4061134117647782E-2</v>
      </c>
      <c r="R698">
        <f ca="1">R697+Q698*$D698</f>
        <v>-8.1119945853007469E-2</v>
      </c>
      <c r="S698">
        <f t="shared" ca="1" si="1345"/>
        <v>-0.74395469169655659</v>
      </c>
      <c r="U698">
        <f ca="1">MEDIAN2(Q698,Analysis!$B$5,2)</f>
        <v>-4.4061134117647782E-2</v>
      </c>
      <c r="V698">
        <f t="shared" ref="V698:W698" ca="1" si="1454">V697+U698*$D698</f>
        <v>-8.1119945853007469E-2</v>
      </c>
      <c r="W698">
        <f t="shared" ca="1" si="1454"/>
        <v>-0.74395469169655659</v>
      </c>
      <c r="Y698">
        <f ca="1">AVERAGE2(U698,Analysis!$B$5,2)</f>
        <v>-4.4061134117647782E-2</v>
      </c>
      <c r="Z698">
        <f t="shared" ref="Z698:AA698" ca="1" si="1455">Z697+Y698*$D698</f>
        <v>-8.1119945853007469E-2</v>
      </c>
      <c r="AA698">
        <f t="shared" ca="1" si="1455"/>
        <v>-0.74395469169655659</v>
      </c>
      <c r="AD698">
        <f ca="1">IF(B698&gt;0,C698-Analysis!$B$14,0)</f>
        <v>-4.6882914942859344E-2</v>
      </c>
      <c r="AE698">
        <f ca="1">IF(B698&gt;0,AE697+AD698*$D698,0)</f>
        <v>-0.12475325397675899</v>
      </c>
      <c r="AF698">
        <f ca="1">IF(B698&gt;0,AF697+AE698*$D698,0)</f>
        <v>-1.1696915755272126</v>
      </c>
      <c r="AG698">
        <f ca="1">IF(AND(B698&gt;Analysis!$B$34,B698&lt;Analysis!$B$35),FilterInput(AD698,Analysis!$B$29,Analysis!$B$30),0)</f>
        <v>-4.6882914942859344E-2</v>
      </c>
      <c r="AH698">
        <f ca="1">MEDIAN2(AG698,Analysis!$B$5,2)</f>
        <v>-4.6882914942859344E-2</v>
      </c>
      <c r="AI698">
        <f ca="1">AVERAGE2(AH698,Analysis!$B$6,2)</f>
        <v>-4.6882914942859344E-2</v>
      </c>
      <c r="AJ698">
        <f ca="1">INTEGRAL2(AI698,$B698,AJ697,AI697,$B697,Analysis!$B$22)</f>
        <v>-0.15717546882285738</v>
      </c>
      <c r="AK698">
        <f ca="1">IF(AND(B698&lt;Analysis!$B$35,B698&gt;0),INTEGRAL2(AJ698,$B698,AK697,AJ697,$B697,Analysis!$B$23),0)</f>
        <v>-0.97350880333511958</v>
      </c>
      <c r="AM698">
        <f>Analysis!$B$31*'Flight Input'!U698+IF('Flight Input'!U698 &gt; 0,Analysis!$B$32,0)</f>
        <v>-1.0010680000000001</v>
      </c>
      <c r="AN698">
        <f ca="1">_xlfn.COVARIANCE.P($AK$102:$AK$1171,AM698:AM1767)</f>
        <v>0</v>
      </c>
      <c r="AO698">
        <f t="shared" ca="1" si="1341"/>
        <v>-2.7559196664880492E-2</v>
      </c>
    </row>
    <row r="699" spans="1:41" x14ac:dyDescent="0.3">
      <c r="A699">
        <v>697</v>
      </c>
      <c r="B699">
        <f>'Flight Input'!M699</f>
        <v>14.958132999992813</v>
      </c>
      <c r="C699">
        <f ca="1">INDIRECT(CONCATENATE("'Flight Input'!",Analysis!$B$2,A699+2))</f>
        <v>9.8346525299999996</v>
      </c>
      <c r="D699">
        <f t="shared" si="1338"/>
        <v>5.8359999966342002E-3</v>
      </c>
      <c r="F699">
        <f t="shared" ca="1" si="1342"/>
        <v>146.79472575281915</v>
      </c>
      <c r="G699">
        <f t="shared" ca="1" si="1343"/>
        <v>1100.2535186749392</v>
      </c>
      <c r="I699">
        <f>SUM(D$2:D699)/COUNT(D$2:D699)</f>
        <v>2.1385269727399393E-2</v>
      </c>
      <c r="J699">
        <f>D699/I699</f>
        <v>0.27289812431764454</v>
      </c>
      <c r="L699">
        <f ca="1">VARA(C$2:C699)</f>
        <v>6.6757089212888587E-2</v>
      </c>
      <c r="M699">
        <f ca="1">(L699-L698)/D699</f>
        <v>-1.5149298362516944E-2</v>
      </c>
      <c r="N699">
        <f t="shared" ca="1" si="1344"/>
        <v>4.2527930113627548</v>
      </c>
      <c r="O699" t="b">
        <f ca="1">IF(OR(O698,M699*MIN((B699-B$2)*Analysis!$B$19,1)&gt;Analysis!$B$18),TRUE,FALSE)</f>
        <v>1</v>
      </c>
      <c r="P699">
        <f ca="1">IF(O699,P698,SUM(C$2:C699)/COUNT(C$2:C699))</f>
        <v>9.8538943641176484</v>
      </c>
      <c r="Q699">
        <f ca="1">IF(O699,C699-P699,0)</f>
        <v>-1.9241834117648793E-2</v>
      </c>
      <c r="R699">
        <f ca="1">R698+Q699*$D699</f>
        <v>-8.1232241196853308E-2</v>
      </c>
      <c r="S699">
        <f t="shared" ca="1" si="1345"/>
        <v>-0.74442876305590799</v>
      </c>
      <c r="U699">
        <f ca="1">MEDIAN2(Q699,Analysis!$B$5,2)</f>
        <v>-1.9241834117648793E-2</v>
      </c>
      <c r="V699">
        <f t="shared" ref="V699:W699" ca="1" si="1456">V698+U699*$D699</f>
        <v>-8.1232241196853308E-2</v>
      </c>
      <c r="W699">
        <f t="shared" ca="1" si="1456"/>
        <v>-0.74442876305590799</v>
      </c>
      <c r="Y699">
        <f ca="1">AVERAGE2(U699,Analysis!$B$5,2)</f>
        <v>-1.9241834117648793E-2</v>
      </c>
      <c r="Z699">
        <f t="shared" ref="Z699:AA699" ca="1" si="1457">Z698+Y699*$D699</f>
        <v>-8.1232241196853308E-2</v>
      </c>
      <c r="AA699">
        <f t="shared" ca="1" si="1457"/>
        <v>-0.74442876305590799</v>
      </c>
      <c r="AD699">
        <f ca="1">IF(B699&gt;0,C699-Analysis!$B$14,0)</f>
        <v>-2.2063614942860355E-2</v>
      </c>
      <c r="AE699">
        <f ca="1">IF(B699&gt;0,AE698+AD699*$D699,0)</f>
        <v>-0.12488201723349125</v>
      </c>
      <c r="AF699">
        <f ca="1">IF(B699&gt;0,AF698+AE699*$D699,0)</f>
        <v>-1.170420386979367</v>
      </c>
      <c r="AG699">
        <f ca="1">IF(AND(B699&gt;Analysis!$B$34,B699&lt;Analysis!$B$35),FilterInput(AD699,Analysis!$B$29,Analysis!$B$30),0)</f>
        <v>-2.2063614942860355E-2</v>
      </c>
      <c r="AH699">
        <f ca="1">MEDIAN2(AG699,Analysis!$B$5,2)</f>
        <v>-2.2063614942860355E-2</v>
      </c>
      <c r="AI699">
        <f ca="1">AVERAGE2(AH699,Analysis!$B$6,2)</f>
        <v>-2.2063614942860355E-2</v>
      </c>
      <c r="AJ699">
        <f ca="1">INTEGRAL2(AI699,$B699,AJ698,AI698,$B698,Analysis!$B$22)</f>
        <v>-0.15929879200191879</v>
      </c>
      <c r="AK699">
        <f ca="1">IF(AND(B699&lt;Analysis!$B$35,B699&gt;0),INTEGRAL2(AJ699,$B699,AK698,AJ698,$B698,Analysis!$B$23),0)</f>
        <v>-0.97427656587305012</v>
      </c>
      <c r="AM699">
        <f>Analysis!$B$31*'Flight Input'!U699+IF('Flight Input'!U699 &gt; 0,Analysis!$B$32,0)</f>
        <v>-1.0010680000000001</v>
      </c>
      <c r="AN699">
        <f ca="1">_xlfn.COVARIANCE.P($AK$102:$AK$1171,AM699:AM1768)</f>
        <v>0</v>
      </c>
      <c r="AO699">
        <f t="shared" ca="1" si="1341"/>
        <v>-2.6791434126949953E-2</v>
      </c>
    </row>
    <row r="700" spans="1:41" x14ac:dyDescent="0.3">
      <c r="A700">
        <v>698</v>
      </c>
      <c r="B700">
        <f>'Flight Input'!M700</f>
        <v>14.990680999995675</v>
      </c>
      <c r="C700">
        <f ca="1">INDIRECT(CONCATENATE("'Flight Input'!",Analysis!$B$2,A700+2))</f>
        <v>9.8851053600000007</v>
      </c>
      <c r="D700">
        <f t="shared" si="1338"/>
        <v>3.2548000002861954E-2</v>
      </c>
      <c r="F700">
        <f t="shared" ca="1" si="1342"/>
        <v>147.11646616210473</v>
      </c>
      <c r="G700">
        <f t="shared" ca="1" si="1343"/>
        <v>1105.0418654160044</v>
      </c>
      <c r="I700">
        <f>SUM(D$2:D700)/COUNT(D$2:D700)</f>
        <v>2.140126217765077E-2</v>
      </c>
      <c r="J700">
        <f>D700/I700</f>
        <v>1.5208448797403953</v>
      </c>
      <c r="L700">
        <f ca="1">VARA(C$2:C700)</f>
        <v>6.6662126355035684E-2</v>
      </c>
      <c r="M700">
        <f ca="1">(L700-L699)/D700</f>
        <v>-2.9176249798621638E-3</v>
      </c>
      <c r="N700">
        <f t="shared" ca="1" si="1344"/>
        <v>1.5501053826829538</v>
      </c>
      <c r="O700" t="b">
        <f ca="1">IF(OR(O699,M700*MIN((B700-B$2)*Analysis!$B$19,1)&gt;Analysis!$B$18),TRUE,FALSE)</f>
        <v>1</v>
      </c>
      <c r="P700">
        <f ca="1">IF(O700,P699,SUM(C$2:C700)/COUNT(C$2:C700))</f>
        <v>9.8538943641176484</v>
      </c>
      <c r="Q700">
        <f ca="1">IF(O700,C700-P700,0)</f>
        <v>3.1210995882352321E-2</v>
      </c>
      <c r="R700">
        <f ca="1">R699+Q700*$D700</f>
        <v>-8.0216385702785178E-2</v>
      </c>
      <c r="S700">
        <f t="shared" ca="1" si="1345"/>
        <v>-0.74703964597799177</v>
      </c>
      <c r="U700">
        <f ca="1">MEDIAN2(Q700,Analysis!$B$5,2)</f>
        <v>3.1210995882352321E-2</v>
      </c>
      <c r="V700">
        <f t="shared" ref="V700:W700" ca="1" si="1458">V699+U700*$D700</f>
        <v>-8.0216385702785178E-2</v>
      </c>
      <c r="W700">
        <f t="shared" ca="1" si="1458"/>
        <v>-0.74703964597799177</v>
      </c>
      <c r="Y700">
        <f ca="1">AVERAGE2(U700,Analysis!$B$5,2)</f>
        <v>3.1210995882352321E-2</v>
      </c>
      <c r="Z700">
        <f t="shared" ref="Z700:AA700" ca="1" si="1459">Z699+Y700*$D700</f>
        <v>-8.0216385702785178E-2</v>
      </c>
      <c r="AA700">
        <f t="shared" ca="1" si="1459"/>
        <v>-0.74703964597799177</v>
      </c>
      <c r="AD700">
        <f ca="1">IF(B700&gt;0,C700-Analysis!$B$14,0)</f>
        <v>2.838921505714076E-2</v>
      </c>
      <c r="AE700">
        <f ca="1">IF(B700&gt;0,AE699+AD700*$D700,0)</f>
        <v>-0.12395800506173019</v>
      </c>
      <c r="AF700">
        <f ca="1">IF(B700&gt;0,AF699+AE700*$D700,0)</f>
        <v>-1.1744549721284709</v>
      </c>
      <c r="AG700">
        <f ca="1">IF(AND(B700&gt;Analysis!$B$34,B700&lt;Analysis!$B$35),FilterInput(AD700,Analysis!$B$29,Analysis!$B$30),0)</f>
        <v>2.838921505714076E-2</v>
      </c>
      <c r="AH700">
        <f ca="1">MEDIAN2(AG700,Analysis!$B$5,2)</f>
        <v>2.838921505714076E-2</v>
      </c>
      <c r="AI700">
        <f ca="1">AVERAGE2(AH700,Analysis!$B$6,2)</f>
        <v>2.838921505714076E-2</v>
      </c>
      <c r="AJ700">
        <f ca="1">INTEGRAL2(AI700,$B700,AJ699,AI699,$B699,Analysis!$B$22)</f>
        <v>-0.15910177925463601</v>
      </c>
      <c r="AK700">
        <f ca="1">IF(AND(B700&lt;Analysis!$B$35,B700&gt;0),INTEGRAL2(AJ700,$B700,AK699,AJ699,$B699,Analysis!$B$23),0)</f>
        <v>-0.97945770416562827</v>
      </c>
      <c r="AM700">
        <f>Analysis!$B$31*'Flight Input'!U700+IF('Flight Input'!U700 &gt; 0,Analysis!$B$32,0)</f>
        <v>-1.0010680000000001</v>
      </c>
      <c r="AN700">
        <f ca="1">_xlfn.COVARIANCE.P($AK$102:$AK$1171,AM700:AM1769)</f>
        <v>0</v>
      </c>
      <c r="AO700">
        <f t="shared" ca="1" si="1341"/>
        <v>-2.1610295834371795E-2</v>
      </c>
    </row>
    <row r="701" spans="1:41" x14ac:dyDescent="0.3">
      <c r="A701">
        <v>699</v>
      </c>
      <c r="B701">
        <f>'Flight Input'!M701</f>
        <v>15.011146999997436</v>
      </c>
      <c r="C701">
        <f ca="1">INDIRECT(CONCATENATE("'Flight Input'!",Analysis!$B$2,A701+2))</f>
        <v>10.118112480000001</v>
      </c>
      <c r="D701">
        <f t="shared" si="1338"/>
        <v>2.0466000001761131E-2</v>
      </c>
      <c r="F701">
        <f t="shared" ca="1" si="1342"/>
        <v>147.32354345213824</v>
      </c>
      <c r="G701">
        <f t="shared" ca="1" si="1343"/>
        <v>1108.0569890565553</v>
      </c>
      <c r="I701">
        <f>SUM(D$2:D701)/COUNT(D$2:D701)</f>
        <v>2.1399924177399141E-2</v>
      </c>
      <c r="J701">
        <f>D701/I701</f>
        <v>0.95635852875477267</v>
      </c>
      <c r="L701">
        <f ca="1">VARA(C$2:C701)</f>
        <v>6.6630525096741416E-2</v>
      </c>
      <c r="M701">
        <f ca="1">(L701-L700)/D701</f>
        <v>-1.5440857173628329E-3</v>
      </c>
      <c r="N701">
        <f t="shared" ca="1" si="1344"/>
        <v>11.385083552230494</v>
      </c>
      <c r="O701" t="b">
        <f ca="1">IF(OR(O700,M701*MIN((B701-B$2)*Analysis!$B$19,1)&gt;Analysis!$B$18),TRUE,FALSE)</f>
        <v>1</v>
      </c>
      <c r="P701">
        <f ca="1">IF(O701,P700,SUM(C$2:C701)/COUNT(C$2:C701))</f>
        <v>9.8538943641176484</v>
      </c>
      <c r="Q701">
        <f ca="1">IF(O701,C701-P701,0)</f>
        <v>0.26421811588235222</v>
      </c>
      <c r="R701">
        <f ca="1">R700+Q701*$D701</f>
        <v>-7.4808897742671632E-2</v>
      </c>
      <c r="S701">
        <f t="shared" ca="1" si="1345"/>
        <v>-0.74857068487932499</v>
      </c>
      <c r="U701">
        <f ca="1">MEDIAN2(Q701,Analysis!$B$5,2)</f>
        <v>0.26421811588235222</v>
      </c>
      <c r="V701">
        <f t="shared" ref="V701:W701" ca="1" si="1460">V700+U701*$D701</f>
        <v>-7.4808897742671632E-2</v>
      </c>
      <c r="W701">
        <f t="shared" ca="1" si="1460"/>
        <v>-0.74857068487932499</v>
      </c>
      <c r="Y701">
        <f ca="1">AVERAGE2(U701,Analysis!$B$5,2)</f>
        <v>0.26421811588235222</v>
      </c>
      <c r="Z701">
        <f t="shared" ref="Z701:AA701" ca="1" si="1461">Z700+Y701*$D701</f>
        <v>-7.4808897742671632E-2</v>
      </c>
      <c r="AA701">
        <f t="shared" ca="1" si="1461"/>
        <v>-0.74857068487932499</v>
      </c>
      <c r="AD701">
        <f ca="1">IF(B701&gt;0,C701-Analysis!$B$14,0)</f>
        <v>0.26139633505714066</v>
      </c>
      <c r="AE701">
        <f ca="1">IF(B701&gt;0,AE700+AD701*$D701,0)</f>
        <v>-0.11860826766799039</v>
      </c>
      <c r="AF701">
        <f ca="1">IF(B701&gt;0,AF700+AE701*$D701,0)</f>
        <v>-1.1768824089347729</v>
      </c>
      <c r="AG701">
        <f ca="1">IF(AND(B701&gt;Analysis!$B$34,B701&lt;Analysis!$B$35),FilterInput(AD701,Analysis!$B$29,Analysis!$B$30),0)</f>
        <v>0.26139633505714066</v>
      </c>
      <c r="AH701">
        <f ca="1">MEDIAN2(AG701,Analysis!$B$5,2)</f>
        <v>0.26139633505714066</v>
      </c>
      <c r="AI701">
        <f ca="1">AVERAGE2(AH701,Analysis!$B$6,2)</f>
        <v>0.26139633505714066</v>
      </c>
      <c r="AJ701">
        <f ca="1">INTEGRAL2(AI701,$B701,AJ700,AI700,$B700,Analysis!$B$22)</f>
        <v>-0.15909164604689233</v>
      </c>
      <c r="AK701">
        <f ca="1">IF(AND(B701&lt;Analysis!$B$35,B701&gt;0),INTEGRAL2(AJ701,$B701,AK700,AJ700,$B700,Analysis!$B$23),0)</f>
        <v>-0.98271389412408328</v>
      </c>
      <c r="AM701">
        <f>Analysis!$B$31*'Flight Input'!U701+IF('Flight Input'!U701 &gt; 0,Analysis!$B$32,0)</f>
        <v>-1.003055</v>
      </c>
      <c r="AN701">
        <f ca="1">_xlfn.COVARIANCE.P($AK$102:$AK$1171,AM701:AM1770)</f>
        <v>0</v>
      </c>
      <c r="AO701">
        <f t="shared" ca="1" si="1341"/>
        <v>-2.0341105875916754E-2</v>
      </c>
    </row>
    <row r="702" spans="1:41" x14ac:dyDescent="0.3">
      <c r="A702">
        <v>700</v>
      </c>
      <c r="B702">
        <f>'Flight Input'!M702</f>
        <v>15.032527999996091</v>
      </c>
      <c r="C702">
        <f ca="1">INDIRECT(CONCATENATE("'Flight Input'!",Analysis!$B$2,A702+2))</f>
        <v>10.29874401</v>
      </c>
      <c r="D702">
        <f t="shared" si="1338"/>
        <v>2.138099999865517E-2</v>
      </c>
      <c r="F702">
        <f t="shared" ca="1" si="1342"/>
        <v>147.54374089780219</v>
      </c>
      <c r="G702">
        <f t="shared" ca="1" si="1343"/>
        <v>1111.2116217804928</v>
      </c>
      <c r="I702">
        <f>SUM(D$2:D702)/COUNT(D$2:D702)</f>
        <v>2.1399897142858077E-2</v>
      </c>
      <c r="J702">
        <f>D702/I702</f>
        <v>0.99911695163407765</v>
      </c>
      <c r="L702">
        <f ca="1">VARA(C$2:C702)</f>
        <v>6.6754102255287245E-2</v>
      </c>
      <c r="M702">
        <f ca="1">(L702-L701)/D702</f>
        <v>5.7797651444554399E-3</v>
      </c>
      <c r="N702">
        <f t="shared" ca="1" si="1344"/>
        <v>8.448226463278651</v>
      </c>
      <c r="O702" t="b">
        <f ca="1">IF(OR(O701,M702*MIN((B702-B$2)*Analysis!$B$19,1)&gt;Analysis!$B$18),TRUE,FALSE)</f>
        <v>1</v>
      </c>
      <c r="P702">
        <f ca="1">IF(O702,P701,SUM(C$2:C702)/COUNT(C$2:C702))</f>
        <v>9.8538943641176484</v>
      </c>
      <c r="Q702">
        <f ca="1">IF(O702,C702-P702,0)</f>
        <v>0.44484964588235165</v>
      </c>
      <c r="R702">
        <f ca="1">R701+Q702*$D702</f>
        <v>-6.5297567464659312E-2</v>
      </c>
      <c r="S702">
        <f t="shared" ca="1" si="1345"/>
        <v>-0.74996681216919903</v>
      </c>
      <c r="U702">
        <f ca="1">MEDIAN2(Q702,Analysis!$B$5,2)</f>
        <v>0.44484964588235165</v>
      </c>
      <c r="V702">
        <f t="shared" ref="V702:W702" ca="1" si="1462">V701+U702*$D702</f>
        <v>-6.5297567464659312E-2</v>
      </c>
      <c r="W702">
        <f t="shared" ca="1" si="1462"/>
        <v>-0.74996681216919903</v>
      </c>
      <c r="Y702">
        <f ca="1">AVERAGE2(U702,Analysis!$B$5,2)</f>
        <v>0.44484964588235165</v>
      </c>
      <c r="Z702">
        <f t="shared" ref="Z702:AA702" ca="1" si="1463">Z701+Y702*$D702</f>
        <v>-6.5297567464659312E-2</v>
      </c>
      <c r="AA702">
        <f t="shared" ca="1" si="1463"/>
        <v>-0.74996681216919903</v>
      </c>
      <c r="AD702">
        <f ca="1">IF(B702&gt;0,C702-Analysis!$B$14,0)</f>
        <v>0.44202786505714009</v>
      </c>
      <c r="AE702">
        <f ca="1">IF(B702&gt;0,AE701+AD702*$D702,0)</f>
        <v>-0.10915726988579813</v>
      </c>
      <c r="AF702">
        <f ca="1">IF(B702&gt;0,AF701+AE702*$D702,0)</f>
        <v>-1.1792163005220544</v>
      </c>
      <c r="AG702">
        <f ca="1">IF(AND(B702&gt;Analysis!$B$34,B702&lt;Analysis!$B$35),FilterInput(AD702,Analysis!$B$29,Analysis!$B$30),0)</f>
        <v>0.44202786505714009</v>
      </c>
      <c r="AH702">
        <f ca="1">MEDIAN2(AG702,Analysis!$B$5,2)</f>
        <v>0.44202786505714009</v>
      </c>
      <c r="AI702">
        <f ca="1">AVERAGE2(AH702,Analysis!$B$6,2)</f>
        <v>0.44202786505714009</v>
      </c>
      <c r="AJ702">
        <f ca="1">INTEGRAL2(AI702,$B702,AJ701,AI701,$B701,Analysis!$B$22)</f>
        <v>-0.15360286647597773</v>
      </c>
      <c r="AK702">
        <f ca="1">IF(AND(B702&lt;Analysis!$B$35,B702&gt;0),INTEGRAL2(AJ702,$B702,AK701,AJ701,$B701,Analysis!$B$23),0)</f>
        <v>-0.98611231427448542</v>
      </c>
      <c r="AM702">
        <f>Analysis!$B$31*'Flight Input'!U702+IF('Flight Input'!U702 &gt; 0,Analysis!$B$32,0)</f>
        <v>-1.003055</v>
      </c>
      <c r="AN702">
        <f ca="1">_xlfn.COVARIANCE.P($AK$102:$AK$1171,AM702:AM1771)</f>
        <v>0</v>
      </c>
      <c r="AO702">
        <f t="shared" ca="1" si="1341"/>
        <v>-1.6942685725514606E-2</v>
      </c>
    </row>
    <row r="703" spans="1:41" x14ac:dyDescent="0.3">
      <c r="A703">
        <v>701</v>
      </c>
      <c r="B703">
        <f>'Flight Input'!M703</f>
        <v>15.048139999998966</v>
      </c>
      <c r="C703">
        <f ca="1">INDIRECT(CONCATENATE("'Flight Input'!",Analysis!$B$2,A703+2))</f>
        <v>10.093783680000001</v>
      </c>
      <c r="D703">
        <f t="shared" si="1338"/>
        <v>1.5612000002874993E-2</v>
      </c>
      <c r="F703">
        <f t="shared" ca="1" si="1342"/>
        <v>147.70132504864338</v>
      </c>
      <c r="G703">
        <f t="shared" ca="1" si="1343"/>
        <v>1113.5175348675768</v>
      </c>
      <c r="I703">
        <f>SUM(D$2:D703)/COUNT(D$2:D703)</f>
        <v>2.1391640513557103E-2</v>
      </c>
      <c r="J703">
        <f>D703/I703</f>
        <v>0.72981779929317614</v>
      </c>
      <c r="L703">
        <f ca="1">VARA(C$2:C703)</f>
        <v>6.6708202147075929E-2</v>
      </c>
      <c r="M703">
        <f ca="1">(L703-L702)/D703</f>
        <v>-2.9400530491201496E-3</v>
      </c>
      <c r="N703">
        <f t="shared" ca="1" si="1344"/>
        <v>-13.12838393301657</v>
      </c>
      <c r="O703" t="b">
        <f ca="1">IF(OR(O702,M703*MIN((B703-B$2)*Analysis!$B$19,1)&gt;Analysis!$B$18),TRUE,FALSE)</f>
        <v>1</v>
      </c>
      <c r="P703">
        <f ca="1">IF(O703,P702,SUM(C$2:C703)/COUNT(C$2:C703))</f>
        <v>9.8538943641176484</v>
      </c>
      <c r="Q703">
        <f ca="1">IF(O703,C703-P703,0)</f>
        <v>0.23988931588235296</v>
      </c>
      <c r="R703">
        <f ca="1">R702+Q703*$D703</f>
        <v>-6.155241546441434E-2</v>
      </c>
      <c r="S703">
        <f t="shared" ca="1" si="1345"/>
        <v>-0.75092776847960641</v>
      </c>
      <c r="U703">
        <f ca="1">MEDIAN2(Q703,Analysis!$B$5,2)</f>
        <v>0.23988931588235296</v>
      </c>
      <c r="V703">
        <f t="shared" ref="V703:W703" ca="1" si="1464">V702+U703*$D703</f>
        <v>-6.155241546441434E-2</v>
      </c>
      <c r="W703">
        <f t="shared" ca="1" si="1464"/>
        <v>-0.75092776847960641</v>
      </c>
      <c r="Y703">
        <f ca="1">AVERAGE2(U703,Analysis!$B$5,2)</f>
        <v>0.23988931588235296</v>
      </c>
      <c r="Z703">
        <f t="shared" ref="Z703:AA703" ca="1" si="1465">Z702+Y703*$D703</f>
        <v>-6.155241546441434E-2</v>
      </c>
      <c r="AA703">
        <f t="shared" ca="1" si="1465"/>
        <v>-0.75092776847960641</v>
      </c>
      <c r="AD703">
        <f ca="1">IF(B703&gt;0,C703-Analysis!$B$14,0)</f>
        <v>0.2370675350571414</v>
      </c>
      <c r="AE703">
        <f ca="1">IF(B703&gt;0,AE702+AD703*$D703,0)</f>
        <v>-0.10545617152780447</v>
      </c>
      <c r="AF703">
        <f ca="1">IF(B703&gt;0,AF702+AE703*$D703,0)</f>
        <v>-1.1808626822722497</v>
      </c>
      <c r="AG703">
        <f ca="1">IF(AND(B703&gt;Analysis!$B$34,B703&lt;Analysis!$B$35),FilterInput(AD703,Analysis!$B$29,Analysis!$B$30),0)</f>
        <v>0.2370675350571414</v>
      </c>
      <c r="AH703">
        <f ca="1">MEDIAN2(AG703,Analysis!$B$5,2)</f>
        <v>0.2370675350571414</v>
      </c>
      <c r="AI703">
        <f ca="1">AVERAGE2(AH703,Analysis!$B$6,2)</f>
        <v>0.2370675350571414</v>
      </c>
      <c r="AJ703">
        <f ca="1">INTEGRAL2(AI703,$B703,AJ702,AI702,$B702,Analysis!$B$22)</f>
        <v>-0.14374455605339931</v>
      </c>
      <c r="AK703">
        <f ca="1">IF(AND(B703&lt;Analysis!$B$35,B703&gt;0),INTEGRAL2(AJ703,$B703,AK702,AJ702,$B702,Analysis!$B$23),0)</f>
        <v>-0.98863745275551596</v>
      </c>
      <c r="AM703">
        <f>Analysis!$B$31*'Flight Input'!U703+IF('Flight Input'!U703 &gt; 0,Analysis!$B$32,0)</f>
        <v>-1.003055</v>
      </c>
      <c r="AN703">
        <f ca="1">_xlfn.COVARIANCE.P($AK$102:$AK$1171,AM703:AM1772)</f>
        <v>0</v>
      </c>
      <c r="AO703">
        <f t="shared" ca="1" si="1341"/>
        <v>-1.4417547244484075E-2</v>
      </c>
    </row>
    <row r="704" spans="1:41" x14ac:dyDescent="0.3">
      <c r="A704">
        <v>702</v>
      </c>
      <c r="B704">
        <f>'Flight Input'!M704</f>
        <v>15.066653999994742</v>
      </c>
      <c r="C704">
        <f ca="1">INDIRECT(CONCATENATE("'Flight Input'!",Analysis!$B$2,A704+2))</f>
        <v>9.9599164200000008</v>
      </c>
      <c r="D704">
        <f t="shared" si="1338"/>
        <v>1.8513999995775521E-2</v>
      </c>
      <c r="F704">
        <f t="shared" ca="1" si="1342"/>
        <v>147.88572294120118</v>
      </c>
      <c r="G704">
        <f t="shared" ca="1" si="1343"/>
        <v>1116.2554911414854</v>
      </c>
      <c r="I704">
        <f>SUM(D$2:D704)/COUNT(D$2:D704)</f>
        <v>2.1387541310540322E-2</v>
      </c>
      <c r="J704">
        <f>D704/I704</f>
        <v>0.86564414894438346</v>
      </c>
      <c r="L704">
        <f ca="1">VARA(C$2:C704)</f>
        <v>6.6617015521863887E-2</v>
      </c>
      <c r="M704">
        <f ca="1">(L704-L703)/D704</f>
        <v>-4.9252795307793374E-3</v>
      </c>
      <c r="N704">
        <f t="shared" ca="1" si="1344"/>
        <v>-7.230596307148434</v>
      </c>
      <c r="O704" t="b">
        <f ca="1">IF(OR(O703,M704*MIN((B704-B$2)*Analysis!$B$19,1)&gt;Analysis!$B$18),TRUE,FALSE)</f>
        <v>1</v>
      </c>
      <c r="P704">
        <f ca="1">IF(O704,P703,SUM(C$2:C704)/COUNT(C$2:C704))</f>
        <v>9.8538943641176484</v>
      </c>
      <c r="Q704">
        <f ca="1">IF(O704,C704-P704,0)</f>
        <v>0.10602205588235236</v>
      </c>
      <c r="R704">
        <f ca="1">R703+Q704*$D704</f>
        <v>-5.9589523122256356E-2</v>
      </c>
      <c r="S704">
        <f t="shared" ca="1" si="1345"/>
        <v>-0.75203100891044017</v>
      </c>
      <c r="U704">
        <f ca="1">MEDIAN2(Q704,Analysis!$B$5,2)</f>
        <v>0.10602205588235236</v>
      </c>
      <c r="V704">
        <f t="shared" ref="V704:W704" ca="1" si="1466">V703+U704*$D704</f>
        <v>-5.9589523122256356E-2</v>
      </c>
      <c r="W704">
        <f t="shared" ca="1" si="1466"/>
        <v>-0.75203100891044017</v>
      </c>
      <c r="Y704">
        <f ca="1">AVERAGE2(U704,Analysis!$B$5,2)</f>
        <v>0.10602205588235236</v>
      </c>
      <c r="Z704">
        <f t="shared" ref="Z704:AA704" ca="1" si="1467">Z703+Y704*$D704</f>
        <v>-5.9589523122256356E-2</v>
      </c>
      <c r="AA704">
        <f t="shared" ca="1" si="1467"/>
        <v>-0.75203100891044017</v>
      </c>
      <c r="AD704">
        <f ca="1">IF(B704&gt;0,C704-Analysis!$B$14,0)</f>
        <v>0.1032002750571408</v>
      </c>
      <c r="AE704">
        <f ca="1">IF(B704&gt;0,AE703+AD704*$D704,0)</f>
        <v>-0.10354552163583253</v>
      </c>
      <c r="AF704">
        <f ca="1">IF(B704&gt;0,AF703+AE704*$D704,0)</f>
        <v>-1.182779724059378</v>
      </c>
      <c r="AG704">
        <f ca="1">IF(AND(B704&gt;Analysis!$B$34,B704&lt;Analysis!$B$35),FilterInput(AD704,Analysis!$B$29,Analysis!$B$30),0)</f>
        <v>0.1032002750571408</v>
      </c>
      <c r="AH704">
        <f ca="1">MEDIAN2(AG704,Analysis!$B$5,2)</f>
        <v>0.1032002750571408</v>
      </c>
      <c r="AI704">
        <f ca="1">AVERAGE2(AH704,Analysis!$B$6,2)</f>
        <v>0.1032002750571408</v>
      </c>
      <c r="AJ704">
        <f ca="1">INTEGRAL2(AI704,$B704,AJ703,AI703,$B703,Analysis!$B$22)</f>
        <v>-0.13844275649337476</v>
      </c>
      <c r="AK704">
        <f ca="1">IF(AND(B704&lt;Analysis!$B$35,B704&gt;0),INTEGRAL2(AJ704,$B704,AK703,AJ703,$B703,Analysis!$B$23),0)</f>
        <v>-0.99132801528584025</v>
      </c>
      <c r="AM704">
        <f>Analysis!$B$31*'Flight Input'!U704+IF('Flight Input'!U704 &gt; 0,Analysis!$B$32,0)</f>
        <v>-1.003055</v>
      </c>
      <c r="AN704">
        <f ca="1">_xlfn.COVARIANCE.P($AK$102:$AK$1171,AM704:AM1773)</f>
        <v>0</v>
      </c>
      <c r="AO704">
        <f t="shared" ca="1" si="1341"/>
        <v>-1.1726984714159783E-2</v>
      </c>
    </row>
    <row r="705" spans="1:41" x14ac:dyDescent="0.3">
      <c r="A705">
        <v>703</v>
      </c>
      <c r="B705">
        <f>'Flight Input'!M705</f>
        <v>15.078278000000864</v>
      </c>
      <c r="C705">
        <f ca="1">INDIRECT(CONCATENATE("'Flight Input'!",Analysis!$B$2,A705+2))</f>
        <v>9.9287892899999992</v>
      </c>
      <c r="D705">
        <f t="shared" si="1338"/>
        <v>1.1624000006122515E-2</v>
      </c>
      <c r="F705">
        <f t="shared" ca="1" si="1342"/>
        <v>148.00113518796894</v>
      </c>
      <c r="G705">
        <f t="shared" ca="1" si="1343"/>
        <v>1117.9758563378166</v>
      </c>
      <c r="I705">
        <f>SUM(D$2:D705)/COUNT(D$2:D705)</f>
        <v>2.137365291608169E-2</v>
      </c>
      <c r="J705">
        <f>D705/I705</f>
        <v>0.54384713982964206</v>
      </c>
      <c r="L705">
        <f ca="1">VARA(C$2:C705)</f>
        <v>6.6522866138690934E-2</v>
      </c>
      <c r="M705">
        <f ca="1">(L705-L704)/D705</f>
        <v>-8.0995684035928828E-3</v>
      </c>
      <c r="N705">
        <f t="shared" ca="1" si="1344"/>
        <v>-2.6778329304547905</v>
      </c>
      <c r="O705" t="b">
        <f ca="1">IF(OR(O704,M705*MIN((B705-B$2)*Analysis!$B$19,1)&gt;Analysis!$B$18),TRUE,FALSE)</f>
        <v>1</v>
      </c>
      <c r="P705">
        <f ca="1">IF(O705,P704,SUM(C$2:C705)/COUNT(C$2:C705))</f>
        <v>9.8538943641176484</v>
      </c>
      <c r="Q705">
        <f ca="1">IF(O705,C705-P705,0)</f>
        <v>7.4894925882350805E-2</v>
      </c>
      <c r="R705">
        <f ca="1">R704+Q705*$D705</f>
        <v>-5.8718944503341364E-2</v>
      </c>
      <c r="S705">
        <f t="shared" ca="1" si="1345"/>
        <v>-0.75271355792170647</v>
      </c>
      <c r="U705">
        <f ca="1">MEDIAN2(Q705,Analysis!$B$5,2)</f>
        <v>7.4894925882350805E-2</v>
      </c>
      <c r="V705">
        <f t="shared" ref="V705:W705" ca="1" si="1468">V704+U705*$D705</f>
        <v>-5.8718944503341364E-2</v>
      </c>
      <c r="W705">
        <f t="shared" ca="1" si="1468"/>
        <v>-0.75271355792170647</v>
      </c>
      <c r="Y705">
        <f ca="1">AVERAGE2(U705,Analysis!$B$5,2)</f>
        <v>7.4894925882350805E-2</v>
      </c>
      <c r="Z705">
        <f t="shared" ref="Z705:AA705" ca="1" si="1469">Z704+Y705*$D705</f>
        <v>-5.8718944503341364E-2</v>
      </c>
      <c r="AA705">
        <f t="shared" ca="1" si="1469"/>
        <v>-0.75271355792170647</v>
      </c>
      <c r="AD705">
        <f ca="1">IF(B705&gt;0,C705-Analysis!$B$14,0)</f>
        <v>7.2073145057139243E-2</v>
      </c>
      <c r="AE705">
        <f ca="1">IF(B705&gt;0,AE704+AD705*$D705,0)</f>
        <v>-0.10270774339724707</v>
      </c>
      <c r="AF705">
        <f ca="1">IF(B705&gt;0,AF704+AE705*$D705,0)</f>
        <v>-1.1839735988692566</v>
      </c>
      <c r="AG705">
        <f ca="1">IF(AND(B705&gt;Analysis!$B$34,B705&lt;Analysis!$B$35),FilterInput(AD705,Analysis!$B$29,Analysis!$B$30),0)</f>
        <v>7.2073145057139243E-2</v>
      </c>
      <c r="AH705">
        <f ca="1">MEDIAN2(AG705,Analysis!$B$5,2)</f>
        <v>7.2073145057139243E-2</v>
      </c>
      <c r="AI705">
        <f ca="1">AVERAGE2(AH705,Analysis!$B$6,2)</f>
        <v>7.2073145057139243E-2</v>
      </c>
      <c r="AJ705">
        <f ca="1">INTEGRAL2(AI705,$B705,AJ704,AI704,$B704,Analysis!$B$22)</f>
        <v>-0.13634907461040599</v>
      </c>
      <c r="AK705">
        <f ca="1">IF(AND(B705&lt;Analysis!$B$35,B705&gt;0),INTEGRAL2(AJ705,$B705,AK704,AJ704,$B704,Analysis!$B$23),0)</f>
        <v>-0.99299308906668338</v>
      </c>
      <c r="AM705">
        <f>Analysis!$B$31*'Flight Input'!U705+IF('Flight Input'!U705 &gt; 0,Analysis!$B$32,0)</f>
        <v>-1.003055</v>
      </c>
      <c r="AN705">
        <f ca="1">_xlfn.COVARIANCE.P($AK$102:$AK$1171,AM705:AM1774)</f>
        <v>0</v>
      </c>
      <c r="AO705">
        <f t="shared" ca="1" si="1341"/>
        <v>-1.0061910933316653E-2</v>
      </c>
    </row>
    <row r="706" spans="1:41" x14ac:dyDescent="0.3">
      <c r="A706">
        <v>704</v>
      </c>
      <c r="B706">
        <f>'Flight Input'!M706</f>
        <v>15.109525000007125</v>
      </c>
      <c r="C706">
        <f ca="1">INDIRECT(CONCATENATE("'Flight Input'!",Analysis!$B$2,A706+2))</f>
        <v>10.00506204</v>
      </c>
      <c r="D706">
        <f t="shared" si="1338"/>
        <v>3.124700000626035E-2</v>
      </c>
      <c r="F706">
        <f t="shared" ca="1" si="1342"/>
        <v>148.31376336159545</v>
      </c>
      <c r="G706">
        <f t="shared" ca="1" si="1343"/>
        <v>1122.610216502505</v>
      </c>
      <c r="I706">
        <f>SUM(D$2:D706)/COUNT(D$2:D706)</f>
        <v>2.1387677556834784E-2</v>
      </c>
      <c r="J706">
        <f>D706/I706</f>
        <v>1.4609814423854945</v>
      </c>
      <c r="L706">
        <f ca="1">VARA(C$2:C706)</f>
        <v>6.6441717999928721E-2</v>
      </c>
      <c r="M706">
        <f ca="1">(L706-L705)/D706</f>
        <v>-2.5969897508866481E-3</v>
      </c>
      <c r="N706">
        <f t="shared" ca="1" si="1344"/>
        <v>2.4409623318948963</v>
      </c>
      <c r="O706" t="b">
        <f ca="1">IF(OR(O705,M706*MIN((B706-B$2)*Analysis!$B$19,1)&gt;Analysis!$B$18),TRUE,FALSE)</f>
        <v>1</v>
      </c>
      <c r="P706">
        <f ca="1">IF(O706,P705,SUM(C$2:C706)/COUNT(C$2:C706))</f>
        <v>9.8538943641176484</v>
      </c>
      <c r="Q706">
        <f ca="1">IF(O706,C706-P706,0)</f>
        <v>0.15116767588235192</v>
      </c>
      <c r="R706">
        <f ca="1">R705+Q706*$D706</f>
        <v>-5.399540813409915E-2</v>
      </c>
      <c r="S706">
        <f t="shared" ca="1" si="1345"/>
        <v>-0.7544007524400107</v>
      </c>
      <c r="U706">
        <f ca="1">MEDIAN2(Q706,Analysis!$B$5,2)</f>
        <v>0.15116767588235192</v>
      </c>
      <c r="V706">
        <f t="shared" ref="V706:W706" ca="1" si="1470">V705+U706*$D706</f>
        <v>-5.399540813409915E-2</v>
      </c>
      <c r="W706">
        <f t="shared" ca="1" si="1470"/>
        <v>-0.7544007524400107</v>
      </c>
      <c r="Y706">
        <f ca="1">AVERAGE2(U706,Analysis!$B$5,2)</f>
        <v>0.15116767588235192</v>
      </c>
      <c r="Z706">
        <f t="shared" ref="Z706:AA706" ca="1" si="1471">Z705+Y706*$D706</f>
        <v>-5.399540813409915E-2</v>
      </c>
      <c r="AA706">
        <f t="shared" ca="1" si="1471"/>
        <v>-0.7544007524400107</v>
      </c>
      <c r="AD706">
        <f ca="1">IF(B706&gt;0,C706-Analysis!$B$14,0)</f>
        <v>0.14834589505714035</v>
      </c>
      <c r="AE706">
        <f ca="1">IF(B706&gt;0,AE705+AD706*$D706,0)</f>
        <v>-9.8072379213467911E-2</v>
      </c>
      <c r="AF706">
        <f ca="1">IF(B706&gt;0,AF705+AE706*$D706,0)</f>
        <v>-1.1870380665031537</v>
      </c>
      <c r="AG706">
        <f ca="1">IF(AND(B706&gt;Analysis!$B$34,B706&lt;Analysis!$B$35),FilterInput(AD706,Analysis!$B$29,Analysis!$B$30),0)</f>
        <v>0.14834589505714035</v>
      </c>
      <c r="AH706">
        <f ca="1">MEDIAN2(AG706,Analysis!$B$5,2)</f>
        <v>0.14834589505714035</v>
      </c>
      <c r="AI706">
        <f ca="1">AVERAGE2(AH706,Analysis!$B$6,2)</f>
        <v>0.14834589505714035</v>
      </c>
      <c r="AJ706">
        <f ca="1">INTEGRAL2(AI706,$B706,AJ705,AI705,$B705,Analysis!$B$22)</f>
        <v>-0.13285852176028554</v>
      </c>
      <c r="AK706">
        <f ca="1">IF(AND(B706&lt;Analysis!$B$35,B706&gt;0),INTEGRAL2(AJ706,$B706,AK705,AJ705,$B705,Analysis!$B$23),0)</f>
        <v>-0.9971942295417181</v>
      </c>
      <c r="AM706">
        <f>Analysis!$B$31*'Flight Input'!U706+IF('Flight Input'!U706 &gt; 0,Analysis!$B$32,0)</f>
        <v>-1.003055</v>
      </c>
      <c r="AN706">
        <f ca="1">_xlfn.COVARIANCE.P($AK$102:$AK$1171,AM706:AM1775)</f>
        <v>0</v>
      </c>
      <c r="AO706">
        <f t="shared" ca="1" si="1341"/>
        <v>-5.8607704582819276E-3</v>
      </c>
    </row>
    <row r="707" spans="1:41" x14ac:dyDescent="0.3">
      <c r="A707">
        <v>705</v>
      </c>
      <c r="B707">
        <f>'Flight Input'!M707</f>
        <v>15.129438000003574</v>
      </c>
      <c r="C707">
        <f ca="1">INDIRECT(CONCATENATE("'Flight Input'!",Analysis!$B$2,A707+2))</f>
        <v>10.18318221</v>
      </c>
      <c r="D707">
        <f t="shared" ref="D707:D770" si="1472">B707-B706</f>
        <v>1.9912999996449798E-2</v>
      </c>
      <c r="F707">
        <f t="shared" ca="1" si="1342"/>
        <v>148.51654106890703</v>
      </c>
      <c r="G707">
        <f t="shared" ca="1" si="1343"/>
        <v>1125.5676263842829</v>
      </c>
      <c r="I707">
        <f>SUM(D$2:D707)/COUNT(D$2:D707)</f>
        <v>2.138558581561438E-2</v>
      </c>
      <c r="J707">
        <f>D707/I707</f>
        <v>0.93114119800780049</v>
      </c>
      <c r="L707">
        <f ca="1">VARA(C$2:C707)</f>
        <v>6.6454574096220076E-2</v>
      </c>
      <c r="M707">
        <f ca="1">(L707-L706)/D707</f>
        <v>6.4561323224262949E-4</v>
      </c>
      <c r="N707">
        <f t="shared" ca="1" si="1344"/>
        <v>8.9449188987975674</v>
      </c>
      <c r="O707" t="b">
        <f ca="1">IF(OR(O706,M707*MIN((B707-B$2)*Analysis!$B$19,1)&gt;Analysis!$B$18),TRUE,FALSE)</f>
        <v>1</v>
      </c>
      <c r="P707">
        <f ca="1">IF(O707,P706,SUM(C$2:C707)/COUNT(C$2:C707))</f>
        <v>9.8538943641176484</v>
      </c>
      <c r="Q707">
        <f ca="1">IF(O707,C707-P707,0)</f>
        <v>0.3292878458823516</v>
      </c>
      <c r="R707">
        <f ca="1">R706+Q707*$D707</f>
        <v>-4.7438299260212924E-2</v>
      </c>
      <c r="S707">
        <f t="shared" ca="1" si="1345"/>
        <v>-0.75534539129301093</v>
      </c>
      <c r="U707">
        <f ca="1">MEDIAN2(Q707,Analysis!$B$5,2)</f>
        <v>0.3292878458823516</v>
      </c>
      <c r="V707">
        <f t="shared" ref="V707:W707" ca="1" si="1473">V706+U707*$D707</f>
        <v>-4.7438299260212924E-2</v>
      </c>
      <c r="W707">
        <f t="shared" ca="1" si="1473"/>
        <v>-0.75534539129301093</v>
      </c>
      <c r="Y707">
        <f ca="1">AVERAGE2(U707,Analysis!$B$5,2)</f>
        <v>0.3292878458823516</v>
      </c>
      <c r="Z707">
        <f t="shared" ref="Z707:AA707" ca="1" si="1474">Z706+Y707*$D707</f>
        <v>-4.7438299260212924E-2</v>
      </c>
      <c r="AA707">
        <f t="shared" ca="1" si="1474"/>
        <v>-0.75534539129301093</v>
      </c>
      <c r="AD707">
        <f ca="1">IF(B707&gt;0,C707-Analysis!$B$14,0)</f>
        <v>0.32646606505714004</v>
      </c>
      <c r="AE707">
        <f ca="1">IF(B707&gt;0,AE706+AD707*$D707,0)</f>
        <v>-9.1571460461144102E-2</v>
      </c>
      <c r="AF707">
        <f ca="1">IF(B707&gt;0,AF706+AE707*$D707,0)</f>
        <v>-1.1888615289949913</v>
      </c>
      <c r="AG707">
        <f ca="1">IF(AND(B707&gt;Analysis!$B$34,B707&lt;Analysis!$B$35),FilterInput(AD707,Analysis!$B$29,Analysis!$B$30),0)</f>
        <v>0.32646606505714004</v>
      </c>
      <c r="AH707">
        <f ca="1">MEDIAN2(AG707,Analysis!$B$5,2)</f>
        <v>0.32646606505714004</v>
      </c>
      <c r="AI707">
        <f ca="1">AVERAGE2(AH707,Analysis!$B$6,2)</f>
        <v>0.32646606505714004</v>
      </c>
      <c r="AJ707">
        <f ca="1">INTEGRAL2(AI707,$B707,AJ706,AI706,$B706,Analysis!$B$22)</f>
        <v>-0.13055276997149778</v>
      </c>
      <c r="AK707">
        <f ca="1">IF(AND(B707&lt;Analysis!$B$35,B707&gt;0),INTEGRAL2(AJ707,$B707,AK706,AJ706,$B706,Analysis!$B$23),0)</f>
        <v>-0.99984545396997992</v>
      </c>
      <c r="AM707">
        <f>Analysis!$B$31*'Flight Input'!U707+IF('Flight Input'!U707 &gt; 0,Analysis!$B$32,0)</f>
        <v>-1.003055</v>
      </c>
      <c r="AN707">
        <f ca="1">_xlfn.COVARIANCE.P($AK$102:$AK$1171,AM707:AM1776)</f>
        <v>0</v>
      </c>
      <c r="AO707">
        <f t="shared" ref="AO707:AO770" ca="1" si="1475">AM707-AK707</f>
        <v>-3.2095460300201051E-3</v>
      </c>
    </row>
    <row r="708" spans="1:41" x14ac:dyDescent="0.3">
      <c r="A708">
        <v>706</v>
      </c>
      <c r="B708">
        <f>'Flight Input'!M708</f>
        <v>15.149376000001212</v>
      </c>
      <c r="C708">
        <f ca="1">INDIRECT(CONCATENATE("'Flight Input'!",Analysis!$B$2,A708+2))</f>
        <v>10.210424580000002</v>
      </c>
      <c r="D708">
        <f t="shared" si="1472"/>
        <v>1.9937999997637235E-2</v>
      </c>
      <c r="F708">
        <f t="shared" ref="F708:F771" ca="1" si="1476">F707+C708*$D708</f>
        <v>148.72011651415895</v>
      </c>
      <c r="G708">
        <f t="shared" ref="G708:G771" ca="1" si="1477">G707+F708*$D708</f>
        <v>1128.5328080669908</v>
      </c>
      <c r="I708">
        <f>SUM(D$2:D708)/COUNT(D$2:D708)</f>
        <v>2.1383535410773053E-2</v>
      </c>
      <c r="J708">
        <f>D708/I708</f>
        <v>0.93239960626868301</v>
      </c>
      <c r="L708">
        <f ca="1">VARA(C$2:C708)</f>
        <v>6.6489301950611257E-2</v>
      </c>
      <c r="M708">
        <f ca="1">(L708-L707)/D708</f>
        <v>1.7417922758198685E-3</v>
      </c>
      <c r="N708">
        <f t="shared" ref="N708:N771" ca="1" si="1478">(C708-C707)/D708</f>
        <v>1.3663541981758396</v>
      </c>
      <c r="O708" t="b">
        <f ca="1">IF(OR(O707,M708*MIN((B708-B$2)*Analysis!$B$19,1)&gt;Analysis!$B$18),TRUE,FALSE)</f>
        <v>1</v>
      </c>
      <c r="P708">
        <f ca="1">IF(O708,P707,SUM(C$2:C708)/COUNT(C$2:C708))</f>
        <v>9.8538943641176484</v>
      </c>
      <c r="Q708">
        <f ca="1">IF(O708,C708-P708,0)</f>
        <v>0.35653021588235312</v>
      </c>
      <c r="R708">
        <f ca="1">R707+Q708*$D708</f>
        <v>-4.0329799816792966E-2</v>
      </c>
      <c r="S708">
        <f t="shared" ref="S708:S771" ca="1" si="1479">S707+R708*$D708</f>
        <v>-0.75614948684166283</v>
      </c>
      <c r="U708">
        <f ca="1">MEDIAN2(Q708,Analysis!$B$5,2)</f>
        <v>0.35653021588235312</v>
      </c>
      <c r="V708">
        <f t="shared" ref="V708:W708" ca="1" si="1480">V707+U708*$D708</f>
        <v>-4.0329799816792966E-2</v>
      </c>
      <c r="W708">
        <f t="shared" ca="1" si="1480"/>
        <v>-0.75614948684166283</v>
      </c>
      <c r="Y708">
        <f ca="1">AVERAGE2(U708,Analysis!$B$5,2)</f>
        <v>0.35653021588235312</v>
      </c>
      <c r="Z708">
        <f t="shared" ref="Z708:AA708" ca="1" si="1481">Z707+Y708*$D708</f>
        <v>-4.0329799816792966E-2</v>
      </c>
      <c r="AA708">
        <f t="shared" ca="1" si="1481"/>
        <v>-0.75614948684166283</v>
      </c>
      <c r="AD708">
        <f ca="1">IF(B708&gt;0,C708-Analysis!$B$14,0)</f>
        <v>0.35370843505714156</v>
      </c>
      <c r="AE708">
        <f ca="1">IF(B708&gt;0,AE707+AD708*$D708,0)</f>
        <v>-8.4519221683810541E-2</v>
      </c>
      <c r="AF708">
        <f ca="1">IF(B708&gt;0,AF707+AE708*$D708,0)</f>
        <v>-1.1905466732367234</v>
      </c>
      <c r="AG708">
        <f ca="1">IF(AND(B708&gt;Analysis!$B$34,B708&lt;Analysis!$B$35),FilterInput(AD708,Analysis!$B$29,Analysis!$B$30),0)</f>
        <v>0.35370843505714156</v>
      </c>
      <c r="AH708">
        <f ca="1">MEDIAN2(AG708,Analysis!$B$5,2)</f>
        <v>0.35370843505714156</v>
      </c>
      <c r="AI708">
        <f ca="1">AVERAGE2(AH708,Analysis!$B$6,2)</f>
        <v>0.35370843505714156</v>
      </c>
      <c r="AJ708">
        <f ca="1">INTEGRAL2(AI708,$B708,AJ707,AI707,$B707,Analysis!$B$22)</f>
        <v>-0.12414135131310869</v>
      </c>
      <c r="AK708">
        <f ca="1">IF(AND(B708&lt;Analysis!$B$35,B708&gt;0),INTEGRAL2(AJ708,$B708,AK707,AJ707,$B707,Analysis!$B$23),0)</f>
        <v>-1.002463681900104</v>
      </c>
      <c r="AM708">
        <f>Analysis!$B$31*'Flight Input'!U708+IF('Flight Input'!U708 &gt; 0,Analysis!$B$32,0)</f>
        <v>-0.999081</v>
      </c>
      <c r="AN708">
        <f ca="1">_xlfn.COVARIANCE.P($AK$102:$AK$1171,AM708:AM1777)</f>
        <v>0</v>
      </c>
      <c r="AO708">
        <f t="shared" ca="1" si="1475"/>
        <v>3.3826819001040453E-3</v>
      </c>
    </row>
    <row r="709" spans="1:41" x14ac:dyDescent="0.3">
      <c r="A709">
        <v>707</v>
      </c>
      <c r="B709">
        <f>'Flight Input'!M709</f>
        <v>15.171973999997135</v>
      </c>
      <c r="C709">
        <f ca="1">INDIRECT(CONCATENATE("'Flight Input'!",Analysis!$B$2,A709+2))</f>
        <v>10.193571</v>
      </c>
      <c r="D709">
        <f t="shared" si="1472"/>
        <v>2.2597999995923601E-2</v>
      </c>
      <c r="F709">
        <f t="shared" ca="1" si="1476"/>
        <v>148.95047083157539</v>
      </c>
      <c r="G709">
        <f t="shared" ca="1" si="1477"/>
        <v>1131.8987908062356</v>
      </c>
      <c r="I709">
        <f>SUM(D$2:D709)/COUNT(D$2:D709)</f>
        <v>2.1385253182463506E-2</v>
      </c>
      <c r="J709">
        <f>D709/I709</f>
        <v>1.0567094905593439</v>
      </c>
      <c r="L709">
        <f ca="1">VARA(C$2:C709)</f>
        <v>6.6509619780221435E-2</v>
      </c>
      <c r="M709">
        <f ca="1">(L709-L708)/D709</f>
        <v>8.9909857570772246E-4</v>
      </c>
      <c r="N709">
        <f t="shared" ca="1" si="1478"/>
        <v>-0.7457996284202727</v>
      </c>
      <c r="O709" t="b">
        <f ca="1">IF(OR(O708,M709*MIN((B709-B$2)*Analysis!$B$19,1)&gt;Analysis!$B$18),TRUE,FALSE)</f>
        <v>1</v>
      </c>
      <c r="P709">
        <f ca="1">IF(O709,P708,SUM(C$2:C709)/COUNT(C$2:C709))</f>
        <v>9.8538943641176484</v>
      </c>
      <c r="Q709">
        <f ca="1">IF(O709,C709-P709,0)</f>
        <v>0.33967663588235197</v>
      </c>
      <c r="R709">
        <f ca="1">R708+Q709*$D709</f>
        <v>-3.2653787200508232E-2</v>
      </c>
      <c r="S709">
        <f t="shared" ca="1" si="1479"/>
        <v>-0.75688739712468678</v>
      </c>
      <c r="U709">
        <f ca="1">MEDIAN2(Q709,Analysis!$B$5,2)</f>
        <v>0.33967663588235197</v>
      </c>
      <c r="V709">
        <f t="shared" ref="V709:W709" ca="1" si="1482">V708+U709*$D709</f>
        <v>-3.2653787200508232E-2</v>
      </c>
      <c r="W709">
        <f t="shared" ca="1" si="1482"/>
        <v>-0.75688739712468678</v>
      </c>
      <c r="Y709">
        <f ca="1">AVERAGE2(U709,Analysis!$B$5,2)</f>
        <v>0.33967663588235197</v>
      </c>
      <c r="Z709">
        <f t="shared" ref="Z709:AA709" ca="1" si="1483">Z708+Y709*$D709</f>
        <v>-3.2653787200508232E-2</v>
      </c>
      <c r="AA709">
        <f t="shared" ca="1" si="1483"/>
        <v>-0.75688739712468678</v>
      </c>
      <c r="AD709">
        <f ca="1">IF(B709&gt;0,C709-Analysis!$B$14,0)</f>
        <v>0.33685485505714041</v>
      </c>
      <c r="AE709">
        <f ca="1">IF(B709&gt;0,AE708+AD709*$D709,0)</f>
        <v>-7.6906975670602437E-2</v>
      </c>
      <c r="AF709">
        <f ca="1">IF(B709&gt;0,AF708+AE709*$D709,0)</f>
        <v>-1.1922846170726142</v>
      </c>
      <c r="AG709">
        <f ca="1">IF(AND(B709&gt;Analysis!$B$34,B709&lt;Analysis!$B$35),FilterInput(AD709,Analysis!$B$29,Analysis!$B$30),0)</f>
        <v>0.33685485505714041</v>
      </c>
      <c r="AH709">
        <f ca="1">MEDIAN2(AG709,Analysis!$B$5,2)</f>
        <v>0.33685485505714041</v>
      </c>
      <c r="AI709">
        <f ca="1">AVERAGE2(AH709,Analysis!$B$6,2)</f>
        <v>0.33685485505714041</v>
      </c>
      <c r="AJ709">
        <f ca="1">INTEGRAL2(AI709,$B709,AJ708,AI708,$B708,Analysis!$B$22)</f>
        <v>-0.11617932527417148</v>
      </c>
      <c r="AK709">
        <f ca="1">IF(AND(B709&lt;Analysis!$B$35,B709&gt;0),INTEGRAL2(AJ709,$B709,AK708,AJ708,$B708,Analysis!$B$23),0)</f>
        <v>-1.0052458905737924</v>
      </c>
      <c r="AM709">
        <f>Analysis!$B$31*'Flight Input'!U709+IF('Flight Input'!U709 &gt; 0,Analysis!$B$32,0)</f>
        <v>-0.999081</v>
      </c>
      <c r="AN709">
        <f ca="1">_xlfn.COVARIANCE.P($AK$102:$AK$1171,AM709:AM1778)</f>
        <v>0</v>
      </c>
      <c r="AO709">
        <f t="shared" ca="1" si="1475"/>
        <v>6.1648905737924364E-3</v>
      </c>
    </row>
    <row r="710" spans="1:41" x14ac:dyDescent="0.3">
      <c r="A710">
        <v>708</v>
      </c>
      <c r="B710">
        <f>'Flight Input'!M710</f>
        <v>15.187661000003573</v>
      </c>
      <c r="C710">
        <f ca="1">INDIRECT(CONCATENATE("'Flight Input'!",Analysis!$B$2,A710+2))</f>
        <v>10.0014912</v>
      </c>
      <c r="D710">
        <f t="shared" si="1472"/>
        <v>1.5687000006437302E-2</v>
      </c>
      <c r="F710">
        <f t="shared" ca="1" si="1476"/>
        <v>149.10736422409417</v>
      </c>
      <c r="G710">
        <f t="shared" ca="1" si="1477"/>
        <v>1134.2378380297789</v>
      </c>
      <c r="I710">
        <f>SUM(D$2:D710)/COUNT(D$2:D710)</f>
        <v>2.1377204802271378E-2</v>
      </c>
      <c r="J710">
        <f>D710/I710</f>
        <v>0.73381904470366122</v>
      </c>
      <c r="L710">
        <f ca="1">VARA(C$2:C710)</f>
        <v>6.6427635158404538E-2</v>
      </c>
      <c r="M710">
        <f ca="1">(L710-L709)/D710</f>
        <v>-5.226277923328468E-3</v>
      </c>
      <c r="N710">
        <f t="shared" ca="1" si="1478"/>
        <v>-12.244520935881843</v>
      </c>
      <c r="O710" t="b">
        <f ca="1">IF(OR(O709,M710*MIN((B710-B$2)*Analysis!$B$19,1)&gt;Analysis!$B$18),TRUE,FALSE)</f>
        <v>1</v>
      </c>
      <c r="P710">
        <f ca="1">IF(O710,P709,SUM(C$2:C710)/COUNT(C$2:C710))</f>
        <v>9.8538943641176484</v>
      </c>
      <c r="Q710">
        <f ca="1">IF(O710,C710-P710,0)</f>
        <v>0.14759683588235184</v>
      </c>
      <c r="R710">
        <f ca="1">R709+Q710*$D710</f>
        <v>-3.0338435635071652E-2</v>
      </c>
      <c r="S710">
        <f t="shared" ca="1" si="1479"/>
        <v>-0.75736331616468944</v>
      </c>
      <c r="U710">
        <f ca="1">MEDIAN2(Q710,Analysis!$B$5,2)</f>
        <v>0.14759683588235184</v>
      </c>
      <c r="V710">
        <f t="shared" ref="V710:W710" ca="1" si="1484">V709+U710*$D710</f>
        <v>-3.0338435635071652E-2</v>
      </c>
      <c r="W710">
        <f t="shared" ca="1" si="1484"/>
        <v>-0.75736331616468944</v>
      </c>
      <c r="Y710">
        <f ca="1">AVERAGE2(U710,Analysis!$B$5,2)</f>
        <v>0.14759683588235184</v>
      </c>
      <c r="Z710">
        <f t="shared" ref="Z710:AA710" ca="1" si="1485">Z709+Y710*$D710</f>
        <v>-3.0338435635071652E-2</v>
      </c>
      <c r="AA710">
        <f t="shared" ca="1" si="1485"/>
        <v>-0.75736331616468944</v>
      </c>
      <c r="AD710">
        <f ca="1">IF(B710&gt;0,C710-Analysis!$B$14,0)</f>
        <v>0.14477505505714028</v>
      </c>
      <c r="AE710">
        <f ca="1">IF(B710&gt;0,AE709+AD710*$D710,0)</f>
        <v>-7.4635889380989112E-2</v>
      </c>
      <c r="AF710">
        <f ca="1">IF(B710&gt;0,AF709+AE710*$D710,0)</f>
        <v>-1.1934554302698144</v>
      </c>
      <c r="AG710">
        <f ca="1">IF(AND(B710&gt;Analysis!$B$34,B710&lt;Analysis!$B$35),FilterInput(AD710,Analysis!$B$29,Analysis!$B$30),0)</f>
        <v>0.14477505505714028</v>
      </c>
      <c r="AH710">
        <f ca="1">MEDIAN2(AG710,Analysis!$B$5,2)</f>
        <v>0.14477505505714028</v>
      </c>
      <c r="AI710">
        <f ca="1">AVERAGE2(AH710,Analysis!$B$6,2)</f>
        <v>0.14477505505714028</v>
      </c>
      <c r="AJ710">
        <f ca="1">INTEGRAL2(AI710,$B710,AJ709,AI709,$B709,Analysis!$B$22)</f>
        <v>-0.10816555866562957</v>
      </c>
      <c r="AK710">
        <f ca="1">IF(AND(B710&lt;Analysis!$B$35,B710&gt;0),INTEGRAL2(AJ710,$B710,AK709,AJ709,$B709,Analysis!$B$23),0)</f>
        <v>-1.0071700137206454</v>
      </c>
      <c r="AM710">
        <f>Analysis!$B$31*'Flight Input'!U710+IF('Flight Input'!U710 &gt; 0,Analysis!$B$32,0)</f>
        <v>-0.99709399999999992</v>
      </c>
      <c r="AN710">
        <f ca="1">_xlfn.COVARIANCE.P($AK$102:$AK$1171,AM710:AM1779)</f>
        <v>0</v>
      </c>
      <c r="AO710">
        <f t="shared" ca="1" si="1475"/>
        <v>1.0076013720645483E-2</v>
      </c>
    </row>
    <row r="711" spans="1:41" x14ac:dyDescent="0.3">
      <c r="A711">
        <v>709</v>
      </c>
      <c r="B711">
        <f>'Flight Input'!M711</f>
        <v>15.21059800000512</v>
      </c>
      <c r="C711">
        <f ca="1">INDIRECT(CONCATENATE("'Flight Input'!",Analysis!$B$2,A711+2))</f>
        <v>10.000157040000001</v>
      </c>
      <c r="D711">
        <f t="shared" si="1472"/>
        <v>2.2937000001547858E-2</v>
      </c>
      <c r="F711">
        <f t="shared" ca="1" si="1476"/>
        <v>149.33673782613613</v>
      </c>
      <c r="G711">
        <f t="shared" ca="1" si="1477"/>
        <v>1137.6631747855281</v>
      </c>
      <c r="I711">
        <f>SUM(D$2:D711)/COUNT(D$2:D711)</f>
        <v>2.1379404795500261E-2</v>
      </c>
      <c r="J711">
        <f>D711/I711</f>
        <v>1.0728549377752288</v>
      </c>
      <c r="L711">
        <f ca="1">VARA(C$2:C711)</f>
        <v>6.6345505161332585E-2</v>
      </c>
      <c r="M711">
        <f ca="1">(L711-L710)/D711</f>
        <v>-3.5806773800588841E-3</v>
      </c>
      <c r="N711">
        <f t="shared" ca="1" si="1478"/>
        <v>-5.8166281549851366E-2</v>
      </c>
      <c r="O711" t="b">
        <f ca="1">IF(OR(O710,M711*MIN((B711-B$2)*Analysis!$B$19,1)&gt;Analysis!$B$18),TRUE,FALSE)</f>
        <v>1</v>
      </c>
      <c r="P711">
        <f ca="1">IF(O711,P710,SUM(C$2:C711)/COUNT(C$2:C711))</f>
        <v>9.8538943641176484</v>
      </c>
      <c r="Q711">
        <f ca="1">IF(O711,C711-P711,0)</f>
        <v>0.14626267588235287</v>
      </c>
      <c r="R711">
        <f ca="1">R710+Q711*$D711</f>
        <v>-2.6983608638131731E-2</v>
      </c>
      <c r="S711">
        <f t="shared" ca="1" si="1479"/>
        <v>-0.757982239196064</v>
      </c>
      <c r="U711">
        <f ca="1">MEDIAN2(Q711,Analysis!$B$5,2)</f>
        <v>0.14626267588235287</v>
      </c>
      <c r="V711">
        <f t="shared" ref="V711:W711" ca="1" si="1486">V710+U711*$D711</f>
        <v>-2.6983608638131731E-2</v>
      </c>
      <c r="W711">
        <f t="shared" ca="1" si="1486"/>
        <v>-0.757982239196064</v>
      </c>
      <c r="Y711">
        <f ca="1">AVERAGE2(U711,Analysis!$B$5,2)</f>
        <v>0.14626267588235287</v>
      </c>
      <c r="Z711">
        <f t="shared" ref="Z711:AA711" ca="1" si="1487">Z710+Y711*$D711</f>
        <v>-2.6983608638131731E-2</v>
      </c>
      <c r="AA711">
        <f t="shared" ca="1" si="1487"/>
        <v>-0.757982239196064</v>
      </c>
      <c r="AD711">
        <f ca="1">IF(B711&gt;0,C711-Analysis!$B$14,0)</f>
        <v>0.1434408950571413</v>
      </c>
      <c r="AE711">
        <f ca="1">IF(B711&gt;0,AE710+AD711*$D711,0)</f>
        <v>-7.1345785570841438E-2</v>
      </c>
      <c r="AF711">
        <f ca="1">IF(B711&gt;0,AF710+AE711*$D711,0)</f>
        <v>-1.1950918885535633</v>
      </c>
      <c r="AG711">
        <f ca="1">IF(AND(B711&gt;Analysis!$B$34,B711&lt;Analysis!$B$35),FilterInput(AD711,Analysis!$B$29,Analysis!$B$30),0)</f>
        <v>0.1434408950571413</v>
      </c>
      <c r="AH711">
        <f ca="1">MEDIAN2(AG711,Analysis!$B$5,2)</f>
        <v>0.1434408950571413</v>
      </c>
      <c r="AI711">
        <f ca="1">AVERAGE2(AH711,Analysis!$B$6,2)</f>
        <v>0.1434408950571413</v>
      </c>
      <c r="AJ711">
        <f ca="1">INTEGRAL2(AI711,$B711,AJ710,AI710,$B710,Analysis!$B$22)</f>
        <v>-0.10484817486943503</v>
      </c>
      <c r="AK711">
        <f ca="1">IF(AND(B711&lt;Analysis!$B$35,B711&gt;0),INTEGRAL2(AJ711,$B711,AK710,AJ710,$B710,Analysis!$B$23),0)</f>
        <v>-1.009639276764221</v>
      </c>
      <c r="AM711">
        <f>Analysis!$B$31*'Flight Input'!U711+IF('Flight Input'!U711 &gt; 0,Analysis!$B$32,0)</f>
        <v>-0.99709399999999992</v>
      </c>
      <c r="AN711">
        <f ca="1">_xlfn.COVARIANCE.P($AK$102:$AK$1171,AM711:AM1780)</f>
        <v>0</v>
      </c>
      <c r="AO711">
        <f t="shared" ca="1" si="1475"/>
        <v>1.2545276764221125E-2</v>
      </c>
    </row>
    <row r="712" spans="1:41" x14ac:dyDescent="0.3">
      <c r="A712">
        <v>710</v>
      </c>
      <c r="B712">
        <f>'Flight Input'!M712</f>
        <v>15.227759000001242</v>
      </c>
      <c r="C712">
        <f ca="1">INDIRECT(CONCATENATE("'Flight Input'!",Analysis!$B$2,A712+2))</f>
        <v>10.00419876</v>
      </c>
      <c r="D712">
        <f t="shared" si="1472"/>
        <v>1.7160999996121973E-2</v>
      </c>
      <c r="F712">
        <f t="shared" ca="1" si="1476"/>
        <v>149.50841988101769</v>
      </c>
      <c r="G712">
        <f t="shared" ca="1" si="1477"/>
        <v>1140.2288887785264</v>
      </c>
      <c r="I712">
        <f>SUM(D$2:D712)/COUNT(D$2:D712)</f>
        <v>2.1373463380289868E-2</v>
      </c>
      <c r="J712">
        <f>D712/I712</f>
        <v>0.80291152120659415</v>
      </c>
      <c r="L712">
        <f ca="1">VARA(C$2:C712)</f>
        <v>6.626462564720588E-2</v>
      </c>
      <c r="M712">
        <f ca="1">(L712-L711)/D712</f>
        <v>-4.712983750654539E-3</v>
      </c>
      <c r="N712">
        <f t="shared" ca="1" si="1478"/>
        <v>0.23551774377434848</v>
      </c>
      <c r="O712" t="b">
        <f ca="1">IF(OR(O711,M712*MIN((B712-B$2)*Analysis!$B$19,1)&gt;Analysis!$B$18),TRUE,FALSE)</f>
        <v>1</v>
      </c>
      <c r="P712">
        <f ca="1">IF(O712,P711,SUM(C$2:C712)/COUNT(C$2:C712))</f>
        <v>9.8538943641176484</v>
      </c>
      <c r="Q712">
        <f ca="1">IF(O712,C712-P712,0)</f>
        <v>0.15030439588235112</v>
      </c>
      <c r="R712">
        <f ca="1">R711+Q712*$D712</f>
        <v>-2.4404234900977588E-2</v>
      </c>
      <c r="S712">
        <f t="shared" ca="1" si="1479"/>
        <v>-0.758401040271105</v>
      </c>
      <c r="U712">
        <f ca="1">MEDIAN2(Q712,Analysis!$B$5,2)</f>
        <v>0.15030439588235112</v>
      </c>
      <c r="V712">
        <f t="shared" ref="V712:W712" ca="1" si="1488">V711+U712*$D712</f>
        <v>-2.4404234900977588E-2</v>
      </c>
      <c r="W712">
        <f t="shared" ca="1" si="1488"/>
        <v>-0.758401040271105</v>
      </c>
      <c r="Y712">
        <f ca="1">AVERAGE2(U712,Analysis!$B$5,2)</f>
        <v>0.15030439588235112</v>
      </c>
      <c r="Z712">
        <f t="shared" ref="Z712:AA712" ca="1" si="1489">Z711+Y712*$D712</f>
        <v>-2.4404234900977588E-2</v>
      </c>
      <c r="AA712">
        <f t="shared" ca="1" si="1489"/>
        <v>-0.758401040271105</v>
      </c>
      <c r="AD712">
        <f ca="1">IF(B712&gt;0,C712-Analysis!$B$14,0)</f>
        <v>0.14748261505713955</v>
      </c>
      <c r="AE712">
        <f ca="1">IF(B712&gt;0,AE711+AD712*$D712,0)</f>
        <v>-6.881483641441781E-2</v>
      </c>
      <c r="AF712">
        <f ca="1">IF(B712&gt;0,AF711+AE712*$D712,0)</f>
        <v>-1.1962728199610042</v>
      </c>
      <c r="AG712">
        <f ca="1">IF(AND(B712&gt;Analysis!$B$34,B712&lt;Analysis!$B$35),FilterInput(AD712,Analysis!$B$29,Analysis!$B$30),0)</f>
        <v>0.14748261505713955</v>
      </c>
      <c r="AH712">
        <f ca="1">MEDIAN2(AG712,Analysis!$B$5,2)</f>
        <v>0.14748261505713955</v>
      </c>
      <c r="AI712">
        <f ca="1">AVERAGE2(AH712,Analysis!$B$6,2)</f>
        <v>0.14748261505713955</v>
      </c>
      <c r="AJ712">
        <f ca="1">INTEGRAL2(AI712,$B712,AJ711,AI711,$B711,Analysis!$B$22)</f>
        <v>-0.10242768353484157</v>
      </c>
      <c r="AK712">
        <f ca="1">IF(AND(B712&lt;Analysis!$B$35,B712&gt;0),INTEGRAL2(AJ712,$B712,AK711,AJ711,$B711,Analysis!$B$23),0)</f>
        <v>-1.0114598037350586</v>
      </c>
      <c r="AM712">
        <f>Analysis!$B$31*'Flight Input'!U712+IF('Flight Input'!U712 &gt; 0,Analysis!$B$32,0)</f>
        <v>-0.99709399999999992</v>
      </c>
      <c r="AN712">
        <f ca="1">_xlfn.COVARIANCE.P($AK$102:$AK$1171,AM712:AM1781)</f>
        <v>0</v>
      </c>
      <c r="AO712">
        <f t="shared" ca="1" si="1475"/>
        <v>1.4365803735058691E-2</v>
      </c>
    </row>
    <row r="713" spans="1:41" x14ac:dyDescent="0.3">
      <c r="A713">
        <v>711</v>
      </c>
      <c r="B713">
        <f>'Flight Input'!M713</f>
        <v>15.244133000000147</v>
      </c>
      <c r="C713">
        <f ca="1">INDIRECT(CONCATENATE("'Flight Input'!",Analysis!$B$2,A713+2))</f>
        <v>9.8895689099999995</v>
      </c>
      <c r="D713">
        <f t="shared" si="1472"/>
        <v>1.6373999998904765E-2</v>
      </c>
      <c r="F713">
        <f t="shared" ca="1" si="1476"/>
        <v>149.6703516823392</v>
      </c>
      <c r="G713">
        <f t="shared" ca="1" si="1477"/>
        <v>1142.6795911168092</v>
      </c>
      <c r="I713">
        <f>SUM(D$2:D713)/COUNT(D$2:D713)</f>
        <v>2.136643178622322E-2</v>
      </c>
      <c r="J713">
        <f>D713/I713</f>
        <v>0.76634227758434115</v>
      </c>
      <c r="L713">
        <f ca="1">VARA(C$2:C713)</f>
        <v>6.6172002100204033E-2</v>
      </c>
      <c r="M713">
        <f ca="1">(L713-L712)/D713</f>
        <v>-5.6567452673776768E-3</v>
      </c>
      <c r="N713">
        <f t="shared" ca="1" si="1478"/>
        <v>-7.0007237087863361</v>
      </c>
      <c r="O713" t="b">
        <f ca="1">IF(OR(O712,M713*MIN((B713-B$2)*Analysis!$B$19,1)&gt;Analysis!$B$18),TRUE,FALSE)</f>
        <v>1</v>
      </c>
      <c r="P713">
        <f ca="1">IF(O713,P712,SUM(C$2:C713)/COUNT(C$2:C713))</f>
        <v>9.8538943641176484</v>
      </c>
      <c r="Q713">
        <f ca="1">IF(O713,C713-P713,0)</f>
        <v>3.5674545882351083E-2</v>
      </c>
      <c r="R713">
        <f ca="1">R712+Q713*$D713</f>
        <v>-2.3820099886739044E-2</v>
      </c>
      <c r="S713">
        <f t="shared" ca="1" si="1479"/>
        <v>-0.75879107058662443</v>
      </c>
      <c r="U713">
        <f ca="1">MEDIAN2(Q713,Analysis!$B$5,2)</f>
        <v>3.5674545882351083E-2</v>
      </c>
      <c r="V713">
        <f t="shared" ref="V713:W713" ca="1" si="1490">V712+U713*$D713</f>
        <v>-2.3820099886739044E-2</v>
      </c>
      <c r="W713">
        <f t="shared" ca="1" si="1490"/>
        <v>-0.75879107058662443</v>
      </c>
      <c r="Y713">
        <f ca="1">AVERAGE2(U713,Analysis!$B$5,2)</f>
        <v>3.5674545882351083E-2</v>
      </c>
      <c r="Z713">
        <f t="shared" ref="Z713:AA713" ca="1" si="1491">Z712+Y713*$D713</f>
        <v>-2.3820099886739044E-2</v>
      </c>
      <c r="AA713">
        <f t="shared" ca="1" si="1491"/>
        <v>-0.75879107058662443</v>
      </c>
      <c r="AD713">
        <f ca="1">IF(B713&gt;0,C713-Analysis!$B$14,0)</f>
        <v>3.2852765057139521E-2</v>
      </c>
      <c r="AE713">
        <f ca="1">IF(B713&gt;0,AE712+AD713*$D713,0)</f>
        <v>-6.8276905239408187E-2</v>
      </c>
      <c r="AF713">
        <f ca="1">IF(B713&gt;0,AF712+AE713*$D713,0)</f>
        <v>-1.1973907860073194</v>
      </c>
      <c r="AG713">
        <f ca="1">IF(AND(B713&gt;Analysis!$B$34,B713&lt;Analysis!$B$35),FilterInput(AD713,Analysis!$B$29,Analysis!$B$30),0)</f>
        <v>3.2852765057139521E-2</v>
      </c>
      <c r="AH713">
        <f ca="1">MEDIAN2(AG713,Analysis!$B$5,2)</f>
        <v>3.2852765057139521E-2</v>
      </c>
      <c r="AI713">
        <f ca="1">AVERAGE2(AH713,Analysis!$B$6,2)</f>
        <v>3.2852765057139521E-2</v>
      </c>
      <c r="AJ713">
        <f ca="1">INTEGRAL2(AI713,$B713,AJ712,AI712,$B712,Analysis!$B$22)</f>
        <v>-9.8606412940411156E-2</v>
      </c>
      <c r="AK713">
        <f ca="1">IF(AND(B713&lt;Analysis!$B$35,B713&gt;0),INTEGRAL2(AJ713,$B713,AK712,AJ712,$B712,Analysis!$B$23),0)</f>
        <v>-1.0131782366986777</v>
      </c>
      <c r="AM713">
        <f>Analysis!$B$31*'Flight Input'!U713+IF('Flight Input'!U713 &gt; 0,Analysis!$B$32,0)</f>
        <v>-0.99510699999999996</v>
      </c>
      <c r="AN713">
        <f ca="1">_xlfn.COVARIANCE.P($AK$102:$AK$1171,AM713:AM1782)</f>
        <v>0</v>
      </c>
      <c r="AO713">
        <f t="shared" ca="1" si="1475"/>
        <v>1.8071236698677717E-2</v>
      </c>
    </row>
    <row r="714" spans="1:41" x14ac:dyDescent="0.3">
      <c r="A714">
        <v>712</v>
      </c>
      <c r="B714">
        <f>'Flight Input'!M714</f>
        <v>15.269520999994711</v>
      </c>
      <c r="C714">
        <f ca="1">INDIRECT(CONCATENATE("'Flight Input'!",Analysis!$B$2,A714+2))</f>
        <v>9.9744646499999998</v>
      </c>
      <c r="D714">
        <f t="shared" si="1472"/>
        <v>2.538799999456387E-2</v>
      </c>
      <c r="F714">
        <f t="shared" ca="1" si="1476"/>
        <v>149.92358339081918</v>
      </c>
      <c r="G714">
        <f t="shared" ca="1" si="1477"/>
        <v>1146.4858510511203</v>
      </c>
      <c r="I714">
        <f>SUM(D$2:D714)/COUNT(D$2:D714)</f>
        <v>2.1372080056178758E-2</v>
      </c>
      <c r="J714">
        <f>D714/I714</f>
        <v>1.1879049642257022</v>
      </c>
      <c r="L714">
        <f ca="1">VARA(C$2:C714)</f>
        <v>6.6084931212853512E-2</v>
      </c>
      <c r="M714">
        <f ca="1">(L714-L713)/D714</f>
        <v>-3.4296079789335448E-3</v>
      </c>
      <c r="N714">
        <f t="shared" ca="1" si="1478"/>
        <v>3.3439317795091532</v>
      </c>
      <c r="O714" t="b">
        <f ca="1">IF(OR(O713,M714*MIN((B714-B$2)*Analysis!$B$19,1)&gt;Analysis!$B$18),TRUE,FALSE)</f>
        <v>1</v>
      </c>
      <c r="P714">
        <f ca="1">IF(O714,P713,SUM(C$2:C714)/COUNT(C$2:C714))</f>
        <v>9.8538943641176484</v>
      </c>
      <c r="Q714">
        <f ca="1">IF(O714,C714-P714,0)</f>
        <v>0.12057028588235141</v>
      </c>
      <c r="R714">
        <f ca="1">R713+Q714*$D714</f>
        <v>-2.0759061469413344E-2</v>
      </c>
      <c r="S714">
        <f t="shared" ca="1" si="1479"/>
        <v>-0.75931810163909708</v>
      </c>
      <c r="U714">
        <f ca="1">MEDIAN2(Q714,Analysis!$B$5,2)</f>
        <v>0.12057028588235141</v>
      </c>
      <c r="V714">
        <f t="shared" ref="V714:W714" ca="1" si="1492">V713+U714*$D714</f>
        <v>-2.0759061469413344E-2</v>
      </c>
      <c r="W714">
        <f t="shared" ca="1" si="1492"/>
        <v>-0.75931810163909708</v>
      </c>
      <c r="Y714">
        <f ca="1">AVERAGE2(U714,Analysis!$B$5,2)</f>
        <v>0.12057028588235141</v>
      </c>
      <c r="Z714">
        <f t="shared" ref="Z714:AA714" ca="1" si="1493">Z713+Y714*$D714</f>
        <v>-2.0759061469413344E-2</v>
      </c>
      <c r="AA714">
        <f t="shared" ca="1" si="1493"/>
        <v>-0.75931810163909708</v>
      </c>
      <c r="AD714">
        <f ca="1">IF(B714&gt;0,C714-Analysis!$B$14,0)</f>
        <v>0.11774850505713985</v>
      </c>
      <c r="AE714">
        <f ca="1">IF(B714&gt;0,AE713+AD714*$D714,0)</f>
        <v>-6.5287506193657613E-2</v>
      </c>
      <c r="AF714">
        <f ca="1">IF(B714&gt;0,AF713+AE714*$D714,0)</f>
        <v>-1.1990483052142091</v>
      </c>
      <c r="AG714">
        <f ca="1">IF(AND(B714&gt;Analysis!$B$34,B714&lt;Analysis!$B$35),FilterInput(AD714,Analysis!$B$29,Analysis!$B$30),0)</f>
        <v>0.11774850505713985</v>
      </c>
      <c r="AH714">
        <f ca="1">MEDIAN2(AG714,Analysis!$B$5,2)</f>
        <v>0.11774850505713985</v>
      </c>
      <c r="AI714">
        <f ca="1">AVERAGE2(AH714,Analysis!$B$6,2)</f>
        <v>0.11774850505713985</v>
      </c>
      <c r="AJ714">
        <f ca="1">INTEGRAL2(AI714,$B714,AJ713,AI713,$B713,Analysis!$B$22)</f>
        <v>-9.7185317899250376E-2</v>
      </c>
      <c r="AK714">
        <f ca="1">IF(AND(B714&lt;Analysis!$B$35,B714&gt;0),INTEGRAL2(AJ714,$B714,AK713,AJ713,$B713,Analysis!$B$23),0)</f>
        <v>-1.0156704864544999</v>
      </c>
      <c r="AM714">
        <f>Analysis!$B$31*'Flight Input'!U714+IF('Flight Input'!U714 &gt; 0,Analysis!$B$32,0)</f>
        <v>-0.99510699999999996</v>
      </c>
      <c r="AN714">
        <f ca="1">_xlfn.COVARIANCE.P($AK$102:$AK$1171,AM714:AM1783)</f>
        <v>0</v>
      </c>
      <c r="AO714">
        <f t="shared" ca="1" si="1475"/>
        <v>2.0563486454499902E-2</v>
      </c>
    </row>
    <row r="715" spans="1:41" x14ac:dyDescent="0.3">
      <c r="A715">
        <v>713</v>
      </c>
      <c r="B715">
        <f>'Flight Input'!M715</f>
        <v>15.280324999999721</v>
      </c>
      <c r="C715">
        <f ca="1">INDIRECT(CONCATENATE("'Flight Input'!",Analysis!$B$2,A715+2))</f>
        <v>9.9708839999999999</v>
      </c>
      <c r="D715">
        <f t="shared" si="1472"/>
        <v>1.0804000005009584E-2</v>
      </c>
      <c r="F715">
        <f t="shared" ca="1" si="1476"/>
        <v>150.03130882160514</v>
      </c>
      <c r="G715">
        <f t="shared" ca="1" si="1477"/>
        <v>1148.1067893123804</v>
      </c>
      <c r="I715">
        <f>SUM(D$2:D715)/COUNT(D$2:D715)</f>
        <v>2.1357258064522138E-2</v>
      </c>
      <c r="J715">
        <f>D715/I715</f>
        <v>0.50587018110516613</v>
      </c>
      <c r="L715">
        <f ca="1">VARA(C$2:C715)</f>
        <v>6.5997458296703781E-2</v>
      </c>
      <c r="M715">
        <f ca="1">(L715-L714)/D715</f>
        <v>-8.0963454377241117E-3</v>
      </c>
      <c r="N715">
        <f t="shared" ca="1" si="1478"/>
        <v>-0.3314189187652436</v>
      </c>
      <c r="O715" t="b">
        <f ca="1">IF(OR(O714,M715*MIN((B715-B$2)*Analysis!$B$19,1)&gt;Analysis!$B$18),TRUE,FALSE)</f>
        <v>1</v>
      </c>
      <c r="P715">
        <f ca="1">IF(O715,P714,SUM(C$2:C715)/COUNT(C$2:C715))</f>
        <v>9.8538943641176484</v>
      </c>
      <c r="Q715">
        <f ca="1">IF(O715,C715-P715,0)</f>
        <v>0.11698963588235145</v>
      </c>
      <c r="R715">
        <f ca="1">R714+Q715*$D715</f>
        <v>-1.9495105442754349E-2</v>
      </c>
      <c r="S715">
        <f t="shared" ca="1" si="1479"/>
        <v>-0.75952872675839822</v>
      </c>
      <c r="U715">
        <f ca="1">MEDIAN2(Q715,Analysis!$B$5,2)</f>
        <v>0.11698963588235145</v>
      </c>
      <c r="V715">
        <f t="shared" ref="V715:W715" ca="1" si="1494">V714+U715*$D715</f>
        <v>-1.9495105442754349E-2</v>
      </c>
      <c r="W715">
        <f t="shared" ca="1" si="1494"/>
        <v>-0.75952872675839822</v>
      </c>
      <c r="Y715">
        <f ca="1">AVERAGE2(U715,Analysis!$B$5,2)</f>
        <v>0.11698963588235145</v>
      </c>
      <c r="Z715">
        <f t="shared" ref="Z715:AA715" ca="1" si="1495">Z714+Y715*$D715</f>
        <v>-1.9495105442754349E-2</v>
      </c>
      <c r="AA715">
        <f t="shared" ca="1" si="1495"/>
        <v>-0.75952872675839822</v>
      </c>
      <c r="AD715">
        <f ca="1">IF(B715&gt;0,C715-Analysis!$B$14,0)</f>
        <v>0.11416785505713989</v>
      </c>
      <c r="AE715">
        <f ca="1">IF(B715&gt;0,AE714+AD715*$D715,0)</f>
        <v>-6.4054036687048344E-2</v>
      </c>
      <c r="AF715">
        <f ca="1">IF(B715&gt;0,AF714+AE715*$D715,0)</f>
        <v>-1.1997403450268969</v>
      </c>
      <c r="AG715">
        <f ca="1">IF(AND(B715&gt;Analysis!$B$34,B715&lt;Analysis!$B$35),FilterInput(AD715,Analysis!$B$29,Analysis!$B$30),0)</f>
        <v>0.11416785505713989</v>
      </c>
      <c r="AH715">
        <f ca="1">MEDIAN2(AG715,Analysis!$B$5,2)</f>
        <v>0.11416785505713989</v>
      </c>
      <c r="AI715">
        <f ca="1">AVERAGE2(AH715,Analysis!$B$6,2)</f>
        <v>0.11416785505713989</v>
      </c>
      <c r="AJ715">
        <f ca="1">INTEGRAL2(AI715,$B715,AJ714,AI714,$B714,Analysis!$B$22)</f>
        <v>-9.5796412919740212E-2</v>
      </c>
      <c r="AK715">
        <f ca="1">IF(AND(B715&lt;Analysis!$B$35,B715&gt;0),INTEGRAL2(AJ715,$B715,AK714,AJ714,$B714,Analysis!$B$23),0)</f>
        <v>-1.0167626777416674</v>
      </c>
      <c r="AM715">
        <f>Analysis!$B$31*'Flight Input'!U715+IF('Flight Input'!U715 &gt; 0,Analysis!$B$32,0)</f>
        <v>-0.99510699999999996</v>
      </c>
      <c r="AN715">
        <f ca="1">_xlfn.COVARIANCE.P($AK$102:$AK$1171,AM715:AM1784)</f>
        <v>0</v>
      </c>
      <c r="AO715">
        <f t="shared" ca="1" si="1475"/>
        <v>2.1655677741667434E-2</v>
      </c>
    </row>
    <row r="716" spans="1:41" x14ac:dyDescent="0.3">
      <c r="A716">
        <v>714</v>
      </c>
      <c r="B716">
        <f>'Flight Input'!M716</f>
        <v>15.305550999997649</v>
      </c>
      <c r="C716">
        <f ca="1">INDIRECT(CONCATENATE("'Flight Input'!",Analysis!$B$2,A716+2))</f>
        <v>10.151505720000001</v>
      </c>
      <c r="D716">
        <f t="shared" si="1472"/>
        <v>2.5225999997928739E-2</v>
      </c>
      <c r="F716">
        <f t="shared" ca="1" si="1476"/>
        <v>150.28739070487683</v>
      </c>
      <c r="G716">
        <f t="shared" ca="1" si="1477"/>
        <v>1151.8979390299903</v>
      </c>
      <c r="I716">
        <f>SUM(D$2:D716)/COUNT(D$2:D716)</f>
        <v>2.1362676470591334E-2</v>
      </c>
      <c r="J716">
        <f>D716/I716</f>
        <v>1.1808445459844792</v>
      </c>
      <c r="L716">
        <f ca="1">VARA(C$2:C716)</f>
        <v>6.5986624256002324E-2</v>
      </c>
      <c r="M716">
        <f ca="1">(L716-L715)/D716</f>
        <v>-4.2947913669812453E-4</v>
      </c>
      <c r="N716">
        <f t="shared" ca="1" si="1478"/>
        <v>7.1601411248248565</v>
      </c>
      <c r="O716" t="b">
        <f ca="1">IF(OR(O715,M716*MIN((B716-B$2)*Analysis!$B$19,1)&gt;Analysis!$B$18),TRUE,FALSE)</f>
        <v>1</v>
      </c>
      <c r="P716">
        <f ca="1">IF(O716,P715,SUM(C$2:C716)/COUNT(C$2:C716))</f>
        <v>9.8538943641176484</v>
      </c>
      <c r="Q716">
        <f ca="1">IF(O716,C716-P716,0)</f>
        <v>0.29761135588235277</v>
      </c>
      <c r="R716">
        <f ca="1">R715+Q716*$D716</f>
        <v>-1.198756137988255E-2</v>
      </c>
      <c r="S716">
        <f t="shared" ca="1" si="1479"/>
        <v>-0.75983112498174232</v>
      </c>
      <c r="U716">
        <f ca="1">MEDIAN2(Q716,Analysis!$B$5,2)</f>
        <v>0.29761135588235277</v>
      </c>
      <c r="V716">
        <f t="shared" ref="V716:W716" ca="1" si="1496">V715+U716*$D716</f>
        <v>-1.198756137988255E-2</v>
      </c>
      <c r="W716">
        <f t="shared" ca="1" si="1496"/>
        <v>-0.75983112498174232</v>
      </c>
      <c r="Y716">
        <f ca="1">AVERAGE2(U716,Analysis!$B$5,2)</f>
        <v>0.29761135588235277</v>
      </c>
      <c r="Z716">
        <f t="shared" ref="Z716:AA716" ca="1" si="1497">Z715+Y716*$D716</f>
        <v>-1.198756137988255E-2</v>
      </c>
      <c r="AA716">
        <f t="shared" ca="1" si="1497"/>
        <v>-0.75983112498174232</v>
      </c>
      <c r="AD716">
        <f ca="1">IF(B716&gt;0,C716-Analysis!$B$14,0)</f>
        <v>0.29478957505714121</v>
      </c>
      <c r="AE716">
        <f ca="1">IF(B716&gt;0,AE715+AD716*$D716,0)</f>
        <v>-5.6617674867267487E-2</v>
      </c>
      <c r="AF716">
        <f ca="1">IF(B716&gt;0,AF715+AE716*$D716,0)</f>
        <v>-1.2011685824929812</v>
      </c>
      <c r="AG716">
        <f ca="1">IF(AND(B716&gt;Analysis!$B$34,B716&lt;Analysis!$B$35),FilterInput(AD716,Analysis!$B$29,Analysis!$B$30),0)</f>
        <v>0.29478957505714121</v>
      </c>
      <c r="AH716">
        <f ca="1">MEDIAN2(AG716,Analysis!$B$5,2)</f>
        <v>0.29478957505714121</v>
      </c>
      <c r="AI716">
        <f ca="1">AVERAGE2(AH716,Analysis!$B$6,2)</f>
        <v>0.29478957505714121</v>
      </c>
      <c r="AJ716">
        <f ca="1">INTEGRAL2(AI716,$B716,AJ715,AI715,$B715,Analysis!$B$22)</f>
        <v>-9.1718157287502211E-2</v>
      </c>
      <c r="AK716">
        <f ca="1">IF(AND(B716&lt;Analysis!$B$35,B716&gt;0),INTEGRAL2(AJ716,$B716,AK715,AJ715,$B715,Analysis!$B$23),0)</f>
        <v>-1.0191483025664649</v>
      </c>
      <c r="AM716">
        <f>Analysis!$B$31*'Flight Input'!U716+IF('Flight Input'!U716 &gt; 0,Analysis!$B$32,0)</f>
        <v>-0.99510699999999996</v>
      </c>
      <c r="AN716">
        <f ca="1">_xlfn.COVARIANCE.P($AK$102:$AK$1171,AM716:AM1785)</f>
        <v>0</v>
      </c>
      <c r="AO716">
        <f t="shared" ca="1" si="1475"/>
        <v>2.4041302566464973E-2</v>
      </c>
    </row>
    <row r="717" spans="1:41" x14ac:dyDescent="0.3">
      <c r="A717">
        <v>715</v>
      </c>
      <c r="B717">
        <f>'Flight Input'!M717</f>
        <v>15.331890000001295</v>
      </c>
      <c r="C717">
        <f ca="1">INDIRECT(CONCATENATE("'Flight Input'!",Analysis!$B$2,A717+2))</f>
        <v>10.184928390000001</v>
      </c>
      <c r="D717">
        <f t="shared" si="1472"/>
        <v>2.6339000003645197E-2</v>
      </c>
      <c r="F717">
        <f t="shared" ca="1" si="1476"/>
        <v>150.55565153377816</v>
      </c>
      <c r="G717">
        <f t="shared" ca="1" si="1477"/>
        <v>1155.8634243362874</v>
      </c>
      <c r="I717">
        <f>SUM(D$2:D717)/COUNT(D$2:D717)</f>
        <v>2.1369636363644556E-2</v>
      </c>
      <c r="J717">
        <f>D717/I717</f>
        <v>1.2325432008031194</v>
      </c>
      <c r="L717">
        <f ca="1">VARA(C$2:C717)</f>
        <v>6.5999671944830557E-2</v>
      </c>
      <c r="M717">
        <f ca="1">(L717-L716)/D717</f>
        <v>4.9537525442981765E-4</v>
      </c>
      <c r="N717">
        <f t="shared" ca="1" si="1478"/>
        <v>1.2689422527573053</v>
      </c>
      <c r="O717" t="b">
        <f ca="1">IF(OR(O716,M717*MIN((B717-B$2)*Analysis!$B$19,1)&gt;Analysis!$B$18),TRUE,FALSE)</f>
        <v>1</v>
      </c>
      <c r="P717">
        <f ca="1">IF(O717,P716,SUM(C$2:C717)/COUNT(C$2:C717))</f>
        <v>9.8538943641176484</v>
      </c>
      <c r="Q717">
        <f ca="1">IF(O717,C717-P717,0)</f>
        <v>0.33103402588235298</v>
      </c>
      <c r="R717">
        <f ca="1">R716+Q717*$D717</f>
        <v>-3.2684561709605698E-3</v>
      </c>
      <c r="S717">
        <f t="shared" ca="1" si="1479"/>
        <v>-0.75991721284884117</v>
      </c>
      <c r="U717">
        <f ca="1">MEDIAN2(Q717,Analysis!$B$5,2)</f>
        <v>0.33103402588235298</v>
      </c>
      <c r="V717">
        <f t="shared" ref="V717:W717" ca="1" si="1498">V716+U717*$D717</f>
        <v>-3.2684561709605698E-3</v>
      </c>
      <c r="W717">
        <f t="shared" ca="1" si="1498"/>
        <v>-0.75991721284884117</v>
      </c>
      <c r="Y717">
        <f ca="1">AVERAGE2(U717,Analysis!$B$5,2)</f>
        <v>0.33103402588235298</v>
      </c>
      <c r="Z717">
        <f t="shared" ref="Z717:AA717" ca="1" si="1499">Z716+Y717*$D717</f>
        <v>-3.2684561709605698E-3</v>
      </c>
      <c r="AA717">
        <f t="shared" ca="1" si="1499"/>
        <v>-0.75991721284884117</v>
      </c>
      <c r="AD717">
        <f ca="1">IF(B717&gt;0,C717-Analysis!$B$14,0)</f>
        <v>0.32821224505714142</v>
      </c>
      <c r="AE717">
        <f ca="1">IF(B717&gt;0,AE716+AD717*$D717,0)</f>
        <v>-4.7972892543511045E-2</v>
      </c>
      <c r="AF717">
        <f ca="1">IF(B717&gt;0,AF716+AE717*$D717,0)</f>
        <v>-1.2024321405098597</v>
      </c>
      <c r="AG717">
        <f ca="1">IF(AND(B717&gt;Analysis!$B$34,B717&lt;Analysis!$B$35),FilterInput(AD717,Analysis!$B$29,Analysis!$B$30),0)</f>
        <v>0.32821224505714142</v>
      </c>
      <c r="AH717">
        <f ca="1">MEDIAN2(AG717,Analysis!$B$5,2)</f>
        <v>0.32821224505714142</v>
      </c>
      <c r="AI717">
        <f ca="1">AVERAGE2(AH717,Analysis!$B$6,2)</f>
        <v>0.32821224505714142</v>
      </c>
      <c r="AJ717">
        <f ca="1">INTEGRAL2(AI717,$B717,AJ716,AI716,$B716,Analysis!$B$22)</f>
        <v>-8.3668508880288942E-2</v>
      </c>
      <c r="AK717">
        <f ca="1">IF(AND(B717&lt;Analysis!$B$35,B717&gt;0),INTEGRAL2(AJ717,$B717,AK716,AJ716,$B716,Analysis!$B$23),0)</f>
        <v>-1.0214880470250651</v>
      </c>
      <c r="AM717">
        <f>Analysis!$B$31*'Flight Input'!U717+IF('Flight Input'!U717 &gt; 0,Analysis!$B$32,0)</f>
        <v>-0.99312</v>
      </c>
      <c r="AN717">
        <f ca="1">_xlfn.COVARIANCE.P($AK$102:$AK$1171,AM717:AM1786)</f>
        <v>0</v>
      </c>
      <c r="AO717">
        <f t="shared" ca="1" si="1475"/>
        <v>2.8368047025065124E-2</v>
      </c>
    </row>
    <row r="718" spans="1:41" x14ac:dyDescent="0.3">
      <c r="A718">
        <v>716</v>
      </c>
      <c r="B718">
        <f>'Flight Input'!M718</f>
        <v>15.337560999993002</v>
      </c>
      <c r="C718">
        <f ca="1">INDIRECT(CONCATENATE("'Flight Input'!",Analysis!$B$2,A718+2))</f>
        <v>10.261485629999999</v>
      </c>
      <c r="D718">
        <f t="shared" si="1472"/>
        <v>5.6709999917075038E-3</v>
      </c>
      <c r="F718">
        <f t="shared" ca="1" si="1476"/>
        <v>150.61384441870081</v>
      </c>
      <c r="G718">
        <f t="shared" ca="1" si="1477"/>
        <v>1156.7175554467369</v>
      </c>
      <c r="I718">
        <f>SUM(D$2:D718)/COUNT(D$2:D718)</f>
        <v>2.1347710893851349E-2</v>
      </c>
      <c r="J718">
        <f>D718/I718</f>
        <v>0.26564909089812</v>
      </c>
      <c r="L718">
        <f ca="1">VARA(C$2:C718)</f>
        <v>6.6079128894276237E-2</v>
      </c>
      <c r="M718">
        <f ca="1">(L718-L717)/D718</f>
        <v>1.401110025777947E-2</v>
      </c>
      <c r="N718">
        <f t="shared" ca="1" si="1478"/>
        <v>13.499777836703354</v>
      </c>
      <c r="O718" t="b">
        <f ca="1">IF(OR(O717,M718*MIN((B718-B$2)*Analysis!$B$19,1)&gt;Analysis!$B$18),TRUE,FALSE)</f>
        <v>1</v>
      </c>
      <c r="P718">
        <f ca="1">IF(O718,P717,SUM(C$2:C718)/COUNT(C$2:C718))</f>
        <v>9.8538943641176484</v>
      </c>
      <c r="Q718">
        <f ca="1">IF(O718,C718-P718,0)</f>
        <v>0.40759126588235084</v>
      </c>
      <c r="R718">
        <f ca="1">R717+Q718*$D718</f>
        <v>-9.5700610552170709E-4</v>
      </c>
      <c r="S718">
        <f t="shared" ca="1" si="1479"/>
        <v>-0.75992264003045762</v>
      </c>
      <c r="U718">
        <f ca="1">MEDIAN2(Q718,Analysis!$B$5,2)</f>
        <v>0.40759126588235084</v>
      </c>
      <c r="V718">
        <f t="shared" ref="V718:W718" ca="1" si="1500">V717+U718*$D718</f>
        <v>-9.5700610552170709E-4</v>
      </c>
      <c r="W718">
        <f t="shared" ca="1" si="1500"/>
        <v>-0.75992264003045762</v>
      </c>
      <c r="Y718">
        <f ca="1">AVERAGE2(U718,Analysis!$B$5,2)</f>
        <v>0.40759126588235084</v>
      </c>
      <c r="Z718">
        <f t="shared" ref="Z718:AA718" ca="1" si="1501">Z717+Y718*$D718</f>
        <v>-9.5700610552170709E-4</v>
      </c>
      <c r="AA718">
        <f t="shared" ca="1" si="1501"/>
        <v>-0.75992264003045762</v>
      </c>
      <c r="AD718">
        <f ca="1">IF(B718&gt;0,C718-Analysis!$B$14,0)</f>
        <v>0.40476948505713928</v>
      </c>
      <c r="AE718">
        <f ca="1">IF(B718&gt;0,AE717+AD718*$D718,0)</f>
        <v>-4.5677444797108557E-2</v>
      </c>
      <c r="AF718">
        <f ca="1">IF(B718&gt;0,AF717+AE718*$D718,0)</f>
        <v>-1.2026911772989253</v>
      </c>
      <c r="AG718">
        <f ca="1">IF(AND(B718&gt;Analysis!$B$34,B718&lt;Analysis!$B$35),FilterInput(AD718,Analysis!$B$29,Analysis!$B$30),0)</f>
        <v>0.40476948505713928</v>
      </c>
      <c r="AH718">
        <f ca="1">MEDIAN2(AG718,Analysis!$B$5,2)</f>
        <v>0.40476948505713928</v>
      </c>
      <c r="AI718">
        <f ca="1">AVERAGE2(AH718,Analysis!$B$6,2)</f>
        <v>0.40476948505713928</v>
      </c>
      <c r="AJ718">
        <f ca="1">INTEGRAL2(AI718,$B718,AJ717,AI717,$B717,Analysis!$B$22)</f>
        <v>-8.7704456939300332E-2</v>
      </c>
      <c r="AK718">
        <f ca="1">IF(AND(B718&lt;Analysis!$B$35,B718&gt;0),INTEGRAL2(AJ718,$B718,AK717,AJ717,$B717,Analysis!$B$23),0)</f>
        <v>-1.021668720553355</v>
      </c>
      <c r="AM718">
        <f>Analysis!$B$31*'Flight Input'!U718+IF('Flight Input'!U718 &gt; 0,Analysis!$B$32,0)</f>
        <v>-0.99312</v>
      </c>
      <c r="AN718">
        <f ca="1">_xlfn.COVARIANCE.P($AK$102:$AK$1171,AM718:AM1787)</f>
        <v>0</v>
      </c>
      <c r="AO718">
        <f t="shared" ca="1" si="1475"/>
        <v>2.8548720553355E-2</v>
      </c>
    </row>
    <row r="719" spans="1:41" x14ac:dyDescent="0.3">
      <c r="A719">
        <v>717</v>
      </c>
      <c r="B719">
        <f>'Flight Input'!M719</f>
        <v>15.368329000004451</v>
      </c>
      <c r="C719">
        <f ca="1">INDIRECT(CONCATENATE("'Flight Input'!",Analysis!$B$2,A719+2))</f>
        <v>10.39296906</v>
      </c>
      <c r="D719">
        <f t="shared" si="1472"/>
        <v>3.0768000011448748E-2</v>
      </c>
      <c r="F719">
        <f t="shared" ca="1" si="1476"/>
        <v>150.93361529085789</v>
      </c>
      <c r="G719">
        <f t="shared" ca="1" si="1477"/>
        <v>1161.361480923734</v>
      </c>
      <c r="I719">
        <f>SUM(D$2:D719)/COUNT(D$2:D719)</f>
        <v>2.136084937239751E-2</v>
      </c>
      <c r="J719">
        <f>D719/I719</f>
        <v>1.4403921620835527</v>
      </c>
      <c r="L719">
        <f ca="1">VARA(C$2:C719)</f>
        <v>6.6310266581863772E-2</v>
      </c>
      <c r="M719">
        <f ca="1">(L719-L718)/D719</f>
        <v>7.5122753348130745E-3</v>
      </c>
      <c r="N719">
        <f t="shared" ca="1" si="1478"/>
        <v>4.2733824087063281</v>
      </c>
      <c r="O719" t="b">
        <f ca="1">IF(OR(O718,M719*MIN((B719-B$2)*Analysis!$B$19,1)&gt;Analysis!$B$18),TRUE,FALSE)</f>
        <v>1</v>
      </c>
      <c r="P719">
        <f ca="1">IF(O719,P718,SUM(C$2:C719)/COUNT(C$2:C719))</f>
        <v>9.8538943641176484</v>
      </c>
      <c r="Q719">
        <f ca="1">IF(O719,C719-P719,0)</f>
        <v>0.53907469588235202</v>
      </c>
      <c r="R719">
        <f ca="1">R718+Q719*$D719</f>
        <v>1.5629244143558232E-2</v>
      </c>
      <c r="S719">
        <f t="shared" ca="1" si="1479"/>
        <v>-0.75944175944646963</v>
      </c>
      <c r="U719">
        <f ca="1">MEDIAN2(Q719,Analysis!$B$5,2)</f>
        <v>0.53907469588235202</v>
      </c>
      <c r="V719">
        <f t="shared" ref="V719:W719" ca="1" si="1502">V718+U719*$D719</f>
        <v>1.5629244143558232E-2</v>
      </c>
      <c r="W719">
        <f t="shared" ca="1" si="1502"/>
        <v>-0.75944175944646963</v>
      </c>
      <c r="Y719">
        <f ca="1">AVERAGE2(U719,Analysis!$B$5,2)</f>
        <v>0.53907469588235202</v>
      </c>
      <c r="Z719">
        <f t="shared" ref="Z719:AA719" ca="1" si="1503">Z718+Y719*$D719</f>
        <v>1.5629244143558232E-2</v>
      </c>
      <c r="AA719">
        <f t="shared" ca="1" si="1503"/>
        <v>-0.75944175944646963</v>
      </c>
      <c r="AD719">
        <f ca="1">IF(B719&gt;0,C719-Analysis!$B$14,0)</f>
        <v>0.53625291505714046</v>
      </c>
      <c r="AE719">
        <f ca="1">IF(B719&gt;0,AE718+AD719*$D719,0)</f>
        <v>-2.9178015100491034E-2</v>
      </c>
      <c r="AF719">
        <f ca="1">IF(B719&gt;0,AF718+AE719*$D719,0)</f>
        <v>-1.2035889264678712</v>
      </c>
      <c r="AG719">
        <f ca="1">IF(AND(B719&gt;Analysis!$B$34,B719&lt;Analysis!$B$35),FilterInput(AD719,Analysis!$B$29,Analysis!$B$30),0)</f>
        <v>0.53625291505714046</v>
      </c>
      <c r="AH719">
        <f ca="1">MEDIAN2(AG719,Analysis!$B$5,2)</f>
        <v>0.53625291505714046</v>
      </c>
      <c r="AI719">
        <f ca="1">AVERAGE2(AH719,Analysis!$B$6,2)</f>
        <v>0.53625291505714046</v>
      </c>
      <c r="AJ719">
        <f ca="1">INTEGRAL2(AI719,$B719,AJ718,AI718,$B718,Analysis!$B$22)</f>
        <v>-7.320924359236608E-2</v>
      </c>
      <c r="AK719">
        <f ca="1">IF(AND(B719&lt;Analysis!$B$35,B719&gt;0),INTEGRAL2(AJ719,$B719,AK718,AJ718,$B718,Analysis!$B$23),0)</f>
        <v>-1.0241308679698113</v>
      </c>
      <c r="AM719">
        <f>Analysis!$B$31*'Flight Input'!U719+IF('Flight Input'!U719 &gt; 0,Analysis!$B$32,0)</f>
        <v>-0.99312</v>
      </c>
      <c r="AN719">
        <f ca="1">_xlfn.COVARIANCE.P($AK$102:$AK$1171,AM719:AM1788)</f>
        <v>0</v>
      </c>
      <c r="AO719">
        <f t="shared" ca="1" si="1475"/>
        <v>3.101086796981134E-2</v>
      </c>
    </row>
    <row r="720" spans="1:41" x14ac:dyDescent="0.3">
      <c r="A720">
        <v>718</v>
      </c>
      <c r="B720">
        <f>'Flight Input'!M720</f>
        <v>15.384090999999898</v>
      </c>
      <c r="C720">
        <f ca="1">INDIRECT(CONCATENATE("'Flight Input'!",Analysis!$B$2,A720+2))</f>
        <v>10.343958300000001</v>
      </c>
      <c r="D720">
        <f t="shared" si="1472"/>
        <v>1.5761999995447695E-2</v>
      </c>
      <c r="F720">
        <f t="shared" ca="1" si="1476"/>
        <v>151.0966567615354</v>
      </c>
      <c r="G720">
        <f t="shared" ca="1" si="1477"/>
        <v>1163.7430664269216</v>
      </c>
      <c r="I720">
        <f>SUM(D$2:D720)/COUNT(D$2:D720)</f>
        <v>2.1353051532039639E-2</v>
      </c>
      <c r="J720">
        <f>D720/I720</f>
        <v>0.73816147410112642</v>
      </c>
      <c r="L720">
        <f ca="1">VARA(C$2:C720)</f>
        <v>6.6477611168622733E-2</v>
      </c>
      <c r="M720">
        <f ca="1">(L720-L719)/D720</f>
        <v>1.0616964015181599E-2</v>
      </c>
      <c r="N720">
        <f t="shared" ca="1" si="1478"/>
        <v>-3.1094252007457728</v>
      </c>
      <c r="O720" t="b">
        <f ca="1">IF(OR(O719,M720*MIN((B720-B$2)*Analysis!$B$19,1)&gt;Analysis!$B$18),TRUE,FALSE)</f>
        <v>1</v>
      </c>
      <c r="P720">
        <f ca="1">IF(O720,P719,SUM(C$2:C720)/COUNT(C$2:C720))</f>
        <v>9.8538943641176484</v>
      </c>
      <c r="Q720">
        <f ca="1">IF(O720,C720-P720,0)</f>
        <v>0.4900639358823522</v>
      </c>
      <c r="R720">
        <f ca="1">R719+Q720*$D720</f>
        <v>2.3353631898704947E-2</v>
      </c>
      <c r="S720">
        <f t="shared" ca="1" si="1479"/>
        <v>-0.75907365950058858</v>
      </c>
      <c r="U720">
        <f ca="1">MEDIAN2(Q720,Analysis!$B$5,2)</f>
        <v>0.4900639358823522</v>
      </c>
      <c r="V720">
        <f t="shared" ref="V720:W720" ca="1" si="1504">V719+U720*$D720</f>
        <v>2.3353631898704947E-2</v>
      </c>
      <c r="W720">
        <f t="shared" ca="1" si="1504"/>
        <v>-0.75907365950058858</v>
      </c>
      <c r="Y720">
        <f ca="1">AVERAGE2(U720,Analysis!$B$5,2)</f>
        <v>0.4900639358823522</v>
      </c>
      <c r="Z720">
        <f t="shared" ref="Z720:AA720" ca="1" si="1505">Z719+Y720*$D720</f>
        <v>2.3353631898704947E-2</v>
      </c>
      <c r="AA720">
        <f t="shared" ca="1" si="1505"/>
        <v>-0.75907365950058858</v>
      </c>
      <c r="AD720">
        <f ca="1">IF(B720&gt;0,C720-Analysis!$B$14,0)</f>
        <v>0.48724215505714064</v>
      </c>
      <c r="AE720">
        <f ca="1">IF(B720&gt;0,AE719+AD720*$D720,0)</f>
        <v>-2.1498104254698457E-2</v>
      </c>
      <c r="AF720">
        <f ca="1">IF(B720&gt;0,AF719+AE720*$D720,0)</f>
        <v>-1.2039277795870358</v>
      </c>
      <c r="AG720">
        <f ca="1">IF(AND(B720&gt;Analysis!$B$34,B720&lt;Analysis!$B$35),FilterInput(AD720,Analysis!$B$29,Analysis!$B$30),0)</f>
        <v>0.48724215505714064</v>
      </c>
      <c r="AH720">
        <f ca="1">MEDIAN2(AG720,Analysis!$B$5,2)</f>
        <v>0.48724215505714064</v>
      </c>
      <c r="AI720">
        <f ca="1">AVERAGE2(AH720,Analysis!$B$6,2)</f>
        <v>0.48724215505714064</v>
      </c>
      <c r="AJ720">
        <f ca="1">INTEGRAL2(AI720,$B720,AJ719,AI719,$B719,Analysis!$B$22)</f>
        <v>-6.4071012327423738E-2</v>
      </c>
      <c r="AK720">
        <f ca="1">IF(AND(B720&lt;Analysis!$B$35,B720&gt;0),INTEGRAL2(AJ720,$B720,AK719,AJ719,$B719,Analysis!$B$23),0)</f>
        <v>-1.0253987499945438</v>
      </c>
      <c r="AM720">
        <f>Analysis!$B$31*'Flight Input'!U720+IF('Flight Input'!U720 &gt; 0,Analysis!$B$32,0)</f>
        <v>-0.99312</v>
      </c>
      <c r="AN720">
        <f ca="1">_xlfn.COVARIANCE.P($AK$102:$AK$1171,AM720:AM1789)</f>
        <v>0</v>
      </c>
      <c r="AO720">
        <f t="shared" ca="1" si="1475"/>
        <v>3.2278749994543832E-2</v>
      </c>
    </row>
    <row r="721" spans="1:41" x14ac:dyDescent="0.3">
      <c r="A721">
        <v>719</v>
      </c>
      <c r="B721">
        <f>'Flight Input'!M721</f>
        <v>15.409184000003734</v>
      </c>
      <c r="C721">
        <f ca="1">INDIRECT(CONCATENATE("'Flight Input'!",Analysis!$B$2,A721+2))</f>
        <v>10.482926760000002</v>
      </c>
      <c r="D721">
        <f t="shared" si="1472"/>
        <v>2.5093000003835186E-2</v>
      </c>
      <c r="F721">
        <f t="shared" ca="1" si="1476"/>
        <v>151.35970484276427</v>
      </c>
      <c r="G721">
        <f t="shared" ca="1" si="1477"/>
        <v>1167.5411355011215</v>
      </c>
      <c r="I721">
        <f>SUM(D$2:D721)/COUNT(D$2:D721)</f>
        <v>2.1358253129357855E-2</v>
      </c>
      <c r="J721">
        <f>D721/I721</f>
        <v>1.1748620007384292</v>
      </c>
      <c r="L721">
        <f ca="1">VARA(C$2:C721)</f>
        <v>6.6837166975558929E-2</v>
      </c>
      <c r="M721">
        <f ca="1">(L721-L720)/D721</f>
        <v>1.4328928660632121E-2</v>
      </c>
      <c r="N721">
        <f t="shared" ca="1" si="1478"/>
        <v>5.5381365312541817</v>
      </c>
      <c r="O721" t="b">
        <f ca="1">IF(OR(O720,M721*MIN((B721-B$2)*Analysis!$B$19,1)&gt;Analysis!$B$18),TRUE,FALSE)</f>
        <v>1</v>
      </c>
      <c r="P721">
        <f ca="1">IF(O721,P720,SUM(C$2:C721)/COUNT(C$2:C721))</f>
        <v>9.8538943641176484</v>
      </c>
      <c r="Q721">
        <f ca="1">IF(O721,C721-P721,0)</f>
        <v>0.62903239588235316</v>
      </c>
      <c r="R721">
        <f ca="1">R720+Q721*$D721</f>
        <v>3.9137941810993296E-2</v>
      </c>
      <c r="S721">
        <f t="shared" ca="1" si="1479"/>
        <v>-0.75809157112657521</v>
      </c>
      <c r="U721">
        <f ca="1">MEDIAN2(Q721,Analysis!$B$5,2)</f>
        <v>0.62903239588235316</v>
      </c>
      <c r="V721">
        <f t="shared" ref="V721:W721" ca="1" si="1506">V720+U721*$D721</f>
        <v>3.9137941810993296E-2</v>
      </c>
      <c r="W721">
        <f t="shared" ca="1" si="1506"/>
        <v>-0.75809157112657521</v>
      </c>
      <c r="Y721">
        <f ca="1">AVERAGE2(U721,Analysis!$B$5,2)</f>
        <v>0.62903239588235316</v>
      </c>
      <c r="Z721">
        <f t="shared" ref="Z721:AA721" ca="1" si="1507">Z720+Y721*$D721</f>
        <v>3.9137941810993296E-2</v>
      </c>
      <c r="AA721">
        <f t="shared" ca="1" si="1507"/>
        <v>-0.75809157112657521</v>
      </c>
      <c r="AD721">
        <f ca="1">IF(B721&gt;0,C721-Analysis!$B$14,0)</f>
        <v>0.6262106150571416</v>
      </c>
      <c r="AE721">
        <f ca="1">IF(B721&gt;0,AE720+AD721*$D721,0)</f>
        <v>-5.7846012886679683E-3</v>
      </c>
      <c r="AF721">
        <f ca="1">IF(B721&gt;0,AF720+AE721*$D721,0)</f>
        <v>-1.2040729325871946</v>
      </c>
      <c r="AG721">
        <f ca="1">IF(AND(B721&gt;Analysis!$B$34,B721&lt;Analysis!$B$35),FilterInput(AD721,Analysis!$B$29,Analysis!$B$30),0)</f>
        <v>0.6262106150571416</v>
      </c>
      <c r="AH721">
        <f ca="1">MEDIAN2(AG721,Analysis!$B$5,2)</f>
        <v>0.6262106150571416</v>
      </c>
      <c r="AI721">
        <f ca="1">AVERAGE2(AH721,Analysis!$B$6,2)</f>
        <v>0.6262106150571416</v>
      </c>
      <c r="AJ721">
        <f ca="1">INTEGRAL2(AI721,$B721,AJ720,AI720,$B720,Analysis!$B$22)</f>
        <v>-5.0954895394551461E-2</v>
      </c>
      <c r="AK721">
        <f ca="1">IF(AND(B721&lt;Analysis!$B$35,B721&gt;0),INTEGRAL2(AJ721,$B721,AK720,AJ720,$B720,Analysis!$B$23),0)</f>
        <v>-1.0269099627882796</v>
      </c>
      <c r="AM721">
        <f>Analysis!$B$31*'Flight Input'!U721+IF('Flight Input'!U721 &gt; 0,Analysis!$B$32,0)</f>
        <v>-0.99113300000000004</v>
      </c>
      <c r="AN721">
        <f ca="1">_xlfn.COVARIANCE.P($AK$102:$AK$1171,AM721:AM1790)</f>
        <v>0</v>
      </c>
      <c r="AO721">
        <f t="shared" ca="1" si="1475"/>
        <v>3.5776962788279576E-2</v>
      </c>
    </row>
    <row r="722" spans="1:41" x14ac:dyDescent="0.3">
      <c r="A722">
        <v>720</v>
      </c>
      <c r="B722">
        <f>'Flight Input'!M722</f>
        <v>15.430563999994774</v>
      </c>
      <c r="C722">
        <f ca="1">INDIRECT(CONCATENATE("'Flight Input'!",Analysis!$B$2,A722+2))</f>
        <v>10.387504890000001</v>
      </c>
      <c r="D722">
        <f t="shared" si="1472"/>
        <v>2.1379999991040677E-2</v>
      </c>
      <c r="F722">
        <f t="shared" ca="1" si="1476"/>
        <v>151.58178969721942</v>
      </c>
      <c r="G722">
        <f t="shared" ca="1" si="1477"/>
        <v>1170.7819541634899</v>
      </c>
      <c r="I722">
        <f>SUM(D$2:D722)/COUNT(D$2:D722)</f>
        <v>2.1358283333332412E-2</v>
      </c>
      <c r="J722">
        <f>D722/I722</f>
        <v>1.0010167791750553</v>
      </c>
      <c r="L722">
        <f ca="1">VARA(C$2:C722)</f>
        <v>6.705630760081821E-2</v>
      </c>
      <c r="M722">
        <f ca="1">(L722-L721)/D722</f>
        <v>1.0249795385926692E-2</v>
      </c>
      <c r="N722">
        <f t="shared" ca="1" si="1478"/>
        <v>-4.4631370458366506</v>
      </c>
      <c r="O722" t="b">
        <f ca="1">IF(OR(O721,M722*MIN((B722-B$2)*Analysis!$B$19,1)&gt;Analysis!$B$18),TRUE,FALSE)</f>
        <v>1</v>
      </c>
      <c r="P722">
        <f ca="1">IF(O722,P721,SUM(C$2:C722)/COUNT(C$2:C722))</f>
        <v>9.8538943641176484</v>
      </c>
      <c r="Q722">
        <f ca="1">IF(O722,C722-P722,0)</f>
        <v>0.53361052588235225</v>
      </c>
      <c r="R722">
        <f ca="1">R721+Q722*$D722</f>
        <v>5.0546534849577197E-2</v>
      </c>
      <c r="S722">
        <f t="shared" ca="1" si="1479"/>
        <v>-0.75701088621194412</v>
      </c>
      <c r="U722">
        <f ca="1">MEDIAN2(Q722,Analysis!$B$5,2)</f>
        <v>0.53361052588235225</v>
      </c>
      <c r="V722">
        <f t="shared" ref="V722:W722" ca="1" si="1508">V721+U722*$D722</f>
        <v>5.0546534849577197E-2</v>
      </c>
      <c r="W722">
        <f t="shared" ca="1" si="1508"/>
        <v>-0.75701088621194412</v>
      </c>
      <c r="Y722">
        <f ca="1">AVERAGE2(U722,Analysis!$B$5,2)</f>
        <v>0.53361052588235225</v>
      </c>
      <c r="Z722">
        <f t="shared" ref="Z722:AA722" ca="1" si="1509">Z721+Y722*$D722</f>
        <v>5.0546534849577197E-2</v>
      </c>
      <c r="AA722">
        <f t="shared" ca="1" si="1509"/>
        <v>-0.75701088621194412</v>
      </c>
      <c r="AD722">
        <f ca="1">IF(B722&gt;0,C722-Analysis!$B$14,0)</f>
        <v>0.53078874505714069</v>
      </c>
      <c r="AE722">
        <f ca="1">IF(B722&gt;0,AE721+AD722*$D722,0)</f>
        <v>5.563662075898191E-3</v>
      </c>
      <c r="AF722">
        <f ca="1">IF(B722&gt;0,AF721+AE722*$D722,0)</f>
        <v>-1.2039539814920617</v>
      </c>
      <c r="AG722">
        <f ca="1">IF(AND(B722&gt;Analysis!$B$34,B722&lt;Analysis!$B$35),FilterInput(AD722,Analysis!$B$29,Analysis!$B$30),0)</f>
        <v>0.53078874505714069</v>
      </c>
      <c r="AH722">
        <f ca="1">MEDIAN2(AG722,Analysis!$B$5,2)</f>
        <v>0.53078874505714069</v>
      </c>
      <c r="AI722">
        <f ca="1">AVERAGE2(AH722,Analysis!$B$6,2)</f>
        <v>0.53078874505714069</v>
      </c>
      <c r="AJ722">
        <f ca="1">INTEGRAL2(AI722,$B722,AJ721,AI721,$B721,Analysis!$B$22)</f>
        <v>-3.7513420755487914E-2</v>
      </c>
      <c r="AK722">
        <f ca="1">IF(AND(B722&lt;Analysis!$B$35,B722&gt;0),INTEGRAL2(AJ722,$B722,AK721,AJ721,$B721,Analysis!$B$23),0)</f>
        <v>-1.0279917684896869</v>
      </c>
      <c r="AM722">
        <f>Analysis!$B$31*'Flight Input'!U722+IF('Flight Input'!U722 &gt; 0,Analysis!$B$32,0)</f>
        <v>-0.99113300000000004</v>
      </c>
      <c r="AN722">
        <f ca="1">_xlfn.COVARIANCE.P($AK$102:$AK$1171,AM722:AM1791)</f>
        <v>0</v>
      </c>
      <c r="AO722">
        <f t="shared" ca="1" si="1475"/>
        <v>3.6858768489686833E-2</v>
      </c>
    </row>
    <row r="723" spans="1:41" x14ac:dyDescent="0.3">
      <c r="A723">
        <v>721</v>
      </c>
      <c r="B723">
        <f>'Flight Input'!M723</f>
        <v>15.449940000005881</v>
      </c>
      <c r="C723">
        <f ca="1">INDIRECT(CONCATENATE("'Flight Input'!",Analysis!$B$2,A723+2))</f>
        <v>10.271737080000001</v>
      </c>
      <c r="D723">
        <f t="shared" si="1472"/>
        <v>1.9376000011106953E-2</v>
      </c>
      <c r="F723">
        <f t="shared" ca="1" si="1476"/>
        <v>151.7808148749956</v>
      </c>
      <c r="G723">
        <f t="shared" ca="1" si="1477"/>
        <v>1173.7228592341937</v>
      </c>
      <c r="I723">
        <f>SUM(D$2:D723)/COUNT(D$2:D723)</f>
        <v>2.1355533980597009E-2</v>
      </c>
      <c r="J723">
        <f>D723/I723</f>
        <v>0.90730580788620874</v>
      </c>
      <c r="L723">
        <f ca="1">VARA(C$2:C723)</f>
        <v>6.7140659483149706E-2</v>
      </c>
      <c r="M723">
        <f ca="1">(L723-L722)/D723</f>
        <v>4.353420844505713E-3</v>
      </c>
      <c r="N723">
        <f t="shared" ca="1" si="1478"/>
        <v>-5.9748043937674238</v>
      </c>
      <c r="O723" t="b">
        <f ca="1">IF(OR(O722,M723*MIN((B723-B$2)*Analysis!$B$19,1)&gt;Analysis!$B$18),TRUE,FALSE)</f>
        <v>1</v>
      </c>
      <c r="P723">
        <f ca="1">IF(O723,P722,SUM(C$2:C723)/COUNT(C$2:C723))</f>
        <v>9.8538943641176484</v>
      </c>
      <c r="Q723">
        <f ca="1">IF(O723,C723-P723,0)</f>
        <v>0.41784271588235278</v>
      </c>
      <c r="R723">
        <f ca="1">R722+Q723*$D723</f>
        <v>5.8642655317154624E-2</v>
      </c>
      <c r="S723">
        <f t="shared" ca="1" si="1479"/>
        <v>-0.75587462612186762</v>
      </c>
      <c r="U723">
        <f ca="1">MEDIAN2(Q723,Analysis!$B$5,2)</f>
        <v>0.41784271588235278</v>
      </c>
      <c r="V723">
        <f t="shared" ref="V723:W723" ca="1" si="1510">V722+U723*$D723</f>
        <v>5.8642655317154624E-2</v>
      </c>
      <c r="W723">
        <f t="shared" ca="1" si="1510"/>
        <v>-0.75587462612186762</v>
      </c>
      <c r="Y723">
        <f ca="1">AVERAGE2(U723,Analysis!$B$5,2)</f>
        <v>0.41784271588235278</v>
      </c>
      <c r="Z723">
        <f t="shared" ref="Z723:AA723" ca="1" si="1511">Z722+Y723*$D723</f>
        <v>5.8642655317154624E-2</v>
      </c>
      <c r="AA723">
        <f t="shared" ca="1" si="1511"/>
        <v>-0.75587462612186762</v>
      </c>
      <c r="AD723">
        <f ca="1">IF(B723&gt;0,C723-Analysis!$B$14,0)</f>
        <v>0.41502093505714122</v>
      </c>
      <c r="AE723">
        <f ca="1">IF(B723&gt;0,AE722+AD723*$D723,0)</f>
        <v>1.3605107718174978E-2</v>
      </c>
      <c r="AF723">
        <f ca="1">IF(B723&gt;0,AF722+AE723*$D723,0)</f>
        <v>-1.2036903689247631</v>
      </c>
      <c r="AG723">
        <f ca="1">IF(AND(B723&gt;Analysis!$B$34,B723&lt;Analysis!$B$35),FilterInput(AD723,Analysis!$B$29,Analysis!$B$30),0)</f>
        <v>0.41502093505714122</v>
      </c>
      <c r="AH723">
        <f ca="1">MEDIAN2(AG723,Analysis!$B$5,2)</f>
        <v>0.41502093505714122</v>
      </c>
      <c r="AI723">
        <f ca="1">AVERAGE2(AH723,Analysis!$B$6,2)</f>
        <v>0.41502093505714122</v>
      </c>
      <c r="AJ723">
        <f ca="1">INTEGRAL2(AI723,$B723,AJ722,AI722,$B722,Analysis!$B$22)</f>
        <v>-2.6669791852534208E-2</v>
      </c>
      <c r="AK723">
        <f ca="1">IF(AND(B723&lt;Analysis!$B$35,B723&gt;0),INTEGRAL2(AJ723,$B723,AK722,AJ722,$B722,Analysis!$B$23),0)</f>
        <v>-1.0287575631933426</v>
      </c>
      <c r="AM723">
        <f>Analysis!$B$31*'Flight Input'!U723+IF('Flight Input'!U723 &gt; 0,Analysis!$B$32,0)</f>
        <v>-0.98914599999999997</v>
      </c>
      <c r="AN723">
        <f ca="1">_xlfn.COVARIANCE.P($AK$102:$AK$1171,AM723:AM1792)</f>
        <v>0</v>
      </c>
      <c r="AO723">
        <f t="shared" ca="1" si="1475"/>
        <v>3.961156319334258E-2</v>
      </c>
    </row>
    <row r="724" spans="1:41" x14ac:dyDescent="0.3">
      <c r="A724">
        <v>722</v>
      </c>
      <c r="B724">
        <f>'Flight Input'!M724</f>
        <v>15.471531999995932</v>
      </c>
      <c r="C724">
        <f ca="1">INDIRECT(CONCATENATE("'Flight Input'!",Analysis!$B$2,A724+2))</f>
        <v>10.25865054</v>
      </c>
      <c r="D724">
        <f t="shared" si="1472"/>
        <v>2.1591999990050681E-2</v>
      </c>
      <c r="F724">
        <f t="shared" ca="1" si="1476"/>
        <v>152.00231965735321</v>
      </c>
      <c r="G724">
        <f t="shared" ca="1" si="1477"/>
        <v>1177.0048933187229</v>
      </c>
      <c r="I724">
        <f>SUM(D$2:D724)/COUNT(D$2:D724)</f>
        <v>2.1355861495845563E-2</v>
      </c>
      <c r="J724">
        <f>D724/I724</f>
        <v>1.0110573153066691</v>
      </c>
      <c r="L724">
        <f ca="1">VARA(C$2:C724)</f>
        <v>6.7211588441416906E-2</v>
      </c>
      <c r="M724">
        <f ca="1">(L724-L723)/D724</f>
        <v>3.2849647230401421E-3</v>
      </c>
      <c r="N724">
        <f t="shared" ca="1" si="1478"/>
        <v>-0.60608280872691944</v>
      </c>
      <c r="O724" t="b">
        <f ca="1">IF(OR(O723,M724*MIN((B724-B$2)*Analysis!$B$19,1)&gt;Analysis!$B$18),TRUE,FALSE)</f>
        <v>1</v>
      </c>
      <c r="P724">
        <f ca="1">IF(O724,P723,SUM(C$2:C724)/COUNT(C$2:C724))</f>
        <v>9.8538943641176484</v>
      </c>
      <c r="Q724">
        <f ca="1">IF(O724,C724-P724,0)</f>
        <v>0.40475617588235124</v>
      </c>
      <c r="R724">
        <f ca="1">R723+Q724*$D724</f>
        <v>6.7382150662779305E-2</v>
      </c>
      <c r="S724">
        <f t="shared" ca="1" si="1479"/>
        <v>-0.75441971072542735</v>
      </c>
      <c r="U724">
        <f ca="1">MEDIAN2(Q724,Analysis!$B$5,2)</f>
        <v>0.40475617588235124</v>
      </c>
      <c r="V724">
        <f t="shared" ref="V724:W724" ca="1" si="1512">V723+U724*$D724</f>
        <v>6.7382150662779305E-2</v>
      </c>
      <c r="W724">
        <f t="shared" ca="1" si="1512"/>
        <v>-0.75441971072542735</v>
      </c>
      <c r="Y724">
        <f ca="1">AVERAGE2(U724,Analysis!$B$5,2)</f>
        <v>0.40475617588235124</v>
      </c>
      <c r="Z724">
        <f t="shared" ref="Z724:AA724" ca="1" si="1513">Z723+Y724*$D724</f>
        <v>6.7382150662779305E-2</v>
      </c>
      <c r="AA724">
        <f t="shared" ca="1" si="1513"/>
        <v>-0.75441971072542735</v>
      </c>
      <c r="AD724">
        <f ca="1">IF(B724&gt;0,C724-Analysis!$B$14,0)</f>
        <v>0.40193439505713968</v>
      </c>
      <c r="AE724">
        <f ca="1">IF(B724&gt;0,AE723+AD724*$D724,0)</f>
        <v>2.2283675172249766E-2</v>
      </c>
      <c r="AF724">
        <f ca="1">IF(B724&gt;0,AF723+AE724*$D724,0)</f>
        <v>-1.2032092198106656</v>
      </c>
      <c r="AG724">
        <f ca="1">IF(AND(B724&gt;Analysis!$B$34,B724&lt;Analysis!$B$35),FilterInput(AD724,Analysis!$B$29,Analysis!$B$30),0)</f>
        <v>0.40193439505713968</v>
      </c>
      <c r="AH724">
        <f ca="1">MEDIAN2(AG724,Analysis!$B$5,2)</f>
        <v>0.40193439505713968</v>
      </c>
      <c r="AI724">
        <f ca="1">AVERAGE2(AH724,Analysis!$B$6,2)</f>
        <v>0.40193439505713968</v>
      </c>
      <c r="AJ724">
        <f ca="1">INTEGRAL2(AI724,$B724,AJ723,AI723,$B723,Analysis!$B$22)</f>
        <v>-1.7706971561166497E-2</v>
      </c>
      <c r="AK724">
        <f ca="1">IF(AND(B724&lt;Analysis!$B$35,B724&gt;0),INTEGRAL2(AJ724,$B724,AK723,AJ723,$B723,Analysis!$B$23),0)</f>
        <v>-1.0293246112335031</v>
      </c>
      <c r="AM724">
        <f>Analysis!$B$31*'Flight Input'!U724+IF('Flight Input'!U724 &gt; 0,Analysis!$B$32,0)</f>
        <v>-0.98914599999999997</v>
      </c>
      <c r="AN724">
        <f ca="1">_xlfn.COVARIANCE.P($AK$102:$AK$1171,AM724:AM1793)</f>
        <v>0</v>
      </c>
      <c r="AO724">
        <f t="shared" ca="1" si="1475"/>
        <v>4.0178611233503081E-2</v>
      </c>
    </row>
    <row r="725" spans="1:41" x14ac:dyDescent="0.3">
      <c r="A725">
        <v>723</v>
      </c>
      <c r="B725">
        <f>'Flight Input'!M725</f>
        <v>15.489065999994637</v>
      </c>
      <c r="C725">
        <f ca="1">INDIRECT(CONCATENATE("'Flight Input'!",Analysis!$B$2,A725+2))</f>
        <v>10.401611670000001</v>
      </c>
      <c r="D725">
        <f t="shared" si="1472"/>
        <v>1.753399999870453E-2</v>
      </c>
      <c r="F725">
        <f t="shared" ca="1" si="1476"/>
        <v>152.18470151636151</v>
      </c>
      <c r="G725">
        <f t="shared" ca="1" si="1477"/>
        <v>1179.6732998749137</v>
      </c>
      <c r="I725">
        <f>SUM(D$2:D725)/COUNT(D$2:D725)</f>
        <v>2.1350575380358505E-2</v>
      </c>
      <c r="J725">
        <f>D725/I725</f>
        <v>0.82124250453854097</v>
      </c>
      <c r="L725">
        <f ca="1">VARA(C$2:C725)</f>
        <v>6.7445865516222017E-2</v>
      </c>
      <c r="M725">
        <f ca="1">(L725-L724)/D725</f>
        <v>1.3361302316780009E-2</v>
      </c>
      <c r="N725">
        <f t="shared" ca="1" si="1478"/>
        <v>8.1533666026328273</v>
      </c>
      <c r="O725" t="b">
        <f ca="1">IF(OR(O724,M725*MIN((B725-B$2)*Analysis!$B$19,1)&gt;Analysis!$B$18),TRUE,FALSE)</f>
        <v>1</v>
      </c>
      <c r="P725">
        <f ca="1">IF(O725,P724,SUM(C$2:C725)/COUNT(C$2:C725))</f>
        <v>9.8538943641176484</v>
      </c>
      <c r="Q725">
        <f ca="1">IF(O725,C725-P725,0)</f>
        <v>0.54771730588235279</v>
      </c>
      <c r="R725">
        <f ca="1">R724+Q725*$D725</f>
        <v>7.6985825903410923E-2</v>
      </c>
      <c r="S725">
        <f t="shared" ca="1" si="1479"/>
        <v>-0.75306984125413667</v>
      </c>
      <c r="U725">
        <f ca="1">MEDIAN2(Q725,Analysis!$B$5,2)</f>
        <v>0.54771730588235279</v>
      </c>
      <c r="V725">
        <f t="shared" ref="V725:W725" ca="1" si="1514">V724+U725*$D725</f>
        <v>7.6985825903410923E-2</v>
      </c>
      <c r="W725">
        <f t="shared" ca="1" si="1514"/>
        <v>-0.75306984125413667</v>
      </c>
      <c r="Y725">
        <f ca="1">AVERAGE2(U725,Analysis!$B$5,2)</f>
        <v>0.54771730588235279</v>
      </c>
      <c r="Z725">
        <f t="shared" ref="Z725:AA725" ca="1" si="1515">Z724+Y725*$D725</f>
        <v>7.6985825903410923E-2</v>
      </c>
      <c r="AA725">
        <f t="shared" ca="1" si="1515"/>
        <v>-0.75306984125413667</v>
      </c>
      <c r="AD725">
        <f ca="1">IF(B725&gt;0,C725-Analysis!$B$14,0)</f>
        <v>0.54489552505714123</v>
      </c>
      <c r="AE725">
        <f ca="1">IF(B725&gt;0,AE724+AD725*$D725,0)</f>
        <v>3.1837873307895781E-2</v>
      </c>
      <c r="AF725">
        <f ca="1">IF(B725&gt;0,AF724+AE725*$D725,0)</f>
        <v>-1.2026509745401261</v>
      </c>
      <c r="AG725">
        <f ca="1">IF(AND(B725&gt;Analysis!$B$34,B725&lt;Analysis!$B$35),FilterInput(AD725,Analysis!$B$29,Analysis!$B$30),0)</f>
        <v>0.54489552505714123</v>
      </c>
      <c r="AH725">
        <f ca="1">MEDIAN2(AG725,Analysis!$B$5,2)</f>
        <v>0.54489552505714123</v>
      </c>
      <c r="AI725">
        <f ca="1">AVERAGE2(AH725,Analysis!$B$6,2)</f>
        <v>0.54489552505714123</v>
      </c>
      <c r="AJ725">
        <f ca="1">INTEGRAL2(AI725,$B725,AJ724,AI724,$B724,Analysis!$B$22)</f>
        <v>-1.1976702362155275E-2</v>
      </c>
      <c r="AK725">
        <f ca="1">IF(AND(B725&lt;Analysis!$B$35,B725&gt;0),INTEGRAL2(AJ725,$B725,AK724,AJ724,$B724,Analysis!$B$23),0)</f>
        <v>-1.0296800407426148</v>
      </c>
      <c r="AM725">
        <f>Analysis!$B$31*'Flight Input'!U725+IF('Flight Input'!U725 &gt; 0,Analysis!$B$32,0)</f>
        <v>-0.98914599999999997</v>
      </c>
      <c r="AN725">
        <f ca="1">_xlfn.COVARIANCE.P($AK$102:$AK$1171,AM725:AM1794)</f>
        <v>0</v>
      </c>
      <c r="AO725">
        <f t="shared" ca="1" si="1475"/>
        <v>4.0534040742614796E-2</v>
      </c>
    </row>
    <row r="726" spans="1:41" x14ac:dyDescent="0.3">
      <c r="A726">
        <v>724</v>
      </c>
      <c r="B726">
        <f>'Flight Input'!M726</f>
        <v>15.510055999999167</v>
      </c>
      <c r="C726">
        <f ca="1">INDIRECT(CONCATENATE("'Flight Input'!",Analysis!$B$2,A726+2))</f>
        <v>10.574149950000001</v>
      </c>
      <c r="D726">
        <f t="shared" si="1472"/>
        <v>2.0990000004530884E-2</v>
      </c>
      <c r="F726">
        <f t="shared" ca="1" si="1476"/>
        <v>152.40665292385992</v>
      </c>
      <c r="G726">
        <f t="shared" ca="1" si="1477"/>
        <v>1182.8723155204761</v>
      </c>
      <c r="I726">
        <f>SUM(D$2:D726)/COUNT(D$2:D726)</f>
        <v>2.1350077348071452E-2</v>
      </c>
      <c r="J726">
        <f>D726/I726</f>
        <v>0.98313461175478634</v>
      </c>
      <c r="L726">
        <f ca="1">VARA(C$2:C726)</f>
        <v>6.7951010369952561E-2</v>
      </c>
      <c r="M726">
        <f ca="1">(L726-L725)/D726</f>
        <v>2.4065976828084968E-2</v>
      </c>
      <c r="N726">
        <f t="shared" ca="1" si="1478"/>
        <v>8.2200228662580042</v>
      </c>
      <c r="O726" t="b">
        <f ca="1">IF(OR(O725,M726*MIN((B726-B$2)*Analysis!$B$19,1)&gt;Analysis!$B$18),TRUE,FALSE)</f>
        <v>1</v>
      </c>
      <c r="P726">
        <f ca="1">IF(O726,P725,SUM(C$2:C726)/COUNT(C$2:C726))</f>
        <v>9.8538943641176484</v>
      </c>
      <c r="Q726">
        <f ca="1">IF(O726,C726-P726,0)</f>
        <v>0.72025558588235228</v>
      </c>
      <c r="R726">
        <f ca="1">R725+Q726*$D726</f>
        <v>9.2103990654344894E-2</v>
      </c>
      <c r="S726">
        <f t="shared" ca="1" si="1479"/>
        <v>-0.75113657848988469</v>
      </c>
      <c r="U726">
        <f ca="1">MEDIAN2(Q726,Analysis!$B$5,2)</f>
        <v>0.72025558588235228</v>
      </c>
      <c r="V726">
        <f t="shared" ref="V726:W726" ca="1" si="1516">V725+U726*$D726</f>
        <v>9.2103990654344894E-2</v>
      </c>
      <c r="W726">
        <f t="shared" ca="1" si="1516"/>
        <v>-0.75113657848988469</v>
      </c>
      <c r="Y726">
        <f ca="1">AVERAGE2(U726,Analysis!$B$5,2)</f>
        <v>0.72025558588235228</v>
      </c>
      <c r="Z726">
        <f t="shared" ref="Z726:AA726" ca="1" si="1517">Z725+Y726*$D726</f>
        <v>9.2103990654344894E-2</v>
      </c>
      <c r="AA726">
        <f t="shared" ca="1" si="1517"/>
        <v>-0.75113657848988469</v>
      </c>
      <c r="AD726">
        <f ca="1">IF(B726&gt;0,C726-Analysis!$B$14,0)</f>
        <v>0.71743380505714072</v>
      </c>
      <c r="AE726">
        <f ca="1">IF(B726&gt;0,AE725+AD726*$D726,0)</f>
        <v>4.6896808879295773E-2</v>
      </c>
      <c r="AF726">
        <f ca="1">IF(B726&gt;0,AF725+AE726*$D726,0)</f>
        <v>-1.2016666105215372</v>
      </c>
      <c r="AG726">
        <f ca="1">IF(AND(B726&gt;Analysis!$B$34,B726&lt;Analysis!$B$35),FilterInput(AD726,Analysis!$B$29,Analysis!$B$30),0)</f>
        <v>0.71743380505714072</v>
      </c>
      <c r="AH726">
        <f ca="1">MEDIAN2(AG726,Analysis!$B$5,2)</f>
        <v>0.71743380505714072</v>
      </c>
      <c r="AI726">
        <f ca="1">AVERAGE2(AH726,Analysis!$B$6,2)</f>
        <v>0.71743380505714072</v>
      </c>
      <c r="AJ726">
        <f ca="1">INTEGRAL2(AI726,$B726,AJ725,AI725,$B725,Analysis!$B$22)</f>
        <v>-7.7295751503028622E-4</v>
      </c>
      <c r="AK726">
        <f ca="1">IF(AND(B726&lt;Analysis!$B$35,B726&gt;0),INTEGRAL2(AJ726,$B726,AK725,AJ725,$B725,Analysis!$B$23),0)</f>
        <v>-1.0299337909167565</v>
      </c>
      <c r="AM726">
        <f>Analysis!$B$31*'Flight Input'!U726+IF('Flight Input'!U726 &gt; 0,Analysis!$B$32,0)</f>
        <v>-0.9871589999999999</v>
      </c>
      <c r="AN726">
        <f ca="1">_xlfn.COVARIANCE.P($AK$102:$AK$1171,AM726:AM1795)</f>
        <v>0</v>
      </c>
      <c r="AO726">
        <f t="shared" ca="1" si="1475"/>
        <v>4.2774790916756622E-2</v>
      </c>
    </row>
    <row r="727" spans="1:41" x14ac:dyDescent="0.3">
      <c r="A727">
        <v>725</v>
      </c>
      <c r="B727">
        <f>'Flight Input'!M727</f>
        <v>15.5320950000023</v>
      </c>
      <c r="C727">
        <f ca="1">INDIRECT(CONCATENATE("'Flight Input'!",Analysis!$B$2,A727+2))</f>
        <v>10.706006160000001</v>
      </c>
      <c r="D727">
        <f t="shared" si="1472"/>
        <v>2.2039000003132969E-2</v>
      </c>
      <c r="F727">
        <f t="shared" ca="1" si="1476"/>
        <v>152.64260259365369</v>
      </c>
      <c r="G727">
        <f t="shared" ca="1" si="1477"/>
        <v>1186.236405839516</v>
      </c>
      <c r="I727">
        <f>SUM(D$2:D727)/COUNT(D$2:D727)</f>
        <v>2.1351027586216365E-2</v>
      </c>
      <c r="J727">
        <f>D727/I727</f>
        <v>1.0322219815481266</v>
      </c>
      <c r="L727">
        <f ca="1">VARA(C$2:C727)</f>
        <v>6.8715967728131683E-2</v>
      </c>
      <c r="M727">
        <f ca="1">(L727-L726)/D727</f>
        <v>3.4709258953236483E-2</v>
      </c>
      <c r="N727">
        <f t="shared" ca="1" si="1478"/>
        <v>5.982858114309014</v>
      </c>
      <c r="O727" t="b">
        <f ca="1">IF(OR(O726,M727*MIN((B727-B$2)*Analysis!$B$19,1)&gt;Analysis!$B$18),TRUE,FALSE)</f>
        <v>1</v>
      </c>
      <c r="P727">
        <f ca="1">IF(O727,P726,SUM(C$2:C727)/COUNT(C$2:C727))</f>
        <v>9.8538943641176484</v>
      </c>
      <c r="Q727">
        <f ca="1">IF(O727,C727-P727,0)</f>
        <v>0.85211179588235275</v>
      </c>
      <c r="R727">
        <f ca="1">R726+Q727*$D727</f>
        <v>0.1108836825264657</v>
      </c>
      <c r="S727">
        <f t="shared" ca="1" si="1479"/>
        <v>-0.74869281301033652</v>
      </c>
      <c r="U727">
        <f ca="1">MEDIAN2(Q727,Analysis!$B$5,2)</f>
        <v>0.85211179588235275</v>
      </c>
      <c r="V727">
        <f t="shared" ref="V727:W727" ca="1" si="1518">V726+U727*$D727</f>
        <v>0.1108836825264657</v>
      </c>
      <c r="W727">
        <f t="shared" ca="1" si="1518"/>
        <v>-0.74869281301033652</v>
      </c>
      <c r="Y727">
        <f ca="1">AVERAGE2(U727,Analysis!$B$5,2)</f>
        <v>0.85211179588235275</v>
      </c>
      <c r="Z727">
        <f t="shared" ref="Z727:AA727" ca="1" si="1519">Z726+Y727*$D727</f>
        <v>0.1108836825264657</v>
      </c>
      <c r="AA727">
        <f t="shared" ca="1" si="1519"/>
        <v>-0.74869281301033652</v>
      </c>
      <c r="AD727">
        <f ca="1">IF(B727&gt;0,C727-Analysis!$B$14,0)</f>
        <v>0.84929001505714119</v>
      </c>
      <c r="AE727">
        <f ca="1">IF(B727&gt;0,AE726+AD727*$D727,0)</f>
        <v>6.56143115238009E-2</v>
      </c>
      <c r="AF727">
        <f ca="1">IF(B727&gt;0,AF726+AE727*$D727,0)</f>
        <v>-1.2002205367096586</v>
      </c>
      <c r="AG727">
        <f ca="1">IF(AND(B727&gt;Analysis!$B$34,B727&lt;Analysis!$B$35),FilterInput(AD727,Analysis!$B$29,Analysis!$B$30),0)</f>
        <v>0.84929001505714119</v>
      </c>
      <c r="AH727">
        <f ca="1">MEDIAN2(AG727,Analysis!$B$5,2)</f>
        <v>0.84929001505714119</v>
      </c>
      <c r="AI727">
        <f ca="1">AVERAGE2(AH727,Analysis!$B$6,2)</f>
        <v>0.84929001505714119</v>
      </c>
      <c r="AJ727">
        <f ca="1">INTEGRAL2(AI727,$B727,AJ726,AI726,$B726,Analysis!$B$22)</f>
        <v>1.513858467386392E-2</v>
      </c>
      <c r="AK727">
        <f ca="1">IF(AND(B727&lt;Analysis!$B$35,B727&gt;0),INTEGRAL2(AJ727,$B727,AK726,AJ726,$B726,Analysis!$B$23),0)</f>
        <v>-1.0299214292148993</v>
      </c>
      <c r="AM727">
        <f>Analysis!$B$31*'Flight Input'!U727+IF('Flight Input'!U727 &gt; 0,Analysis!$B$32,0)</f>
        <v>-0.98517199999999994</v>
      </c>
      <c r="AN727">
        <f ca="1">_xlfn.COVARIANCE.P($AK$102:$AK$1171,AM727:AM1796)</f>
        <v>0</v>
      </c>
      <c r="AO727">
        <f t="shared" ca="1" si="1475"/>
        <v>4.4749429214899328E-2</v>
      </c>
    </row>
    <row r="728" spans="1:41" x14ac:dyDescent="0.3">
      <c r="A728">
        <v>726</v>
      </c>
      <c r="B728">
        <f>'Flight Input'!M728</f>
        <v>15.549629999994067</v>
      </c>
      <c r="C728">
        <f ca="1">INDIRECT(CONCATENATE("'Flight Input'!",Analysis!$B$2,A728+2))</f>
        <v>10.32549588</v>
      </c>
      <c r="D728">
        <f t="shared" si="1472"/>
        <v>1.7534999991767108E-2</v>
      </c>
      <c r="F728">
        <f t="shared" ca="1" si="1476"/>
        <v>152.82366016382448</v>
      </c>
      <c r="G728">
        <f t="shared" ca="1" si="1477"/>
        <v>1188.9161687192304</v>
      </c>
      <c r="I728">
        <f>SUM(D$2:D728)/COUNT(D$2:D728)</f>
        <v>2.1345771349860373E-2</v>
      </c>
      <c r="J728">
        <f>D728/I728</f>
        <v>0.82147417886033935</v>
      </c>
      <c r="L728">
        <f ca="1">VARA(C$2:C728)</f>
        <v>6.8850248180029647E-2</v>
      </c>
      <c r="M728">
        <f ca="1">(L728-L727)/D728</f>
        <v>7.6578529775312388E-3</v>
      </c>
      <c r="N728">
        <f t="shared" ca="1" si="1478"/>
        <v>-21.700044492652136</v>
      </c>
      <c r="O728" t="b">
        <f ca="1">IF(OR(O727,M728*MIN((B728-B$2)*Analysis!$B$19,1)&gt;Analysis!$B$18),TRUE,FALSE)</f>
        <v>1</v>
      </c>
      <c r="P728">
        <f ca="1">IF(O728,P727,SUM(C$2:C728)/COUNT(C$2:C728))</f>
        <v>9.8538943641176484</v>
      </c>
      <c r="Q728">
        <f ca="1">IF(O728,C728-P728,0)</f>
        <v>0.47160151588235166</v>
      </c>
      <c r="R728">
        <f ca="1">R727+Q728*$D728</f>
        <v>0.1191532151035801</v>
      </c>
      <c r="S728">
        <f t="shared" ca="1" si="1479"/>
        <v>-0.7466034613844762</v>
      </c>
      <c r="U728">
        <f ca="1">MEDIAN2(Q728,Analysis!$B$5,2)</f>
        <v>0.47160151588235166</v>
      </c>
      <c r="V728">
        <f t="shared" ref="V728:W728" ca="1" si="1520">V727+U728*$D728</f>
        <v>0.1191532151035801</v>
      </c>
      <c r="W728">
        <f t="shared" ca="1" si="1520"/>
        <v>-0.7466034613844762</v>
      </c>
      <c r="Y728">
        <f ca="1">AVERAGE2(U728,Analysis!$B$5,2)</f>
        <v>0.47160151588235166</v>
      </c>
      <c r="Z728">
        <f t="shared" ref="Z728:AA728" ca="1" si="1521">Z727+Y728*$D728</f>
        <v>0.1191532151035801</v>
      </c>
      <c r="AA728">
        <f t="shared" ca="1" si="1521"/>
        <v>-0.7466034613844762</v>
      </c>
      <c r="AD728">
        <f ca="1">IF(B728&gt;0,C728-Analysis!$B$14,0)</f>
        <v>0.4687797350571401</v>
      </c>
      <c r="AE728">
        <f ca="1">IF(B728&gt;0,AE727+AD728*$D728,0)</f>
        <v>7.3834364174168443E-2</v>
      </c>
      <c r="AF728">
        <f ca="1">IF(B728&gt;0,AF727+AE728*$D728,0)</f>
        <v>-1.1989258511344725</v>
      </c>
      <c r="AG728">
        <f ca="1">IF(AND(B728&gt;Analysis!$B$34,B728&lt;Analysis!$B$35),FilterInput(AD728,Analysis!$B$29,Analysis!$B$30),0)</f>
        <v>0.4687797350571401</v>
      </c>
      <c r="AH728">
        <f ca="1">MEDIAN2(AG728,Analysis!$B$5,2)</f>
        <v>0.4687797350571401</v>
      </c>
      <c r="AI728">
        <f ca="1">AVERAGE2(AH728,Analysis!$B$6,2)</f>
        <v>0.4687797350571401</v>
      </c>
      <c r="AJ728">
        <f ca="1">INTEGRAL2(AI728,$B728,AJ727,AI727,$B727,Analysis!$B$22)</f>
        <v>3.3535958191285312E-2</v>
      </c>
      <c r="AK728">
        <f ca="1">IF(AND(B728&lt;Analysis!$B$35,B728&gt;0),INTEGRAL2(AJ728,$B728,AK727,AJ727,$B727,Analysis!$B$23),0)</f>
        <v>-1.0298002613447839</v>
      </c>
      <c r="AM728">
        <f>Analysis!$B$31*'Flight Input'!U728+IF('Flight Input'!U728 &gt; 0,Analysis!$B$32,0)</f>
        <v>-0.98517199999999994</v>
      </c>
      <c r="AN728">
        <f ca="1">_xlfn.COVARIANCE.P($AK$102:$AK$1171,AM728:AM1797)</f>
        <v>0</v>
      </c>
      <c r="AO728">
        <f t="shared" ca="1" si="1475"/>
        <v>4.4628261344783926E-2</v>
      </c>
    </row>
    <row r="729" spans="1:41" x14ac:dyDescent="0.3">
      <c r="A729">
        <v>727</v>
      </c>
      <c r="B729">
        <f>'Flight Input'!M729</f>
        <v>15.569447000001674</v>
      </c>
      <c r="C729">
        <f ca="1">INDIRECT(CONCATENATE("'Flight Input'!",Analysis!$B$2,A729+2))</f>
        <v>9.98004654</v>
      </c>
      <c r="D729">
        <f t="shared" si="1472"/>
        <v>1.9817000007606111E-2</v>
      </c>
      <c r="F729">
        <f t="shared" ca="1" si="1476"/>
        <v>153.02143474618359</v>
      </c>
      <c r="G729">
        <f t="shared" ca="1" si="1477"/>
        <v>1191.9485944927594</v>
      </c>
      <c r="I729">
        <f>SUM(D$2:D729)/COUNT(D$2:D729)</f>
        <v>2.1343668500696338E-2</v>
      </c>
      <c r="J729">
        <f>D729/I729</f>
        <v>0.928472066878268</v>
      </c>
      <c r="L729">
        <f ca="1">VARA(C$2:C729)</f>
        <v>6.876081543542216E-2</v>
      </c>
      <c r="M729">
        <f ca="1">(L729-L728)/D729</f>
        <v>-4.5129305431276844E-3</v>
      </c>
      <c r="N729">
        <f t="shared" ca="1" si="1478"/>
        <v>-17.431969514427539</v>
      </c>
      <c r="O729" t="b">
        <f ca="1">IF(OR(O728,M729*MIN((B729-B$2)*Analysis!$B$19,1)&gt;Analysis!$B$18),TRUE,FALSE)</f>
        <v>1</v>
      </c>
      <c r="P729">
        <f ca="1">IF(O729,P728,SUM(C$2:C729)/COUNT(C$2:C729))</f>
        <v>9.8538943641176484</v>
      </c>
      <c r="Q729">
        <f ca="1">IF(O729,C729-P729,0)</f>
        <v>0.12615217588235161</v>
      </c>
      <c r="R729">
        <f ca="1">R728+Q729*$D729</f>
        <v>0.12165317277400019</v>
      </c>
      <c r="S729">
        <f t="shared" ca="1" si="1479"/>
        <v>-0.74419266045868848</v>
      </c>
      <c r="U729">
        <f ca="1">MEDIAN2(Q729,Analysis!$B$5,2)</f>
        <v>0.12615217588235161</v>
      </c>
      <c r="V729">
        <f t="shared" ref="V729:W729" ca="1" si="1522">V728+U729*$D729</f>
        <v>0.12165317277400019</v>
      </c>
      <c r="W729">
        <f t="shared" ca="1" si="1522"/>
        <v>-0.74419266045868848</v>
      </c>
      <c r="Y729">
        <f ca="1">AVERAGE2(U729,Analysis!$B$5,2)</f>
        <v>0.12615217588235161</v>
      </c>
      <c r="Z729">
        <f t="shared" ref="Z729:AA729" ca="1" si="1523">Z728+Y729*$D729</f>
        <v>0.12165317277400019</v>
      </c>
      <c r="AA729">
        <f t="shared" ca="1" si="1523"/>
        <v>-0.74419266045868848</v>
      </c>
      <c r="AD729">
        <f ca="1">IF(B729&gt;0,C729-Analysis!$B$14,0)</f>
        <v>0.12333039505714005</v>
      </c>
      <c r="AE729">
        <f ca="1">IF(B729&gt;0,AE728+AD729*$D729,0)</f>
        <v>7.6278402613953855E-2</v>
      </c>
      <c r="AF729">
        <f ca="1">IF(B729&gt;0,AF728+AE729*$D729,0)</f>
        <v>-1.1974142420292915</v>
      </c>
      <c r="AG729">
        <f ca="1">IF(AND(B729&gt;Analysis!$B$34,B729&lt;Analysis!$B$35),FilterInput(AD729,Analysis!$B$29,Analysis!$B$30),0)</f>
        <v>0.12333039505714005</v>
      </c>
      <c r="AH729">
        <f ca="1">MEDIAN2(AG729,Analysis!$B$5,2)</f>
        <v>0.12333039505714005</v>
      </c>
      <c r="AI729">
        <f ca="1">AVERAGE2(AH729,Analysis!$B$6,2)</f>
        <v>0.12333039505714005</v>
      </c>
      <c r="AJ729">
        <f ca="1">INTEGRAL2(AI729,$B729,AJ728,AI728,$B728,Analysis!$B$22)</f>
        <v>4.4155590333337241E-2</v>
      </c>
      <c r="AK729">
        <f ca="1">IF(AND(B729&lt;Analysis!$B$35,B729&gt;0),INTEGRAL2(AJ729,$B729,AK728,AJ728,$B728,Analysis!$B$23),0)</f>
        <v>-1.0291636988154447</v>
      </c>
      <c r="AM729">
        <f>Analysis!$B$31*'Flight Input'!U729+IF('Flight Input'!U729 &gt; 0,Analysis!$B$32,0)</f>
        <v>-0.98318499999999998</v>
      </c>
      <c r="AN729">
        <f ca="1">_xlfn.COVARIANCE.P($AK$102:$AK$1171,AM729:AM1798)</f>
        <v>0</v>
      </c>
      <c r="AO729">
        <f t="shared" ca="1" si="1475"/>
        <v>4.5978698815444696E-2</v>
      </c>
    </row>
    <row r="730" spans="1:41" x14ac:dyDescent="0.3">
      <c r="A730">
        <v>728</v>
      </c>
      <c r="B730">
        <f>'Flight Input'!M730</f>
        <v>15.590635000000475</v>
      </c>
      <c r="C730">
        <f ca="1">INDIRECT(CONCATENATE("'Flight Input'!",Analysis!$B$2,A730+2))</f>
        <v>9.8918448300000001</v>
      </c>
      <c r="D730">
        <f t="shared" si="1472"/>
        <v>2.1187999998801388E-2</v>
      </c>
      <c r="F730">
        <f t="shared" ca="1" si="1476"/>
        <v>153.23102315442978</v>
      </c>
      <c r="G730">
        <f t="shared" ca="1" si="1477"/>
        <v>1195.1952534111717</v>
      </c>
      <c r="I730">
        <f>SUM(D$2:D730)/COUNT(D$2:D730)</f>
        <v>2.134345467033659E-2</v>
      </c>
      <c r="J730">
        <f>D730/I730</f>
        <v>0.99271651783011239</v>
      </c>
      <c r="L730">
        <f ca="1">VARA(C$2:C730)</f>
        <v>6.8667315178379262E-2</v>
      </c>
      <c r="M730">
        <f ca="1">(L730-L729)/D730</f>
        <v>-4.4128873441658745E-3</v>
      </c>
      <c r="N730">
        <f t="shared" ca="1" si="1478"/>
        <v>-4.1628143291008817</v>
      </c>
      <c r="O730" t="b">
        <f ca="1">IF(OR(O729,M730*MIN((B730-B$2)*Analysis!$B$19,1)&gt;Analysis!$B$18),TRUE,FALSE)</f>
        <v>1</v>
      </c>
      <c r="P730">
        <f ca="1">IF(O730,P729,SUM(C$2:C730)/COUNT(C$2:C730))</f>
        <v>9.8538943641176484</v>
      </c>
      <c r="Q730">
        <f ca="1">IF(O730,C730-P730,0)</f>
        <v>3.7950465882351736E-2</v>
      </c>
      <c r="R730">
        <f ca="1">R729+Q730*$D730</f>
        <v>0.12245726724506997</v>
      </c>
      <c r="S730">
        <f t="shared" ca="1" si="1479"/>
        <v>-0.7415980358804467</v>
      </c>
      <c r="U730">
        <f ca="1">MEDIAN2(Q730,Analysis!$B$5,2)</f>
        <v>3.7950465882351736E-2</v>
      </c>
      <c r="V730">
        <f t="shared" ref="V730:W730" ca="1" si="1524">V729+U730*$D730</f>
        <v>0.12245726724506997</v>
      </c>
      <c r="W730">
        <f t="shared" ca="1" si="1524"/>
        <v>-0.7415980358804467</v>
      </c>
      <c r="Y730">
        <f ca="1">AVERAGE2(U730,Analysis!$B$5,2)</f>
        <v>3.7950465882351736E-2</v>
      </c>
      <c r="Z730">
        <f t="shared" ref="Z730:AA730" ca="1" si="1525">Z729+Y730*$D730</f>
        <v>0.12245726724506997</v>
      </c>
      <c r="AA730">
        <f t="shared" ca="1" si="1525"/>
        <v>-0.7415980358804467</v>
      </c>
      <c r="AD730">
        <f ca="1">IF(B730&gt;0,C730-Analysis!$B$14,0)</f>
        <v>3.5128685057140174E-2</v>
      </c>
      <c r="AE730">
        <f ca="1">IF(B730&gt;0,AE729+AD730*$D730,0)</f>
        <v>7.7022709192902439E-2</v>
      </c>
      <c r="AF730">
        <f ca="1">IF(B730&gt;0,AF729+AE730*$D730,0)</f>
        <v>-1.1957822848670046</v>
      </c>
      <c r="AG730">
        <f ca="1">IF(AND(B730&gt;Analysis!$B$34,B730&lt;Analysis!$B$35),FilterInput(AD730,Analysis!$B$29,Analysis!$B$30),0)</f>
        <v>3.5128685057140174E-2</v>
      </c>
      <c r="AH730">
        <f ca="1">MEDIAN2(AG730,Analysis!$B$5,2)</f>
        <v>3.5128685057140174E-2</v>
      </c>
      <c r="AI730">
        <f ca="1">AVERAGE2(AH730,Analysis!$B$6,2)</f>
        <v>3.5128685057140174E-2</v>
      </c>
      <c r="AJ730">
        <f ca="1">INTEGRAL2(AI730,$B730,AJ729,AI729,$B729,Analysis!$B$22)</f>
        <v>4.6852256832634137E-2</v>
      </c>
      <c r="AK730">
        <f ca="1">IF(AND(B730&lt;Analysis!$B$35,B730&gt;0),INTEGRAL2(AJ730,$B730,AK729,AJ729,$B729,Analysis!$B$23),0)</f>
        <v>-1.0282276298124307</v>
      </c>
      <c r="AM730">
        <f>Analysis!$B$31*'Flight Input'!U730+IF('Flight Input'!U730 &gt; 0,Analysis!$B$32,0)</f>
        <v>-0.9871589999999999</v>
      </c>
      <c r="AN730">
        <f ca="1">_xlfn.COVARIANCE.P($AK$102:$AK$1171,AM730:AM1799)</f>
        <v>0</v>
      </c>
      <c r="AO730">
        <f t="shared" ca="1" si="1475"/>
        <v>4.1068629812430757E-2</v>
      </c>
    </row>
    <row r="731" spans="1:41" x14ac:dyDescent="0.3">
      <c r="A731">
        <v>729</v>
      </c>
      <c r="B731">
        <f>'Flight Input'!M731</f>
        <v>15.606226000003517</v>
      </c>
      <c r="C731">
        <f ca="1">INDIRECT(CONCATENATE("'Flight Input'!",Analysis!$B$2,A731+2))</f>
        <v>9.1627067699999998</v>
      </c>
      <c r="D731">
        <f t="shared" si="1472"/>
        <v>1.55910000030417E-2</v>
      </c>
      <c r="F731">
        <f t="shared" ca="1" si="1476"/>
        <v>153.37387891570873</v>
      </c>
      <c r="G731">
        <f t="shared" ca="1" si="1477"/>
        <v>1197.5865055578131</v>
      </c>
      <c r="I731">
        <f>SUM(D$2:D731)/COUNT(D$2:D731)</f>
        <v>2.1335563786019314E-2</v>
      </c>
      <c r="J731">
        <f>D731/I731</f>
        <v>0.73075172324520943</v>
      </c>
      <c r="L731">
        <f ca="1">VARA(C$2:C731)</f>
        <v>6.9354883417487592E-2</v>
      </c>
      <c r="M731">
        <f ca="1">(L731-L730)/D731</f>
        <v>4.4100329611582959E-2</v>
      </c>
      <c r="N731">
        <f t="shared" ca="1" si="1478"/>
        <v>-46.766599952392433</v>
      </c>
      <c r="O731" t="b">
        <f ca="1">IF(OR(O730,M731*MIN((B731-B$2)*Analysis!$B$19,1)&gt;Analysis!$B$18),TRUE,FALSE)</f>
        <v>1</v>
      </c>
      <c r="P731">
        <f ca="1">IF(O731,P730,SUM(C$2:C731)/COUNT(C$2:C731))</f>
        <v>9.8538943641176484</v>
      </c>
      <c r="Q731">
        <f ca="1">IF(O731,C731-P731,0)</f>
        <v>-0.69118759411764863</v>
      </c>
      <c r="R731">
        <f ca="1">R730+Q731*$D731</f>
        <v>0.11168096146307933</v>
      </c>
      <c r="S731">
        <f t="shared" ca="1" si="1479"/>
        <v>-0.73985681800993608</v>
      </c>
      <c r="U731">
        <f ca="1">MEDIAN2(Q731,Analysis!$B$5,2)</f>
        <v>-0.69118759411764863</v>
      </c>
      <c r="V731">
        <f t="shared" ref="V731:W731" ca="1" si="1526">V730+U731*$D731</f>
        <v>0.11168096146307933</v>
      </c>
      <c r="W731">
        <f t="shared" ca="1" si="1526"/>
        <v>-0.73985681800993608</v>
      </c>
      <c r="Y731">
        <f ca="1">AVERAGE2(U731,Analysis!$B$5,2)</f>
        <v>-0.69118759411764863</v>
      </c>
      <c r="Z731">
        <f t="shared" ref="Z731:AA731" ca="1" si="1527">Z730+Y731*$D731</f>
        <v>0.11168096146307933</v>
      </c>
      <c r="AA731">
        <f t="shared" ca="1" si="1527"/>
        <v>-0.73985681800993608</v>
      </c>
      <c r="AD731">
        <f ca="1">IF(B731&gt;0,C731-Analysis!$B$14,0)</f>
        <v>-0.69400937494286019</v>
      </c>
      <c r="AE731">
        <f ca="1">IF(B731&gt;0,AE730+AD731*$D731,0)</f>
        <v>6.6202409026057341E-2</v>
      </c>
      <c r="AF731">
        <f ca="1">IF(B731&gt;0,AF730+AE731*$D731,0)</f>
        <v>-1.194750123107678</v>
      </c>
      <c r="AG731">
        <f ca="1">IF(AND(B731&gt;Analysis!$B$34,B731&lt;Analysis!$B$35),FilterInput(AD731,Analysis!$B$29,Analysis!$B$30),0)</f>
        <v>-0.69400937494286019</v>
      </c>
      <c r="AH731">
        <f ca="1">MEDIAN2(AG731,Analysis!$B$5,2)</f>
        <v>-0.69400937494286019</v>
      </c>
      <c r="AI731">
        <f ca="1">AVERAGE2(AH731,Analysis!$B$6,2)</f>
        <v>-0.69400937494286019</v>
      </c>
      <c r="AJ731">
        <f ca="1">INTEGRAL2(AI731,$B731,AJ730,AI730,$B730,Analysis!$B$22)</f>
        <v>5.7965492043461089E-2</v>
      </c>
      <c r="AK731">
        <f ca="1">IF(AND(B731&lt;Analysis!$B$35,B731&gt;0),INTEGRAL2(AJ731,$B731,AK730,AJ730,$B730,Analysis!$B$23),0)</f>
        <v>-1.0276410849812057</v>
      </c>
      <c r="AM731">
        <f>Analysis!$B$31*'Flight Input'!U731+IF('Flight Input'!U731 &gt; 0,Analysis!$B$32,0)</f>
        <v>-0.9871589999999999</v>
      </c>
      <c r="AN731">
        <f ca="1">_xlfn.COVARIANCE.P($AK$102:$AK$1171,AM731:AM1800)</f>
        <v>0</v>
      </c>
      <c r="AO731">
        <f t="shared" ca="1" si="1475"/>
        <v>4.0482084981205757E-2</v>
      </c>
    </row>
    <row r="732" spans="1:41" x14ac:dyDescent="0.3">
      <c r="A732">
        <v>730</v>
      </c>
      <c r="B732">
        <f>'Flight Input'!M732</f>
        <v>15.632863000006182</v>
      </c>
      <c r="C732">
        <f ca="1">INDIRECT(CONCATENATE("'Flight Input'!",Analysis!$B$2,A732+2))</f>
        <v>8.6873926500000014</v>
      </c>
      <c r="D732">
        <f t="shared" si="1472"/>
        <v>2.6637000002665445E-2</v>
      </c>
      <c r="F732">
        <f t="shared" ca="1" si="1476"/>
        <v>153.60528499374993</v>
      </c>
      <c r="G732">
        <f t="shared" ca="1" si="1477"/>
        <v>1201.678089534601</v>
      </c>
      <c r="I732">
        <f>SUM(D$2:D732)/COUNT(D$2:D732)</f>
        <v>2.1342826027411981E-2</v>
      </c>
      <c r="J732">
        <f>D732/I732</f>
        <v>1.248054028480287</v>
      </c>
      <c r="L732">
        <f ca="1">VARA(C$2:C732)</f>
        <v>7.1328555481603495E-2</v>
      </c>
      <c r="M732">
        <f ca="1">(L732-L731)/D732</f>
        <v>7.4095133232661578E-2</v>
      </c>
      <c r="N732">
        <f t="shared" ca="1" si="1478"/>
        <v>-17.844131094058483</v>
      </c>
      <c r="O732" t="b">
        <f ca="1">IF(OR(O731,M732*MIN((B732-B$2)*Analysis!$B$19,1)&gt;Analysis!$B$18),TRUE,FALSE)</f>
        <v>1</v>
      </c>
      <c r="P732">
        <f ca="1">IF(O732,P731,SUM(C$2:C732)/COUNT(C$2:C732))</f>
        <v>9.8538943641176484</v>
      </c>
      <c r="Q732">
        <f ca="1">IF(O732,C732-P732,0)</f>
        <v>-1.166501714117647</v>
      </c>
      <c r="R732">
        <f ca="1">R731+Q732*$D732</f>
        <v>8.0608855301018328E-2</v>
      </c>
      <c r="S732">
        <f t="shared" ca="1" si="1479"/>
        <v>-0.73770963993106797</v>
      </c>
      <c r="U732">
        <f ca="1">MEDIAN2(Q732,Analysis!$B$5,2)</f>
        <v>-1.166501714117647</v>
      </c>
      <c r="V732">
        <f t="shared" ref="V732:W732" ca="1" si="1528">V731+U732*$D732</f>
        <v>8.0608855301018328E-2</v>
      </c>
      <c r="W732">
        <f t="shared" ca="1" si="1528"/>
        <v>-0.73770963993106797</v>
      </c>
      <c r="Y732">
        <f ca="1">AVERAGE2(U732,Analysis!$B$5,2)</f>
        <v>-1.166501714117647</v>
      </c>
      <c r="Z732">
        <f t="shared" ref="Z732:AA732" ca="1" si="1529">Z731+Y732*$D732</f>
        <v>8.0608855301018328E-2</v>
      </c>
      <c r="AA732">
        <f t="shared" ca="1" si="1529"/>
        <v>-0.73770963993106797</v>
      </c>
      <c r="AD732">
        <f ca="1">IF(B732&gt;0,C732-Analysis!$B$14,0)</f>
        <v>-1.1693234949428586</v>
      </c>
      <c r="AE732">
        <f ca="1">IF(B732&gt;0,AE731+AD732*$D732,0)</f>
        <v>3.5055139088147648E-2</v>
      </c>
      <c r="AF732">
        <f ca="1">IF(B732&gt;0,AF731+AE732*$D732,0)</f>
        <v>-1.1938163593676936</v>
      </c>
      <c r="AG732">
        <f ca="1">IF(AND(B732&gt;Analysis!$B$34,B732&lt;Analysis!$B$35),FilterInput(AD732,Analysis!$B$29,Analysis!$B$30),0)</f>
        <v>-1.1693234949428586</v>
      </c>
      <c r="AH732">
        <f ca="1">MEDIAN2(AG732,Analysis!$B$5,2)</f>
        <v>-1.1693234949428586</v>
      </c>
      <c r="AI732">
        <f ca="1">AVERAGE2(AH732,Analysis!$B$6,2)</f>
        <v>-1.1693234949428586</v>
      </c>
      <c r="AJ732">
        <f ca="1">INTEGRAL2(AI732,$B732,AJ731,AI731,$B731,Analysis!$B$22)</f>
        <v>3.5187119588664828E-2</v>
      </c>
      <c r="AK732">
        <f ca="1">IF(AND(B732&lt;Analysis!$B$35,B732&gt;0),INTEGRAL2(AJ732,$B732,AK731,AJ731,$B731,Analysis!$B$23),0)</f>
        <v>-1.0263232682384273</v>
      </c>
      <c r="AM732">
        <f>Analysis!$B$31*'Flight Input'!U732+IF('Flight Input'!U732 &gt; 0,Analysis!$B$32,0)</f>
        <v>-0.98914599999999997</v>
      </c>
      <c r="AN732">
        <f ca="1">_xlfn.COVARIANCE.P($AK$102:$AK$1171,AM732:AM1801)</f>
        <v>0</v>
      </c>
      <c r="AO732">
        <f t="shared" ca="1" si="1475"/>
        <v>3.7177268238427374E-2</v>
      </c>
    </row>
    <row r="733" spans="1:41" x14ac:dyDescent="0.3">
      <c r="A733">
        <v>731</v>
      </c>
      <c r="B733">
        <f>'Flight Input'!M733</f>
        <v>15.651767999996082</v>
      </c>
      <c r="C733">
        <f ca="1">INDIRECT(CONCATENATE("'Flight Input'!",Analysis!$B$2,A733+2))</f>
        <v>9.6489099899999999</v>
      </c>
      <c r="D733">
        <f t="shared" si="1472"/>
        <v>1.8904999989899807E-2</v>
      </c>
      <c r="F733">
        <f t="shared" ca="1" si="1476"/>
        <v>153.78769763701342</v>
      </c>
      <c r="G733">
        <f t="shared" ca="1" si="1477"/>
        <v>1204.5854459568754</v>
      </c>
      <c r="I733">
        <f>SUM(D$2:D733)/COUNT(D$2:D733)</f>
        <v>2.1339491108072019E-2</v>
      </c>
      <c r="J733">
        <f>D733/I733</f>
        <v>0.88591615864488327</v>
      </c>
      <c r="L733">
        <f ca="1">VARA(C$2:C733)</f>
        <v>7.1328016494603116E-2</v>
      </c>
      <c r="M733">
        <f ca="1">(L733-L732)/D733</f>
        <v>-2.8510288318780017E-5</v>
      </c>
      <c r="N733">
        <f t="shared" ca="1" si="1478"/>
        <v>50.860478207548226</v>
      </c>
      <c r="O733" t="b">
        <f ca="1">IF(OR(O732,M733*MIN((B733-B$2)*Analysis!$B$19,1)&gt;Analysis!$B$18),TRUE,FALSE)</f>
        <v>1</v>
      </c>
      <c r="P733">
        <f ca="1">IF(O733,P732,SUM(C$2:C733)/COUNT(C$2:C733))</f>
        <v>9.8538943641176484</v>
      </c>
      <c r="Q733">
        <f ca="1">IF(O733,C733-P733,0)</f>
        <v>-0.20498437411764847</v>
      </c>
      <c r="R733">
        <f ca="1">R732+Q733*$D733</f>
        <v>7.6733625710394562E-2</v>
      </c>
      <c r="S733">
        <f t="shared" ca="1" si="1479"/>
        <v>-0.736258990737788</v>
      </c>
      <c r="U733">
        <f ca="1">MEDIAN2(Q733,Analysis!$B$5,2)</f>
        <v>-0.20498437411764847</v>
      </c>
      <c r="V733">
        <f t="shared" ref="V733:W733" ca="1" si="1530">V732+U733*$D733</f>
        <v>7.6733625710394562E-2</v>
      </c>
      <c r="W733">
        <f t="shared" ca="1" si="1530"/>
        <v>-0.736258990737788</v>
      </c>
      <c r="Y733">
        <f ca="1">AVERAGE2(U733,Analysis!$B$5,2)</f>
        <v>-0.20498437411764847</v>
      </c>
      <c r="Z733">
        <f t="shared" ref="Z733:AA733" ca="1" si="1531">Z732+Y733*$D733</f>
        <v>7.6733625710394562E-2</v>
      </c>
      <c r="AA733">
        <f t="shared" ca="1" si="1531"/>
        <v>-0.736258990737788</v>
      </c>
      <c r="AD733">
        <f ca="1">IF(B733&gt;0,C733-Analysis!$B$14,0)</f>
        <v>-0.20780615494286003</v>
      </c>
      <c r="AE733">
        <f ca="1">IF(B733&gt;0,AE732+AD733*$D733,0)</f>
        <v>3.112656373105176E-2</v>
      </c>
      <c r="AF733">
        <f ca="1">IF(B733&gt;0,AF732+AE733*$D733,0)</f>
        <v>-1.1932279116806725</v>
      </c>
      <c r="AG733">
        <f ca="1">IF(AND(B733&gt;Analysis!$B$34,B733&lt;Analysis!$B$35),FilterInput(AD733,Analysis!$B$29,Analysis!$B$30),0)</f>
        <v>-0.20780615494286003</v>
      </c>
      <c r="AH733">
        <f ca="1">MEDIAN2(AG733,Analysis!$B$5,2)</f>
        <v>-0.20780615494286003</v>
      </c>
      <c r="AI733">
        <f ca="1">AVERAGE2(AH733,Analysis!$B$6,2)</f>
        <v>-0.20780615494286003</v>
      </c>
      <c r="AJ733">
        <f ca="1">INTEGRAL2(AI733,$B733,AJ732,AI732,$B732,Analysis!$B$22)</f>
        <v>7.4049799522288252E-3</v>
      </c>
      <c r="AK733">
        <f ca="1">IF(AND(B733&lt;Analysis!$B$35,B733&gt;0),INTEGRAL2(AJ733,$B733,AK732,AJ732,$B732,Analysis!$B$23),0)</f>
        <v>-1.0255293203538214</v>
      </c>
      <c r="AM733">
        <f>Analysis!$B$31*'Flight Input'!U733+IF('Flight Input'!U733 &gt; 0,Analysis!$B$32,0)</f>
        <v>-0.9871589999999999</v>
      </c>
      <c r="AN733">
        <f ca="1">_xlfn.COVARIANCE.P($AK$102:$AK$1171,AM733:AM1802)</f>
        <v>0</v>
      </c>
      <c r="AO733">
        <f t="shared" ca="1" si="1475"/>
        <v>3.8370320353821485E-2</v>
      </c>
    </row>
    <row r="734" spans="1:41" x14ac:dyDescent="0.3">
      <c r="A734">
        <v>732</v>
      </c>
      <c r="B734">
        <f>'Flight Input'!M734</f>
        <v>15.667258000001311</v>
      </c>
      <c r="C734">
        <f ca="1">INDIRECT(CONCATENATE("'Flight Input'!",Analysis!$B$2,A734+2))</f>
        <v>10.226051910000001</v>
      </c>
      <c r="D734">
        <f t="shared" si="1472"/>
        <v>1.5490000005229376E-2</v>
      </c>
      <c r="F734">
        <f t="shared" ca="1" si="1476"/>
        <v>153.94609918115279</v>
      </c>
      <c r="G734">
        <f t="shared" ca="1" si="1477"/>
        <v>1206.9700710339966</v>
      </c>
      <c r="I734">
        <f>SUM(D$2:D734)/COUNT(D$2:D734)</f>
        <v>2.1331500000008025E-2</v>
      </c>
      <c r="J734">
        <f>D734/I734</f>
        <v>0.72615615428936309</v>
      </c>
      <c r="L734">
        <f ca="1">VARA(C$2:C734)</f>
        <v>7.1362516329241635E-2</v>
      </c>
      <c r="M734">
        <f ca="1">(L734-L733)/D734</f>
        <v>2.2272327067057018E-3</v>
      </c>
      <c r="N734">
        <f t="shared" ca="1" si="1478"/>
        <v>37.259000632999317</v>
      </c>
      <c r="O734" t="b">
        <f ca="1">IF(OR(O733,M734*MIN((B734-B$2)*Analysis!$B$19,1)&gt;Analysis!$B$18),TRUE,FALSE)</f>
        <v>1</v>
      </c>
      <c r="P734">
        <f ca="1">IF(O734,P733,SUM(C$2:C734)/COUNT(C$2:C734))</f>
        <v>9.8538943641176484</v>
      </c>
      <c r="Q734">
        <f ca="1">IF(O734,C734-P734,0)</f>
        <v>0.37215754588235228</v>
      </c>
      <c r="R734">
        <f ca="1">R733+Q734*$D734</f>
        <v>8.2498346098058353E-2</v>
      </c>
      <c r="S734">
        <f t="shared" ca="1" si="1479"/>
        <v>-0.73498109135629763</v>
      </c>
      <c r="U734">
        <f ca="1">MEDIAN2(Q734,Analysis!$B$5,2)</f>
        <v>0.37215754588235228</v>
      </c>
      <c r="V734">
        <f t="shared" ref="V734:W734" ca="1" si="1532">V733+U734*$D734</f>
        <v>8.2498346098058353E-2</v>
      </c>
      <c r="W734">
        <f t="shared" ca="1" si="1532"/>
        <v>-0.73498109135629763</v>
      </c>
      <c r="Y734">
        <f ca="1">AVERAGE2(U734,Analysis!$B$5,2)</f>
        <v>0.37215754588235228</v>
      </c>
      <c r="Z734">
        <f t="shared" ref="Z734:AA734" ca="1" si="1533">Z733+Y734*$D734</f>
        <v>8.2498346098058353E-2</v>
      </c>
      <c r="AA734">
        <f t="shared" ca="1" si="1533"/>
        <v>-0.73498109135629763</v>
      </c>
      <c r="AD734">
        <f ca="1">IF(B734&gt;0,C734-Analysis!$B$14,0)</f>
        <v>0.36933576505714072</v>
      </c>
      <c r="AE734">
        <f ca="1">IF(B734&gt;0,AE733+AD734*$D734,0)</f>
        <v>3.6847574733718268E-2</v>
      </c>
      <c r="AF734">
        <f ca="1">IF(B734&gt;0,AF733+AE734*$D734,0)</f>
        <v>-1.1926571427478545</v>
      </c>
      <c r="AG734">
        <f ca="1">IF(AND(B734&gt;Analysis!$B$34,B734&lt;Analysis!$B$35),FilterInput(AD734,Analysis!$B$29,Analysis!$B$30),0)</f>
        <v>0.36933576505714072</v>
      </c>
      <c r="AH734">
        <f ca="1">MEDIAN2(AG734,Analysis!$B$5,2)</f>
        <v>0.36933576505714072</v>
      </c>
      <c r="AI734">
        <f ca="1">AVERAGE2(AH734,Analysis!$B$6,2)</f>
        <v>0.36933576505714072</v>
      </c>
      <c r="AJ734">
        <f ca="1">INTEGRAL2(AI734,$B734,AJ733,AI733,$B733,Analysis!$B$22)</f>
        <v>-4.3484803419813504E-3</v>
      </c>
      <c r="AK734">
        <f ca="1">IF(AND(B734&lt;Analysis!$B$35,B734&gt;0),INTEGRAL2(AJ734,$B734,AK733,AJ733,$B733,Analysis!$B$23),0)</f>
        <v>-1.0252590224183338</v>
      </c>
      <c r="AM734">
        <f>Analysis!$B$31*'Flight Input'!U734+IF('Flight Input'!U734 &gt; 0,Analysis!$B$32,0)</f>
        <v>-0.9871589999999999</v>
      </c>
      <c r="AN734">
        <f ca="1">_xlfn.COVARIANCE.P($AK$102:$AK$1171,AM734:AM1803)</f>
        <v>0</v>
      </c>
      <c r="AO734">
        <f t="shared" ca="1" si="1475"/>
        <v>3.8100022418333879E-2</v>
      </c>
    </row>
    <row r="735" spans="1:41" x14ac:dyDescent="0.3">
      <c r="A735">
        <v>733</v>
      </c>
      <c r="B735">
        <f>'Flight Input'!M735</f>
        <v>15.68613099999493</v>
      </c>
      <c r="C735">
        <f ca="1">INDIRECT(CONCATENATE("'Flight Input'!",Analysis!$B$2,A735+2))</f>
        <v>10.011713220000001</v>
      </c>
      <c r="D735">
        <f t="shared" si="1472"/>
        <v>1.8872999993618578E-2</v>
      </c>
      <c r="F735">
        <f t="shared" ca="1" si="1476"/>
        <v>154.13505024468995</v>
      </c>
      <c r="G735">
        <f t="shared" ca="1" si="1477"/>
        <v>1209.8790618362812</v>
      </c>
      <c r="I735">
        <f>SUM(D$2:D735)/COUNT(D$2:D735)</f>
        <v>2.1328145975442692E-2</v>
      </c>
      <c r="J735">
        <f>D735/I735</f>
        <v>0.88488704153417841</v>
      </c>
      <c r="L735">
        <f ca="1">VARA(C$2:C735)</f>
        <v>7.1277774474977934E-2</v>
      </c>
      <c r="M735">
        <f ca="1">(L735-L734)/D735</f>
        <v>-4.4901104377869988E-3</v>
      </c>
      <c r="N735">
        <f t="shared" ca="1" si="1478"/>
        <v>-11.35689556893303</v>
      </c>
      <c r="O735" t="b">
        <f ca="1">IF(OR(O734,M735*MIN((B735-B$2)*Analysis!$B$19,1)&gt;Analysis!$B$18),TRUE,FALSE)</f>
        <v>1</v>
      </c>
      <c r="P735">
        <f ca="1">IF(O735,P734,SUM(C$2:C735)/COUNT(C$2:C735))</f>
        <v>9.8538943641176484</v>
      </c>
      <c r="Q735">
        <f ca="1">IF(O735,C735-P735,0)</f>
        <v>0.15781885588235234</v>
      </c>
      <c r="R735">
        <f ca="1">R734+Q735*$D735</f>
        <v>8.5476861364118875E-2</v>
      </c>
      <c r="S735">
        <f t="shared" ca="1" si="1479"/>
        <v>-0.7333678865523181</v>
      </c>
      <c r="U735">
        <f ca="1">MEDIAN2(Q735,Analysis!$B$5,2)</f>
        <v>0.15781885588235234</v>
      </c>
      <c r="V735">
        <f t="shared" ref="V735:W735" ca="1" si="1534">V734+U735*$D735</f>
        <v>8.5476861364118875E-2</v>
      </c>
      <c r="W735">
        <f t="shared" ca="1" si="1534"/>
        <v>-0.7333678865523181</v>
      </c>
      <c r="Y735">
        <f ca="1">AVERAGE2(U735,Analysis!$B$5,2)</f>
        <v>0.15781885588235234</v>
      </c>
      <c r="Z735">
        <f t="shared" ref="Z735:AA735" ca="1" si="1535">Z734+Y735*$D735</f>
        <v>8.5476861364118875E-2</v>
      </c>
      <c r="AA735">
        <f t="shared" ca="1" si="1535"/>
        <v>-0.7333678865523181</v>
      </c>
      <c r="AD735">
        <f ca="1">IF(B735&gt;0,C735-Analysis!$B$14,0)</f>
        <v>0.15499707505714078</v>
      </c>
      <c r="AE735">
        <f ca="1">IF(B735&gt;0,AE734+AD735*$D735,0)</f>
        <v>3.9772834530282582E-2</v>
      </c>
      <c r="AF735">
        <f ca="1">IF(B735&gt;0,AF734+AE735*$D735,0)</f>
        <v>-1.1919065100420183</v>
      </c>
      <c r="AG735">
        <f ca="1">IF(AND(B735&gt;Analysis!$B$34,B735&lt;Analysis!$B$35),FilterInput(AD735,Analysis!$B$29,Analysis!$B$30),0)</f>
        <v>0.15499707505714078</v>
      </c>
      <c r="AH735">
        <f ca="1">MEDIAN2(AG735,Analysis!$B$5,2)</f>
        <v>0.15499707505714078</v>
      </c>
      <c r="AI735">
        <f ca="1">AVERAGE2(AH735,Analysis!$B$6,2)</f>
        <v>0.15499707505714078</v>
      </c>
      <c r="AJ735">
        <f ca="1">INTEGRAL2(AI735,$B735,AJ734,AI734,$B734,Analysis!$B$22)</f>
        <v>3.9031634764125573E-3</v>
      </c>
      <c r="AK735">
        <f ca="1">IF(AND(B735&lt;Analysis!$B$35,B735&gt;0),INTEGRAL2(AJ735,$B735,AK734,AJ734,$B734,Analysis!$B$23),0)</f>
        <v>-1.0253799206962295</v>
      </c>
      <c r="AM735">
        <f>Analysis!$B$31*'Flight Input'!U735+IF('Flight Input'!U735 &gt; 0,Analysis!$B$32,0)</f>
        <v>-0.9871589999999999</v>
      </c>
      <c r="AN735">
        <f ca="1">_xlfn.COVARIANCE.P($AK$102:$AK$1171,AM735:AM1804)</f>
        <v>0</v>
      </c>
      <c r="AO735">
        <f t="shared" ca="1" si="1475"/>
        <v>3.8220920696229621E-2</v>
      </c>
    </row>
    <row r="736" spans="1:41" x14ac:dyDescent="0.3">
      <c r="A736">
        <v>734</v>
      </c>
      <c r="B736">
        <f>'Flight Input'!M736</f>
        <v>15.712199000001419</v>
      </c>
      <c r="C736">
        <f ca="1">INDIRECT(CONCATENATE("'Flight Input'!",Analysis!$B$2,A736+2))</f>
        <v>9.1658950200000007</v>
      </c>
      <c r="D736">
        <f t="shared" si="1472"/>
        <v>2.6068000006489456E-2</v>
      </c>
      <c r="F736">
        <f t="shared" ca="1" si="1476"/>
        <v>154.37398679613079</v>
      </c>
      <c r="G736">
        <f t="shared" ca="1" si="1477"/>
        <v>1213.9032829250846</v>
      </c>
      <c r="I736">
        <f>SUM(D$2:D736)/COUNT(D$2:D736)</f>
        <v>2.1334603542242484E-2</v>
      </c>
      <c r="J736">
        <f>D736/I736</f>
        <v>1.2218647492030894</v>
      </c>
      <c r="L736">
        <f ca="1">VARA(C$2:C736)</f>
        <v>7.1945408282587289E-2</v>
      </c>
      <c r="M736">
        <f ca="1">(L736-L735)/D736</f>
        <v>2.5611240119807893E-2</v>
      </c>
      <c r="N736">
        <f t="shared" ca="1" si="1478"/>
        <v>-32.446608861034193</v>
      </c>
      <c r="O736" t="b">
        <f ca="1">IF(OR(O735,M736*MIN((B736-B$2)*Analysis!$B$19,1)&gt;Analysis!$B$18),TRUE,FALSE)</f>
        <v>1</v>
      </c>
      <c r="P736">
        <f ca="1">IF(O736,P735,SUM(C$2:C736)/COUNT(C$2:C736))</f>
        <v>9.8538943641176484</v>
      </c>
      <c r="Q736">
        <f ca="1">IF(O736,C736-P736,0)</f>
        <v>-0.68799934411764774</v>
      </c>
      <c r="R736">
        <f ca="1">R735+Q736*$D736</f>
        <v>6.7542094457195292E-2</v>
      </c>
      <c r="S736">
        <f t="shared" ca="1" si="1479"/>
        <v>-0.73160719923356965</v>
      </c>
      <c r="U736">
        <f ca="1">MEDIAN2(Q736,Analysis!$B$5,2)</f>
        <v>-0.68799934411764774</v>
      </c>
      <c r="V736">
        <f t="shared" ref="V736:W736" ca="1" si="1536">V735+U736*$D736</f>
        <v>6.7542094457195292E-2</v>
      </c>
      <c r="W736">
        <f t="shared" ca="1" si="1536"/>
        <v>-0.73160719923356965</v>
      </c>
      <c r="Y736">
        <f ca="1">AVERAGE2(U736,Analysis!$B$5,2)</f>
        <v>-0.68799934411764774</v>
      </c>
      <c r="Z736">
        <f t="shared" ref="Z736:AA736" ca="1" si="1537">Z735+Y736*$D736</f>
        <v>6.7542094457195292E-2</v>
      </c>
      <c r="AA736">
        <f t="shared" ca="1" si="1537"/>
        <v>-0.73160719923356965</v>
      </c>
      <c r="AD736">
        <f ca="1">IF(B736&gt;0,C736-Analysis!$B$14,0)</f>
        <v>-0.6908211249428593</v>
      </c>
      <c r="AE736">
        <f ca="1">IF(B736&gt;0,AE735+AD736*$D736,0)</f>
        <v>2.1764509440789073E-2</v>
      </c>
      <c r="AF736">
        <f ca="1">IF(B736&gt;0,AF735+AE736*$D736,0)</f>
        <v>-1.1913391528097745</v>
      </c>
      <c r="AG736">
        <f ca="1">IF(AND(B736&gt;Analysis!$B$34,B736&lt;Analysis!$B$35),FilterInput(AD736,Analysis!$B$29,Analysis!$B$30),0)</f>
        <v>-0.6908211249428593</v>
      </c>
      <c r="AH736">
        <f ca="1">MEDIAN2(AG736,Analysis!$B$5,2)</f>
        <v>-0.6908211249428593</v>
      </c>
      <c r="AI736">
        <f ca="1">AVERAGE2(AH736,Analysis!$B$6,2)</f>
        <v>-0.6908211249428593</v>
      </c>
      <c r="AJ736">
        <f ca="1">INTEGRAL2(AI736,$B736,AJ735,AI735,$B735,Analysis!$B$22)</f>
        <v>1.1122979427440833E-3</v>
      </c>
      <c r="AK736">
        <f ca="1">IF(AND(B736&lt;Analysis!$B$35,B736&gt;0),INTEGRAL2(AJ736,$B736,AK735,AJ735,$B735,Analysis!$B$23),0)</f>
        <v>-1.0253032831789499</v>
      </c>
      <c r="AM736">
        <f>Analysis!$B$31*'Flight Input'!U736+IF('Flight Input'!U736 &gt; 0,Analysis!$B$32,0)</f>
        <v>-0.9871589999999999</v>
      </c>
      <c r="AN736">
        <f ca="1">_xlfn.COVARIANCE.P($AK$102:$AK$1171,AM736:AM1805)</f>
        <v>0</v>
      </c>
      <c r="AO736">
        <f t="shared" ca="1" si="1475"/>
        <v>3.8144283178950023E-2</v>
      </c>
    </row>
    <row r="737" spans="1:41" x14ac:dyDescent="0.3">
      <c r="A737">
        <v>735</v>
      </c>
      <c r="B737">
        <f>'Flight Input'!M737</f>
        <v>15.73123299999861</v>
      </c>
      <c r="C737">
        <f ca="1">INDIRECT(CONCATENATE("'Flight Input'!",Analysis!$B$2,A737+2))</f>
        <v>8.3507821199999999</v>
      </c>
      <c r="D737">
        <f t="shared" si="1472"/>
        <v>1.9033999997191131E-2</v>
      </c>
      <c r="F737">
        <f t="shared" ca="1" si="1476"/>
        <v>154.53293558297941</v>
      </c>
      <c r="G737">
        <f t="shared" ca="1" si="1477"/>
        <v>1216.844662820537</v>
      </c>
      <c r="I737">
        <f>SUM(D$2:D737)/COUNT(D$2:D737)</f>
        <v>2.1331473469392074E-2</v>
      </c>
      <c r="J737">
        <f>D737/I737</f>
        <v>0.89229654128217994</v>
      </c>
      <c r="L737">
        <f ca="1">VARA(C$2:C737)</f>
        <v>7.5170244130367381E-2</v>
      </c>
      <c r="M737">
        <f ca="1">(L737-L736)/D737</f>
        <v>0.16942502092339939</v>
      </c>
      <c r="N737">
        <f t="shared" ca="1" si="1478"/>
        <v>-42.824046449526527</v>
      </c>
      <c r="O737" t="b">
        <f ca="1">IF(OR(O736,M737*MIN((B737-B$2)*Analysis!$B$19,1)&gt;Analysis!$B$18),TRUE,FALSE)</f>
        <v>1</v>
      </c>
      <c r="P737">
        <f ca="1">IF(O737,P736,SUM(C$2:C737)/COUNT(C$2:C737))</f>
        <v>9.8538943641176484</v>
      </c>
      <c r="Q737">
        <f ca="1">IF(O737,C737-P737,0)</f>
        <v>-1.5031122441176485</v>
      </c>
      <c r="R737">
        <f ca="1">R736+Q737*$D737</f>
        <v>3.8931856006882017E-2</v>
      </c>
      <c r="S737">
        <f t="shared" ca="1" si="1479"/>
        <v>-0.73086617028644396</v>
      </c>
      <c r="U737">
        <f ca="1">MEDIAN2(Q737,Analysis!$B$5,2)</f>
        <v>-1.5031122441176485</v>
      </c>
      <c r="V737">
        <f t="shared" ref="V737:W737" ca="1" si="1538">V736+U737*$D737</f>
        <v>3.8931856006882017E-2</v>
      </c>
      <c r="W737">
        <f t="shared" ca="1" si="1538"/>
        <v>-0.73086617028644396</v>
      </c>
      <c r="Y737">
        <f ca="1">AVERAGE2(U737,Analysis!$B$5,2)</f>
        <v>-1.5031122441176485</v>
      </c>
      <c r="Z737">
        <f t="shared" ref="Z737:AA737" ca="1" si="1539">Z736+Y737*$D737</f>
        <v>3.8931856006882017E-2</v>
      </c>
      <c r="AA737">
        <f t="shared" ca="1" si="1539"/>
        <v>-0.73086617028644396</v>
      </c>
      <c r="AD737">
        <f ca="1">IF(B737&gt;0,C737-Analysis!$B$14,0)</f>
        <v>-1.5059340249428601</v>
      </c>
      <c r="AE737">
        <f ca="1">IF(B737&gt;0,AE736+AD737*$D737,0)</f>
        <v>-6.8994387857433531E-3</v>
      </c>
      <c r="AF737">
        <f ca="1">IF(B737&gt;0,AF736+AE737*$D737,0)</f>
        <v>-1.191470476727603</v>
      </c>
      <c r="AG737">
        <f ca="1">IF(AND(B737&gt;Analysis!$B$34,B737&lt;Analysis!$B$35),FilterInput(AD737,Analysis!$B$29,Analysis!$B$30),0)</f>
        <v>-1.5059340249428601</v>
      </c>
      <c r="AH737">
        <f ca="1">MEDIAN2(AG737,Analysis!$B$5,2)</f>
        <v>-1.5059340249428601</v>
      </c>
      <c r="AI737">
        <f ca="1">AVERAGE2(AH737,Analysis!$B$6,2)</f>
        <v>-1.5059340249428601</v>
      </c>
      <c r="AJ737">
        <f ca="1">INTEGRAL2(AI737,$B737,AJ736,AI736,$B736,Analysis!$B$22)</f>
        <v>-7.4671724989604019E-3</v>
      </c>
      <c r="AK737">
        <f ca="1">IF(AND(B737&lt;Analysis!$B$35,B737&gt;0),INTEGRAL2(AJ737,$B737,AK736,AJ736,$B736,Analysis!$B$23),0)</f>
        <v>-1.0252448320464251</v>
      </c>
      <c r="AM737">
        <f>Analysis!$B$31*'Flight Input'!U737+IF('Flight Input'!U737 &gt; 0,Analysis!$B$32,0)</f>
        <v>-0.98517199999999994</v>
      </c>
      <c r="AN737">
        <f ca="1">_xlfn.COVARIANCE.P($AK$102:$AK$1171,AM737:AM1806)</f>
        <v>0</v>
      </c>
      <c r="AO737">
        <f t="shared" ca="1" si="1475"/>
        <v>4.00728320464252E-2</v>
      </c>
    </row>
    <row r="738" spans="1:41" x14ac:dyDescent="0.3">
      <c r="A738">
        <v>736</v>
      </c>
      <c r="B738">
        <f>'Flight Input'!M738</f>
        <v>15.747940000001108</v>
      </c>
      <c r="C738">
        <f ca="1">INDIRECT(CONCATENATE("'Flight Input'!",Analysis!$B$2,A738+2))</f>
        <v>8.1650297700000003</v>
      </c>
      <c r="D738">
        <f t="shared" si="1472"/>
        <v>1.6707000002497807E-2</v>
      </c>
      <c r="F738">
        <f t="shared" ca="1" si="1476"/>
        <v>154.66934873536718</v>
      </c>
      <c r="G738">
        <f t="shared" ca="1" si="1477"/>
        <v>1219.428723630245</v>
      </c>
      <c r="I738">
        <f>SUM(D$2:D738)/COUNT(D$2:D738)</f>
        <v>2.1325190217399009E-2</v>
      </c>
      <c r="J738">
        <f>D738/I738</f>
        <v>0.78343967074519849</v>
      </c>
      <c r="L738">
        <f ca="1">VARA(C$2:C738)</f>
        <v>7.9211341802189889E-2</v>
      </c>
      <c r="M738">
        <f ca="1">(L738-L737)/D738</f>
        <v>0.2418805094402548</v>
      </c>
      <c r="N738">
        <f t="shared" ca="1" si="1478"/>
        <v>-11.118234869948427</v>
      </c>
      <c r="O738" t="b">
        <f ca="1">IF(OR(O737,M738*MIN((B738-B$2)*Analysis!$B$19,1)&gt;Analysis!$B$18),TRUE,FALSE)</f>
        <v>1</v>
      </c>
      <c r="P738">
        <f ca="1">IF(O738,P737,SUM(C$2:C738)/COUNT(C$2:C738))</f>
        <v>9.8538943641176484</v>
      </c>
      <c r="Q738">
        <f ca="1">IF(O738,C738-P738,0)</f>
        <v>-1.6888645941176481</v>
      </c>
      <c r="R738">
        <f ca="1">R737+Q738*$D738</f>
        <v>1.0715995228740012E-2</v>
      </c>
      <c r="S738">
        <f t="shared" ca="1" si="1479"/>
        <v>-0.73068713815413067</v>
      </c>
      <c r="U738">
        <f ca="1">MEDIAN2(Q738,Analysis!$B$5,2)</f>
        <v>-1.6888645941176481</v>
      </c>
      <c r="V738">
        <f t="shared" ref="V738:W738" ca="1" si="1540">V737+U738*$D738</f>
        <v>1.0715995228740012E-2</v>
      </c>
      <c r="W738">
        <f t="shared" ca="1" si="1540"/>
        <v>-0.73068713815413067</v>
      </c>
      <c r="Y738">
        <f ca="1">AVERAGE2(U738,Analysis!$B$5,2)</f>
        <v>-1.6888645941176481</v>
      </c>
      <c r="Z738">
        <f t="shared" ref="Z738:AA738" ca="1" si="1541">Z737+Y738*$D738</f>
        <v>1.0715995228740012E-2</v>
      </c>
      <c r="AA738">
        <f t="shared" ca="1" si="1541"/>
        <v>-0.73068713815413067</v>
      </c>
      <c r="AD738">
        <f ca="1">IF(B738&gt;0,C738-Analysis!$B$14,0)</f>
        <v>-1.6916863749428597</v>
      </c>
      <c r="AE738">
        <f ca="1">IF(B738&gt;0,AE737+AD738*$D738,0)</f>
        <v>-3.516244305613922E-2</v>
      </c>
      <c r="AF738">
        <f ca="1">IF(B738&gt;0,AF737+AE738*$D738,0)</f>
        <v>-1.1920579356638297</v>
      </c>
      <c r="AG738">
        <f ca="1">IF(AND(B738&gt;Analysis!$B$34,B738&lt;Analysis!$B$35),FilterInput(AD738,Analysis!$B$29,Analysis!$B$30),0)</f>
        <v>-1.6916863749428597</v>
      </c>
      <c r="AH738">
        <f ca="1">MEDIAN2(AG738,Analysis!$B$5,2)</f>
        <v>-1.6916863749428597</v>
      </c>
      <c r="AI738">
        <f ca="1">AVERAGE2(AH738,Analysis!$B$6,2)</f>
        <v>-1.6916863749428597</v>
      </c>
      <c r="AJ738">
        <f ca="1">INTEGRAL2(AI738,$B738,AJ737,AI737,$B737,Analysis!$B$22)</f>
        <v>-3.0515724615350449E-2</v>
      </c>
      <c r="AK738">
        <f ca="1">IF(AND(B738&lt;Analysis!$B$35,B738&gt;0),INTEGRAL2(AJ738,$B738,AK737,AJ737,$B737,Analysis!$B$23),0)</f>
        <v>-1.0251407475800742</v>
      </c>
      <c r="AM738">
        <f>Analysis!$B$31*'Flight Input'!U738+IF('Flight Input'!U738 &gt; 0,Analysis!$B$32,0)</f>
        <v>-0.98517199999999994</v>
      </c>
      <c r="AN738">
        <f ca="1">_xlfn.COVARIANCE.P($AK$102:$AK$1171,AM738:AM1807)</f>
        <v>0</v>
      </c>
      <c r="AO738">
        <f t="shared" ca="1" si="1475"/>
        <v>3.9968747580074293E-2</v>
      </c>
    </row>
    <row r="739" spans="1:41" x14ac:dyDescent="0.3">
      <c r="A739">
        <v>737</v>
      </c>
      <c r="B739">
        <f>'Flight Input'!M739</f>
        <v>15.771502999996301</v>
      </c>
      <c r="C739">
        <f ca="1">INDIRECT(CONCATENATE("'Flight Input'!",Analysis!$B$2,A739+2))</f>
        <v>9.3219819299999997</v>
      </c>
      <c r="D739">
        <f t="shared" si="1472"/>
        <v>2.3562999995192513E-2</v>
      </c>
      <c r="F739">
        <f t="shared" ca="1" si="1476"/>
        <v>154.88900259553895</v>
      </c>
      <c r="G739">
        <f t="shared" ca="1" si="1477"/>
        <v>1223.0783731976592</v>
      </c>
      <c r="I739">
        <f>SUM(D$2:D739)/COUNT(D$2:D739)</f>
        <v>2.1328226594302394E-2</v>
      </c>
      <c r="J739">
        <f>D739/I739</f>
        <v>1.1047800852550542</v>
      </c>
      <c r="L739">
        <f ca="1">VARA(C$2:C739)</f>
        <v>7.9572544449794516E-2</v>
      </c>
      <c r="M739">
        <f ca="1">(L739-L738)/D739</f>
        <v>1.5329230050431722E-2</v>
      </c>
      <c r="N739">
        <f t="shared" ca="1" si="1478"/>
        <v>49.100376023258875</v>
      </c>
      <c r="O739" t="b">
        <f ca="1">IF(OR(O738,M739*MIN((B739-B$2)*Analysis!$B$19,1)&gt;Analysis!$B$18),TRUE,FALSE)</f>
        <v>1</v>
      </c>
      <c r="P739">
        <f ca="1">IF(O739,P738,SUM(C$2:C739)/COUNT(C$2:C739))</f>
        <v>9.8538943641176484</v>
      </c>
      <c r="Q739">
        <f ca="1">IF(O739,C739-P739,0)</f>
        <v>-0.53191243411764866</v>
      </c>
      <c r="R739">
        <f ca="1">R738+Q739*$D739</f>
        <v>-1.8174574538169803E-3</v>
      </c>
      <c r="S739">
        <f t="shared" ca="1" si="1479"/>
        <v>-0.73072996290410619</v>
      </c>
      <c r="U739">
        <f ca="1">MEDIAN2(Q739,Analysis!$B$5,2)</f>
        <v>-0.53191243411764866</v>
      </c>
      <c r="V739">
        <f t="shared" ref="V739:W739" ca="1" si="1542">V738+U739*$D739</f>
        <v>-1.8174574538169803E-3</v>
      </c>
      <c r="W739">
        <f t="shared" ca="1" si="1542"/>
        <v>-0.73072996290410619</v>
      </c>
      <c r="Y739">
        <f ca="1">AVERAGE2(U739,Analysis!$B$5,2)</f>
        <v>-0.53191243411764866</v>
      </c>
      <c r="Z739">
        <f t="shared" ref="Z739:AA739" ca="1" si="1543">Z738+Y739*$D739</f>
        <v>-1.8174574538169803E-3</v>
      </c>
      <c r="AA739">
        <f t="shared" ca="1" si="1543"/>
        <v>-0.73072996290410619</v>
      </c>
      <c r="AD739">
        <f ca="1">IF(B739&gt;0,C739-Analysis!$B$14,0)</f>
        <v>-0.53473421494286022</v>
      </c>
      <c r="AE739">
        <f ca="1">IF(B739&gt;0,AE738+AD739*$D739,0)</f>
        <v>-4.7762385360267105E-2</v>
      </c>
      <c r="AF739">
        <f ca="1">IF(B739&gt;0,AF738+AE739*$D739,0)</f>
        <v>-1.1931833607498441</v>
      </c>
      <c r="AG739">
        <f ca="1">IF(AND(B739&gt;Analysis!$B$34,B739&lt;Analysis!$B$35),FilterInput(AD739,Analysis!$B$29,Analysis!$B$30),0)</f>
        <v>-0.53473421494286022</v>
      </c>
      <c r="AH739">
        <f ca="1">MEDIAN2(AG739,Analysis!$B$5,2)</f>
        <v>-0.53473421494286022</v>
      </c>
      <c r="AI739">
        <f ca="1">AVERAGE2(AH739,Analysis!$B$6,2)</f>
        <v>-0.53473421494286022</v>
      </c>
      <c r="AJ739">
        <f ca="1">INTEGRAL2(AI739,$B739,AJ738,AI738,$B738,Analysis!$B$22)</f>
        <v>-6.6143743274386754E-2</v>
      </c>
      <c r="AK739">
        <f ca="1">IF(AND(B739&lt;Analysis!$B$35,B739&gt;0),INTEGRAL2(AJ739,$B739,AK738,AJ738,$B738,Analysis!$B$23),0)</f>
        <v>-1.0260264381991651</v>
      </c>
      <c r="AM739">
        <f>Analysis!$B$31*'Flight Input'!U739+IF('Flight Input'!U739 &gt; 0,Analysis!$B$32,0)</f>
        <v>-0.98318499999999998</v>
      </c>
      <c r="AN739">
        <f ca="1">_xlfn.COVARIANCE.P($AK$102:$AK$1171,AM739:AM1808)</f>
        <v>0</v>
      </c>
      <c r="AO739">
        <f t="shared" ca="1" si="1475"/>
        <v>4.2841438199165083E-2</v>
      </c>
    </row>
    <row r="740" spans="1:41" x14ac:dyDescent="0.3">
      <c r="A740">
        <v>738</v>
      </c>
      <c r="B740">
        <f>'Flight Input'!M740</f>
        <v>15.791205999994418</v>
      </c>
      <c r="C740">
        <f ca="1">INDIRECT(CONCATENATE("'Flight Input'!",Analysis!$B$2,A740+2))</f>
        <v>10.182632849999999</v>
      </c>
      <c r="D740">
        <f t="shared" si="1472"/>
        <v>1.9702999998116866E-2</v>
      </c>
      <c r="F740">
        <f t="shared" ca="1" si="1476"/>
        <v>155.08963101056332</v>
      </c>
      <c r="G740">
        <f t="shared" ca="1" si="1477"/>
        <v>1226.1341041971682</v>
      </c>
      <c r="I740">
        <f>SUM(D$2:D740)/COUNT(D$2:D740)</f>
        <v>2.1326024390242521E-2</v>
      </c>
      <c r="J740">
        <f>D740/I740</f>
        <v>0.92389465741827381</v>
      </c>
      <c r="L740">
        <f ca="1">VARA(C$2:C740)</f>
        <v>7.9565815304200649E-2</v>
      </c>
      <c r="M740">
        <f ca="1">(L740-L739)/D740</f>
        <v>-3.4152898515507412E-4</v>
      </c>
      <c r="N740">
        <f t="shared" ca="1" si="1478"/>
        <v>43.681212002347714</v>
      </c>
      <c r="O740" t="b">
        <f ca="1">IF(OR(O739,M740*MIN((B740-B$2)*Analysis!$B$19,1)&gt;Analysis!$B$18),TRUE,FALSE)</f>
        <v>1</v>
      </c>
      <c r="P740">
        <f ca="1">IF(O740,P739,SUM(C$2:C740)/COUNT(C$2:C740))</f>
        <v>9.8538943641176484</v>
      </c>
      <c r="Q740">
        <f ca="1">IF(O740,C740-P740,0)</f>
        <v>0.32873848588235077</v>
      </c>
      <c r="R740">
        <f ca="1">R739+Q740*$D740</f>
        <v>4.6596769329039179E-3</v>
      </c>
      <c r="S740">
        <f t="shared" ca="1" si="1479"/>
        <v>-0.73063815328950599</v>
      </c>
      <c r="U740">
        <f ca="1">MEDIAN2(Q740,Analysis!$B$5,2)</f>
        <v>0.32873848588235077</v>
      </c>
      <c r="V740">
        <f t="shared" ref="V740:W740" ca="1" si="1544">V739+U740*$D740</f>
        <v>4.6596769329039179E-3</v>
      </c>
      <c r="W740">
        <f t="shared" ca="1" si="1544"/>
        <v>-0.73063815328950599</v>
      </c>
      <c r="Y740">
        <f ca="1">AVERAGE2(U740,Analysis!$B$5,2)</f>
        <v>0.32873848588235077</v>
      </c>
      <c r="Z740">
        <f t="shared" ref="Z740:AA740" ca="1" si="1545">Z739+Y740*$D740</f>
        <v>4.6596769329039179E-3</v>
      </c>
      <c r="AA740">
        <f t="shared" ca="1" si="1545"/>
        <v>-0.73063815328950599</v>
      </c>
      <c r="AD740">
        <f ca="1">IF(B740&gt;0,C740-Analysis!$B$14,0)</f>
        <v>0.32591670505713921</v>
      </c>
      <c r="AE740">
        <f ca="1">IF(B740&gt;0,AE739+AD740*$D740,0)</f>
        <v>-4.1340848521140033E-2</v>
      </c>
      <c r="AF740">
        <f ca="1">IF(B740&gt;0,AF739+AE740*$D740,0)</f>
        <v>-1.1939978994881784</v>
      </c>
      <c r="AG740">
        <f ca="1">IF(AND(B740&gt;Analysis!$B$34,B740&lt;Analysis!$B$35),FilterInput(AD740,Analysis!$B$29,Analysis!$B$30),0)</f>
        <v>0.32591670505713921</v>
      </c>
      <c r="AH740">
        <f ca="1">MEDIAN2(AG740,Analysis!$B$5,2)</f>
        <v>0.32591670505713921</v>
      </c>
      <c r="AI740">
        <f ca="1">AVERAGE2(AH740,Analysis!$B$6,2)</f>
        <v>0.32591670505713921</v>
      </c>
      <c r="AJ740">
        <f ca="1">INTEGRAL2(AI740,$B740,AJ739,AI739,$B739,Analysis!$B$22)</f>
        <v>-8.0208694864360761E-2</v>
      </c>
      <c r="AK740">
        <f ca="1">IF(AND(B740&lt;Analysis!$B$35,B740&gt;0),INTEGRAL2(AJ740,$B740,AK739,AJ739,$B739,Analysis!$B$23),0)</f>
        <v>-1.0272891276534821</v>
      </c>
      <c r="AM740">
        <f>Analysis!$B$31*'Flight Input'!U740+IF('Flight Input'!U740 &gt; 0,Analysis!$B$32,0)</f>
        <v>-0.98517199999999994</v>
      </c>
      <c r="AN740">
        <f ca="1">_xlfn.COVARIANCE.P($AK$102:$AK$1171,AM740:AM1809)</f>
        <v>0</v>
      </c>
      <c r="AO740">
        <f t="shared" ca="1" si="1475"/>
        <v>4.2117127653482189E-2</v>
      </c>
    </row>
    <row r="741" spans="1:41" x14ac:dyDescent="0.3">
      <c r="A741">
        <v>739</v>
      </c>
      <c r="B741">
        <f>'Flight Input'!M741</f>
        <v>15.811014000006253</v>
      </c>
      <c r="C741">
        <f ca="1">INDIRECT(CONCATENATE("'Flight Input'!",Analysis!$B$2,A741+2))</f>
        <v>9.949321620000001</v>
      </c>
      <c r="D741">
        <f t="shared" si="1472"/>
        <v>1.9808000011835247E-2</v>
      </c>
      <c r="F741">
        <f t="shared" ca="1" si="1476"/>
        <v>155.28670717333003</v>
      </c>
      <c r="G741">
        <f t="shared" ca="1" si="1477"/>
        <v>1229.2100232946955</v>
      </c>
      <c r="I741">
        <f>SUM(D$2:D741)/COUNT(D$2:D741)</f>
        <v>2.1323970230055233E-2</v>
      </c>
      <c r="J741">
        <f>D741/I741</f>
        <v>0.92890769393012518</v>
      </c>
      <c r="L741">
        <f ca="1">VARA(C$2:C741)</f>
        <v>7.9460272464204215E-2</v>
      </c>
      <c r="M741">
        <f ca="1">(L741-L740)/D741</f>
        <v>-5.3282936153762105E-3</v>
      </c>
      <c r="N741">
        <f t="shared" ca="1" si="1478"/>
        <v>-11.778636402493696</v>
      </c>
      <c r="O741" t="b">
        <f ca="1">IF(OR(O740,M741*MIN((B741-B$2)*Analysis!$B$19,1)&gt;Analysis!$B$18),TRUE,FALSE)</f>
        <v>1</v>
      </c>
      <c r="P741">
        <f ca="1">IF(O741,P740,SUM(C$2:C741)/COUNT(C$2:C741))</f>
        <v>9.8538943641176484</v>
      </c>
      <c r="Q741">
        <f ca="1">IF(O741,C741-P741,0)</f>
        <v>9.5427255882352569E-2</v>
      </c>
      <c r="R741">
        <f ca="1">R740+Q741*$D741</f>
        <v>6.5499000185509628E-3</v>
      </c>
      <c r="S741">
        <f t="shared" ca="1" si="1479"/>
        <v>-0.73050841286986101</v>
      </c>
      <c r="U741">
        <f ca="1">MEDIAN2(Q741,Analysis!$B$5,2)</f>
        <v>9.5427255882352569E-2</v>
      </c>
      <c r="V741">
        <f t="shared" ref="V741:W741" ca="1" si="1546">V740+U741*$D741</f>
        <v>6.5499000185509628E-3</v>
      </c>
      <c r="W741">
        <f t="shared" ca="1" si="1546"/>
        <v>-0.73050841286986101</v>
      </c>
      <c r="Y741">
        <f ca="1">AVERAGE2(U741,Analysis!$B$5,2)</f>
        <v>9.5427255882352569E-2</v>
      </c>
      <c r="Z741">
        <f t="shared" ref="Z741:AA741" ca="1" si="1547">Z740+Y741*$D741</f>
        <v>6.5499000185509628E-3</v>
      </c>
      <c r="AA741">
        <f t="shared" ca="1" si="1547"/>
        <v>-0.73050841286986101</v>
      </c>
      <c r="AD741">
        <f ca="1">IF(B741&gt;0,C741-Analysis!$B$14,0)</f>
        <v>9.2605475057141007E-2</v>
      </c>
      <c r="AE741">
        <f ca="1">IF(B741&gt;0,AE740+AD741*$D741,0)</f>
        <v>-3.9506519270112173E-2</v>
      </c>
      <c r="AF741">
        <f ca="1">IF(B741&gt;0,AF740+AE741*$D741,0)</f>
        <v>-1.1947804446223482</v>
      </c>
      <c r="AG741">
        <f ca="1">IF(AND(B741&gt;Analysis!$B$34,B741&lt;Analysis!$B$35),FilterInput(AD741,Analysis!$B$29,Analysis!$B$30),0)</f>
        <v>9.2605475057141007E-2</v>
      </c>
      <c r="AH741">
        <f ca="1">MEDIAN2(AG741,Analysis!$B$5,2)</f>
        <v>9.2605475057141007E-2</v>
      </c>
      <c r="AI741">
        <f ca="1">AVERAGE2(AH741,Analysis!$B$6,2)</f>
        <v>9.2605475057141007E-2</v>
      </c>
      <c r="AJ741">
        <f ca="1">INTEGRAL2(AI741,$B741,AJ740,AI740,$B740,Analysis!$B$22)</f>
        <v>-7.285018514056335E-2</v>
      </c>
      <c r="AK741">
        <f ca="1">IF(AND(B741&lt;Analysis!$B$35,B741&gt;0),INTEGRAL2(AJ741,$B741,AK740,AJ740,$B740,Analysis!$B$23),0)</f>
        <v>-1.0288974579758661</v>
      </c>
      <c r="AM741">
        <f>Analysis!$B$31*'Flight Input'!U741+IF('Flight Input'!U741 &gt; 0,Analysis!$B$32,0)</f>
        <v>-0.98318499999999998</v>
      </c>
      <c r="AN741">
        <f ca="1">_xlfn.COVARIANCE.P($AK$102:$AK$1171,AM741:AM1810)</f>
        <v>0</v>
      </c>
      <c r="AO741">
        <f t="shared" ca="1" si="1475"/>
        <v>4.5712457975866094E-2</v>
      </c>
    </row>
    <row r="742" spans="1:41" x14ac:dyDescent="0.3">
      <c r="A742">
        <v>740</v>
      </c>
      <c r="B742">
        <f>'Flight Input'!M742</f>
        <v>15.833064000005834</v>
      </c>
      <c r="C742">
        <f ca="1">INDIRECT(CONCATENATE("'Flight Input'!",Analysis!$B$2,A742+2))</f>
        <v>9.9618391800000019</v>
      </c>
      <c r="D742">
        <f t="shared" si="1472"/>
        <v>2.2049999999580905E-2</v>
      </c>
      <c r="F742">
        <f t="shared" ca="1" si="1476"/>
        <v>155.50636572724486</v>
      </c>
      <c r="G742">
        <f t="shared" ca="1" si="1477"/>
        <v>1232.638938658916</v>
      </c>
      <c r="I742">
        <f>SUM(D$2:D742)/COUNT(D$2:D742)</f>
        <v>2.13249513513654E-2</v>
      </c>
      <c r="J742">
        <f>D742/I742</f>
        <v>1.0340000141744323</v>
      </c>
      <c r="L742">
        <f ca="1">VARA(C$2:C742)</f>
        <v>7.9356558249332146E-2</v>
      </c>
      <c r="M742">
        <f ca="1">(L742-L741)/D742</f>
        <v>-4.7035925112943579E-3</v>
      </c>
      <c r="N742">
        <f t="shared" ca="1" si="1478"/>
        <v>0.56768979592919921</v>
      </c>
      <c r="O742" t="b">
        <f ca="1">IF(OR(O741,M742*MIN((B742-B$2)*Analysis!$B$19,1)&gt;Analysis!$B$18),TRUE,FALSE)</f>
        <v>1</v>
      </c>
      <c r="P742">
        <f ca="1">IF(O742,P741,SUM(C$2:C742)/COUNT(C$2:C742))</f>
        <v>9.8538943641176484</v>
      </c>
      <c r="Q742">
        <f ca="1">IF(O742,C742-P742,0)</f>
        <v>0.1079448158823535</v>
      </c>
      <c r="R742">
        <f ca="1">R741+Q742*$D742</f>
        <v>8.9300832087116193E-3</v>
      </c>
      <c r="S742">
        <f t="shared" ca="1" si="1479"/>
        <v>-0.73031150453511262</v>
      </c>
      <c r="U742">
        <f ca="1">MEDIAN2(Q742,Analysis!$B$5,2)</f>
        <v>0.1079448158823535</v>
      </c>
      <c r="V742">
        <f t="shared" ref="V742:W742" ca="1" si="1548">V741+U742*$D742</f>
        <v>8.9300832087116193E-3</v>
      </c>
      <c r="W742">
        <f t="shared" ca="1" si="1548"/>
        <v>-0.73031150453511262</v>
      </c>
      <c r="Y742">
        <f ca="1">AVERAGE2(U742,Analysis!$B$5,2)</f>
        <v>0.1079448158823535</v>
      </c>
      <c r="Z742">
        <f t="shared" ref="Z742:AA742" ca="1" si="1549">Z741+Y742*$D742</f>
        <v>8.9300832087116193E-3</v>
      </c>
      <c r="AA742">
        <f t="shared" ca="1" si="1549"/>
        <v>-0.73031150453511262</v>
      </c>
      <c r="AD742">
        <f ca="1">IF(B742&gt;0,C742-Analysis!$B$14,0)</f>
        <v>0.10512303505714193</v>
      </c>
      <c r="AE742">
        <f ca="1">IF(B742&gt;0,AE741+AD742*$D742,0)</f>
        <v>-3.7188556347146247E-2</v>
      </c>
      <c r="AF742">
        <f ca="1">IF(B742&gt;0,AF741+AE742*$D742,0)</f>
        <v>-1.1956004522897872</v>
      </c>
      <c r="AG742">
        <f ca="1">IF(AND(B742&gt;Analysis!$B$34,B742&lt;Analysis!$B$35),FilterInput(AD742,Analysis!$B$29,Analysis!$B$30),0)</f>
        <v>0.10512303505714193</v>
      </c>
      <c r="AH742">
        <f ca="1">MEDIAN2(AG742,Analysis!$B$5,2)</f>
        <v>0.10512303505714193</v>
      </c>
      <c r="AI742">
        <f ca="1">AVERAGE2(AH742,Analysis!$B$6,2)</f>
        <v>0.10512303505714193</v>
      </c>
      <c r="AJ742">
        <f ca="1">INTEGRAL2(AI742,$B742,AJ741,AI741,$B741,Analysis!$B$22)</f>
        <v>-7.079846873188822E-2</v>
      </c>
      <c r="AK742">
        <f ca="1">IF(AND(B742&lt;Analysis!$B$35,B742&gt;0),INTEGRAL2(AJ742,$B742,AK741,AJ741,$B741,Analysis!$B$23),0)</f>
        <v>-1.0304999707330018</v>
      </c>
      <c r="AM742">
        <f>Analysis!$B$31*'Flight Input'!U742+IF('Flight Input'!U742 &gt; 0,Analysis!$B$32,0)</f>
        <v>-0.98517199999999994</v>
      </c>
      <c r="AN742">
        <f ca="1">_xlfn.COVARIANCE.P($AK$102:$AK$1171,AM742:AM1811)</f>
        <v>0</v>
      </c>
      <c r="AO742">
        <f t="shared" ca="1" si="1475"/>
        <v>4.5327970733001877E-2</v>
      </c>
    </row>
    <row r="743" spans="1:41" x14ac:dyDescent="0.3">
      <c r="A743">
        <v>741</v>
      </c>
      <c r="B743">
        <f>'Flight Input'!M743</f>
        <v>15.851758000004338</v>
      </c>
      <c r="C743">
        <f ca="1">INDIRECT(CONCATENATE("'Flight Input'!",Analysis!$B$2,A743+2))</f>
        <v>10.00321776</v>
      </c>
      <c r="D743">
        <f t="shared" si="1472"/>
        <v>1.8693999998504296E-2</v>
      </c>
      <c r="F743">
        <f t="shared" ca="1" si="1476"/>
        <v>155.69336588003534</v>
      </c>
      <c r="G743">
        <f t="shared" ca="1" si="1477"/>
        <v>1235.5494704404446</v>
      </c>
      <c r="I743">
        <f>SUM(D$2:D743)/COUNT(D$2:D743)</f>
        <v>2.1321400809728611E-2</v>
      </c>
      <c r="J743">
        <f>D743/I743</f>
        <v>0.87677166079887792</v>
      </c>
      <c r="L743">
        <f ca="1">VARA(C$2:C743)</f>
        <v>7.9261225712120839E-2</v>
      </c>
      <c r="M743">
        <f ca="1">(L743-L742)/D743</f>
        <v>-5.0996328885703586E-3</v>
      </c>
      <c r="N743">
        <f t="shared" ca="1" si="1478"/>
        <v>2.2134684927414603</v>
      </c>
      <c r="O743" t="b">
        <f ca="1">IF(OR(O742,M743*MIN((B743-B$2)*Analysis!$B$19,1)&gt;Analysis!$B$18),TRUE,FALSE)</f>
        <v>1</v>
      </c>
      <c r="P743">
        <f ca="1">IF(O743,P742,SUM(C$2:C743)/COUNT(C$2:C743))</f>
        <v>9.8538943641176484</v>
      </c>
      <c r="Q743">
        <f ca="1">IF(O743,C743-P743,0)</f>
        <v>0.14932339588235166</v>
      </c>
      <c r="R743">
        <f ca="1">R742+Q743*$D743</f>
        <v>1.1721534771112957E-2</v>
      </c>
      <c r="S743">
        <f t="shared" ca="1" si="1479"/>
        <v>-0.73009238216411898</v>
      </c>
      <c r="U743">
        <f ca="1">MEDIAN2(Q743,Analysis!$B$5,2)</f>
        <v>0.14932339588235166</v>
      </c>
      <c r="V743">
        <f t="shared" ref="V743:W743" ca="1" si="1550">V742+U743*$D743</f>
        <v>1.1721534771112957E-2</v>
      </c>
      <c r="W743">
        <f t="shared" ca="1" si="1550"/>
        <v>-0.73009238216411898</v>
      </c>
      <c r="Y743">
        <f ca="1">AVERAGE2(U743,Analysis!$B$5,2)</f>
        <v>0.14932339588235166</v>
      </c>
      <c r="Z743">
        <f t="shared" ref="Z743:AA743" ca="1" si="1551">Z742+Y743*$D743</f>
        <v>1.1721534771112957E-2</v>
      </c>
      <c r="AA743">
        <f t="shared" ca="1" si="1551"/>
        <v>-0.73009238216411898</v>
      </c>
      <c r="AD743">
        <f ca="1">IF(B743&gt;0,C743-Analysis!$B$14,0)</f>
        <v>0.1465016150571401</v>
      </c>
      <c r="AE743">
        <f ca="1">IF(B743&gt;0,AE742+AD743*$D743,0)</f>
        <v>-3.4449855155487194E-2</v>
      </c>
      <c r="AF743">
        <f ca="1">IF(B743&gt;0,AF742+AE743*$D743,0)</f>
        <v>-1.1962444578820124</v>
      </c>
      <c r="AG743">
        <f ca="1">IF(AND(B743&gt;Analysis!$B$34,B743&lt;Analysis!$B$35),FilterInput(AD743,Analysis!$B$29,Analysis!$B$30),0)</f>
        <v>0.1465016150571401</v>
      </c>
      <c r="AH743">
        <f ca="1">MEDIAN2(AG743,Analysis!$B$5,2)</f>
        <v>0.1465016150571401</v>
      </c>
      <c r="AI743">
        <f ca="1">AVERAGE2(AH743,Analysis!$B$6,2)</f>
        <v>0.1465016150571401</v>
      </c>
      <c r="AJ743">
        <f ca="1">INTEGRAL2(AI743,$B743,AJ742,AI742,$B742,Analysis!$B$22)</f>
        <v>-6.9097884263324902E-2</v>
      </c>
      <c r="AK743">
        <f ca="1">IF(AND(B743&lt;Analysis!$B$35,B743&gt;0),INTEGRAL2(AJ743,$B743,AK742,AJ742,$B742,Analysis!$B$23),0)</f>
        <v>-1.0318321680239495</v>
      </c>
      <c r="AM743">
        <f>Analysis!$B$31*'Flight Input'!U743+IF('Flight Input'!U743 &gt; 0,Analysis!$B$32,0)</f>
        <v>-0.98318499999999998</v>
      </c>
      <c r="AN743">
        <f ca="1">_xlfn.COVARIANCE.P($AK$102:$AK$1171,AM743:AM1812)</f>
        <v>0</v>
      </c>
      <c r="AO743">
        <f t="shared" ca="1" si="1475"/>
        <v>4.8647168023949527E-2</v>
      </c>
    </row>
    <row r="744" spans="1:41" x14ac:dyDescent="0.3">
      <c r="A744">
        <v>742</v>
      </c>
      <c r="B744">
        <f>'Flight Input'!M744</f>
        <v>15.872119999999995</v>
      </c>
      <c r="C744">
        <f ca="1">INDIRECT(CONCATENATE("'Flight Input'!",Analysis!$B$2,A744+2))</f>
        <v>10.302295230000002</v>
      </c>
      <c r="D744">
        <f t="shared" si="1472"/>
        <v>2.0361999995657243E-2</v>
      </c>
      <c r="F744">
        <f t="shared" ca="1" si="1476"/>
        <v>155.90314121546388</v>
      </c>
      <c r="G744">
        <f t="shared" ca="1" si="1477"/>
        <v>1238.7239702011968</v>
      </c>
      <c r="I744">
        <f>SUM(D$2:D744)/COUNT(D$2:D744)</f>
        <v>2.1320107816717733E-2</v>
      </c>
      <c r="J744">
        <f>D744/I744</f>
        <v>0.9550608360287367</v>
      </c>
      <c r="L744">
        <f ca="1">VARA(C$2:C744)</f>
        <v>7.9361610338030131E-2</v>
      </c>
      <c r="M744">
        <f ca="1">(L744-L743)/D744</f>
        <v>4.9299983268196361E-3</v>
      </c>
      <c r="N744">
        <f t="shared" ca="1" si="1478"/>
        <v>14.68802033512369</v>
      </c>
      <c r="O744" t="b">
        <f ca="1">IF(OR(O743,M744*MIN((B744-B$2)*Analysis!$B$19,1)&gt;Analysis!$B$18),TRUE,FALSE)</f>
        <v>1</v>
      </c>
      <c r="P744">
        <f ca="1">IF(O744,P743,SUM(C$2:C744)/COUNT(C$2:C744))</f>
        <v>9.8538943641176484</v>
      </c>
      <c r="Q744">
        <f ca="1">IF(O744,C744-P744,0)</f>
        <v>0.44840086588235373</v>
      </c>
      <c r="R744">
        <f ca="1">R743+Q744*$D744</f>
        <v>2.0851873200262147E-2</v>
      </c>
      <c r="S744">
        <f t="shared" ca="1" si="1479"/>
        <v>-0.72966779632210577</v>
      </c>
      <c r="U744">
        <f ca="1">MEDIAN2(Q744,Analysis!$B$5,2)</f>
        <v>0.44840086588235373</v>
      </c>
      <c r="V744">
        <f t="shared" ref="V744:W744" ca="1" si="1552">V743+U744*$D744</f>
        <v>2.0851873200262147E-2</v>
      </c>
      <c r="W744">
        <f t="shared" ca="1" si="1552"/>
        <v>-0.72966779632210577</v>
      </c>
      <c r="Y744">
        <f ca="1">AVERAGE2(U744,Analysis!$B$5,2)</f>
        <v>0.44840086588235373</v>
      </c>
      <c r="Z744">
        <f t="shared" ref="Z744:AA744" ca="1" si="1553">Z743+Y744*$D744</f>
        <v>2.0851873200262147E-2</v>
      </c>
      <c r="AA744">
        <f t="shared" ca="1" si="1553"/>
        <v>-0.72966779632210577</v>
      </c>
      <c r="AD744">
        <f ca="1">IF(B744&gt;0,C744-Analysis!$B$14,0)</f>
        <v>0.44557908505714217</v>
      </c>
      <c r="AE744">
        <f ca="1">IF(B744&gt;0,AE743+AD744*$D744,0)</f>
        <v>-2.5376973827488707E-2</v>
      </c>
      <c r="AF744">
        <f ca="1">IF(B744&gt;0,AF743+AE744*$D744,0)</f>
        <v>-1.1967611838229775</v>
      </c>
      <c r="AG744">
        <f ca="1">IF(AND(B744&gt;Analysis!$B$34,B744&lt;Analysis!$B$35),FilterInput(AD744,Analysis!$B$29,Analysis!$B$30),0)</f>
        <v>0.44557908505714217</v>
      </c>
      <c r="AH744">
        <f ca="1">MEDIAN2(AG744,Analysis!$B$5,2)</f>
        <v>0.44557908505714217</v>
      </c>
      <c r="AI744">
        <f ca="1">AVERAGE2(AH744,Analysis!$B$6,2)</f>
        <v>0.44557908505714217</v>
      </c>
      <c r="AJ744">
        <f ca="1">INTEGRAL2(AI744,$B744,AJ743,AI743,$B743,Analysis!$B$22)</f>
        <v>-6.691368447249943E-2</v>
      </c>
      <c r="AK744">
        <f ca="1">IF(AND(B744&lt;Analysis!$B$35,B744&gt;0),INTEGRAL2(AJ744,$B744,AK743,AJ743,$B743,Analysis!$B$23),0)</f>
        <v>-1.033242398918667</v>
      </c>
      <c r="AM744">
        <f>Analysis!$B$31*'Flight Input'!U744+IF('Flight Input'!U744 &gt; 0,Analysis!$B$32,0)</f>
        <v>-0.98318499999999998</v>
      </c>
      <c r="AN744">
        <f ca="1">_xlfn.COVARIANCE.P($AK$102:$AK$1171,AM744:AM1813)</f>
        <v>0</v>
      </c>
      <c r="AO744">
        <f t="shared" ca="1" si="1475"/>
        <v>5.0057398918667007E-2</v>
      </c>
    </row>
    <row r="745" spans="1:41" x14ac:dyDescent="0.3">
      <c r="A745">
        <v>743</v>
      </c>
      <c r="B745">
        <f>'Flight Input'!M745</f>
        <v>15.886606000000029</v>
      </c>
      <c r="C745">
        <f ca="1">INDIRECT(CONCATENATE("'Flight Input'!",Analysis!$B$2,A745+2))</f>
        <v>10.13339646</v>
      </c>
      <c r="D745">
        <f t="shared" si="1472"/>
        <v>1.4486000000033528E-2</v>
      </c>
      <c r="F745">
        <f t="shared" ca="1" si="1476"/>
        <v>156.04993359658377</v>
      </c>
      <c r="G745">
        <f t="shared" ca="1" si="1477"/>
        <v>1240.9845095392823</v>
      </c>
      <c r="I745">
        <f>SUM(D$2:D745)/COUNT(D$2:D745)</f>
        <v>2.1310909825039828E-2</v>
      </c>
      <c r="J745">
        <f>D745/I745</f>
        <v>0.67974573206690647</v>
      </c>
      <c r="L745">
        <f ca="1">VARA(C$2:C745)</f>
        <v>7.9321603615471081E-2</v>
      </c>
      <c r="M745">
        <f ca="1">(L745-L744)/D745</f>
        <v>-2.7617508324559487E-3</v>
      </c>
      <c r="N745">
        <f t="shared" ca="1" si="1478"/>
        <v>-11.659448432942915</v>
      </c>
      <c r="O745" t="b">
        <f ca="1">IF(OR(O744,M745*MIN((B745-B$2)*Analysis!$B$19,1)&gt;Analysis!$B$18),TRUE,FALSE)</f>
        <v>1</v>
      </c>
      <c r="P745">
        <f ca="1">IF(O745,P744,SUM(C$2:C745)/COUNT(C$2:C745))</f>
        <v>9.8538943641176484</v>
      </c>
      <c r="Q745">
        <f ca="1">IF(O745,C745-P745,0)</f>
        <v>0.27950209588235175</v>
      </c>
      <c r="R745">
        <f ca="1">R744+Q745*$D745</f>
        <v>2.4900740561223267E-2</v>
      </c>
      <c r="S745">
        <f t="shared" ca="1" si="1479"/>
        <v>-0.7293070841943351</v>
      </c>
      <c r="U745">
        <f ca="1">MEDIAN2(Q745,Analysis!$B$5,2)</f>
        <v>0.27950209588235175</v>
      </c>
      <c r="V745">
        <f t="shared" ref="V745:W745" ca="1" si="1554">V744+U745*$D745</f>
        <v>2.4900740561223267E-2</v>
      </c>
      <c r="W745">
        <f t="shared" ca="1" si="1554"/>
        <v>-0.7293070841943351</v>
      </c>
      <c r="Y745">
        <f ca="1">AVERAGE2(U745,Analysis!$B$5,2)</f>
        <v>0.27950209588235175</v>
      </c>
      <c r="Z745">
        <f t="shared" ref="Z745:AA745" ca="1" si="1555">Z744+Y745*$D745</f>
        <v>2.4900740561223267E-2</v>
      </c>
      <c r="AA745">
        <f t="shared" ca="1" si="1555"/>
        <v>-0.7293070841943351</v>
      </c>
      <c r="AD745">
        <f ca="1">IF(B745&gt;0,C745-Analysis!$B$14,0)</f>
        <v>0.27668031505714019</v>
      </c>
      <c r="AE745">
        <f ca="1">IF(B745&gt;0,AE744+AD745*$D745,0)</f>
        <v>-2.1368982783561696E-2</v>
      </c>
      <c r="AF745">
        <f ca="1">IF(B745&gt;0,AF744+AE745*$D745,0)</f>
        <v>-1.1970707349075809</v>
      </c>
      <c r="AG745">
        <f ca="1">IF(AND(B745&gt;Analysis!$B$34,B745&lt;Analysis!$B$35),FilterInput(AD745,Analysis!$B$29,Analysis!$B$30),0)</f>
        <v>0.27668031505714019</v>
      </c>
      <c r="AH745">
        <f ca="1">MEDIAN2(AG745,Analysis!$B$5,2)</f>
        <v>0.27668031505714019</v>
      </c>
      <c r="AI745">
        <f ca="1">AVERAGE2(AH745,Analysis!$B$6,2)</f>
        <v>0.27668031505714019</v>
      </c>
      <c r="AJ745">
        <f ca="1">INTEGRAL2(AI745,$B745,AJ744,AI744,$B744,Analysis!$B$22)</f>
        <v>-5.7437412113522199E-2</v>
      </c>
      <c r="AK745">
        <f ca="1">IF(AND(B745&lt;Analysis!$B$35,B745&gt;0),INTEGRAL2(AJ745,$B745,AK744,AJ744,$B744,Analysis!$B$23),0)</f>
        <v>-1.0343655418680697</v>
      </c>
      <c r="AM745">
        <f>Analysis!$B$31*'Flight Input'!U745+IF('Flight Input'!U745 &gt; 0,Analysis!$B$32,0)</f>
        <v>-0.98318499999999998</v>
      </c>
      <c r="AN745">
        <f ca="1">_xlfn.COVARIANCE.P($AK$102:$AK$1171,AM745:AM1814)</f>
        <v>0</v>
      </c>
      <c r="AO745">
        <f t="shared" ca="1" si="1475"/>
        <v>5.1180541868069751E-2</v>
      </c>
    </row>
    <row r="746" spans="1:41" x14ac:dyDescent="0.3">
      <c r="A746">
        <v>744</v>
      </c>
      <c r="B746">
        <f>'Flight Input'!M746</f>
        <v>15.912100999994436</v>
      </c>
      <c r="C746">
        <f ca="1">INDIRECT(CONCATENATE("'Flight Input'!",Analysis!$B$2,A746+2))</f>
        <v>10.034276220000001</v>
      </c>
      <c r="D746">
        <f t="shared" si="1472"/>
        <v>2.5494999994407408E-2</v>
      </c>
      <c r="F746">
        <f t="shared" ca="1" si="1476"/>
        <v>156.30575746875655</v>
      </c>
      <c r="G746">
        <f t="shared" ca="1" si="1477"/>
        <v>1244.9695248250741</v>
      </c>
      <c r="I746">
        <f>SUM(D$2:D746)/COUNT(D$2:D746)</f>
        <v>2.1316533602149194E-2</v>
      </c>
      <c r="J746">
        <f>D746/I746</f>
        <v>1.1960199753977321</v>
      </c>
      <c r="L746">
        <f ca="1">VARA(C$2:C746)</f>
        <v>7.9235468917909294E-2</v>
      </c>
      <c r="M746">
        <f ca="1">(L746-L745)/D746</f>
        <v>-3.378493727424289E-3</v>
      </c>
      <c r="N746">
        <f t="shared" ca="1" si="1478"/>
        <v>-3.8878305558636037</v>
      </c>
      <c r="O746" t="b">
        <f ca="1">IF(OR(O745,M746*MIN((B746-B$2)*Analysis!$B$19,1)&gt;Analysis!$B$18),TRUE,FALSE)</f>
        <v>1</v>
      </c>
      <c r="P746">
        <f ca="1">IF(O746,P745,SUM(C$2:C746)/COUNT(C$2:C746))</f>
        <v>9.8538943641176484</v>
      </c>
      <c r="Q746">
        <f ca="1">IF(O746,C746-P746,0)</f>
        <v>0.18038185588235223</v>
      </c>
      <c r="R746">
        <f ca="1">R745+Q746*$D746</f>
        <v>2.9499575975935034E-2</v>
      </c>
      <c r="S746">
        <f t="shared" ca="1" si="1479"/>
        <v>-0.72855499250499356</v>
      </c>
      <c r="U746">
        <f ca="1">MEDIAN2(Q746,Analysis!$B$5,2)</f>
        <v>0.18038185588235223</v>
      </c>
      <c r="V746">
        <f t="shared" ref="V746:W746" ca="1" si="1556">V745+U746*$D746</f>
        <v>2.9499575975935034E-2</v>
      </c>
      <c r="W746">
        <f t="shared" ca="1" si="1556"/>
        <v>-0.72855499250499356</v>
      </c>
      <c r="Y746">
        <f ca="1">AVERAGE2(U746,Analysis!$B$5,2)</f>
        <v>0.18038185588235223</v>
      </c>
      <c r="Z746">
        <f t="shared" ref="Z746:AA746" ca="1" si="1557">Z745+Y746*$D746</f>
        <v>2.9499575975935034E-2</v>
      </c>
      <c r="AA746">
        <f t="shared" ca="1" si="1557"/>
        <v>-0.72855499250499356</v>
      </c>
      <c r="AD746">
        <f ca="1">IF(B746&gt;0,C746-Analysis!$B$14,0)</f>
        <v>0.17756007505714066</v>
      </c>
      <c r="AE746">
        <f ca="1">IF(B746&gt;0,AE745+AD746*$D746,0)</f>
        <v>-1.6842088670972914E-2</v>
      </c>
      <c r="AF746">
        <f ca="1">IF(B746&gt;0,AF745+AE746*$D746,0)</f>
        <v>-1.1975001239581531</v>
      </c>
      <c r="AG746">
        <f ca="1">IF(AND(B746&gt;Analysis!$B$34,B746&lt;Analysis!$B$35),FilterInput(AD746,Analysis!$B$29,Analysis!$B$30),0)</f>
        <v>0.17756007505714066</v>
      </c>
      <c r="AH746">
        <f ca="1">MEDIAN2(AG746,Analysis!$B$5,2)</f>
        <v>0.17756007505714066</v>
      </c>
      <c r="AI746">
        <f ca="1">AVERAGE2(AH746,Analysis!$B$6,2)</f>
        <v>0.17756007505714066</v>
      </c>
      <c r="AJ746">
        <f ca="1">INTEGRAL2(AI746,$B746,AJ745,AI745,$B745,Analysis!$B$22)</f>
        <v>-5.1087125470233384E-2</v>
      </c>
      <c r="AK746">
        <f ca="1">IF(AND(B746&lt;Analysis!$B$35,B746&gt;0),INTEGRAL2(AJ746,$B746,AK745,AJ745,$B745,Analysis!$B$23),0)</f>
        <v>-1.0357788485927923</v>
      </c>
      <c r="AM746">
        <f>Analysis!$B$31*'Flight Input'!U746+IF('Flight Input'!U746 &gt; 0,Analysis!$B$32,0)</f>
        <v>-0.98119800000000001</v>
      </c>
      <c r="AN746">
        <f ca="1">_xlfn.COVARIANCE.P($AK$102:$AK$1171,AM746:AM1815)</f>
        <v>0</v>
      </c>
      <c r="AO746">
        <f t="shared" ca="1" si="1475"/>
        <v>5.458084859279233E-2</v>
      </c>
    </row>
    <row r="747" spans="1:41" x14ac:dyDescent="0.3">
      <c r="A747">
        <v>745</v>
      </c>
      <c r="B747">
        <f>'Flight Input'!M747</f>
        <v>15.931593000001158</v>
      </c>
      <c r="C747">
        <f ca="1">INDIRECT(CONCATENATE("'Flight Input'!",Analysis!$B$2,A747+2))</f>
        <v>9.8660935799999994</v>
      </c>
      <c r="D747">
        <f t="shared" si="1472"/>
        <v>1.9492000006721355E-2</v>
      </c>
      <c r="F747">
        <f t="shared" ca="1" si="1476"/>
        <v>156.49806736488424</v>
      </c>
      <c r="G747">
        <f t="shared" ca="1" si="1477"/>
        <v>1248.0199851552022</v>
      </c>
      <c r="I747">
        <f>SUM(D$2:D747)/COUNT(D$2:D747)</f>
        <v>2.1314084563766069E-2</v>
      </c>
      <c r="J747">
        <f>D747/I747</f>
        <v>0.91451265234528267</v>
      </c>
      <c r="L747">
        <f ca="1">VARA(C$2:C747)</f>
        <v>7.9131806073035479E-2</v>
      </c>
      <c r="M747">
        <f ca="1">(L747-L746)/D747</f>
        <v>-5.318225160992637E-3</v>
      </c>
      <c r="N747">
        <f t="shared" ca="1" si="1478"/>
        <v>-8.6282905777758803</v>
      </c>
      <c r="O747" t="b">
        <f ca="1">IF(OR(O746,M747*MIN((B747-B$2)*Analysis!$B$19,1)&gt;Analysis!$B$18),TRUE,FALSE)</f>
        <v>1</v>
      </c>
      <c r="P747">
        <f ca="1">IF(O747,P746,SUM(C$2:C747)/COUNT(C$2:C747))</f>
        <v>9.8538943641176484</v>
      </c>
      <c r="Q747">
        <f ca="1">IF(O747,C747-P747,0)</f>
        <v>1.2199215882350956E-2</v>
      </c>
      <c r="R747">
        <f ca="1">R746+Q747*$D747</f>
        <v>2.9737363091995813E-2</v>
      </c>
      <c r="S747">
        <f t="shared" ca="1" si="1479"/>
        <v>-0.72797535182340445</v>
      </c>
      <c r="U747">
        <f ca="1">MEDIAN2(Q747,Analysis!$B$5,2)</f>
        <v>1.2199215882350956E-2</v>
      </c>
      <c r="V747">
        <f t="shared" ref="V747:W747" ca="1" si="1558">V746+U747*$D747</f>
        <v>2.9737363091995813E-2</v>
      </c>
      <c r="W747">
        <f t="shared" ca="1" si="1558"/>
        <v>-0.72797535182340445</v>
      </c>
      <c r="Y747">
        <f ca="1">AVERAGE2(U747,Analysis!$B$5,2)</f>
        <v>1.2199215882350956E-2</v>
      </c>
      <c r="Z747">
        <f t="shared" ref="Z747:AA747" ca="1" si="1559">Z746+Y747*$D747</f>
        <v>2.9737363091995813E-2</v>
      </c>
      <c r="AA747">
        <f t="shared" ca="1" si="1559"/>
        <v>-0.72797535182340445</v>
      </c>
      <c r="AD747">
        <f ca="1">IF(B747&gt;0,C747-Analysis!$B$14,0)</f>
        <v>9.3774350571393938E-3</v>
      </c>
      <c r="AE747">
        <f ca="1">IF(B747&gt;0,AE746+AD747*$D747,0)</f>
        <v>-1.6659303706776124E-2</v>
      </c>
      <c r="AF747">
        <f ca="1">IF(B747&gt;0,AF746+AE747*$D747,0)</f>
        <v>-1.1978248471061175</v>
      </c>
      <c r="AG747">
        <f ca="1">IF(AND(B747&gt;Analysis!$B$34,B747&lt;Analysis!$B$35),FilterInput(AD747,Analysis!$B$29,Analysis!$B$30),0)</f>
        <v>9.3774350571393938E-3</v>
      </c>
      <c r="AH747">
        <f ca="1">MEDIAN2(AG747,Analysis!$B$5,2)</f>
        <v>9.3774350571393938E-3</v>
      </c>
      <c r="AI747">
        <f ca="1">AVERAGE2(AH747,Analysis!$B$6,2)</f>
        <v>9.3774350571393938E-3</v>
      </c>
      <c r="AJ747">
        <f ca="1">INTEGRAL2(AI747,$B747,AJ746,AI746,$B746,Analysis!$B$22)</f>
        <v>-4.6857672225059703E-2</v>
      </c>
      <c r="AK747">
        <f ca="1">IF(AND(B747&lt;Analysis!$B$35,B747&gt;0),INTEGRAL2(AJ747,$B747,AK746,AJ746,$B746,Analysis!$B$23),0)</f>
        <v>-1.0367887562455897</v>
      </c>
      <c r="AM747">
        <f>Analysis!$B$31*'Flight Input'!U747+IF('Flight Input'!U747 &gt; 0,Analysis!$B$32,0)</f>
        <v>-0.98318499999999998</v>
      </c>
      <c r="AN747">
        <f ca="1">_xlfn.COVARIANCE.P($AK$102:$AK$1171,AM747:AM1816)</f>
        <v>0</v>
      </c>
      <c r="AO747">
        <f t="shared" ca="1" si="1475"/>
        <v>5.3603756245589773E-2</v>
      </c>
    </row>
    <row r="748" spans="1:41" x14ac:dyDescent="0.3">
      <c r="A748">
        <v>746</v>
      </c>
      <c r="B748">
        <f>'Flight Input'!M748</f>
        <v>15.946718999999575</v>
      </c>
      <c r="C748">
        <f ca="1">INDIRECT(CONCATENATE("'Flight Input'!",Analysis!$B$2,A748+2))</f>
        <v>10.046705490000001</v>
      </c>
      <c r="D748">
        <f t="shared" si="1472"/>
        <v>1.5125999998417683E-2</v>
      </c>
      <c r="F748">
        <f t="shared" ca="1" si="1476"/>
        <v>156.65003383211007</v>
      </c>
      <c r="G748">
        <f t="shared" ca="1" si="1477"/>
        <v>1250.3894735666988</v>
      </c>
      <c r="I748">
        <f>SUM(D$2:D748)/COUNT(D$2:D748)</f>
        <v>2.1305789544241473E-2</v>
      </c>
      <c r="J748">
        <f>D748/I748</f>
        <v>0.709947874356336</v>
      </c>
      <c r="L748">
        <f ca="1">VARA(C$2:C748)</f>
        <v>7.9050435707631025E-2</v>
      </c>
      <c r="M748">
        <f ca="1">(L748-L747)/D748</f>
        <v>-5.3795032006456467E-3</v>
      </c>
      <c r="N748">
        <f t="shared" ca="1" si="1478"/>
        <v>11.940493852895351</v>
      </c>
      <c r="O748" t="b">
        <f ca="1">IF(OR(O747,M748*MIN((B748-B$2)*Analysis!$B$19,1)&gt;Analysis!$B$18),TRUE,FALSE)</f>
        <v>1</v>
      </c>
      <c r="P748">
        <f ca="1">IF(O748,P747,SUM(C$2:C748)/COUNT(C$2:C748))</f>
        <v>9.8538943641176484</v>
      </c>
      <c r="Q748">
        <f ca="1">IF(O748,C748-P748,0)</f>
        <v>0.19281112588235239</v>
      </c>
      <c r="R748">
        <f ca="1">R747+Q748*$D748</f>
        <v>3.2653824181787187E-2</v>
      </c>
      <c r="S748">
        <f t="shared" ca="1" si="1479"/>
        <v>-0.72748143007888244</v>
      </c>
      <c r="U748">
        <f ca="1">MEDIAN2(Q748,Analysis!$B$5,2)</f>
        <v>0.19281112588235239</v>
      </c>
      <c r="V748">
        <f t="shared" ref="V748:W748" ca="1" si="1560">V747+U748*$D748</f>
        <v>3.2653824181787187E-2</v>
      </c>
      <c r="W748">
        <f t="shared" ca="1" si="1560"/>
        <v>-0.72748143007888244</v>
      </c>
      <c r="Y748">
        <f ca="1">AVERAGE2(U748,Analysis!$B$5,2)</f>
        <v>0.19281112588235239</v>
      </c>
      <c r="Z748">
        <f t="shared" ref="Z748:AA748" ca="1" si="1561">Z747+Y748*$D748</f>
        <v>3.2653824181787187E-2</v>
      </c>
      <c r="AA748">
        <f t="shared" ca="1" si="1561"/>
        <v>-0.72748143007888244</v>
      </c>
      <c r="AD748">
        <f ca="1">IF(B748&gt;0,C748-Analysis!$B$14,0)</f>
        <v>0.18998934505714082</v>
      </c>
      <c r="AE748">
        <f ca="1">IF(B748&gt;0,AE747+AD748*$D748,0)</f>
        <v>-1.3785524873742435E-2</v>
      </c>
      <c r="AF748">
        <f ca="1">IF(B748&gt;0,AF747+AE748*$D748,0)</f>
        <v>-1.1980333669553358</v>
      </c>
      <c r="AG748">
        <f ca="1">IF(AND(B748&gt;Analysis!$B$34,B748&lt;Analysis!$B$35),FilterInput(AD748,Analysis!$B$29,Analysis!$B$30),0)</f>
        <v>0.18998934505714082</v>
      </c>
      <c r="AH748">
        <f ca="1">MEDIAN2(AG748,Analysis!$B$5,2)</f>
        <v>0.18998934505714082</v>
      </c>
      <c r="AI748">
        <f ca="1">AVERAGE2(AH748,Analysis!$B$6,2)</f>
        <v>0.18998934505714082</v>
      </c>
      <c r="AJ748">
        <f ca="1">INTEGRAL2(AI748,$B748,AJ747,AI747,$B747,Analysis!$B$22)</f>
        <v>-4.958398500903393E-2</v>
      </c>
      <c r="AK748">
        <f ca="1">IF(AND(B748&lt;Analysis!$B$35,B748&gt;0),INTEGRAL2(AJ748,$B748,AK747,AJ747,$B747,Analysis!$B$23),0)</f>
        <v>-1.0374585567279071</v>
      </c>
      <c r="AM748">
        <f>Analysis!$B$31*'Flight Input'!U748+IF('Flight Input'!U748 &gt; 0,Analysis!$B$32,0)</f>
        <v>-0.98119800000000001</v>
      </c>
      <c r="AN748">
        <f ca="1">_xlfn.COVARIANCE.P($AK$102:$AK$1171,AM748:AM1817)</f>
        <v>0</v>
      </c>
      <c r="AO748">
        <f t="shared" ca="1" si="1475"/>
        <v>5.6260556727907085E-2</v>
      </c>
    </row>
    <row r="749" spans="1:41" x14ac:dyDescent="0.3">
      <c r="A749">
        <v>747</v>
      </c>
      <c r="B749">
        <f>'Flight Input'!M749</f>
        <v>15.96976100000029</v>
      </c>
      <c r="C749">
        <f ca="1">INDIRECT(CONCATENATE("'Flight Input'!",Analysis!$B$2,A749+2))</f>
        <v>10.191373559999999</v>
      </c>
      <c r="D749">
        <f t="shared" si="1472"/>
        <v>2.3042000000714324E-2</v>
      </c>
      <c r="F749">
        <f t="shared" ca="1" si="1476"/>
        <v>156.88486346168688</v>
      </c>
      <c r="G749">
        <f t="shared" ca="1" si="1477"/>
        <v>1254.004414590695</v>
      </c>
      <c r="I749">
        <f>SUM(D$2:D749)/COUNT(D$2:D749)</f>
        <v>2.1308113788493781E-2</v>
      </c>
      <c r="J749">
        <f>D749/I749</f>
        <v>1.0813721115548403</v>
      </c>
      <c r="L749">
        <f ca="1">VARA(C$2:C749)</f>
        <v>7.9049673756242847E-2</v>
      </c>
      <c r="M749">
        <f ca="1">(L749-L748)/D749</f>
        <v>-3.3067936296972964E-5</v>
      </c>
      <c r="N749">
        <f t="shared" ca="1" si="1478"/>
        <v>6.2784510891204404</v>
      </c>
      <c r="O749" t="b">
        <f ca="1">IF(OR(O748,M749*MIN((B749-B$2)*Analysis!$B$19,1)&gt;Analysis!$B$18),TRUE,FALSE)</f>
        <v>1</v>
      </c>
      <c r="P749">
        <f ca="1">IF(O749,P748,SUM(C$2:C749)/COUNT(C$2:C749))</f>
        <v>9.8538943641176484</v>
      </c>
      <c r="Q749">
        <f ca="1">IF(O749,C749-P749,0)</f>
        <v>0.33747919588235042</v>
      </c>
      <c r="R749">
        <f ca="1">R748+Q749*$D749</f>
        <v>4.0430019813549378E-2</v>
      </c>
      <c r="S749">
        <f t="shared" ca="1" si="1479"/>
        <v>-0.72654984156230973</v>
      </c>
      <c r="U749">
        <f ca="1">MEDIAN2(Q749,Analysis!$B$5,2)</f>
        <v>0.33747919588235042</v>
      </c>
      <c r="V749">
        <f t="shared" ref="V749:W749" ca="1" si="1562">V748+U749*$D749</f>
        <v>4.0430019813549378E-2</v>
      </c>
      <c r="W749">
        <f t="shared" ca="1" si="1562"/>
        <v>-0.72654984156230973</v>
      </c>
      <c r="Y749">
        <f ca="1">AVERAGE2(U749,Analysis!$B$5,2)</f>
        <v>0.33747919588235042</v>
      </c>
      <c r="Z749">
        <f t="shared" ref="Z749:AA749" ca="1" si="1563">Z748+Y749*$D749</f>
        <v>4.0430019813549378E-2</v>
      </c>
      <c r="AA749">
        <f t="shared" ca="1" si="1563"/>
        <v>-0.72654984156230973</v>
      </c>
      <c r="AD749">
        <f ca="1">IF(B749&gt;0,C749-Analysis!$B$14,0)</f>
        <v>0.33465741505713886</v>
      </c>
      <c r="AE749">
        <f ca="1">IF(B749&gt;0,AE748+AD749*$D749,0)</f>
        <v>-6.0743487157567874E-3</v>
      </c>
      <c r="AF749">
        <f ca="1">IF(B749&gt;0,AF748+AE749*$D749,0)</f>
        <v>-1.1981733320984487</v>
      </c>
      <c r="AG749">
        <f ca="1">IF(AND(B749&gt;Analysis!$B$34,B749&lt;Analysis!$B$35),FilterInput(AD749,Analysis!$B$29,Analysis!$B$30),0)</f>
        <v>0.33465741505713886</v>
      </c>
      <c r="AH749">
        <f ca="1">MEDIAN2(AG749,Analysis!$B$5,2)</f>
        <v>0.33465741505713886</v>
      </c>
      <c r="AI749">
        <f ca="1">AVERAGE2(AH749,Analysis!$B$6,2)</f>
        <v>0.33465741505713886</v>
      </c>
      <c r="AJ749">
        <f ca="1">INTEGRAL2(AI749,$B749,AJ748,AI748,$B748,Analysis!$B$22)</f>
        <v>-4.4817402411845772E-2</v>
      </c>
      <c r="AK749">
        <f ca="1">IF(AND(B749&lt;Analysis!$B$35,B749&gt;0),INTEGRAL2(AJ749,$B749,AK748,AJ748,$B748,Analysis!$B$23),0)</f>
        <v>-1.0385832942251576</v>
      </c>
      <c r="AM749">
        <f>Analysis!$B$31*'Flight Input'!U749+IF('Flight Input'!U749 &gt; 0,Analysis!$B$32,0)</f>
        <v>-0.97921099999999994</v>
      </c>
      <c r="AN749">
        <f ca="1">_xlfn.COVARIANCE.P($AK$102:$AK$1171,AM749:AM1818)</f>
        <v>0</v>
      </c>
      <c r="AO749">
        <f t="shared" ca="1" si="1475"/>
        <v>5.9372294225157662E-2</v>
      </c>
    </row>
    <row r="750" spans="1:41" x14ac:dyDescent="0.3">
      <c r="A750">
        <v>748</v>
      </c>
      <c r="B750">
        <f>'Flight Input'!M750</f>
        <v>15.988339999996242</v>
      </c>
      <c r="C750">
        <f ca="1">INDIRECT(CONCATENATE("'Flight Input'!",Analysis!$B$2,A750+2))</f>
        <v>10.333324259999999</v>
      </c>
      <c r="D750">
        <f t="shared" si="1472"/>
        <v>1.8578999995952472E-2</v>
      </c>
      <c r="F750">
        <f t="shared" ca="1" si="1476"/>
        <v>157.07684629307158</v>
      </c>
      <c r="G750">
        <f t="shared" ca="1" si="1477"/>
        <v>1256.9227453173382</v>
      </c>
      <c r="I750">
        <f>SUM(D$2:D750)/COUNT(D$2:D750)</f>
        <v>2.1304465240642789E-2</v>
      </c>
      <c r="J750">
        <f>D750/I750</f>
        <v>0.87207070377476958</v>
      </c>
      <c r="L750">
        <f ca="1">VARA(C$2:C750)</f>
        <v>7.9181651562861888E-2</v>
      </c>
      <c r="M750">
        <f ca="1">(L750-L749)/D750</f>
        <v>7.1036011974698757E-3</v>
      </c>
      <c r="N750">
        <f t="shared" ca="1" si="1478"/>
        <v>7.6403843065248571</v>
      </c>
      <c r="O750" t="b">
        <f ca="1">IF(OR(O749,M750*MIN((B750-B$2)*Analysis!$B$19,1)&gt;Analysis!$B$18),TRUE,FALSE)</f>
        <v>1</v>
      </c>
      <c r="P750">
        <f ca="1">IF(O750,P749,SUM(C$2:C750)/COUNT(C$2:C750))</f>
        <v>9.8538943641176484</v>
      </c>
      <c r="Q750">
        <f ca="1">IF(O750,C750-P750,0)</f>
        <v>0.47942989588235108</v>
      </c>
      <c r="R750">
        <f ca="1">R749+Q750*$D750</f>
        <v>4.9337347847207072E-2</v>
      </c>
      <c r="S750">
        <f t="shared" ca="1" si="1479"/>
        <v>-0.72563320297685618</v>
      </c>
      <c r="U750">
        <f ca="1">MEDIAN2(Q750,Analysis!$B$5,2)</f>
        <v>0.47942989588235108</v>
      </c>
      <c r="V750">
        <f t="shared" ref="V750:W750" ca="1" si="1564">V749+U750*$D750</f>
        <v>4.9337347847207072E-2</v>
      </c>
      <c r="W750">
        <f t="shared" ca="1" si="1564"/>
        <v>-0.72563320297685618</v>
      </c>
      <c r="Y750">
        <f ca="1">AVERAGE2(U750,Analysis!$B$5,2)</f>
        <v>0.47942989588235108</v>
      </c>
      <c r="Z750">
        <f t="shared" ref="Z750:AA750" ca="1" si="1565">Z749+Y750*$D750</f>
        <v>4.9337347847207072E-2</v>
      </c>
      <c r="AA750">
        <f t="shared" ca="1" si="1565"/>
        <v>-0.72563320297685618</v>
      </c>
      <c r="AD750">
        <f ca="1">IF(B750&gt;0,C750-Analysis!$B$14,0)</f>
        <v>0.47660811505713951</v>
      </c>
      <c r="AE750">
        <f ca="1">IF(B750&gt;0,AE749+AD750*$D750,0)</f>
        <v>2.7805534519607222E-3</v>
      </c>
      <c r="AF750">
        <f ca="1">IF(B750&gt;0,AF749+AE750*$D750,0)</f>
        <v>-1.1981216721958758</v>
      </c>
      <c r="AG750">
        <f ca="1">IF(AND(B750&gt;Analysis!$B$34,B750&lt;Analysis!$B$35),FilterInput(AD750,Analysis!$B$29,Analysis!$B$30),0)</f>
        <v>0.47660811505713951</v>
      </c>
      <c r="AH750">
        <f ca="1">MEDIAN2(AG750,Analysis!$B$5,2)</f>
        <v>0.47660811505713951</v>
      </c>
      <c r="AI750">
        <f ca="1">AVERAGE2(AH750,Analysis!$B$6,2)</f>
        <v>0.47660811505713951</v>
      </c>
      <c r="AJ750">
        <f ca="1">INTEGRAL2(AI750,$B750,AJ749,AI749,$B749,Analysis!$B$22)</f>
        <v>-3.9545840483888421E-2</v>
      </c>
      <c r="AK750">
        <f ca="1">IF(AND(B750&lt;Analysis!$B$35,B750&gt;0),INTEGRAL2(AJ750,$B750,AK749,AJ749,$B749,Analysis!$B$23),0)</f>
        <v>-1.0394442796527057</v>
      </c>
      <c r="AM750">
        <f>Analysis!$B$31*'Flight Input'!U750+IF('Flight Input'!U750 &gt; 0,Analysis!$B$32,0)</f>
        <v>-0.97921099999999994</v>
      </c>
      <c r="AN750">
        <f ca="1">_xlfn.COVARIANCE.P($AK$102:$AK$1171,AM750:AM1819)</f>
        <v>0</v>
      </c>
      <c r="AO750">
        <f t="shared" ca="1" si="1475"/>
        <v>6.0233279652705751E-2</v>
      </c>
    </row>
    <row r="751" spans="1:41" x14ac:dyDescent="0.3">
      <c r="A751">
        <v>749</v>
      </c>
      <c r="B751">
        <f>'Flight Input'!M751</f>
        <v>16.011887999993633</v>
      </c>
      <c r="C751">
        <f ca="1">INDIRECT(CONCATENATE("'Flight Input'!",Analysis!$B$2,A751+2))</f>
        <v>10.333353690000001</v>
      </c>
      <c r="D751">
        <f t="shared" si="1472"/>
        <v>2.3547999997390434E-2</v>
      </c>
      <c r="F751">
        <f t="shared" ca="1" si="1476"/>
        <v>157.32017610573675</v>
      </c>
      <c r="G751">
        <f t="shared" ca="1" si="1477"/>
        <v>1260.6273208238656</v>
      </c>
      <c r="I751">
        <f>SUM(D$2:D751)/COUNT(D$2:D751)</f>
        <v>2.1307460614149794E-2</v>
      </c>
      <c r="J751">
        <f>D751/I751</f>
        <v>1.1051528112060782</v>
      </c>
      <c r="L751">
        <f ca="1">VARA(C$2:C751)</f>
        <v>7.9312677115406544E-2</v>
      </c>
      <c r="M751">
        <f ca="1">(L751-L750)/D751</f>
        <v>5.5641902734489502E-3</v>
      </c>
      <c r="N751">
        <f t="shared" ca="1" si="1478"/>
        <v>1.2497876679421459E-3</v>
      </c>
      <c r="O751" t="b">
        <f ca="1">IF(OR(O750,M751*MIN((B751-B$2)*Analysis!$B$19,1)&gt;Analysis!$B$18),TRUE,FALSE)</f>
        <v>1</v>
      </c>
      <c r="P751">
        <f ca="1">IF(O751,P750,SUM(C$2:C751)/COUNT(C$2:C751))</f>
        <v>9.8538943641176484</v>
      </c>
      <c r="Q751">
        <f ca="1">IF(O751,C751-P751,0)</f>
        <v>0.47945932588235252</v>
      </c>
      <c r="R751">
        <f ca="1">R750+Q751*$D751</f>
        <v>6.0627656051833526E-2</v>
      </c>
      <c r="S751">
        <f t="shared" ca="1" si="1479"/>
        <v>-0.72420554293230577</v>
      </c>
      <c r="U751">
        <f ca="1">MEDIAN2(Q751,Analysis!$B$5,2)</f>
        <v>0.47945932588235252</v>
      </c>
      <c r="V751">
        <f t="shared" ref="V751:W751" ca="1" si="1566">V750+U751*$D751</f>
        <v>6.0627656051833526E-2</v>
      </c>
      <c r="W751">
        <f t="shared" ca="1" si="1566"/>
        <v>-0.72420554293230577</v>
      </c>
      <c r="Y751">
        <f ca="1">AVERAGE2(U751,Analysis!$B$5,2)</f>
        <v>0.47945932588235252</v>
      </c>
      <c r="Z751">
        <f t="shared" ref="Z751:AA751" ca="1" si="1567">Z750+Y751*$D751</f>
        <v>6.0627656051833526E-2</v>
      </c>
      <c r="AA751">
        <f t="shared" ca="1" si="1567"/>
        <v>-0.72420554293230577</v>
      </c>
      <c r="AD751">
        <f ca="1">IF(B751&gt;0,C751-Analysis!$B$14,0)</f>
        <v>0.47663754505714095</v>
      </c>
      <c r="AE751">
        <f ca="1">IF(B751&gt;0,AE750+AD751*$D751,0)</f>
        <v>1.4004414361722461E-2</v>
      </c>
      <c r="AF751">
        <f ca="1">IF(B751&gt;0,AF750+AE751*$D751,0)</f>
        <v>-1.1977918962465226</v>
      </c>
      <c r="AG751">
        <f ca="1">IF(AND(B751&gt;Analysis!$B$34,B751&lt;Analysis!$B$35),FilterInput(AD751,Analysis!$B$29,Analysis!$B$30),0)</f>
        <v>0.47663754505714095</v>
      </c>
      <c r="AH751">
        <f ca="1">MEDIAN2(AG751,Analysis!$B$5,2)</f>
        <v>0.47663754505714095</v>
      </c>
      <c r="AI751">
        <f ca="1">AVERAGE2(AH751,Analysis!$B$6,2)</f>
        <v>0.47663754505714095</v>
      </c>
      <c r="AJ751">
        <f ca="1">INTEGRAL2(AI751,$B751,AJ750,AI750,$B750,Analysis!$B$22)</f>
        <v>-2.8322565724542951E-2</v>
      </c>
      <c r="AK751">
        <f ca="1">IF(AND(B751&lt;Analysis!$B$35,B751&gt;0),INTEGRAL2(AJ751,$B751,AK750,AJ750,$B750,Analysis!$B$23),0)</f>
        <v>-1.0403233120610447</v>
      </c>
      <c r="AM751">
        <f>Analysis!$B$31*'Flight Input'!U751+IF('Flight Input'!U751 &gt; 0,Analysis!$B$32,0)</f>
        <v>-0.97722399999999987</v>
      </c>
      <c r="AN751">
        <f ca="1">_xlfn.COVARIANCE.P($AK$102:$AK$1171,AM751:AM1820)</f>
        <v>0</v>
      </c>
      <c r="AO751">
        <f t="shared" ca="1" si="1475"/>
        <v>6.3099312061044799E-2</v>
      </c>
    </row>
    <row r="752" spans="1:41" x14ac:dyDescent="0.3">
      <c r="A752">
        <v>750</v>
      </c>
      <c r="B752">
        <f>'Flight Input'!M752</f>
        <v>16.032540999993216</v>
      </c>
      <c r="C752">
        <f ca="1">INDIRECT(CONCATENATE("'Flight Input'!",Analysis!$B$2,A752+2))</f>
        <v>10.242483660000001</v>
      </c>
      <c r="D752">
        <f t="shared" si="1472"/>
        <v>2.0652999999583699E-2</v>
      </c>
      <c r="F752">
        <f t="shared" ca="1" si="1476"/>
        <v>157.53171412076247</v>
      </c>
      <c r="G752">
        <f t="shared" ca="1" si="1477"/>
        <v>1263.8808233155362</v>
      </c>
      <c r="I752">
        <f>SUM(D$2:D752)/COUNT(D$2:D752)</f>
        <v>2.1306587999997038E-2</v>
      </c>
      <c r="J752">
        <f>D752/I752</f>
        <v>0.96932460512150376</v>
      </c>
      <c r="L752">
        <f ca="1">VARA(C$2:C752)</f>
        <v>7.9351883195311668E-2</v>
      </c>
      <c r="M752">
        <f ca="1">(L752-L751)/D752</f>
        <v>1.8983237256531458E-3</v>
      </c>
      <c r="N752">
        <f t="shared" ca="1" si="1478"/>
        <v>-4.3998465114913703</v>
      </c>
      <c r="O752" t="b">
        <f ca="1">IF(OR(O751,M752*MIN((B752-B$2)*Analysis!$B$19,1)&gt;Analysis!$B$18),TRUE,FALSE)</f>
        <v>1</v>
      </c>
      <c r="P752">
        <f ca="1">IF(O752,P751,SUM(C$2:C752)/COUNT(C$2:C752))</f>
        <v>9.8538943641176484</v>
      </c>
      <c r="Q752">
        <f ca="1">IF(O752,C752-P752,0)</f>
        <v>0.38858929588235291</v>
      </c>
      <c r="R752">
        <f ca="1">R751+Q752*$D752</f>
        <v>6.8653190779529985E-2</v>
      </c>
      <c r="S752">
        <f t="shared" ca="1" si="1479"/>
        <v>-0.72278764858316469</v>
      </c>
      <c r="U752">
        <f ca="1">MEDIAN2(Q752,Analysis!$B$5,2)</f>
        <v>0.38858929588235291</v>
      </c>
      <c r="V752">
        <f t="shared" ref="V752:W752" ca="1" si="1568">V751+U752*$D752</f>
        <v>6.8653190779529985E-2</v>
      </c>
      <c r="W752">
        <f t="shared" ca="1" si="1568"/>
        <v>-0.72278764858316469</v>
      </c>
      <c r="Y752">
        <f ca="1">AVERAGE2(U752,Analysis!$B$5,2)</f>
        <v>0.38858929588235291</v>
      </c>
      <c r="Z752">
        <f t="shared" ref="Z752:AA752" ca="1" si="1569">Z751+Y752*$D752</f>
        <v>6.8653190779529985E-2</v>
      </c>
      <c r="AA752">
        <f t="shared" ca="1" si="1569"/>
        <v>-0.72278764858316469</v>
      </c>
      <c r="AD752">
        <f ca="1">IF(B752&gt;0,C752-Analysis!$B$14,0)</f>
        <v>0.38576751505714135</v>
      </c>
      <c r="AE752">
        <f ca="1">IF(B752&gt;0,AE751+AD752*$D752,0)</f>
        <v>2.1971670850037005E-2</v>
      </c>
      <c r="AF752">
        <f ca="1">IF(B752&gt;0,AF751+AE752*$D752,0)</f>
        <v>-1.1973381153284659</v>
      </c>
      <c r="AG752">
        <f ca="1">IF(AND(B752&gt;Analysis!$B$34,B752&lt;Analysis!$B$35),FilterInput(AD752,Analysis!$B$29,Analysis!$B$30),0)</f>
        <v>0.38576751505714135</v>
      </c>
      <c r="AH752">
        <f ca="1">MEDIAN2(AG752,Analysis!$B$5,2)</f>
        <v>0.38576751505714135</v>
      </c>
      <c r="AI752">
        <f ca="1">AVERAGE2(AH752,Analysis!$B$6,2)</f>
        <v>0.38576751505714135</v>
      </c>
      <c r="AJ752">
        <f ca="1">INTEGRAL2(AI752,$B752,AJ751,AI751,$B751,Analysis!$B$22)</f>
        <v>-1.8291781222338953E-2</v>
      </c>
      <c r="AK752">
        <f ca="1">IF(AND(B752&lt;Analysis!$B$35,B752&gt;0),INTEGRAL2(AJ752,$B752,AK751,AJ751,$B751,Analysis!$B$23),0)</f>
        <v>-1.0409172205827129</v>
      </c>
      <c r="AM752">
        <f>Analysis!$B$31*'Flight Input'!U752+IF('Flight Input'!U752 &gt; 0,Analysis!$B$32,0)</f>
        <v>-0.97921099999999994</v>
      </c>
      <c r="AN752">
        <f ca="1">_xlfn.COVARIANCE.P($AK$102:$AK$1171,AM752:AM1821)</f>
        <v>0</v>
      </c>
      <c r="AO752">
        <f t="shared" ca="1" si="1475"/>
        <v>6.1706220582712912E-2</v>
      </c>
    </row>
    <row r="753" spans="1:41" x14ac:dyDescent="0.3">
      <c r="A753">
        <v>751</v>
      </c>
      <c r="B753">
        <f>'Flight Input'!M753</f>
        <v>16.046833999993396</v>
      </c>
      <c r="C753">
        <f ca="1">INDIRECT(CONCATENATE("'Flight Input'!",Analysis!$B$2,A753+2))</f>
        <v>10.081658520000001</v>
      </c>
      <c r="D753">
        <f t="shared" si="1472"/>
        <v>1.4293000000179745E-2</v>
      </c>
      <c r="F753">
        <f t="shared" ca="1" si="1476"/>
        <v>157.67581126599063</v>
      </c>
      <c r="G753">
        <f t="shared" ca="1" si="1477"/>
        <v>1266.1344836859894</v>
      </c>
      <c r="I753">
        <f>SUM(D$2:D753)/COUNT(D$2:D753)</f>
        <v>2.1297249001328841E-2</v>
      </c>
      <c r="J753">
        <f>D753/I753</f>
        <v>0.67111954221354764</v>
      </c>
      <c r="L753">
        <f ca="1">VARA(C$2:C753)</f>
        <v>7.9284057134060018E-2</v>
      </c>
      <c r="M753">
        <f ca="1">(L753-L752)/D753</f>
        <v>-4.7454041314487242E-3</v>
      </c>
      <c r="N753">
        <f t="shared" ca="1" si="1478"/>
        <v>-11.252021269011232</v>
      </c>
      <c r="O753" t="b">
        <f ca="1">IF(OR(O752,M753*MIN((B753-B$2)*Analysis!$B$19,1)&gt;Analysis!$B$18),TRUE,FALSE)</f>
        <v>1</v>
      </c>
      <c r="P753">
        <f ca="1">IF(O753,P752,SUM(C$2:C753)/COUNT(C$2:C753))</f>
        <v>9.8538943641176484</v>
      </c>
      <c r="Q753">
        <f ca="1">IF(O753,C753-P753,0)</f>
        <v>0.22776415588235288</v>
      </c>
      <c r="R753">
        <f ca="1">R752+Q753*$D753</f>
        <v>7.1908623859597398E-2</v>
      </c>
      <c r="S753">
        <f t="shared" ca="1" si="1479"/>
        <v>-0.7217598586223265</v>
      </c>
      <c r="U753">
        <f ca="1">MEDIAN2(Q753,Analysis!$B$5,2)</f>
        <v>0.22776415588235288</v>
      </c>
      <c r="V753">
        <f t="shared" ref="V753:W753" ca="1" si="1570">V752+U753*$D753</f>
        <v>7.1908623859597398E-2</v>
      </c>
      <c r="W753">
        <f t="shared" ca="1" si="1570"/>
        <v>-0.7217598586223265</v>
      </c>
      <c r="Y753">
        <f ca="1">AVERAGE2(U753,Analysis!$B$5,2)</f>
        <v>0.22776415588235288</v>
      </c>
      <c r="Z753">
        <f t="shared" ref="Z753:AA753" ca="1" si="1571">Z752+Y753*$D753</f>
        <v>7.1908623859597398E-2</v>
      </c>
      <c r="AA753">
        <f t="shared" ca="1" si="1571"/>
        <v>-0.7217598586223265</v>
      </c>
      <c r="AD753">
        <f ca="1">IF(B753&gt;0,C753-Analysis!$B$14,0)</f>
        <v>0.22494237505714132</v>
      </c>
      <c r="AE753">
        <f ca="1">IF(B753&gt;0,AE752+AD753*$D753,0)</f>
        <v>2.5186772216769158E-2</v>
      </c>
      <c r="AF753">
        <f ca="1">IF(B753&gt;0,AF752+AE753*$D753,0)</f>
        <v>-1.1969781207931671</v>
      </c>
      <c r="AG753">
        <f ca="1">IF(AND(B753&gt;Analysis!$B$34,B753&lt;Analysis!$B$35),FilterInput(AD753,Analysis!$B$29,Analysis!$B$30),0)</f>
        <v>0.22494237505714132</v>
      </c>
      <c r="AH753">
        <f ca="1">MEDIAN2(AG753,Analysis!$B$5,2)</f>
        <v>0.22494237505714132</v>
      </c>
      <c r="AI753">
        <f ca="1">AVERAGE2(AH753,Analysis!$B$6,2)</f>
        <v>0.22494237505714132</v>
      </c>
      <c r="AJ753">
        <f ca="1">INTEGRAL2(AI753,$B753,AJ752,AI752,$B752,Analysis!$B$22)</f>
        <v>-9.7994818804405318E-3</v>
      </c>
      <c r="AK753">
        <f ca="1">IF(AND(B753&lt;Analysis!$B$35,B753&gt;0),INTEGRAL2(AJ753,$B753,AK752,AJ752,$B752,Analysis!$B$23),0)</f>
        <v>-1.0413216848575855</v>
      </c>
      <c r="AM753">
        <f>Analysis!$B$31*'Flight Input'!U753+IF('Flight Input'!U753 &gt; 0,Analysis!$B$32,0)</f>
        <v>-0.97722399999999987</v>
      </c>
      <c r="AN753">
        <f ca="1">_xlfn.COVARIANCE.P($AK$102:$AK$1171,AM753:AM1822)</f>
        <v>0</v>
      </c>
      <c r="AO753">
        <f t="shared" ca="1" si="1475"/>
        <v>6.4097684857585602E-2</v>
      </c>
    </row>
    <row r="754" spans="1:41" x14ac:dyDescent="0.3">
      <c r="A754">
        <v>752</v>
      </c>
      <c r="B754">
        <f>'Flight Input'!M754</f>
        <v>16.073931000006269</v>
      </c>
      <c r="C754">
        <f ca="1">INDIRECT(CONCATENATE("'Flight Input'!",Analysis!$B$2,A754+2))</f>
        <v>10.04351724</v>
      </c>
      <c r="D754">
        <f t="shared" si="1472"/>
        <v>2.7097000012872741E-2</v>
      </c>
      <c r="F754">
        <f t="shared" ca="1" si="1476"/>
        <v>157.94796045277221</v>
      </c>
      <c r="G754">
        <f t="shared" ca="1" si="1477"/>
        <v>1270.4143995724114</v>
      </c>
      <c r="I754">
        <f>SUM(D$2:D754)/COUNT(D$2:D754)</f>
        <v>2.1304961436184617E-2</v>
      </c>
      <c r="J754">
        <f>D754/I754</f>
        <v>1.2718633682598859</v>
      </c>
      <c r="L754">
        <f ca="1">VARA(C$2:C754)</f>
        <v>7.9201177848842813E-2</v>
      </c>
      <c r="M754">
        <f ca="1">(L754-L753)/D754</f>
        <v>-3.0586147978681126E-3</v>
      </c>
      <c r="N754">
        <f t="shared" ca="1" si="1478"/>
        <v>-1.4075831266148258</v>
      </c>
      <c r="O754" t="b">
        <f ca="1">IF(OR(O753,M754*MIN((B754-B$2)*Analysis!$B$19,1)&gt;Analysis!$B$18),TRUE,FALSE)</f>
        <v>1</v>
      </c>
      <c r="P754">
        <f ca="1">IF(O754,P753,SUM(C$2:C754)/COUNT(C$2:C754))</f>
        <v>9.8538943641176484</v>
      </c>
      <c r="Q754">
        <f ca="1">IF(O754,C754-P754,0)</f>
        <v>0.18962287588235149</v>
      </c>
      <c r="R754">
        <f ca="1">R753+Q754*$D754</f>
        <v>7.704683492982245E-2</v>
      </c>
      <c r="S754">
        <f t="shared" ca="1" si="1479"/>
        <v>-0.71967212053524132</v>
      </c>
      <c r="U754">
        <f ca="1">MEDIAN2(Q754,Analysis!$B$5,2)</f>
        <v>0.18962287588235149</v>
      </c>
      <c r="V754">
        <f t="shared" ref="V754:W754" ca="1" si="1572">V753+U754*$D754</f>
        <v>7.704683492982245E-2</v>
      </c>
      <c r="W754">
        <f t="shared" ca="1" si="1572"/>
        <v>-0.71967212053524132</v>
      </c>
      <c r="Y754">
        <f ca="1">AVERAGE2(U754,Analysis!$B$5,2)</f>
        <v>0.18962287588235149</v>
      </c>
      <c r="Z754">
        <f t="shared" ref="Z754:AA754" ca="1" si="1573">Z753+Y754*$D754</f>
        <v>7.704683492982245E-2</v>
      </c>
      <c r="AA754">
        <f t="shared" ca="1" si="1573"/>
        <v>-0.71967212053524132</v>
      </c>
      <c r="AD754">
        <f ca="1">IF(B754&gt;0,C754-Analysis!$B$14,0)</f>
        <v>0.18680109505713993</v>
      </c>
      <c r="AE754">
        <f ca="1">IF(B754&gt;0,AE753+AD754*$D754,0)</f>
        <v>3.024852149193712E-2</v>
      </c>
      <c r="AF754">
        <f ca="1">IF(B754&gt;0,AF753+AE754*$D754,0)</f>
        <v>-1.1961584766059108</v>
      </c>
      <c r="AG754">
        <f ca="1">IF(AND(B754&gt;Analysis!$B$34,B754&lt;Analysis!$B$35),FilterInput(AD754,Analysis!$B$29,Analysis!$B$30),0)</f>
        <v>0.18680109505713993</v>
      </c>
      <c r="AH754">
        <f ca="1">MEDIAN2(AG754,Analysis!$B$5,2)</f>
        <v>0.18680109505713993</v>
      </c>
      <c r="AI754">
        <f ca="1">AVERAGE2(AH754,Analysis!$B$6,2)</f>
        <v>0.18680109505713993</v>
      </c>
      <c r="AJ754">
        <f ca="1">INTEGRAL2(AI754,$B754,AJ753,AI753,$B753,Analysis!$B$22)</f>
        <v>-4.0775761188902157E-3</v>
      </c>
      <c r="AK754">
        <f ca="1">IF(AND(B754&lt;Analysis!$B$35,B754&gt;0),INTEGRAL2(AJ754,$B754,AK753,AJ753,$B753,Analysis!$B$23),0)</f>
        <v>-1.0415261428331695</v>
      </c>
      <c r="AM754">
        <f>Analysis!$B$31*'Flight Input'!U754+IF('Flight Input'!U754 &gt; 0,Analysis!$B$32,0)</f>
        <v>-0.97722399999999987</v>
      </c>
      <c r="AN754">
        <f ca="1">_xlfn.COVARIANCE.P($AK$102:$AK$1171,AM754:AM1823)</f>
        <v>0</v>
      </c>
      <c r="AO754">
        <f t="shared" ca="1" si="1475"/>
        <v>6.4302142833169595E-2</v>
      </c>
    </row>
    <row r="755" spans="1:41" x14ac:dyDescent="0.3">
      <c r="A755">
        <v>753</v>
      </c>
      <c r="B755">
        <f>'Flight Input'!M755</f>
        <v>16.089105999999447</v>
      </c>
      <c r="C755">
        <f ca="1">INDIRECT(CONCATENATE("'Flight Input'!",Analysis!$B$2,A755+2))</f>
        <v>10.179993960000001</v>
      </c>
      <c r="D755">
        <f t="shared" si="1472"/>
        <v>1.5174999993178062E-2</v>
      </c>
      <c r="F755">
        <f t="shared" ca="1" si="1476"/>
        <v>158.10244186104575</v>
      </c>
      <c r="G755">
        <f t="shared" ca="1" si="1477"/>
        <v>1272.8136041265743</v>
      </c>
      <c r="I755">
        <f>SUM(D$2:D755)/COUNT(D$2:D755)</f>
        <v>2.1296820717136799E-2</v>
      </c>
      <c r="J755">
        <f>D755/I755</f>
        <v>0.7125476705998316</v>
      </c>
      <c r="L755">
        <f ca="1">VARA(C$2:C755)</f>
        <v>7.9190273204559999E-2</v>
      </c>
      <c r="M755">
        <f ca="1">(L755-L754)/D755</f>
        <v>-7.185927042975865E-4</v>
      </c>
      <c r="N755">
        <f t="shared" ca="1" si="1478"/>
        <v>8.9935235625274625</v>
      </c>
      <c r="O755" t="b">
        <f ca="1">IF(OR(O754,M755*MIN((B755-B$2)*Analysis!$B$19,1)&gt;Analysis!$B$18),TRUE,FALSE)</f>
        <v>1</v>
      </c>
      <c r="P755">
        <f ca="1">IF(O755,P754,SUM(C$2:C755)/COUNT(C$2:C755))</f>
        <v>9.8538943641176484</v>
      </c>
      <c r="Q755">
        <f ca="1">IF(O755,C755-P755,0)</f>
        <v>0.32609959588235249</v>
      </c>
      <c r="R755">
        <f ca="1">R754+Q755*$D755</f>
        <v>8.1995396295112516E-2</v>
      </c>
      <c r="S755">
        <f t="shared" ca="1" si="1479"/>
        <v>-0.71842784039702234</v>
      </c>
      <c r="U755">
        <f ca="1">MEDIAN2(Q755,Analysis!$B$5,2)</f>
        <v>0.32609959588235249</v>
      </c>
      <c r="V755">
        <f t="shared" ref="V755:W755" ca="1" si="1574">V754+U755*$D755</f>
        <v>8.1995396295112516E-2</v>
      </c>
      <c r="W755">
        <f t="shared" ca="1" si="1574"/>
        <v>-0.71842784039702234</v>
      </c>
      <c r="Y755">
        <f ca="1">AVERAGE2(U755,Analysis!$B$5,2)</f>
        <v>0.32609959588235249</v>
      </c>
      <c r="Z755">
        <f t="shared" ref="Z755:AA755" ca="1" si="1575">Z754+Y755*$D755</f>
        <v>8.1995396295112516E-2</v>
      </c>
      <c r="AA755">
        <f t="shared" ca="1" si="1575"/>
        <v>-0.71842784039702234</v>
      </c>
      <c r="AD755">
        <f ca="1">IF(B755&gt;0,C755-Analysis!$B$14,0)</f>
        <v>0.32327781505714093</v>
      </c>
      <c r="AE755">
        <f ca="1">IF(B755&gt;0,AE754+AD755*$D755,0)</f>
        <v>3.515426233322385E-2</v>
      </c>
      <c r="AF755">
        <f ca="1">IF(B755&gt;0,AF754+AE755*$D755,0)</f>
        <v>-1.195625010675244</v>
      </c>
      <c r="AG755">
        <f ca="1">IF(AND(B755&gt;Analysis!$B$34,B755&lt;Analysis!$B$35),FilterInput(AD755,Analysis!$B$29,Analysis!$B$30),0)</f>
        <v>0.32327781505714093</v>
      </c>
      <c r="AH755">
        <f ca="1">MEDIAN2(AG755,Analysis!$B$5,2)</f>
        <v>0.32327781505714093</v>
      </c>
      <c r="AI755">
        <f ca="1">AVERAGE2(AH755,Analysis!$B$6,2)</f>
        <v>0.32327781505714093</v>
      </c>
      <c r="AJ755">
        <f ca="1">INTEGRAL2(AI755,$B755,AJ754,AI754,$B754,Analysis!$B$22)</f>
        <v>-3.3897978284288637E-3</v>
      </c>
      <c r="AK755">
        <f ca="1">IF(AND(B755&lt;Analysis!$B$35,B755&gt;0),INTEGRAL2(AJ755,$B755,AK754,AJ754,$B754,Analysis!$B$23),0)</f>
        <v>-1.0415977518019732</v>
      </c>
      <c r="AM755">
        <f>Analysis!$B$31*'Flight Input'!U755+IF('Flight Input'!U755 &gt; 0,Analysis!$B$32,0)</f>
        <v>-0.97523699999999991</v>
      </c>
      <c r="AN755">
        <f ca="1">_xlfn.COVARIANCE.P($AK$102:$AK$1171,AM755:AM1824)</f>
        <v>0</v>
      </c>
      <c r="AO755">
        <f t="shared" ca="1" si="1475"/>
        <v>6.6360751801973317E-2</v>
      </c>
    </row>
    <row r="756" spans="1:41" x14ac:dyDescent="0.3">
      <c r="A756">
        <v>754</v>
      </c>
      <c r="B756">
        <f>'Flight Input'!M756</f>
        <v>16.108244000002742</v>
      </c>
      <c r="C756">
        <f ca="1">INDIRECT(CONCATENATE("'Flight Input'!",Analysis!$B$2,A756+2))</f>
        <v>10.255089510000001</v>
      </c>
      <c r="D756">
        <f t="shared" si="1472"/>
        <v>1.9138000003295019E-2</v>
      </c>
      <c r="F756">
        <f t="shared" ca="1" si="1476"/>
        <v>158.29870376412191</v>
      </c>
      <c r="G756">
        <f t="shared" ca="1" si="1477"/>
        <v>1275.8431247197336</v>
      </c>
      <c r="I756">
        <f>SUM(D$2:D756)/COUNT(D$2:D756)</f>
        <v>2.1293957559691386E-2</v>
      </c>
      <c r="J756">
        <f>D756/I756</f>
        <v>0.89875261325412292</v>
      </c>
      <c r="L756">
        <f ca="1">VARA(C$2:C756)</f>
        <v>7.9239584674810196E-2</v>
      </c>
      <c r="M756">
        <f ca="1">(L756-L755)/D756</f>
        <v>2.5766260968599743E-3</v>
      </c>
      <c r="N756">
        <f t="shared" ca="1" si="1478"/>
        <v>3.9238974807749516</v>
      </c>
      <c r="O756" t="b">
        <f ca="1">IF(OR(O755,M756*MIN((B756-B$2)*Analysis!$B$19,1)&gt;Analysis!$B$18),TRUE,FALSE)</f>
        <v>1</v>
      </c>
      <c r="P756">
        <f ca="1">IF(O756,P755,SUM(C$2:C756)/COUNT(C$2:C756))</f>
        <v>9.8538943641176484</v>
      </c>
      <c r="Q756">
        <f ca="1">IF(O756,C756-P756,0)</f>
        <v>0.40119514588235283</v>
      </c>
      <c r="R756">
        <f ca="1">R755+Q756*$D756</f>
        <v>8.9673468998330924E-2</v>
      </c>
      <c r="S756">
        <f t="shared" ca="1" si="1479"/>
        <v>-0.7167116695470368</v>
      </c>
      <c r="U756">
        <f ca="1">MEDIAN2(Q756,Analysis!$B$5,2)</f>
        <v>0.40119514588235283</v>
      </c>
      <c r="V756">
        <f t="shared" ref="V756:W756" ca="1" si="1576">V755+U756*$D756</f>
        <v>8.9673468998330924E-2</v>
      </c>
      <c r="W756">
        <f t="shared" ca="1" si="1576"/>
        <v>-0.7167116695470368</v>
      </c>
      <c r="Y756">
        <f ca="1">AVERAGE2(U756,Analysis!$B$5,2)</f>
        <v>0.40119514588235283</v>
      </c>
      <c r="Z756">
        <f t="shared" ref="Z756:AA756" ca="1" si="1577">Z755+Y756*$D756</f>
        <v>8.9673468998330924E-2</v>
      </c>
      <c r="AA756">
        <f t="shared" ca="1" si="1577"/>
        <v>-0.7167116695470368</v>
      </c>
      <c r="AD756">
        <f ca="1">IF(B756&gt;0,C756-Analysis!$B$14,0)</f>
        <v>0.39837336505714127</v>
      </c>
      <c r="AE756">
        <f ca="1">IF(B756&gt;0,AE755+AD756*$D756,0)</f>
        <v>4.2778331795000069E-2</v>
      </c>
      <c r="AF756">
        <f ca="1">IF(B756&gt;0,AF755+AE756*$D756,0)</f>
        <v>-1.1948063189612104</v>
      </c>
      <c r="AG756">
        <f ca="1">IF(AND(B756&gt;Analysis!$B$34,B756&lt;Analysis!$B$35),FilterInput(AD756,Analysis!$B$29,Analysis!$B$30),0)</f>
        <v>0.39837336505714127</v>
      </c>
      <c r="AH756">
        <f ca="1">MEDIAN2(AG756,Analysis!$B$5,2)</f>
        <v>0.39837336505714127</v>
      </c>
      <c r="AI756">
        <f ca="1">AVERAGE2(AH756,Analysis!$B$6,2)</f>
        <v>0.39837336505714127</v>
      </c>
      <c r="AJ756">
        <f ca="1">INTEGRAL2(AI756,$B756,AJ755,AI755,$B755,Analysis!$B$22)</f>
        <v>2.3939637148639018E-3</v>
      </c>
      <c r="AK756">
        <f ca="1">IF(AND(B756&lt;Analysis!$B$35,B756&gt;0),INTEGRAL2(AJ756,$B756,AK755,AJ755,$B755,Analysis!$B$23),0)</f>
        <v>-1.0416864211221082</v>
      </c>
      <c r="AM756">
        <f>Analysis!$B$31*'Flight Input'!U756+IF('Flight Input'!U756 &gt; 0,Analysis!$B$32,0)</f>
        <v>-0.97324999999999995</v>
      </c>
      <c r="AN756">
        <f ca="1">_xlfn.COVARIANCE.P($AK$102:$AK$1171,AM756:AM1825)</f>
        <v>0</v>
      </c>
      <c r="AO756">
        <f t="shared" ca="1" si="1475"/>
        <v>6.8436421122108237E-2</v>
      </c>
    </row>
    <row r="757" spans="1:41" x14ac:dyDescent="0.3">
      <c r="A757">
        <v>755</v>
      </c>
      <c r="B757">
        <f>'Flight Input'!M757</f>
        <v>16.124121999993804</v>
      </c>
      <c r="C757">
        <f ca="1">INDIRECT(CONCATENATE("'Flight Input'!",Analysis!$B$2,A757+2))</f>
        <v>10.28690334</v>
      </c>
      <c r="D757">
        <f t="shared" si="1472"/>
        <v>1.5877999991062097E-2</v>
      </c>
      <c r="F757">
        <f t="shared" ca="1" si="1476"/>
        <v>158.46203921526248</v>
      </c>
      <c r="G757">
        <f t="shared" ca="1" si="1477"/>
        <v>1278.3591849769773</v>
      </c>
      <c r="I757">
        <f>SUM(D$2:D757)/COUNT(D$2:D757)</f>
        <v>2.1286784105958103E-2</v>
      </c>
      <c r="J757">
        <f>D757/I757</f>
        <v>0.74590881891914784</v>
      </c>
      <c r="L757">
        <f ca="1">VARA(C$2:C757)</f>
        <v>7.9318388416910982E-2</v>
      </c>
      <c r="M757">
        <f ca="1">(L757-L756)/D757</f>
        <v>4.9630773488566187E-3</v>
      </c>
      <c r="N757">
        <f t="shared" ca="1" si="1478"/>
        <v>2.0036421474938533</v>
      </c>
      <c r="O757" t="b">
        <f ca="1">IF(OR(O756,M757*MIN((B757-B$2)*Analysis!$B$19,1)&gt;Analysis!$B$18),TRUE,FALSE)</f>
        <v>1</v>
      </c>
      <c r="P757">
        <f ca="1">IF(O757,P756,SUM(C$2:C757)/COUNT(C$2:C757))</f>
        <v>9.8538943641176484</v>
      </c>
      <c r="Q757">
        <f ca="1">IF(O757,C757-P757,0)</f>
        <v>0.43300897588235188</v>
      </c>
      <c r="R757">
        <f ca="1">R756+Q757*$D757</f>
        <v>9.654878551352071E-2</v>
      </c>
      <c r="S757">
        <f t="shared" ca="1" si="1479"/>
        <v>-0.71517866793151608</v>
      </c>
      <c r="U757">
        <f ca="1">MEDIAN2(Q757,Analysis!$B$5,2)</f>
        <v>0.43300897588235188</v>
      </c>
      <c r="V757">
        <f t="shared" ref="V757:W757" ca="1" si="1578">V756+U757*$D757</f>
        <v>9.654878551352071E-2</v>
      </c>
      <c r="W757">
        <f t="shared" ca="1" si="1578"/>
        <v>-0.71517866793151608</v>
      </c>
      <c r="Y757">
        <f ca="1">AVERAGE2(U757,Analysis!$B$5,2)</f>
        <v>0.43300897588235188</v>
      </c>
      <c r="Z757">
        <f t="shared" ref="Z757:AA757" ca="1" si="1579">Z756+Y757*$D757</f>
        <v>9.654878551352071E-2</v>
      </c>
      <c r="AA757">
        <f t="shared" ca="1" si="1579"/>
        <v>-0.71517866793151608</v>
      </c>
      <c r="AD757">
        <f ca="1">IF(B757&gt;0,C757-Analysis!$B$14,0)</f>
        <v>0.43018719505714031</v>
      </c>
      <c r="AE757">
        <f ca="1">IF(B757&gt;0,AE756+AD757*$D757,0)</f>
        <v>4.9608844074272372E-2</v>
      </c>
      <c r="AF757">
        <f ca="1">IF(B757&gt;0,AF756+AE757*$D757,0)</f>
        <v>-1.1940186297354425</v>
      </c>
      <c r="AG757">
        <f ca="1">IF(AND(B757&gt;Analysis!$B$34,B757&lt;Analysis!$B$35),FilterInput(AD757,Analysis!$B$29,Analysis!$B$30),0)</f>
        <v>0.43018719505714031</v>
      </c>
      <c r="AH757">
        <f ca="1">MEDIAN2(AG757,Analysis!$B$5,2)</f>
        <v>0.43018719505714031</v>
      </c>
      <c r="AI757">
        <f ca="1">AVERAGE2(AH757,Analysis!$B$6,2)</f>
        <v>0.43018719505714031</v>
      </c>
      <c r="AJ757">
        <f ca="1">INTEGRAL2(AI757,$B757,AJ756,AI756,$B756,Analysis!$B$22)</f>
        <v>8.2847678269615879E-3</v>
      </c>
      <c r="AK757">
        <f ca="1">IF(AND(B757&lt;Analysis!$B$35,B757&gt;0),INTEGRAL2(AJ757,$B757,AK756,AJ756,$B756,Analysis!$B$23),0)</f>
        <v>-1.0417199724315895</v>
      </c>
      <c r="AM757">
        <f>Analysis!$B$31*'Flight Input'!U757+IF('Flight Input'!U757 &gt; 0,Analysis!$B$32,0)</f>
        <v>-0.97324999999999995</v>
      </c>
      <c r="AN757">
        <f ca="1">_xlfn.COVARIANCE.P($AK$102:$AK$1171,AM757:AM1826)</f>
        <v>0</v>
      </c>
      <c r="AO757">
        <f t="shared" ca="1" si="1475"/>
        <v>6.8469972431589587E-2</v>
      </c>
    </row>
    <row r="758" spans="1:41" x14ac:dyDescent="0.3">
      <c r="A758">
        <v>756</v>
      </c>
      <c r="B758">
        <f>'Flight Input'!M758</f>
        <v>16.150970000002417</v>
      </c>
      <c r="C758">
        <f ca="1">INDIRECT(CONCATENATE("'Flight Input'!",Analysis!$B$2,A758+2))</f>
        <v>9.8841047400000015</v>
      </c>
      <c r="D758">
        <f t="shared" si="1472"/>
        <v>2.6848000008612871E-2</v>
      </c>
      <c r="F758">
        <f t="shared" ca="1" si="1476"/>
        <v>158.72740765940713</v>
      </c>
      <c r="G758">
        <f t="shared" ca="1" si="1477"/>
        <v>1282.6206984191842</v>
      </c>
      <c r="I758">
        <f>SUM(D$2:D758)/COUNT(D$2:D758)</f>
        <v>2.1294140211649444E-2</v>
      </c>
      <c r="J758">
        <f>D758/I758</f>
        <v>1.2608163439219331</v>
      </c>
      <c r="L758">
        <f ca="1">VARA(C$2:C758)</f>
        <v>7.9214704558741675E-2</v>
      </c>
      <c r="M758">
        <f ca="1">(L758-L757)/D758</f>
        <v>-3.8618838697871273E-3</v>
      </c>
      <c r="N758">
        <f t="shared" ca="1" si="1478"/>
        <v>-15.002927587558869</v>
      </c>
      <c r="O758" t="b">
        <f ca="1">IF(OR(O757,M758*MIN((B758-B$2)*Analysis!$B$19,1)&gt;Analysis!$B$18),TRUE,FALSE)</f>
        <v>1</v>
      </c>
      <c r="P758">
        <f ca="1">IF(O758,P757,SUM(C$2:C758)/COUNT(C$2:C758))</f>
        <v>9.8538943641176484</v>
      </c>
      <c r="Q758">
        <f ca="1">IF(O758,C758-P758,0)</f>
        <v>3.0210375882353091E-2</v>
      </c>
      <c r="R758">
        <f ca="1">R757+Q758*$D758</f>
        <v>9.7359873685470319E-2</v>
      </c>
      <c r="S758">
        <f t="shared" ca="1" si="1479"/>
        <v>-0.71256475004197006</v>
      </c>
      <c r="U758">
        <f ca="1">MEDIAN2(Q758,Analysis!$B$5,2)</f>
        <v>3.0210375882353091E-2</v>
      </c>
      <c r="V758">
        <f t="shared" ref="V758:W758" ca="1" si="1580">V757+U758*$D758</f>
        <v>9.7359873685470319E-2</v>
      </c>
      <c r="W758">
        <f t="shared" ca="1" si="1580"/>
        <v>-0.71256475004197006</v>
      </c>
      <c r="Y758">
        <f ca="1">AVERAGE2(U758,Analysis!$B$5,2)</f>
        <v>3.0210375882353091E-2</v>
      </c>
      <c r="Z758">
        <f t="shared" ref="Z758:AA758" ca="1" si="1581">Z757+Y758*$D758</f>
        <v>9.7359873685470319E-2</v>
      </c>
      <c r="AA758">
        <f t="shared" ca="1" si="1581"/>
        <v>-0.71256475004197006</v>
      </c>
      <c r="AD758">
        <f ca="1">IF(B758&gt;0,C758-Analysis!$B$14,0)</f>
        <v>2.7388595057141529E-2</v>
      </c>
      <c r="AE758">
        <f ca="1">IF(B758&gt;0,AE757+AD758*$D758,0)</f>
        <v>5.03441730746024E-2</v>
      </c>
      <c r="AF758">
        <f ca="1">IF(B758&gt;0,AF757+AE758*$D758,0)</f>
        <v>-1.192666989376302</v>
      </c>
      <c r="AG758">
        <f ca="1">IF(AND(B758&gt;Analysis!$B$34,B758&lt;Analysis!$B$35),FilterInput(AD758,Analysis!$B$29,Analysis!$B$30),0)</f>
        <v>2.7388595057141529E-2</v>
      </c>
      <c r="AH758">
        <f ca="1">MEDIAN2(AG758,Analysis!$B$5,2)</f>
        <v>2.7388595057141529E-2</v>
      </c>
      <c r="AI758">
        <f ca="1">AVERAGE2(AH758,Analysis!$B$6,2)</f>
        <v>2.7388595057141529E-2</v>
      </c>
      <c r="AJ758">
        <f ca="1">INTEGRAL2(AI758,$B758,AJ757,AI757,$B757,Analysis!$B$22)</f>
        <v>1.6056469865856727E-2</v>
      </c>
      <c r="AK758">
        <f ca="1">IF(AND(B758&lt;Analysis!$B$35,B758&gt;0),INTEGRAL2(AJ758,$B758,AK757,AJ757,$B757,Analysis!$B$23),0)</f>
        <v>-1.0414177026687117</v>
      </c>
      <c r="AM758">
        <f>Analysis!$B$31*'Flight Input'!U758+IF('Flight Input'!U758 &gt; 0,Analysis!$B$32,0)</f>
        <v>-0.97722399999999987</v>
      </c>
      <c r="AN758">
        <f ca="1">_xlfn.COVARIANCE.P($AK$102:$AK$1171,AM758:AM1827)</f>
        <v>0</v>
      </c>
      <c r="AO758">
        <f t="shared" ca="1" si="1475"/>
        <v>6.4193702668711827E-2</v>
      </c>
    </row>
    <row r="759" spans="1:41" x14ac:dyDescent="0.3">
      <c r="A759">
        <v>757</v>
      </c>
      <c r="B759">
        <f>'Flight Input'!M759</f>
        <v>16.168692000006558</v>
      </c>
      <c r="C759">
        <f ca="1">INDIRECT(CONCATENATE("'Flight Input'!",Analysis!$B$2,A759+2))</f>
        <v>10.149435810000002</v>
      </c>
      <c r="D759">
        <f t="shared" si="1472"/>
        <v>1.7722000004141591E-2</v>
      </c>
      <c r="F759">
        <f t="shared" ca="1" si="1476"/>
        <v>158.90727596087399</v>
      </c>
      <c r="G759">
        <f t="shared" ca="1" si="1477"/>
        <v>1285.4368531644209</v>
      </c>
      <c r="I759">
        <f>SUM(D$2:D759)/COUNT(D$2:D759)</f>
        <v>2.1289421400278893E-2</v>
      </c>
      <c r="J759">
        <f>D759/I759</f>
        <v>0.83243220522232853</v>
      </c>
      <c r="L759">
        <f ca="1">VARA(C$2:C759)</f>
        <v>7.9182793737113066E-2</v>
      </c>
      <c r="M759">
        <f ca="1">(L759-L758)/D759</f>
        <v>-1.800633202863728E-3</v>
      </c>
      <c r="N759">
        <f t="shared" ca="1" si="1478"/>
        <v>14.971846853515007</v>
      </c>
      <c r="O759" t="b">
        <f ca="1">IF(OR(O758,M759*MIN((B759-B$2)*Analysis!$B$19,1)&gt;Analysis!$B$18),TRUE,FALSE)</f>
        <v>1</v>
      </c>
      <c r="P759">
        <f ca="1">IF(O759,P758,SUM(C$2:C759)/COUNT(C$2:C759))</f>
        <v>9.8538943641176484</v>
      </c>
      <c r="Q759">
        <f ca="1">IF(O759,C759-P759,0)</f>
        <v>0.29554144588235332</v>
      </c>
      <c r="R759">
        <f ca="1">R758+Q759*$D759</f>
        <v>0.1025974591906214</v>
      </c>
      <c r="S759">
        <f t="shared" ca="1" si="1479"/>
        <v>-0.71074651786976895</v>
      </c>
      <c r="U759">
        <f ca="1">MEDIAN2(Q759,Analysis!$B$5,2)</f>
        <v>0.29554144588235332</v>
      </c>
      <c r="V759">
        <f t="shared" ref="V759:W759" ca="1" si="1582">V758+U759*$D759</f>
        <v>0.1025974591906214</v>
      </c>
      <c r="W759">
        <f t="shared" ca="1" si="1582"/>
        <v>-0.71074651786976895</v>
      </c>
      <c r="Y759">
        <f ca="1">AVERAGE2(U759,Analysis!$B$5,2)</f>
        <v>0.29554144588235332</v>
      </c>
      <c r="Z759">
        <f t="shared" ref="Z759:AA759" ca="1" si="1583">Z758+Y759*$D759</f>
        <v>0.1025974591906214</v>
      </c>
      <c r="AA759">
        <f t="shared" ca="1" si="1583"/>
        <v>-0.71074651786976895</v>
      </c>
      <c r="AD759">
        <f ca="1">IF(B759&gt;0,C759-Analysis!$B$14,0)</f>
        <v>0.29271966505714175</v>
      </c>
      <c r="AE759">
        <f ca="1">IF(B759&gt;0,AE758+AD759*$D759,0)</f>
        <v>5.5531750979957391E-2</v>
      </c>
      <c r="AF759">
        <f ca="1">IF(B759&gt;0,AF758+AE759*$D759,0)</f>
        <v>-1.1916828556852053</v>
      </c>
      <c r="AG759">
        <f ca="1">IF(AND(B759&gt;Analysis!$B$34,B759&lt;Analysis!$B$35),FilterInput(AD759,Analysis!$B$29,Analysis!$B$30),0)</f>
        <v>0.29271966505714175</v>
      </c>
      <c r="AH759">
        <f ca="1">MEDIAN2(AG759,Analysis!$B$5,2)</f>
        <v>0.29271966505714175</v>
      </c>
      <c r="AI759">
        <f ca="1">AVERAGE2(AH759,Analysis!$B$6,2)</f>
        <v>0.29271966505714175</v>
      </c>
      <c r="AJ759">
        <f ca="1">INTEGRAL2(AI759,$B759,AJ758,AI758,$B758,Analysis!$B$22)</f>
        <v>1.422225159691318E-2</v>
      </c>
      <c r="AK759">
        <f ca="1">IF(AND(B759&lt;Analysis!$B$35,B759&gt;0),INTEGRAL2(AJ759,$B759,AK758,AJ758,$B758,Analysis!$B$23),0)</f>
        <v>-1.0411195986451001</v>
      </c>
      <c r="AM759">
        <f>Analysis!$B$31*'Flight Input'!U759+IF('Flight Input'!U759 &gt; 0,Analysis!$B$32,0)</f>
        <v>-0.97722399999999987</v>
      </c>
      <c r="AN759">
        <f ca="1">_xlfn.COVARIANCE.P($AK$102:$AK$1171,AM759:AM1828)</f>
        <v>0</v>
      </c>
      <c r="AO759">
        <f t="shared" ca="1" si="1475"/>
        <v>6.3895598645100193E-2</v>
      </c>
    </row>
    <row r="760" spans="1:41" x14ac:dyDescent="0.3">
      <c r="A760">
        <v>758</v>
      </c>
      <c r="B760">
        <f>'Flight Input'!M760</f>
        <v>16.188219999996363</v>
      </c>
      <c r="C760">
        <f ca="1">INDIRECT(CONCATENATE("'Flight Input'!",Analysis!$B$2,A760+2))</f>
        <v>10.59547689</v>
      </c>
      <c r="D760">
        <f t="shared" si="1472"/>
        <v>1.9527999989804812E-2</v>
      </c>
      <c r="F760">
        <f t="shared" ca="1" si="1476"/>
        <v>159.11418443347389</v>
      </c>
      <c r="G760">
        <f t="shared" ca="1" si="1477"/>
        <v>1288.5440349564155</v>
      </c>
      <c r="I760">
        <f>SUM(D$2:D760)/COUNT(D$2:D760)</f>
        <v>2.1287097625331038E-2</v>
      </c>
      <c r="J760">
        <f>D760/I760</f>
        <v>0.9173631996955306</v>
      </c>
      <c r="L760">
        <f ca="1">VARA(C$2:C760)</f>
        <v>7.9688505649745708E-2</v>
      </c>
      <c r="M760">
        <f ca="1">(L760-L759)/D760</f>
        <v>2.5896759161033612E-2</v>
      </c>
      <c r="N760">
        <f t="shared" ca="1" si="1478"/>
        <v>22.841104067639701</v>
      </c>
      <c r="O760" t="b">
        <f ca="1">IF(OR(O759,M760*MIN((B760-B$2)*Analysis!$B$19,1)&gt;Analysis!$B$18),TRUE,FALSE)</f>
        <v>1</v>
      </c>
      <c r="P760">
        <f ca="1">IF(O760,P759,SUM(C$2:C760)/COUNT(C$2:C760))</f>
        <v>9.8538943641176484</v>
      </c>
      <c r="Q760">
        <f ca="1">IF(O760,C760-P760,0)</f>
        <v>0.74158252588235207</v>
      </c>
      <c r="R760">
        <f ca="1">R759+Q760*$D760</f>
        <v>0.11707908274849139</v>
      </c>
      <c r="S760">
        <f t="shared" ca="1" si="1479"/>
        <v>-0.70846019754305001</v>
      </c>
      <c r="U760">
        <f ca="1">MEDIAN2(Q760,Analysis!$B$5,2)</f>
        <v>0.74158252588235207</v>
      </c>
      <c r="V760">
        <f t="shared" ref="V760:W760" ca="1" si="1584">V759+U760*$D760</f>
        <v>0.11707908274849139</v>
      </c>
      <c r="W760">
        <f t="shared" ca="1" si="1584"/>
        <v>-0.70846019754305001</v>
      </c>
      <c r="Y760">
        <f ca="1">AVERAGE2(U760,Analysis!$B$5,2)</f>
        <v>0.74158252588235207</v>
      </c>
      <c r="Z760">
        <f t="shared" ref="Z760:AA760" ca="1" si="1585">Z759+Y760*$D760</f>
        <v>0.11707908274849139</v>
      </c>
      <c r="AA760">
        <f t="shared" ca="1" si="1585"/>
        <v>-0.70846019754305001</v>
      </c>
      <c r="AD760">
        <f ca="1">IF(B760&gt;0,C760-Analysis!$B$14,0)</f>
        <v>0.73876074505714051</v>
      </c>
      <c r="AE760">
        <f ca="1">IF(B760&gt;0,AE759+AD760*$D760,0)</f>
        <v>6.9958270801901423E-2</v>
      </c>
      <c r="AF760">
        <f ca="1">IF(B760&gt;0,AF759+AE760*$D760,0)</f>
        <v>-1.1903167105736989</v>
      </c>
      <c r="AG760">
        <f ca="1">IF(AND(B760&gt;Analysis!$B$34,B760&lt;Analysis!$B$35),FilterInput(AD760,Analysis!$B$29,Analysis!$B$30),0)</f>
        <v>0.73876074505714051</v>
      </c>
      <c r="AH760">
        <f ca="1">MEDIAN2(AG760,Analysis!$B$5,2)</f>
        <v>0.73876074505714051</v>
      </c>
      <c r="AI760">
        <f ca="1">AVERAGE2(AH760,Analysis!$B$6,2)</f>
        <v>0.73876074505714051</v>
      </c>
      <c r="AJ760">
        <f ca="1">INTEGRAL2(AI760,$B760,AJ759,AI759,$B759,Analysis!$B$22)</f>
        <v>1.7936293611134194E-2</v>
      </c>
      <c r="AK760">
        <f ca="1">IF(AND(B760&lt;Analysis!$B$35,B760&gt;0),INTEGRAL2(AJ760,$B760,AK759,AJ759,$B759,Analysis!$B$23),0)</f>
        <v>-1.0408539735201745</v>
      </c>
      <c r="AM760">
        <f>Analysis!$B$31*'Flight Input'!U760+IF('Flight Input'!U760 &gt; 0,Analysis!$B$32,0)</f>
        <v>-0.97523699999999991</v>
      </c>
      <c r="AN760">
        <f ca="1">_xlfn.COVARIANCE.P($AK$102:$AK$1171,AM760:AM1829)</f>
        <v>0</v>
      </c>
      <c r="AO760">
        <f t="shared" ca="1" si="1475"/>
        <v>6.5616973520174593E-2</v>
      </c>
    </row>
    <row r="761" spans="1:41" x14ac:dyDescent="0.3">
      <c r="A761">
        <v>759</v>
      </c>
      <c r="B761">
        <f>'Flight Input'!M761</f>
        <v>16.207978000005824</v>
      </c>
      <c r="C761">
        <f ca="1">INDIRECT(CONCATENATE("'Flight Input'!",Analysis!$B$2,A761+2))</f>
        <v>10.583861850000002</v>
      </c>
      <c r="D761">
        <f t="shared" si="1472"/>
        <v>1.9758000009460375E-2</v>
      </c>
      <c r="F761">
        <f t="shared" ca="1" si="1476"/>
        <v>159.32330037600633</v>
      </c>
      <c r="G761">
        <f t="shared" ca="1" si="1477"/>
        <v>1291.6919447267519</v>
      </c>
      <c r="I761">
        <f>SUM(D$2:D761)/COUNT(D$2:D761)</f>
        <v>2.1285083003966254E-2</v>
      </c>
      <c r="J761">
        <f>D761/I761</f>
        <v>0.92825571813737706</v>
      </c>
      <c r="L761">
        <f ca="1">VARA(C$2:C761)</f>
        <v>8.0170685256325216E-2</v>
      </c>
      <c r="M761">
        <f ca="1">(L761-L760)/D761</f>
        <v>2.4404272008737449E-2</v>
      </c>
      <c r="N761">
        <f t="shared" ca="1" si="1478"/>
        <v>-0.58786516825778801</v>
      </c>
      <c r="O761" t="b">
        <f ca="1">IF(OR(O760,M761*MIN((B761-B$2)*Analysis!$B$19,1)&gt;Analysis!$B$18),TRUE,FALSE)</f>
        <v>1</v>
      </c>
      <c r="P761">
        <f ca="1">IF(O761,P760,SUM(C$2:C761)/COUNT(C$2:C761))</f>
        <v>9.8538943641176484</v>
      </c>
      <c r="Q761">
        <f ca="1">IF(O761,C761-P761,0)</f>
        <v>0.72996748588235327</v>
      </c>
      <c r="R761">
        <f ca="1">R760+Q761*$D761</f>
        <v>0.13150178034146071</v>
      </c>
      <c r="S761">
        <f t="shared" ca="1" si="1479"/>
        <v>-0.70586198536581934</v>
      </c>
      <c r="U761">
        <f ca="1">MEDIAN2(Q761,Analysis!$B$5,2)</f>
        <v>0.72996748588235327</v>
      </c>
      <c r="V761">
        <f t="shared" ref="V761:W761" ca="1" si="1586">V760+U761*$D761</f>
        <v>0.13150178034146071</v>
      </c>
      <c r="W761">
        <f t="shared" ca="1" si="1586"/>
        <v>-0.70586198536581934</v>
      </c>
      <c r="Y761">
        <f ca="1">AVERAGE2(U761,Analysis!$B$5,2)</f>
        <v>0.72996748588235327</v>
      </c>
      <c r="Z761">
        <f t="shared" ref="Z761:AA761" ca="1" si="1587">Z760+Y761*$D761</f>
        <v>0.13150178034146071</v>
      </c>
      <c r="AA761">
        <f t="shared" ca="1" si="1587"/>
        <v>-0.70586198536581934</v>
      </c>
      <c r="AD761">
        <f ca="1">IF(B761&gt;0,C761-Analysis!$B$14,0)</f>
        <v>0.72714570505714171</v>
      </c>
      <c r="AE761">
        <f ca="1">IF(B761&gt;0,AE760+AD761*$D761,0)</f>
        <v>8.4325215649299498E-2</v>
      </c>
      <c r="AF761">
        <f ca="1">IF(B761&gt;0,AF760+AE761*$D761,0)</f>
        <v>-1.1886506129621024</v>
      </c>
      <c r="AG761">
        <f ca="1">IF(AND(B761&gt;Analysis!$B$34,B761&lt;Analysis!$B$35),FilterInput(AD761,Analysis!$B$29,Analysis!$B$30),0)</f>
        <v>0.72714570505714171</v>
      </c>
      <c r="AH761">
        <f ca="1">MEDIAN2(AG761,Analysis!$B$5,2)</f>
        <v>0.72714570505714171</v>
      </c>
      <c r="AI761">
        <f ca="1">AVERAGE2(AH761,Analysis!$B$6,2)</f>
        <v>0.72714570505714171</v>
      </c>
      <c r="AJ761">
        <f ca="1">INTEGRAL2(AI761,$B761,AJ760,AI760,$B760,Analysis!$B$22)</f>
        <v>3.2578947222445177E-2</v>
      </c>
      <c r="AK761">
        <f ca="1">IF(AND(B761&lt;Analysis!$B$35,B761&gt;0),INTEGRAL2(AJ761,$B761,AK760,AJ760,$B760,Analysis!$B$23),0)</f>
        <v>-1.0405400681762376</v>
      </c>
      <c r="AM761">
        <f>Analysis!$B$31*'Flight Input'!U761+IF('Flight Input'!U761 &gt; 0,Analysis!$B$32,0)</f>
        <v>-0.97324999999999995</v>
      </c>
      <c r="AN761">
        <f ca="1">_xlfn.COVARIANCE.P($AK$102:$AK$1171,AM761:AM1830)</f>
        <v>0</v>
      </c>
      <c r="AO761">
        <f t="shared" ca="1" si="1475"/>
        <v>6.7290068176237616E-2</v>
      </c>
    </row>
    <row r="762" spans="1:41" x14ac:dyDescent="0.3">
      <c r="A762">
        <v>760</v>
      </c>
      <c r="B762">
        <f>'Flight Input'!M762</f>
        <v>16.231165999997756</v>
      </c>
      <c r="C762">
        <f ca="1">INDIRECT(CONCATENATE("'Flight Input'!",Analysis!$B$2,A762+2))</f>
        <v>10.436770709999999</v>
      </c>
      <c r="D762">
        <f t="shared" si="1472"/>
        <v>2.3187999991932884E-2</v>
      </c>
      <c r="F762">
        <f t="shared" ca="1" si="1476"/>
        <v>159.56530821514562</v>
      </c>
      <c r="G762">
        <f t="shared" ca="1" si="1477"/>
        <v>1295.3919450923574</v>
      </c>
      <c r="I762">
        <f>SUM(D$2:D762)/COUNT(D$2:D762)</f>
        <v>2.1287586842108314E-2</v>
      </c>
      <c r="J762">
        <f>D762/I762</f>
        <v>1.0892733010989024</v>
      </c>
      <c r="L762">
        <f ca="1">VARA(C$2:C762)</f>
        <v>8.0420586898487495E-2</v>
      </c>
      <c r="M762">
        <f ca="1">(L762-L761)/D762</f>
        <v>1.0777196922943738E-2</v>
      </c>
      <c r="N762">
        <f t="shared" ca="1" si="1478"/>
        <v>-6.3434164244943689</v>
      </c>
      <c r="O762" t="b">
        <f ca="1">IF(OR(O761,M762*MIN((B762-B$2)*Analysis!$B$19,1)&gt;Analysis!$B$18),TRUE,FALSE)</f>
        <v>1</v>
      </c>
      <c r="P762">
        <f ca="1">IF(O762,P761,SUM(C$2:C762)/COUNT(C$2:C762))</f>
        <v>9.8538943641176484</v>
      </c>
      <c r="Q762">
        <f ca="1">IF(O762,C762-P762,0)</f>
        <v>0.58287634588235093</v>
      </c>
      <c r="R762">
        <f ca="1">R761+Q762*$D762</f>
        <v>0.14501751704507854</v>
      </c>
      <c r="S762">
        <f t="shared" ca="1" si="1479"/>
        <v>-0.70249931918174791</v>
      </c>
      <c r="U762">
        <f ca="1">MEDIAN2(Q762,Analysis!$B$5,2)</f>
        <v>0.58287634588235093</v>
      </c>
      <c r="V762">
        <f t="shared" ref="V762:W762" ca="1" si="1588">V761+U762*$D762</f>
        <v>0.14501751704507854</v>
      </c>
      <c r="W762">
        <f t="shared" ca="1" si="1588"/>
        <v>-0.70249931918174791</v>
      </c>
      <c r="Y762">
        <f ca="1">AVERAGE2(U762,Analysis!$B$5,2)</f>
        <v>0.58287634588235093</v>
      </c>
      <c r="Z762">
        <f t="shared" ref="Z762:AA762" ca="1" si="1589">Z761+Y762*$D762</f>
        <v>0.14501751704507854</v>
      </c>
      <c r="AA762">
        <f t="shared" ca="1" si="1589"/>
        <v>-0.70249931918174791</v>
      </c>
      <c r="AD762">
        <f ca="1">IF(B762&gt;0,C762-Analysis!$B$14,0)</f>
        <v>0.58005456505713937</v>
      </c>
      <c r="AE762">
        <f ca="1">IF(B762&gt;0,AE761+AD762*$D762,0)</f>
        <v>9.777552089916508E-2</v>
      </c>
      <c r="AF762">
        <f ca="1">IF(B762&gt;0,AF761+AE762*$D762,0)</f>
        <v>-1.1863833941842814</v>
      </c>
      <c r="AG762">
        <f ca="1">IF(AND(B762&gt;Analysis!$B$34,B762&lt;Analysis!$B$35),FilterInput(AD762,Analysis!$B$29,Analysis!$B$30),0)</f>
        <v>0.58005456505713937</v>
      </c>
      <c r="AH762">
        <f ca="1">MEDIAN2(AG762,Analysis!$B$5,2)</f>
        <v>0.58005456505713937</v>
      </c>
      <c r="AI762">
        <f ca="1">AVERAGE2(AH762,Analysis!$B$6,2)</f>
        <v>0.58005456505713937</v>
      </c>
      <c r="AJ762">
        <f ca="1">INTEGRAL2(AI762,$B762,AJ761,AI761,$B761,Analysis!$B$22)</f>
        <v>4.9004314775398621E-2</v>
      </c>
      <c r="AK762">
        <f ca="1">IF(AND(B762&lt;Analysis!$B$35,B762&gt;0),INTEGRAL2(AJ762,$B762,AK761,AJ761,$B761,Analysis!$B$23),0)</f>
        <v>-1.0397189747112516</v>
      </c>
      <c r="AM762">
        <f>Analysis!$B$31*'Flight Input'!U762+IF('Flight Input'!U762 &gt; 0,Analysis!$B$32,0)</f>
        <v>-0.97722399999999987</v>
      </c>
      <c r="AN762">
        <f ca="1">_xlfn.COVARIANCE.P($AK$102:$AK$1171,AM762:AM1831)</f>
        <v>0</v>
      </c>
      <c r="AO762">
        <f t="shared" ca="1" si="1475"/>
        <v>6.2494974711251761E-2</v>
      </c>
    </row>
    <row r="763" spans="1:41" x14ac:dyDescent="0.3">
      <c r="A763">
        <v>761</v>
      </c>
      <c r="B763">
        <f>'Flight Input'!M763</f>
        <v>16.248852000004263</v>
      </c>
      <c r="C763">
        <f ca="1">INDIRECT(CONCATENATE("'Flight Input'!",Analysis!$B$2,A763+2))</f>
        <v>10.430158770000002</v>
      </c>
      <c r="D763">
        <f t="shared" si="1472"/>
        <v>1.768600000650622E-2</v>
      </c>
      <c r="F763">
        <f t="shared" ca="1" si="1476"/>
        <v>159.74977600321969</v>
      </c>
      <c r="G763">
        <f t="shared" ca="1" si="1477"/>
        <v>1298.2172796317898</v>
      </c>
      <c r="I763">
        <f>SUM(D$2:D763)/COUNT(D$2:D763)</f>
        <v>2.1282854139302004E-2</v>
      </c>
      <c r="J763">
        <f>D763/I763</f>
        <v>0.83099756690275617</v>
      </c>
      <c r="L763">
        <f ca="1">VARA(C$2:C763)</f>
        <v>8.0659944419473967E-2</v>
      </c>
      <c r="M763">
        <f ca="1">(L763-L762)/D763</f>
        <v>1.3533728423522469E-2</v>
      </c>
      <c r="N763">
        <f t="shared" ca="1" si="1478"/>
        <v>-0.37385163392315718</v>
      </c>
      <c r="O763" t="b">
        <f ca="1">IF(OR(O762,M763*MIN((B763-B$2)*Analysis!$B$19,1)&gt;Analysis!$B$18),TRUE,FALSE)</f>
        <v>1</v>
      </c>
      <c r="P763">
        <f ca="1">IF(O763,P762,SUM(C$2:C763)/COUNT(C$2:C763))</f>
        <v>9.8538943641176484</v>
      </c>
      <c r="Q763">
        <f ca="1">IF(O763,C763-P763,0)</f>
        <v>0.57626440588235361</v>
      </c>
      <c r="R763">
        <f ca="1">R762+Q763*$D763</f>
        <v>0.15520932933126314</v>
      </c>
      <c r="S763">
        <f t="shared" ca="1" si="1479"/>
        <v>-0.69975428698218534</v>
      </c>
      <c r="U763">
        <f ca="1">MEDIAN2(Q763,Analysis!$B$5,2)</f>
        <v>0.57626440588235361</v>
      </c>
      <c r="V763">
        <f t="shared" ref="V763:W763" ca="1" si="1590">V762+U763*$D763</f>
        <v>0.15520932933126314</v>
      </c>
      <c r="W763">
        <f t="shared" ca="1" si="1590"/>
        <v>-0.69975428698218534</v>
      </c>
      <c r="Y763">
        <f ca="1">AVERAGE2(U763,Analysis!$B$5,2)</f>
        <v>0.57626440588235361</v>
      </c>
      <c r="Z763">
        <f t="shared" ref="Z763:AA763" ca="1" si="1591">Z762+Y763*$D763</f>
        <v>0.15520932933126314</v>
      </c>
      <c r="AA763">
        <f t="shared" ca="1" si="1591"/>
        <v>-0.69975428698218534</v>
      </c>
      <c r="AD763">
        <f ca="1">IF(B763&gt;0,C763-Analysis!$B$14,0)</f>
        <v>0.57344262505714205</v>
      </c>
      <c r="AE763">
        <f ca="1">IF(B763&gt;0,AE762+AD763*$D763,0)</f>
        <v>0.10791742716965663</v>
      </c>
      <c r="AF763">
        <f ca="1">IF(B763&gt;0,AF762+AE763*$D763,0)</f>
        <v>-1.1844747665666566</v>
      </c>
      <c r="AG763">
        <f ca="1">IF(AND(B763&gt;Analysis!$B$34,B763&lt;Analysis!$B$35),FilterInput(AD763,Analysis!$B$29,Analysis!$B$30),0)</f>
        <v>0.57344262505714205</v>
      </c>
      <c r="AH763">
        <f ca="1">MEDIAN2(AG763,Analysis!$B$5,2)</f>
        <v>0.57344262505714205</v>
      </c>
      <c r="AI763">
        <f ca="1">AVERAGE2(AH763,Analysis!$B$6,2)</f>
        <v>0.57344262505714205</v>
      </c>
      <c r="AJ763">
        <f ca="1">INTEGRAL2(AI763,$B763,AJ762,AI762,$B762,Analysis!$B$22)</f>
        <v>5.9321557462200143E-2</v>
      </c>
      <c r="AK763">
        <f ca="1">IF(AND(B763&lt;Analysis!$B$35,B763&gt;0),INTEGRAL2(AJ763,$B763,AK762,AJ762,$B762,Analysis!$B$23),0)</f>
        <v>-1.0389294072786288</v>
      </c>
      <c r="AM763">
        <f>Analysis!$B$31*'Flight Input'!U763+IF('Flight Input'!U763 &gt; 0,Analysis!$B$32,0)</f>
        <v>-0.97722399999999987</v>
      </c>
      <c r="AN763">
        <f ca="1">_xlfn.COVARIANCE.P($AK$102:$AK$1171,AM763:AM1832)</f>
        <v>0</v>
      </c>
      <c r="AO763">
        <f t="shared" ca="1" si="1475"/>
        <v>6.1705407278628943E-2</v>
      </c>
    </row>
    <row r="764" spans="1:41" x14ac:dyDescent="0.3">
      <c r="A764">
        <v>762</v>
      </c>
      <c r="B764">
        <f>'Flight Input'!M764</f>
        <v>16.26906200000667</v>
      </c>
      <c r="C764">
        <f ca="1">INDIRECT(CONCATENATE("'Flight Input'!",Analysis!$B$2,A764+2))</f>
        <v>10.652070780000001</v>
      </c>
      <c r="D764">
        <f t="shared" si="1472"/>
        <v>2.0210000002407469E-2</v>
      </c>
      <c r="F764">
        <f t="shared" ca="1" si="1476"/>
        <v>159.96505435370915</v>
      </c>
      <c r="G764">
        <f t="shared" ca="1" si="1477"/>
        <v>1301.4501733806633</v>
      </c>
      <c r="I764">
        <f>SUM(D$2:D764)/COUNT(D$2:D764)</f>
        <v>2.1281446194240463E-2</v>
      </c>
      <c r="J764">
        <f>D764/I764</f>
        <v>0.94965350653082181</v>
      </c>
      <c r="L764">
        <f ca="1">VARA(C$2:C764)</f>
        <v>8.1260180493165302E-2</v>
      </c>
      <c r="M764">
        <f ca="1">(L764-L763)/D764</f>
        <v>2.9699954162287635E-2</v>
      </c>
      <c r="N764">
        <f t="shared" ca="1" si="1478"/>
        <v>10.98030727231885</v>
      </c>
      <c r="O764" t="b">
        <f ca="1">IF(OR(O763,M764*MIN((B764-B$2)*Analysis!$B$19,1)&gt;Analysis!$B$18),TRUE,FALSE)</f>
        <v>1</v>
      </c>
      <c r="P764">
        <f ca="1">IF(O764,P763,SUM(C$2:C764)/COUNT(C$2:C764))</f>
        <v>9.8538943641176484</v>
      </c>
      <c r="Q764">
        <f ca="1">IF(O764,C764-P764,0)</f>
        <v>0.79817641588235233</v>
      </c>
      <c r="R764">
        <f ca="1">R763+Q764*$D764</f>
        <v>0.17134047469816707</v>
      </c>
      <c r="S764">
        <f t="shared" ca="1" si="1479"/>
        <v>-0.6962914959881229</v>
      </c>
      <c r="U764">
        <f ca="1">MEDIAN2(Q764,Analysis!$B$5,2)</f>
        <v>0.79817641588235233</v>
      </c>
      <c r="V764">
        <f t="shared" ref="V764:W764" ca="1" si="1592">V763+U764*$D764</f>
        <v>0.17134047469816707</v>
      </c>
      <c r="W764">
        <f t="shared" ca="1" si="1592"/>
        <v>-0.6962914959881229</v>
      </c>
      <c r="Y764">
        <f ca="1">AVERAGE2(U764,Analysis!$B$5,2)</f>
        <v>0.79817641588235233</v>
      </c>
      <c r="Z764">
        <f t="shared" ref="Z764:AA764" ca="1" si="1593">Z763+Y764*$D764</f>
        <v>0.17134047469816707</v>
      </c>
      <c r="AA764">
        <f t="shared" ca="1" si="1593"/>
        <v>-0.6962914959881229</v>
      </c>
      <c r="AD764">
        <f ca="1">IF(B764&gt;0,C764-Analysis!$B$14,0)</f>
        <v>0.79535463505714077</v>
      </c>
      <c r="AE764">
        <f ca="1">IF(B764&gt;0,AE763+AD764*$D764,0)</f>
        <v>0.12399154434607623</v>
      </c>
      <c r="AF764">
        <f ca="1">IF(B764&gt;0,AF763+AE764*$D764,0)</f>
        <v>-1.1819688974551239</v>
      </c>
      <c r="AG764">
        <f ca="1">IF(AND(B764&gt;Analysis!$B$34,B764&lt;Analysis!$B$35),FilterInput(AD764,Analysis!$B$29,Analysis!$B$30),0)</f>
        <v>0.79535463505714077</v>
      </c>
      <c r="AH764">
        <f ca="1">MEDIAN2(AG764,Analysis!$B$5,2)</f>
        <v>0.79535463505714077</v>
      </c>
      <c r="AI764">
        <f ca="1">AVERAGE2(AH764,Analysis!$B$6,2)</f>
        <v>0.79535463505714077</v>
      </c>
      <c r="AJ764">
        <f ca="1">INTEGRAL2(AI764,$B764,AJ763,AI763,$B763,Analysis!$B$22)</f>
        <v>7.0245910527902203E-2</v>
      </c>
      <c r="AK764">
        <f ca="1">IF(AND(B764&lt;Analysis!$B$35,B764&gt;0),INTEGRAL2(AJ764,$B764,AK763,AJ763,$B763,Analysis!$B$23),0)</f>
        <v>-1.0377502786000534</v>
      </c>
      <c r="AM764">
        <f>Analysis!$B$31*'Flight Input'!U764+IF('Flight Input'!U764 &gt; 0,Analysis!$B$32,0)</f>
        <v>-0.97523699999999991</v>
      </c>
      <c r="AN764">
        <f ca="1">_xlfn.COVARIANCE.P($AK$102:$AK$1171,AM764:AM1833)</f>
        <v>0</v>
      </c>
      <c r="AO764">
        <f t="shared" ca="1" si="1475"/>
        <v>6.2513278600053512E-2</v>
      </c>
    </row>
    <row r="765" spans="1:41" x14ac:dyDescent="0.3">
      <c r="A765">
        <v>763</v>
      </c>
      <c r="B765">
        <f>'Flight Input'!M765</f>
        <v>16.288060000006226</v>
      </c>
      <c r="C765">
        <f ca="1">INDIRECT(CONCATENATE("'Flight Input'!",Analysis!$B$2,A765+2))</f>
        <v>10.8045378</v>
      </c>
      <c r="D765">
        <f t="shared" si="1472"/>
        <v>1.8997999999555759E-2</v>
      </c>
      <c r="F765">
        <f t="shared" ca="1" si="1476"/>
        <v>160.17031896282876</v>
      </c>
      <c r="G765">
        <f t="shared" ca="1" si="1477"/>
        <v>1304.493089100248</v>
      </c>
      <c r="I765">
        <f>SUM(D$2:D765)/COUNT(D$2:D765)</f>
        <v>2.1278453473146514E-2</v>
      </c>
      <c r="J765">
        <f>D765/I765</f>
        <v>0.89282804427169971</v>
      </c>
      <c r="L765">
        <f ca="1">VARA(C$2:C765)</f>
        <v>8.2179997679314901E-2</v>
      </c>
      <c r="M765">
        <f ca="1">(L765-L764)/D765</f>
        <v>4.8416527327671738E-2</v>
      </c>
      <c r="N765">
        <f t="shared" ca="1" si="1478"/>
        <v>8.0254247817435935</v>
      </c>
      <c r="O765" t="b">
        <f ca="1">IF(OR(O764,M765*MIN((B765-B$2)*Analysis!$B$19,1)&gt;Analysis!$B$18),TRUE,FALSE)</f>
        <v>1</v>
      </c>
      <c r="P765">
        <f ca="1">IF(O765,P764,SUM(C$2:C765)/COUNT(C$2:C765))</f>
        <v>9.8538943641176484</v>
      </c>
      <c r="Q765">
        <f ca="1">IF(O765,C765-P765,0)</f>
        <v>0.95064343588235189</v>
      </c>
      <c r="R765">
        <f ca="1">R764+Q765*$D765</f>
        <v>0.18940079869263768</v>
      </c>
      <c r="S765">
        <f t="shared" ca="1" si="1479"/>
        <v>-0.69269325961464434</v>
      </c>
      <c r="U765">
        <f ca="1">MEDIAN2(Q765,Analysis!$B$5,2)</f>
        <v>0.95064343588235189</v>
      </c>
      <c r="V765">
        <f t="shared" ref="V765:W765" ca="1" si="1594">V764+U765*$D765</f>
        <v>0.18940079869263768</v>
      </c>
      <c r="W765">
        <f t="shared" ca="1" si="1594"/>
        <v>-0.69269325961464434</v>
      </c>
      <c r="Y765">
        <f ca="1">AVERAGE2(U765,Analysis!$B$5,2)</f>
        <v>0.95064343588235189</v>
      </c>
      <c r="Z765">
        <f t="shared" ref="Z765:AA765" ca="1" si="1595">Z764+Y765*$D765</f>
        <v>0.18940079869263768</v>
      </c>
      <c r="AA765">
        <f t="shared" ca="1" si="1595"/>
        <v>-0.69269325961464434</v>
      </c>
      <c r="AD765">
        <f ca="1">IF(B765&gt;0,C765-Analysis!$B$14,0)</f>
        <v>0.94782165505714033</v>
      </c>
      <c r="AE765">
        <f ca="1">IF(B765&gt;0,AE764+AD765*$D765,0)</f>
        <v>0.14199826014843073</v>
      </c>
      <c r="AF765">
        <f ca="1">IF(B765&gt;0,AF764+AE765*$D765,0)</f>
        <v>-1.1792712145088871</v>
      </c>
      <c r="AG765">
        <f ca="1">IF(AND(B765&gt;Analysis!$B$34,B765&lt;Analysis!$B$35),FilterInput(AD765,Analysis!$B$29,Analysis!$B$30),0)</f>
        <v>0.94782165505714033</v>
      </c>
      <c r="AH765">
        <f ca="1">MEDIAN2(AG765,Analysis!$B$5,2)</f>
        <v>0.94782165505714033</v>
      </c>
      <c r="AI765">
        <f ca="1">AVERAGE2(AH765,Analysis!$B$6,2)</f>
        <v>0.94782165505714033</v>
      </c>
      <c r="AJ765">
        <f ca="1">INTEGRAL2(AI765,$B765,AJ764,AI764,$B764,Analysis!$B$22)</f>
        <v>8.4488702107618954E-2</v>
      </c>
      <c r="AK765">
        <f ca="1">IF(AND(B765&lt;Analysis!$B$35,B765&gt;0),INTEGRAL2(AJ765,$B765,AK764,AJ764,$B764,Analysis!$B$23),0)</f>
        <v>-1.0364787785261715</v>
      </c>
      <c r="AM765">
        <f>Analysis!$B$31*'Flight Input'!U765+IF('Flight Input'!U765 &gt; 0,Analysis!$B$32,0)</f>
        <v>-0.97324999999999995</v>
      </c>
      <c r="AN765">
        <f ca="1">_xlfn.COVARIANCE.P($AK$102:$AK$1171,AM765:AM1834)</f>
        <v>0</v>
      </c>
      <c r="AO765">
        <f t="shared" ca="1" si="1475"/>
        <v>6.3228778526171592E-2</v>
      </c>
    </row>
    <row r="766" spans="1:41" x14ac:dyDescent="0.3">
      <c r="A766">
        <v>764</v>
      </c>
      <c r="B766">
        <f>'Flight Input'!M766</f>
        <v>16.308783000000403</v>
      </c>
      <c r="C766">
        <f ca="1">INDIRECT(CONCATENATE("'Flight Input'!",Analysis!$B$2,A766+2))</f>
        <v>10.661203890000001</v>
      </c>
      <c r="D766">
        <f t="shared" si="1472"/>
        <v>2.0722999994177371E-2</v>
      </c>
      <c r="F766">
        <f t="shared" ca="1" si="1476"/>
        <v>160.39125109097915</v>
      </c>
      <c r="G766">
        <f t="shared" ca="1" si="1477"/>
        <v>1307.8168769956724</v>
      </c>
      <c r="I766">
        <f>SUM(D$2:D766)/COUNT(D$2:D766)</f>
        <v>2.1277726439797078E-2</v>
      </c>
      <c r="J766">
        <f>D766/I766</f>
        <v>0.97392924252554702</v>
      </c>
      <c r="L766">
        <f ca="1">VARA(C$2:C766)</f>
        <v>8.2790195315047277E-2</v>
      </c>
      <c r="M766">
        <f ca="1">(L766-L765)/D766</f>
        <v>2.944542951811157E-2</v>
      </c>
      <c r="N766">
        <f t="shared" ca="1" si="1478"/>
        <v>-6.9166583043127057</v>
      </c>
      <c r="O766" t="b">
        <f ca="1">IF(OR(O765,M766*MIN((B766-B$2)*Analysis!$B$19,1)&gt;Analysis!$B$18),TRUE,FALSE)</f>
        <v>1</v>
      </c>
      <c r="P766">
        <f ca="1">IF(O766,P765,SUM(C$2:C766)/COUNT(C$2:C766))</f>
        <v>9.8538943641176484</v>
      </c>
      <c r="Q766">
        <f ca="1">IF(O766,C766-P766,0)</f>
        <v>0.80730952588235283</v>
      </c>
      <c r="R766">
        <f ca="1">R765+Q766*$D766</f>
        <v>0.206130673992797</v>
      </c>
      <c r="S766">
        <f t="shared" ca="1" si="1479"/>
        <v>-0.68842161365869181</v>
      </c>
      <c r="U766">
        <f ca="1">MEDIAN2(Q766,Analysis!$B$5,2)</f>
        <v>0.80730952588235283</v>
      </c>
      <c r="V766">
        <f t="shared" ref="V766:W766" ca="1" si="1596">V765+U766*$D766</f>
        <v>0.206130673992797</v>
      </c>
      <c r="W766">
        <f t="shared" ca="1" si="1596"/>
        <v>-0.68842161365869181</v>
      </c>
      <c r="Y766">
        <f ca="1">AVERAGE2(U766,Analysis!$B$5,2)</f>
        <v>0.80730952588235283</v>
      </c>
      <c r="Z766">
        <f t="shared" ref="Z766:AA766" ca="1" si="1597">Z765+Y766*$D766</f>
        <v>0.206130673992797</v>
      </c>
      <c r="AA766">
        <f t="shared" ca="1" si="1597"/>
        <v>-0.68842161365869181</v>
      </c>
      <c r="AD766">
        <f ca="1">IF(B766&gt;0,C766-Analysis!$B$14,0)</f>
        <v>0.80448774505714127</v>
      </c>
      <c r="AE766">
        <f ca="1">IF(B766&gt;0,AE765+AD766*$D766,0)</f>
        <v>0.15866965968456564</v>
      </c>
      <c r="AF766">
        <f ca="1">IF(B766&gt;0,AF765+AE766*$D766,0)</f>
        <v>-1.1759831031521677</v>
      </c>
      <c r="AG766">
        <f ca="1">IF(AND(B766&gt;Analysis!$B$34,B766&lt;Analysis!$B$35),FilterInput(AD766,Analysis!$B$29,Analysis!$B$30),0)</f>
        <v>0.80448774505714127</v>
      </c>
      <c r="AH766">
        <f ca="1">MEDIAN2(AG766,Analysis!$B$5,2)</f>
        <v>0.80448774505714127</v>
      </c>
      <c r="AI766">
        <f ca="1">AVERAGE2(AH766,Analysis!$B$6,2)</f>
        <v>0.80448774505714127</v>
      </c>
      <c r="AJ766">
        <f ca="1">INTEGRAL2(AI766,$B766,AJ765,AI765,$B765,Analysis!$B$22)</f>
        <v>0.10440401438847652</v>
      </c>
      <c r="AK766">
        <f ca="1">IF(AND(B766&lt;Analysis!$B$35,B766&gt;0),INTEGRAL2(AJ766,$B766,AK765,AJ765,$B765,Analysis!$B$23),0)</f>
        <v>-1.0347428700728842</v>
      </c>
      <c r="AM766">
        <f>Analysis!$B$31*'Flight Input'!U766+IF('Flight Input'!U766 &gt; 0,Analysis!$B$32,0)</f>
        <v>-0.97126299999999999</v>
      </c>
      <c r="AN766">
        <f ca="1">_xlfn.COVARIANCE.P($AK$102:$AK$1171,AM766:AM1835)</f>
        <v>0</v>
      </c>
      <c r="AO766">
        <f t="shared" ca="1" si="1475"/>
        <v>6.3479870072884248E-2</v>
      </c>
    </row>
    <row r="767" spans="1:41" x14ac:dyDescent="0.3">
      <c r="A767">
        <v>765</v>
      </c>
      <c r="B767">
        <f>'Flight Input'!M767</f>
        <v>16.328875000006519</v>
      </c>
      <c r="C767">
        <f ca="1">INDIRECT(CONCATENATE("'Flight Input'!",Analysis!$B$2,A767+2))</f>
        <v>10.528366680000001</v>
      </c>
      <c r="D767">
        <f t="shared" si="1472"/>
        <v>2.0092000006115995E-2</v>
      </c>
      <c r="F767">
        <f t="shared" ca="1" si="1476"/>
        <v>160.60278703437811</v>
      </c>
      <c r="G767">
        <f t="shared" ca="1" si="1477"/>
        <v>1311.0437081937494</v>
      </c>
      <c r="I767">
        <f>SUM(D$2:D767)/COUNT(D$2:D767)</f>
        <v>2.1276176470602724E-2</v>
      </c>
      <c r="J767">
        <f>D767/I767</f>
        <v>0.94434260939117021</v>
      </c>
      <c r="L767">
        <f ca="1">VARA(C$2:C767)</f>
        <v>8.3163292807394415E-2</v>
      </c>
      <c r="M767">
        <f ca="1">(L767-L766)/D767</f>
        <v>1.8569455118134948E-2</v>
      </c>
      <c r="N767">
        <f t="shared" ca="1" si="1478"/>
        <v>-6.6114478379237678</v>
      </c>
      <c r="O767" t="b">
        <f ca="1">IF(OR(O766,M767*MIN((B767-B$2)*Analysis!$B$19,1)&gt;Analysis!$B$18),TRUE,FALSE)</f>
        <v>1</v>
      </c>
      <c r="P767">
        <f ca="1">IF(O767,P766,SUM(C$2:C767)/COUNT(C$2:C767))</f>
        <v>9.8538943641176484</v>
      </c>
      <c r="Q767">
        <f ca="1">IF(O767,C767-P767,0)</f>
        <v>0.6744723158823529</v>
      </c>
      <c r="R767">
        <f ca="1">R766+Q767*$D767</f>
        <v>0.2196821717676303</v>
      </c>
      <c r="S767">
        <f t="shared" ca="1" si="1479"/>
        <v>-0.68400775946219305</v>
      </c>
      <c r="U767">
        <f ca="1">MEDIAN2(Q767,Analysis!$B$5,2)</f>
        <v>0.6744723158823529</v>
      </c>
      <c r="V767">
        <f t="shared" ref="V767:W767" ca="1" si="1598">V766+U767*$D767</f>
        <v>0.2196821717676303</v>
      </c>
      <c r="W767">
        <f t="shared" ca="1" si="1598"/>
        <v>-0.68400775946219305</v>
      </c>
      <c r="Y767">
        <f ca="1">AVERAGE2(U767,Analysis!$B$5,2)</f>
        <v>0.6744723158823529</v>
      </c>
      <c r="Z767">
        <f t="shared" ref="Z767:AA767" ca="1" si="1599">Z766+Y767*$D767</f>
        <v>0.2196821717676303</v>
      </c>
      <c r="AA767">
        <f t="shared" ca="1" si="1599"/>
        <v>-0.68400775946219305</v>
      </c>
      <c r="AD767">
        <f ca="1">IF(B767&gt;0,C767-Analysis!$B$14,0)</f>
        <v>0.67165053505714134</v>
      </c>
      <c r="AE767">
        <f ca="1">IF(B767&gt;0,AE766+AD767*$D767,0)</f>
        <v>0.17216446223904153</v>
      </c>
      <c r="AF767">
        <f ca="1">IF(B767&gt;0,AF766+AE767*$D767,0)</f>
        <v>-1.1725239747758078</v>
      </c>
      <c r="AG767">
        <f ca="1">IF(AND(B767&gt;Analysis!$B$34,B767&lt;Analysis!$B$35),FilterInput(AD767,Analysis!$B$29,Analysis!$B$30),0)</f>
        <v>0.67165053505714134</v>
      </c>
      <c r="AH767">
        <f ca="1">MEDIAN2(AG767,Analysis!$B$5,2)</f>
        <v>0.67165053505714134</v>
      </c>
      <c r="AI767">
        <f ca="1">AVERAGE2(AH767,Analysis!$B$6,2)</f>
        <v>0.67165053505714134</v>
      </c>
      <c r="AJ767">
        <f ca="1">INTEGRAL2(AI767,$B767,AJ766,AI766,$B766,Analysis!$B$22)</f>
        <v>0.12099958597893866</v>
      </c>
      <c r="AK767">
        <f ca="1">IF(AND(B767&lt;Analysis!$B$35,B767&gt;0),INTEGRAL2(AJ767,$B767,AK766,AJ766,$B766,Analysis!$B$23),0)</f>
        <v>-1.032679307079263</v>
      </c>
      <c r="AM767">
        <f>Analysis!$B$31*'Flight Input'!U767+IF('Flight Input'!U767 &gt; 0,Analysis!$B$32,0)</f>
        <v>-0.96927599999999992</v>
      </c>
      <c r="AN767">
        <f ca="1">_xlfn.COVARIANCE.P($AK$102:$AK$1171,AM767:AM1836)</f>
        <v>0</v>
      </c>
      <c r="AO767">
        <f t="shared" ca="1" si="1475"/>
        <v>6.3403307079263116E-2</v>
      </c>
    </row>
    <row r="768" spans="1:41" x14ac:dyDescent="0.3">
      <c r="A768">
        <v>766</v>
      </c>
      <c r="B768">
        <f>'Flight Input'!M768</f>
        <v>16.336725999994087</v>
      </c>
      <c r="C768">
        <f ca="1">INDIRECT(CONCATENATE("'Flight Input'!",Analysis!$B$2,A768+2))</f>
        <v>10.474244910000001</v>
      </c>
      <c r="D768">
        <f t="shared" si="1472"/>
        <v>7.850999987567775E-3</v>
      </c>
      <c r="F768">
        <f t="shared" ca="1" si="1476"/>
        <v>160.6850203310363</v>
      </c>
      <c r="G768">
        <f t="shared" ca="1" si="1477"/>
        <v>1312.3052462863707</v>
      </c>
      <c r="I768">
        <f>SUM(D$2:D768)/COUNT(D$2:D768)</f>
        <v>2.1258650130546543E-2</v>
      </c>
      <c r="J768">
        <f>D768/I768</f>
        <v>0.36930849039594837</v>
      </c>
      <c r="L768">
        <f ca="1">VARA(C$2:C768)</f>
        <v>8.3452402041308563E-2</v>
      </c>
      <c r="M768">
        <f ca="1">(L768-L767)/D768</f>
        <v>3.6824510810337316E-2</v>
      </c>
      <c r="N768">
        <f t="shared" ca="1" si="1478"/>
        <v>-6.8936148370529917</v>
      </c>
      <c r="O768" t="b">
        <f ca="1">IF(OR(O767,M768*MIN((B768-B$2)*Analysis!$B$19,1)&gt;Analysis!$B$18),TRUE,FALSE)</f>
        <v>1</v>
      </c>
      <c r="P768">
        <f ca="1">IF(O768,P767,SUM(C$2:C768)/COUNT(C$2:C768))</f>
        <v>9.8538943641176484</v>
      </c>
      <c r="Q768">
        <f ca="1">IF(O768,C768-P768,0)</f>
        <v>0.62035054588235283</v>
      </c>
      <c r="R768">
        <f ca="1">R767+Q768*$D768</f>
        <v>0.22455254389564031</v>
      </c>
      <c r="S768">
        <f t="shared" ca="1" si="1479"/>
        <v>-0.68224479744286004</v>
      </c>
      <c r="U768">
        <f ca="1">MEDIAN2(Q768,Analysis!$B$5,2)</f>
        <v>0.62035054588235283</v>
      </c>
      <c r="V768">
        <f t="shared" ref="V768:W768" ca="1" si="1600">V767+U768*$D768</f>
        <v>0.22455254389564031</v>
      </c>
      <c r="W768">
        <f t="shared" ca="1" si="1600"/>
        <v>-0.68224479744286004</v>
      </c>
      <c r="Y768">
        <f ca="1">AVERAGE2(U768,Analysis!$B$5,2)</f>
        <v>0.62035054588235283</v>
      </c>
      <c r="Z768">
        <f t="shared" ref="Z768:AA768" ca="1" si="1601">Z767+Y768*$D768</f>
        <v>0.22455254389564031</v>
      </c>
      <c r="AA768">
        <f t="shared" ca="1" si="1601"/>
        <v>-0.68224479744286004</v>
      </c>
      <c r="AD768">
        <f ca="1">IF(B768&gt;0,C768-Analysis!$B$14,0)</f>
        <v>0.61752876505714127</v>
      </c>
      <c r="AE768">
        <f ca="1">IF(B768&gt;0,AE767+AD768*$D768,0)</f>
        <v>0.17701268056582789</v>
      </c>
      <c r="AF768">
        <f ca="1">IF(B768&gt;0,AF767+AE768*$D768,0)</f>
        <v>-1.1711342482228861</v>
      </c>
      <c r="AG768">
        <f ca="1">IF(AND(B768&gt;Analysis!$B$34,B768&lt;Analysis!$B$35),FilterInput(AD768,Analysis!$B$29,Analysis!$B$30),0)</f>
        <v>0.61752876505714127</v>
      </c>
      <c r="AH768">
        <f ca="1">MEDIAN2(AG768,Analysis!$B$5,2)</f>
        <v>0.61752876505714127</v>
      </c>
      <c r="AI768">
        <f ca="1">AVERAGE2(AH768,Analysis!$B$6,2)</f>
        <v>0.61752876505714127</v>
      </c>
      <c r="AJ768">
        <f ca="1">INTEGRAL2(AI768,$B768,AJ767,AI767,$B767,Analysis!$B$22)</f>
        <v>0.12908090966430286</v>
      </c>
      <c r="AK768">
        <f ca="1">IF(AND(B768&lt;Analysis!$B$35,B768&gt;0),INTEGRAL2(AJ768,$B768,AK767,AJ767,$B767,Analysis!$B$23),0)</f>
        <v>-1.0321239477623771</v>
      </c>
      <c r="AM768">
        <f>Analysis!$B$31*'Flight Input'!U768+IF('Flight Input'!U768 &gt; 0,Analysis!$B$32,0)</f>
        <v>-0.96927599999999992</v>
      </c>
      <c r="AN768">
        <f ca="1">_xlfn.COVARIANCE.P($AK$102:$AK$1171,AM768:AM1837)</f>
        <v>0</v>
      </c>
      <c r="AO768">
        <f t="shared" ca="1" si="1475"/>
        <v>6.2847947762377232E-2</v>
      </c>
    </row>
    <row r="769" spans="1:41" x14ac:dyDescent="0.3">
      <c r="A769">
        <v>767</v>
      </c>
      <c r="B769">
        <f>'Flight Input'!M769</f>
        <v>16.388292999996338</v>
      </c>
      <c r="C769">
        <f ca="1">INDIRECT(CONCATENATE("'Flight Input'!",Analysis!$B$2,A769+2))</f>
        <v>10.055809170000002</v>
      </c>
      <c r="D769">
        <f t="shared" si="1472"/>
        <v>5.1567000002251007E-2</v>
      </c>
      <c r="F769">
        <f t="shared" ca="1" si="1476"/>
        <v>161.20356824252832</v>
      </c>
      <c r="G769">
        <f t="shared" ca="1" si="1477"/>
        <v>1320.6180306902961</v>
      </c>
      <c r="I769">
        <f>SUM(D$2:D769)/COUNT(D$2:D769)</f>
        <v>2.1298165580183704E-2</v>
      </c>
      <c r="J769">
        <f>D769/I769</f>
        <v>2.4211944361175459</v>
      </c>
      <c r="L769">
        <f ca="1">VARA(C$2:C769)</f>
        <v>8.3366675686930611E-2</v>
      </c>
      <c r="M769">
        <f ca="1">(L769-L768)/D769</f>
        <v>-1.6624266366903194E-3</v>
      </c>
      <c r="N769">
        <f t="shared" ca="1" si="1478"/>
        <v>-8.1144092148415456</v>
      </c>
      <c r="O769" t="b">
        <f ca="1">IF(OR(O768,M769*MIN((B769-B$2)*Analysis!$B$19,1)&gt;Analysis!$B$18),TRUE,FALSE)</f>
        <v>1</v>
      </c>
      <c r="P769">
        <f ca="1">IF(O769,P768,SUM(C$2:C769)/COUNT(C$2:C769))</f>
        <v>9.8538943641176484</v>
      </c>
      <c r="Q769">
        <f ca="1">IF(O769,C769-P769,0)</f>
        <v>0.20191480588235322</v>
      </c>
      <c r="R769">
        <f ca="1">R768+Q769*$D769</f>
        <v>0.23496468469103013</v>
      </c>
      <c r="S769">
        <f t="shared" ca="1" si="1479"/>
        <v>-0.67012837354686883</v>
      </c>
      <c r="U769">
        <f ca="1">MEDIAN2(Q769,Analysis!$B$5,2)</f>
        <v>0.20191480588235322</v>
      </c>
      <c r="V769">
        <f t="shared" ref="V769:W769" ca="1" si="1602">V768+U769*$D769</f>
        <v>0.23496468469103013</v>
      </c>
      <c r="W769">
        <f t="shared" ca="1" si="1602"/>
        <v>-0.67012837354686883</v>
      </c>
      <c r="Y769">
        <f ca="1">AVERAGE2(U769,Analysis!$B$5,2)</f>
        <v>0.20191480588235322</v>
      </c>
      <c r="Z769">
        <f t="shared" ref="Z769:AA769" ca="1" si="1603">Z768+Y769*$D769</f>
        <v>0.23496468469103013</v>
      </c>
      <c r="AA769">
        <f t="shared" ca="1" si="1603"/>
        <v>-0.67012837354686883</v>
      </c>
      <c r="AD769">
        <f ca="1">IF(B769&gt;0,C769-Analysis!$B$14,0)</f>
        <v>0.19909302505714166</v>
      </c>
      <c r="AE769">
        <f ca="1">IF(B769&gt;0,AE768+AD769*$D769,0)</f>
        <v>0.18727931058939767</v>
      </c>
      <c r="AF769">
        <f ca="1">IF(B769&gt;0,AF768+AE769*$D769,0)</f>
        <v>-1.1614768160133011</v>
      </c>
      <c r="AG769">
        <f ca="1">IF(AND(B769&gt;Analysis!$B$34,B769&lt;Analysis!$B$35),FilterInput(AD769,Analysis!$B$29,Analysis!$B$30),0)</f>
        <v>0.19909302505714166</v>
      </c>
      <c r="AH769">
        <f ca="1">MEDIAN2(AG769,Analysis!$B$5,2)</f>
        <v>0.19909302505714166</v>
      </c>
      <c r="AI769">
        <f ca="1">AVERAGE2(AH769,Analysis!$B$6,2)</f>
        <v>0.19909302505714166</v>
      </c>
      <c r="AJ769">
        <f ca="1">INTEGRAL2(AI769,$B769,AJ768,AI768,$B768,Analysis!$B$22)</f>
        <v>0.14315319760963333</v>
      </c>
      <c r="AK769">
        <f ca="1">IF(AND(B769&lt;Analysis!$B$35,B769&gt;0),INTEGRAL2(AJ769,$B769,AK768,AJ768,$B768,Analysis!$B$23),0)</f>
        <v>-1.0248634043320288</v>
      </c>
      <c r="AM769">
        <f>Analysis!$B$31*'Flight Input'!U769+IF('Flight Input'!U769 &gt; 0,Analysis!$B$32,0)</f>
        <v>-0.96331499999999992</v>
      </c>
      <c r="AN769">
        <f ca="1">_xlfn.COVARIANCE.P($AK$102:$AK$1171,AM769:AM1838)</f>
        <v>0</v>
      </c>
      <c r="AO769">
        <f t="shared" ca="1" si="1475"/>
        <v>6.1548404332028905E-2</v>
      </c>
    </row>
    <row r="770" spans="1:41" x14ac:dyDescent="0.3">
      <c r="A770">
        <v>768</v>
      </c>
      <c r="B770">
        <f>'Flight Input'!M770</f>
        <v>16.409929000001284</v>
      </c>
      <c r="C770">
        <f ca="1">INDIRECT(CONCATENATE("'Flight Input'!",Analysis!$B$2,A770+2))</f>
        <v>9.9435827700000008</v>
      </c>
      <c r="D770">
        <f t="shared" si="1472"/>
        <v>2.1636000004946254E-2</v>
      </c>
      <c r="F770">
        <f t="shared" ca="1" si="1476"/>
        <v>161.41870759938922</v>
      </c>
      <c r="G770">
        <f t="shared" ca="1" si="1477"/>
        <v>1324.1104858487149</v>
      </c>
      <c r="I770">
        <f>SUM(D$2:D770)/COUNT(D$2:D770)</f>
        <v>2.1298605468757614E-2</v>
      </c>
      <c r="J770">
        <f>D770/I770</f>
        <v>1.0158411562054406</v>
      </c>
      <c r="L770">
        <f ca="1">VARA(C$2:C770)</f>
        <v>8.3258684115266893E-2</v>
      </c>
      <c r="M770">
        <f ca="1">(L770-L769)/D770</f>
        <v>-4.9912909798035636E-3</v>
      </c>
      <c r="N770">
        <f t="shared" ca="1" si="1478"/>
        <v>-5.1870216294298626</v>
      </c>
      <c r="O770" t="b">
        <f ca="1">IF(OR(O769,M770*MIN((B770-B$2)*Analysis!$B$19,1)&gt;Analysis!$B$18),TRUE,FALSE)</f>
        <v>1</v>
      </c>
      <c r="P770">
        <f ca="1">IF(O770,P769,SUM(C$2:C770)/COUNT(C$2:C770))</f>
        <v>9.8538943641176484</v>
      </c>
      <c r="Q770">
        <f ca="1">IF(O770,C770-P770,0)</f>
        <v>8.9688405882352384E-2</v>
      </c>
      <c r="R770">
        <f ca="1">R769+Q770*$D770</f>
        <v>0.23690518304114433</v>
      </c>
      <c r="S770">
        <f t="shared" ca="1" si="1479"/>
        <v>-0.66500269300541881</v>
      </c>
      <c r="U770">
        <f ca="1">MEDIAN2(Q770,Analysis!$B$5,2)</f>
        <v>8.9688405882352384E-2</v>
      </c>
      <c r="V770">
        <f t="shared" ref="V770:W770" ca="1" si="1604">V769+U770*$D770</f>
        <v>0.23690518304114433</v>
      </c>
      <c r="W770">
        <f t="shared" ca="1" si="1604"/>
        <v>-0.66500269300541881</v>
      </c>
      <c r="Y770">
        <f ca="1">AVERAGE2(U770,Analysis!$B$5,2)</f>
        <v>8.9688405882352384E-2</v>
      </c>
      <c r="Z770">
        <f t="shared" ref="Z770:AA770" ca="1" si="1605">Z769+Y770*$D770</f>
        <v>0.23690518304114433</v>
      </c>
      <c r="AA770">
        <f t="shared" ca="1" si="1605"/>
        <v>-0.66500269300541881</v>
      </c>
      <c r="AD770">
        <f ca="1">IF(B770&gt;0,C770-Analysis!$B$14,0)</f>
        <v>8.6866625057140823E-2</v>
      </c>
      <c r="AE770">
        <f ca="1">IF(B770&gt;0,AE769+AD770*$D770,0)</f>
        <v>0.18915875688956363</v>
      </c>
      <c r="AF770">
        <f ca="1">IF(B770&gt;0,AF769+AE770*$D770,0)</f>
        <v>-1.1573841771483029</v>
      </c>
      <c r="AG770">
        <f ca="1">IF(AND(B770&gt;Analysis!$B$34,B770&lt;Analysis!$B$35),FilterInput(AD770,Analysis!$B$29,Analysis!$B$30),0)</f>
        <v>8.6866625057140823E-2</v>
      </c>
      <c r="AH770">
        <f ca="1">MEDIAN2(AG770,Analysis!$B$5,2)</f>
        <v>8.6866625057140823E-2</v>
      </c>
      <c r="AI770">
        <f ca="1">AVERAGE2(AH770,Analysis!$B$6,2)</f>
        <v>8.6866625057140823E-2</v>
      </c>
      <c r="AJ770">
        <f ca="1">INTEGRAL2(AI770,$B770,AJ769,AI769,$B769,Analysis!$B$22)</f>
        <v>0.14746535705400188</v>
      </c>
      <c r="AK770">
        <f ca="1">IF(AND(B770&lt;Analysis!$B$35,B770&gt;0),INTEGRAL2(AJ770,$B770,AK769,AJ769,$B769,Analysis!$B$23),0)</f>
        <v>-1.0217615345183395</v>
      </c>
      <c r="AM770">
        <f>Analysis!$B$31*'Flight Input'!U770+IF('Flight Input'!U770 &gt; 0,Analysis!$B$32,0)</f>
        <v>-0.96927599999999992</v>
      </c>
      <c r="AN770">
        <f ca="1">_xlfn.COVARIANCE.P($AK$102:$AK$1171,AM770:AM1839)</f>
        <v>0</v>
      </c>
      <c r="AO770">
        <f t="shared" ca="1" si="1475"/>
        <v>5.2485534518339594E-2</v>
      </c>
    </row>
    <row r="771" spans="1:41" x14ac:dyDescent="0.3">
      <c r="A771">
        <v>769</v>
      </c>
      <c r="B771">
        <f>'Flight Input'!M771</f>
        <v>16.429648000004818</v>
      </c>
      <c r="C771">
        <f ca="1">INDIRECT(CONCATENATE("'Flight Input'!",Analysis!$B$2,A771+2))</f>
        <v>9.8954352900000018</v>
      </c>
      <c r="D771">
        <f t="shared" ref="D771:D834" si="1606">B771-B770</f>
        <v>1.9719000003533438E-2</v>
      </c>
      <c r="F771">
        <f t="shared" ca="1" si="1476"/>
        <v>161.61383568790771</v>
      </c>
      <c r="G771">
        <f t="shared" ca="1" si="1477"/>
        <v>1327.2973490752158</v>
      </c>
      <c r="I771">
        <f>SUM(D$2:D771)/COUNT(D$2:D771)</f>
        <v>2.1296551365421822E-2</v>
      </c>
      <c r="J771">
        <f>D771/I771</f>
        <v>0.92592456239418286</v>
      </c>
      <c r="L771">
        <f ca="1">VARA(C$2:C771)</f>
        <v>8.3151393567097998E-2</v>
      </c>
      <c r="M771">
        <f ca="1">(L771-L770)/D771</f>
        <v>-5.4409730792469102E-3</v>
      </c>
      <c r="N771">
        <f t="shared" ca="1" si="1478"/>
        <v>-2.4416795979193417</v>
      </c>
      <c r="O771" t="b">
        <f ca="1">IF(OR(O770,M771*MIN((B771-B$2)*Analysis!$B$19,1)&gt;Analysis!$B$18),TRUE,FALSE)</f>
        <v>1</v>
      </c>
      <c r="P771">
        <f ca="1">IF(O771,P770,SUM(C$2:C771)/COUNT(C$2:C771))</f>
        <v>9.8538943641176484</v>
      </c>
      <c r="Q771">
        <f ca="1">IF(O771,C771-P771,0)</f>
        <v>4.1540925882353363E-2</v>
      </c>
      <c r="R771">
        <f ca="1">R770+Q771*$D771</f>
        <v>0.23772432855876524</v>
      </c>
      <c r="S771">
        <f t="shared" ca="1" si="1479"/>
        <v>-0.66031500696972856</v>
      </c>
      <c r="U771">
        <f ca="1">MEDIAN2(Q771,Analysis!$B$5,2)</f>
        <v>4.1540925882353363E-2</v>
      </c>
      <c r="V771">
        <f t="shared" ref="V771:W771" ca="1" si="1607">V770+U771*$D771</f>
        <v>0.23772432855876524</v>
      </c>
      <c r="W771">
        <f t="shared" ca="1" si="1607"/>
        <v>-0.66031500696972856</v>
      </c>
      <c r="Y771">
        <f ca="1">AVERAGE2(U771,Analysis!$B$5,2)</f>
        <v>4.1540925882353363E-2</v>
      </c>
      <c r="Z771">
        <f t="shared" ref="Z771:AA771" ca="1" si="1608">Z770+Y771*$D771</f>
        <v>0.23772432855876524</v>
      </c>
      <c r="AA771">
        <f t="shared" ca="1" si="1608"/>
        <v>-0.66031500696972856</v>
      </c>
      <c r="AD771">
        <f ca="1">IF(B771&gt;0,C771-Analysis!$B$14,0)</f>
        <v>3.8719145057141802E-2</v>
      </c>
      <c r="AE771">
        <f ca="1">IF(B771&gt;0,AE770+AD771*$D771,0)</f>
        <v>0.18992225971108223</v>
      </c>
      <c r="AF771">
        <f ca="1">IF(B771&gt;0,AF770+AE771*$D771,0)</f>
        <v>-1.153639100108389</v>
      </c>
      <c r="AG771">
        <f ca="1">IF(AND(B771&gt;Analysis!$B$34,B771&lt;Analysis!$B$35),FilterInput(AD771,Analysis!$B$29,Analysis!$B$30),0)</f>
        <v>3.8719145057141802E-2</v>
      </c>
      <c r="AH771">
        <f ca="1">MEDIAN2(AG771,Analysis!$B$5,2)</f>
        <v>3.8719145057141802E-2</v>
      </c>
      <c r="AI771">
        <f ca="1">AVERAGE2(AH771,Analysis!$B$6,2)</f>
        <v>3.8719145057141802E-2</v>
      </c>
      <c r="AJ771">
        <f ca="1">INTEGRAL2(AI771,$B771,AJ770,AI770,$B770,Analysis!$B$22)</f>
        <v>0.14937400760694466</v>
      </c>
      <c r="AK771">
        <f ca="1">IF(AND(B771&lt;Analysis!$B$35,B771&gt;0),INTEGRAL2(AJ771,$B771,AK770,AJ770,$B770,Analysis!$B$23),0)</f>
        <v>-1.0188591011072745</v>
      </c>
      <c r="AM771">
        <f>Analysis!$B$31*'Flight Input'!U771+IF('Flight Input'!U771 &gt; 0,Analysis!$B$32,0)</f>
        <v>-0.96728899999999995</v>
      </c>
      <c r="AN771">
        <f ca="1">_xlfn.COVARIANCE.P($AK$102:$AK$1171,AM771:AM1840)</f>
        <v>0</v>
      </c>
      <c r="AO771">
        <f t="shared" ref="AO771:AO834" ca="1" si="1609">AM771-AK771</f>
        <v>5.1570101107274557E-2</v>
      </c>
    </row>
    <row r="772" spans="1:41" x14ac:dyDescent="0.3">
      <c r="A772">
        <v>770</v>
      </c>
      <c r="B772">
        <f>'Flight Input'!M772</f>
        <v>16.444742000006954</v>
      </c>
      <c r="C772">
        <f ca="1">INDIRECT(CONCATENATE("'Flight Input'!",Analysis!$B$2,A772+2))</f>
        <v>9.8231257800000016</v>
      </c>
      <c r="D772">
        <f t="shared" si="1606"/>
        <v>1.5094000002136454E-2</v>
      </c>
      <c r="F772">
        <f t="shared" ref="F772:F835" ca="1" si="1610">F771+C772*$D772</f>
        <v>161.76210594845202</v>
      </c>
      <c r="G772">
        <f t="shared" ref="G772:G835" ca="1" si="1611">G771+F772*$D772</f>
        <v>1329.7389863027474</v>
      </c>
      <c r="I772">
        <f>SUM(D$2:D772)/COUNT(D$2:D772)</f>
        <v>2.1288496103911061E-2</v>
      </c>
      <c r="J772">
        <f>D772/I772</f>
        <v>0.70902143244225824</v>
      </c>
      <c r="L772">
        <f ca="1">VARA(C$2:C772)</f>
        <v>8.3056302101633006E-2</v>
      </c>
      <c r="M772">
        <f ca="1">(L772-L771)/D772</f>
        <v>-6.2999513350690288E-3</v>
      </c>
      <c r="N772">
        <f t="shared" ref="N772:N835" ca="1" si="1612">(C772-C771)/D772</f>
        <v>-4.7906128256105251</v>
      </c>
      <c r="O772" t="b">
        <f ca="1">IF(OR(O771,M772*MIN((B772-B$2)*Analysis!$B$19,1)&gt;Analysis!$B$18),TRUE,FALSE)</f>
        <v>1</v>
      </c>
      <c r="P772">
        <f ca="1">IF(O772,P771,SUM(C$2:C772)/COUNT(C$2:C772))</f>
        <v>9.8538943641176484</v>
      </c>
      <c r="Q772">
        <f ca="1">IF(O772,C772-P772,0)</f>
        <v>-3.0768584117646824E-2</v>
      </c>
      <c r="R772">
        <f ca="1">R771+Q772*$D772</f>
        <v>0.23725990755002774</v>
      </c>
      <c r="S772">
        <f t="shared" ref="S772:S835" ca="1" si="1613">S771+R772*$D772</f>
        <v>-0.65673380592466157</v>
      </c>
      <c r="U772">
        <f ca="1">MEDIAN2(Q772,Analysis!$B$5,2)</f>
        <v>-3.0768584117646824E-2</v>
      </c>
      <c r="V772">
        <f t="shared" ref="V772:W772" ca="1" si="1614">V771+U772*$D772</f>
        <v>0.23725990755002774</v>
      </c>
      <c r="W772">
        <f t="shared" ca="1" si="1614"/>
        <v>-0.65673380592466157</v>
      </c>
      <c r="Y772">
        <f ca="1">AVERAGE2(U772,Analysis!$B$5,2)</f>
        <v>-3.0768584117646824E-2</v>
      </c>
      <c r="Z772">
        <f t="shared" ref="Z772:AA772" ca="1" si="1615">Z771+Y772*$D772</f>
        <v>0.23725990755002774</v>
      </c>
      <c r="AA772">
        <f t="shared" ca="1" si="1615"/>
        <v>-0.65673380592466157</v>
      </c>
      <c r="AD772">
        <f ca="1">IF(B772&gt;0,C772-Analysis!$B$14,0)</f>
        <v>-3.3590364942858386E-2</v>
      </c>
      <c r="AE772">
        <f ca="1">IF(B772&gt;0,AE771+AD772*$D772,0)</f>
        <v>0.18941524674256296</v>
      </c>
      <c r="AF772">
        <f ca="1">IF(B772&gt;0,AF771+AE772*$D772,0)</f>
        <v>-1.150780066373652</v>
      </c>
      <c r="AG772">
        <f ca="1">IF(AND(B772&gt;Analysis!$B$34,B772&lt;Analysis!$B$35),FilterInput(AD772,Analysis!$B$29,Analysis!$B$30),0)</f>
        <v>-3.3590364942858386E-2</v>
      </c>
      <c r="AH772">
        <f ca="1">MEDIAN2(AG772,Analysis!$B$5,2)</f>
        <v>-3.3590364942858386E-2</v>
      </c>
      <c r="AI772">
        <f ca="1">AVERAGE2(AH772,Analysis!$B$6,2)</f>
        <v>-3.3590364942858386E-2</v>
      </c>
      <c r="AJ772">
        <f ca="1">INTEGRAL2(AI772,$B772,AJ771,AI771,$B771,Analysis!$B$22)</f>
        <v>0.15111379205363673</v>
      </c>
      <c r="AK772">
        <f ca="1">IF(AND(B772&lt;Analysis!$B$35,B772&gt;0),INTEGRAL2(AJ772,$B772,AK771,AJ771,$B771,Analysis!$B$23),0)</f>
        <v>-1.0166294817039798</v>
      </c>
      <c r="AM772">
        <f>Analysis!$B$31*'Flight Input'!U772+IF('Flight Input'!U772 &gt; 0,Analysis!$B$32,0)</f>
        <v>-0.96530199999999999</v>
      </c>
      <c r="AN772">
        <f ca="1">_xlfn.COVARIANCE.P($AK$102:$AK$1171,AM772:AM1841)</f>
        <v>0</v>
      </c>
      <c r="AO772">
        <f t="shared" ca="1" si="1609"/>
        <v>5.1327481703979827E-2</v>
      </c>
    </row>
    <row r="773" spans="1:41" x14ac:dyDescent="0.3">
      <c r="A773">
        <v>771</v>
      </c>
      <c r="B773">
        <f>'Flight Input'!M773</f>
        <v>16.469893999994383</v>
      </c>
      <c r="C773">
        <f ca="1">INDIRECT(CONCATENATE("'Flight Input'!",Analysis!$B$2,A773+2))</f>
        <v>10.066609979999999</v>
      </c>
      <c r="D773">
        <f t="shared" si="1606"/>
        <v>2.5151999987429008E-2</v>
      </c>
      <c r="F773">
        <f t="shared" ca="1" si="1610"/>
        <v>162.01530132254243</v>
      </c>
      <c r="G773">
        <f t="shared" ca="1" si="1611"/>
        <v>1333.8139951595754</v>
      </c>
      <c r="I773">
        <f>SUM(D$2:D773)/COUNT(D$2:D773)</f>
        <v>2.129350713359137E-2</v>
      </c>
      <c r="J773">
        <f>D773/I773</f>
        <v>1.1812051358956603</v>
      </c>
      <c r="L773">
        <f ca="1">VARA(C$2:C773)</f>
        <v>8.2975397482482588E-2</v>
      </c>
      <c r="M773">
        <f ca="1">(L773-L772)/D773</f>
        <v>-3.2166276713921096E-3</v>
      </c>
      <c r="N773">
        <f t="shared" ca="1" si="1612"/>
        <v>9.6805105010214341</v>
      </c>
      <c r="O773" t="b">
        <f ca="1">IF(OR(O772,M773*MIN((B773-B$2)*Analysis!$B$19,1)&gt;Analysis!$B$18),TRUE,FALSE)</f>
        <v>1</v>
      </c>
      <c r="P773">
        <f ca="1">IF(O773,P772,SUM(C$2:C773)/COUNT(C$2:C773))</f>
        <v>9.8538943641176484</v>
      </c>
      <c r="Q773">
        <f ca="1">IF(O773,C773-P773,0)</f>
        <v>0.21271561588235066</v>
      </c>
      <c r="R773">
        <f ca="1">R772+Q773*$D773</f>
        <v>0.24261013071802656</v>
      </c>
      <c r="S773">
        <f t="shared" ca="1" si="1613"/>
        <v>-0.65063167591989157</v>
      </c>
      <c r="U773">
        <f ca="1">MEDIAN2(Q773,Analysis!$B$5,2)</f>
        <v>0.21271561588235066</v>
      </c>
      <c r="V773">
        <f t="shared" ref="V773:W773" ca="1" si="1616">V772+U773*$D773</f>
        <v>0.24261013071802656</v>
      </c>
      <c r="W773">
        <f t="shared" ca="1" si="1616"/>
        <v>-0.65063167591989157</v>
      </c>
      <c r="Y773">
        <f ca="1">AVERAGE2(U773,Analysis!$B$5,2)</f>
        <v>0.21271561588235066</v>
      </c>
      <c r="Z773">
        <f t="shared" ref="Z773:AA773" ca="1" si="1617">Z772+Y773*$D773</f>
        <v>0.24261013071802656</v>
      </c>
      <c r="AA773">
        <f t="shared" ca="1" si="1617"/>
        <v>-0.65063167591989157</v>
      </c>
      <c r="AD773">
        <f ca="1">IF(B773&gt;0,C773-Analysis!$B$14,0)</f>
        <v>0.2098938350571391</v>
      </c>
      <c r="AE773">
        <f ca="1">IF(B773&gt;0,AE772+AD773*$D773,0)</f>
        <v>0.19469449647928155</v>
      </c>
      <c r="AF773">
        <f ca="1">IF(B773&gt;0,AF772+AE773*$D773,0)</f>
        <v>-1.1458831104006526</v>
      </c>
      <c r="AG773">
        <f ca="1">IF(AND(B773&gt;Analysis!$B$34,B773&lt;Analysis!$B$35),FilterInput(AD773,Analysis!$B$29,Analysis!$B$30),0)</f>
        <v>0.2098938350571391</v>
      </c>
      <c r="AH773">
        <f ca="1">MEDIAN2(AG773,Analysis!$B$5,2)</f>
        <v>0.2098938350571391</v>
      </c>
      <c r="AI773">
        <f ca="1">AVERAGE2(AH773,Analysis!$B$6,2)</f>
        <v>0.2098938350571391</v>
      </c>
      <c r="AJ773">
        <f ca="1">INTEGRAL2(AI773,$B773,AJ772,AI772,$B772,Analysis!$B$22)</f>
        <v>0.15185288236537628</v>
      </c>
      <c r="AK773">
        <f ca="1">IF(AND(B773&lt;Analysis!$B$35,B773&gt;0),INTEGRAL2(AJ773,$B773,AK772,AJ772,$B772,Analysis!$B$23),0)</f>
        <v>-1.0128231543122643</v>
      </c>
      <c r="AM773">
        <f>Analysis!$B$31*'Flight Input'!U773+IF('Flight Input'!U773 &gt; 0,Analysis!$B$32,0)</f>
        <v>-0.97126299999999999</v>
      </c>
      <c r="AN773">
        <f ca="1">_xlfn.COVARIANCE.P($AK$102:$AK$1171,AM773:AM1842)</f>
        <v>0</v>
      </c>
      <c r="AO773">
        <f t="shared" ca="1" si="1609"/>
        <v>4.1560154312264341E-2</v>
      </c>
    </row>
    <row r="774" spans="1:41" x14ac:dyDescent="0.3">
      <c r="A774">
        <v>772</v>
      </c>
      <c r="B774">
        <f>'Flight Input'!M774</f>
        <v>16.491639999992913</v>
      </c>
      <c r="C774">
        <f ca="1">INDIRECT(CONCATENATE("'Flight Input'!",Analysis!$B$2,A774+2))</f>
        <v>10.177659179999999</v>
      </c>
      <c r="D774">
        <f t="shared" si="1606"/>
        <v>2.1745999998529442E-2</v>
      </c>
      <c r="F774">
        <f t="shared" ca="1" si="1610"/>
        <v>162.23662469905574</v>
      </c>
      <c r="G774">
        <f t="shared" ca="1" si="1611"/>
        <v>1337.3419928000424</v>
      </c>
      <c r="I774">
        <f>SUM(D$2:D774)/COUNT(D$2:D774)</f>
        <v>2.1294093264245435E-2</v>
      </c>
      <c r="J774">
        <f>D774/I774</f>
        <v>1.021222163755749</v>
      </c>
      <c r="L774">
        <f ca="1">VARA(C$2:C774)</f>
        <v>8.2951876742946642E-2</v>
      </c>
      <c r="M774">
        <f ca="1">(L774-L773)/D774</f>
        <v>-1.081612229262211E-3</v>
      </c>
      <c r="N774">
        <f t="shared" ca="1" si="1612"/>
        <v>5.106649499103729</v>
      </c>
      <c r="O774" t="b">
        <f ca="1">IF(OR(O773,M774*MIN((B774-B$2)*Analysis!$B$19,1)&gt;Analysis!$B$18),TRUE,FALSE)</f>
        <v>1</v>
      </c>
      <c r="P774">
        <f ca="1">IF(O774,P773,SUM(C$2:C774)/COUNT(C$2:C774))</f>
        <v>9.8538943641176484</v>
      </c>
      <c r="Q774">
        <f ca="1">IF(O774,C774-P774,0)</f>
        <v>0.32376481588235073</v>
      </c>
      <c r="R774">
        <f ca="1">R773+Q774*$D774</f>
        <v>0.24965072040372804</v>
      </c>
      <c r="S774">
        <f t="shared" ca="1" si="1613"/>
        <v>-0.64520277135435922</v>
      </c>
      <c r="U774">
        <f ca="1">MEDIAN2(Q774,Analysis!$B$5,2)</f>
        <v>0.32376481588235073</v>
      </c>
      <c r="V774">
        <f t="shared" ref="V774:W774" ca="1" si="1618">V773+U774*$D774</f>
        <v>0.24965072040372804</v>
      </c>
      <c r="W774">
        <f t="shared" ca="1" si="1618"/>
        <v>-0.64520277135435922</v>
      </c>
      <c r="Y774">
        <f ca="1">AVERAGE2(U774,Analysis!$B$5,2)</f>
        <v>0.32376481588235073</v>
      </c>
      <c r="Z774">
        <f t="shared" ref="Z774:AA774" ca="1" si="1619">Z773+Y774*$D774</f>
        <v>0.24965072040372804</v>
      </c>
      <c r="AA774">
        <f t="shared" ca="1" si="1619"/>
        <v>-0.64520277135435922</v>
      </c>
      <c r="AD774">
        <f ca="1">IF(B774&gt;0,C774-Analysis!$B$14,0)</f>
        <v>0.32094303505713917</v>
      </c>
      <c r="AE774">
        <f ca="1">IF(B774&gt;0,AE773+AD774*$D774,0)</f>
        <v>0.20167372371916215</v>
      </c>
      <c r="AF774">
        <f ca="1">IF(B774&gt;0,AF773+AE774*$D774,0)</f>
        <v>-1.1414975136049523</v>
      </c>
      <c r="AG774">
        <f ca="1">IF(AND(B774&gt;Analysis!$B$34,B774&lt;Analysis!$B$35),FilterInput(AD774,Analysis!$B$29,Analysis!$B$30),0)</f>
        <v>0.32094303505713917</v>
      </c>
      <c r="AH774">
        <f ca="1">MEDIAN2(AG774,Analysis!$B$5,2)</f>
        <v>0.32094303505713917</v>
      </c>
      <c r="AI774">
        <f ca="1">AVERAGE2(AH774,Analysis!$B$6,2)</f>
        <v>0.32094303505713917</v>
      </c>
      <c r="AJ774">
        <f ca="1">INTEGRAL2(AI774,$B774,AJ773,AI773,$B773,Analysis!$B$22)</f>
        <v>0.15643709099017722</v>
      </c>
      <c r="AK774">
        <f ca="1">IF(AND(B774&lt;Analysis!$B$35,B774&gt;0),INTEGRAL2(AJ774,$B774,AK773,AJ773,$B773,Analysis!$B$23),0)</f>
        <v>-1.0095150824387003</v>
      </c>
      <c r="AM774">
        <f>Analysis!$B$31*'Flight Input'!U774+IF('Flight Input'!U774 &gt; 0,Analysis!$B$32,0)</f>
        <v>-0.96728899999999995</v>
      </c>
      <c r="AN774">
        <f ca="1">_xlfn.COVARIANCE.P($AK$102:$AK$1171,AM774:AM1843)</f>
        <v>0</v>
      </c>
      <c r="AO774">
        <f t="shared" ca="1" si="1609"/>
        <v>4.2226082438700296E-2</v>
      </c>
    </row>
    <row r="775" spans="1:41" x14ac:dyDescent="0.3">
      <c r="A775">
        <v>773</v>
      </c>
      <c r="B775">
        <f>'Flight Input'!M775</f>
        <v>16.512713999996777</v>
      </c>
      <c r="C775">
        <f ca="1">INDIRECT(CONCATENATE("'Flight Input'!",Analysis!$B$2,A775+2))</f>
        <v>10.29533994</v>
      </c>
      <c r="D775">
        <f t="shared" si="1606"/>
        <v>2.1074000003864057E-2</v>
      </c>
      <c r="F775">
        <f t="shared" ca="1" si="1610"/>
        <v>162.45358869299108</v>
      </c>
      <c r="G775">
        <f t="shared" ca="1" si="1611"/>
        <v>1340.7655397287863</v>
      </c>
      <c r="I775">
        <f>SUM(D$2:D775)/COUNT(D$2:D775)</f>
        <v>2.1293808538164736E-2</v>
      </c>
      <c r="J775">
        <f>D775/I775</f>
        <v>0.98967734992513356</v>
      </c>
      <c r="L775">
        <f ca="1">VARA(C$2:C775)</f>
        <v>8.3023460250821912E-2</v>
      </c>
      <c r="M775">
        <f ca="1">(L775-L774)/D775</f>
        <v>3.3967689030152972E-3</v>
      </c>
      <c r="N775">
        <f t="shared" ca="1" si="1612"/>
        <v>5.5841681682842923</v>
      </c>
      <c r="O775" t="b">
        <f ca="1">IF(OR(O774,M775*MIN((B775-B$2)*Analysis!$B$19,1)&gt;Analysis!$B$18),TRUE,FALSE)</f>
        <v>1</v>
      </c>
      <c r="P775">
        <f ca="1">IF(O775,P774,SUM(C$2:C775)/COUNT(C$2:C775))</f>
        <v>9.8538943641176484</v>
      </c>
      <c r="Q775">
        <f ca="1">IF(O775,C775-P775,0)</f>
        <v>0.44144557588235145</v>
      </c>
      <c r="R775">
        <f ca="1">R774+Q775*$D775</f>
        <v>0.25895374447157848</v>
      </c>
      <c r="S775">
        <f t="shared" ca="1" si="1613"/>
        <v>-0.6397455801423646</v>
      </c>
      <c r="U775">
        <f ca="1">MEDIAN2(Q775,Analysis!$B$5,2)</f>
        <v>0.44144557588235145</v>
      </c>
      <c r="V775">
        <f t="shared" ref="V775:W775" ca="1" si="1620">V774+U775*$D775</f>
        <v>0.25895374447157848</v>
      </c>
      <c r="W775">
        <f t="shared" ca="1" si="1620"/>
        <v>-0.6397455801423646</v>
      </c>
      <c r="Y775">
        <f ca="1">AVERAGE2(U775,Analysis!$B$5,2)</f>
        <v>0.44144557588235145</v>
      </c>
      <c r="Z775">
        <f t="shared" ref="Z775:AA775" ca="1" si="1621">Z774+Y775*$D775</f>
        <v>0.25895374447157848</v>
      </c>
      <c r="AA775">
        <f t="shared" ca="1" si="1621"/>
        <v>-0.6397455801423646</v>
      </c>
      <c r="AD775">
        <f ca="1">IF(B775&gt;0,C775-Analysis!$B$14,0)</f>
        <v>0.43862379505713989</v>
      </c>
      <c r="AE775">
        <f ca="1">IF(B775&gt;0,AE774+AD775*$D775,0)</f>
        <v>0.21091728157789119</v>
      </c>
      <c r="AF775">
        <f ca="1">IF(B775&gt;0,AF774+AE775*$D775,0)</f>
        <v>-1.1370526428121648</v>
      </c>
      <c r="AG775">
        <f ca="1">IF(AND(B775&gt;Analysis!$B$34,B775&lt;Analysis!$B$35),FilterInput(AD775,Analysis!$B$29,Analysis!$B$30),0)</f>
        <v>0.43862379505713989</v>
      </c>
      <c r="AH775">
        <f ca="1">MEDIAN2(AG775,Analysis!$B$5,2)</f>
        <v>0.43862379505713989</v>
      </c>
      <c r="AI775">
        <f ca="1">AVERAGE2(AH775,Analysis!$B$6,2)</f>
        <v>0.43862379505713989</v>
      </c>
      <c r="AJ775">
        <f ca="1">INTEGRAL2(AI775,$B775,AJ774,AI774,$B774,Analysis!$B$22)</f>
        <v>0.16306167397798094</v>
      </c>
      <c r="AK775">
        <f ca="1">IF(AND(B775&lt;Analysis!$B$35,B775&gt;0),INTEGRAL2(AJ775,$B775,AK774,AJ774,$B774,Analysis!$B$23),0)</f>
        <v>-1.0062186058601208</v>
      </c>
      <c r="AM775">
        <f>Analysis!$B$31*'Flight Input'!U775+IF('Flight Input'!U775 &gt; 0,Analysis!$B$32,0)</f>
        <v>-0.97126299999999999</v>
      </c>
      <c r="AN775">
        <f ca="1">_xlfn.COVARIANCE.P($AK$102:$AK$1171,AM775:AM1844)</f>
        <v>0</v>
      </c>
      <c r="AO775">
        <f t="shared" ca="1" si="1609"/>
        <v>3.4955605860120809E-2</v>
      </c>
    </row>
    <row r="776" spans="1:41" x14ac:dyDescent="0.3">
      <c r="A776">
        <v>774</v>
      </c>
      <c r="B776">
        <f>'Flight Input'!M776</f>
        <v>16.530939999996917</v>
      </c>
      <c r="C776">
        <f ca="1">INDIRECT(CONCATENATE("'Flight Input'!",Analysis!$B$2,A776+2))</f>
        <v>10.351551240000001</v>
      </c>
      <c r="D776">
        <f t="shared" si="1606"/>
        <v>1.822600000014063E-2</v>
      </c>
      <c r="F776">
        <f t="shared" ca="1" si="1610"/>
        <v>162.64225606589278</v>
      </c>
      <c r="G776">
        <f t="shared" ca="1" si="1611"/>
        <v>1343.7298574878662</v>
      </c>
      <c r="I776">
        <f>SUM(D$2:D776)/COUNT(D$2:D776)</f>
        <v>2.1289844961242223E-2</v>
      </c>
      <c r="J776">
        <f>D776/I776</f>
        <v>0.85608890216536249</v>
      </c>
      <c r="L776">
        <f ca="1">VARA(C$2:C776)</f>
        <v>8.3152383629967366E-2</v>
      </c>
      <c r="M776">
        <f ca="1">(L776-L775)/D776</f>
        <v>7.0735970122056072E-3</v>
      </c>
      <c r="N776">
        <f t="shared" ca="1" si="1612"/>
        <v>3.0841270711932052</v>
      </c>
      <c r="O776" t="b">
        <f ca="1">IF(OR(O775,M776*MIN((B776-B$2)*Analysis!$B$19,1)&gt;Analysis!$B$18),TRUE,FALSE)</f>
        <v>1</v>
      </c>
      <c r="P776">
        <f ca="1">IF(O776,P775,SUM(C$2:C776)/COUNT(C$2:C776))</f>
        <v>9.8538943641176484</v>
      </c>
      <c r="Q776">
        <f ca="1">IF(O776,C776-P776,0)</f>
        <v>0.49765687588235252</v>
      </c>
      <c r="R776">
        <f ca="1">R775+Q776*$D776</f>
        <v>0.26802403869148023</v>
      </c>
      <c r="S776">
        <f t="shared" ca="1" si="1613"/>
        <v>-0.634860574013136</v>
      </c>
      <c r="U776">
        <f ca="1">MEDIAN2(Q776,Analysis!$B$5,2)</f>
        <v>0.49765687588235252</v>
      </c>
      <c r="V776">
        <f t="shared" ref="V776:W776" ca="1" si="1622">V775+U776*$D776</f>
        <v>0.26802403869148023</v>
      </c>
      <c r="W776">
        <f t="shared" ca="1" si="1622"/>
        <v>-0.634860574013136</v>
      </c>
      <c r="Y776">
        <f ca="1">AVERAGE2(U776,Analysis!$B$5,2)</f>
        <v>0.49765687588235252</v>
      </c>
      <c r="Z776">
        <f t="shared" ref="Z776:AA776" ca="1" si="1623">Z775+Y776*$D776</f>
        <v>0.26802403869148023</v>
      </c>
      <c r="AA776">
        <f t="shared" ca="1" si="1623"/>
        <v>-0.634860574013136</v>
      </c>
      <c r="AD776">
        <f ca="1">IF(B776&gt;0,C776-Analysis!$B$14,0)</f>
        <v>0.49483509505714096</v>
      </c>
      <c r="AE776">
        <f ca="1">IF(B776&gt;0,AE775+AD776*$D776,0)</f>
        <v>0.21993614602047223</v>
      </c>
      <c r="AF776">
        <f ca="1">IF(B776&gt;0,AF775+AE776*$D776,0)</f>
        <v>-1.1330440866147646</v>
      </c>
      <c r="AG776">
        <f ca="1">IF(AND(B776&gt;Analysis!$B$34,B776&lt;Analysis!$B$35),FilterInput(AD776,Analysis!$B$29,Analysis!$B$30),0)</f>
        <v>0.49483509505714096</v>
      </c>
      <c r="AH776">
        <f ca="1">MEDIAN2(AG776,Analysis!$B$5,2)</f>
        <v>0.49483509505714096</v>
      </c>
      <c r="AI776">
        <f ca="1">AVERAGE2(AH776,Analysis!$B$6,2)</f>
        <v>0.49483509505714096</v>
      </c>
      <c r="AJ776">
        <f ca="1">INTEGRAL2(AI776,$B776,AJ775,AI775,$B775,Analysis!$B$22)</f>
        <v>0.17063408282417236</v>
      </c>
      <c r="AK776">
        <f ca="1">IF(AND(B776&lt;Analysis!$B$35,B776&gt;0),INTEGRAL2(AJ776,$B776,AK775,AJ775,$B775,Analysis!$B$23),0)</f>
        <v>-1.0032935145014457</v>
      </c>
      <c r="AM776">
        <f>Analysis!$B$31*'Flight Input'!U776+IF('Flight Input'!U776 &gt; 0,Analysis!$B$32,0)</f>
        <v>-0.96728899999999995</v>
      </c>
      <c r="AN776">
        <f ca="1">_xlfn.COVARIANCE.P($AK$102:$AK$1171,AM776:AM1845)</f>
        <v>0</v>
      </c>
      <c r="AO776">
        <f t="shared" ca="1" si="1609"/>
        <v>3.6004514501445706E-2</v>
      </c>
    </row>
    <row r="777" spans="1:41" x14ac:dyDescent="0.3">
      <c r="A777">
        <v>775</v>
      </c>
      <c r="B777">
        <f>'Flight Input'!M777</f>
        <v>16.54520799999591</v>
      </c>
      <c r="C777">
        <f ca="1">INDIRECT(CONCATENATE("'Flight Input'!",Analysis!$B$2,A777+2))</f>
        <v>10.350609479999999</v>
      </c>
      <c r="D777">
        <f t="shared" si="1606"/>
        <v>1.4267999998992309E-2</v>
      </c>
      <c r="F777">
        <f t="shared" ca="1" si="1610"/>
        <v>162.78993856194299</v>
      </c>
      <c r="G777">
        <f t="shared" ca="1" si="1611"/>
        <v>1346.0525443311039</v>
      </c>
      <c r="I777">
        <f>SUM(D$2:D777)/COUNT(D$2:D777)</f>
        <v>2.1280784516129643E-2</v>
      </c>
      <c r="J777">
        <f>D777/I777</f>
        <v>0.67046400419016339</v>
      </c>
      <c r="L777">
        <f ca="1">VARA(C$2:C777)</f>
        <v>8.3279330379593425E-2</v>
      </c>
      <c r="M777">
        <f ca="1">(L777-L776)/D777</f>
        <v>8.8973051328163858E-3</v>
      </c>
      <c r="N777">
        <f t="shared" ca="1" si="1612"/>
        <v>-6.6005046262138475E-2</v>
      </c>
      <c r="O777" t="b">
        <f ca="1">IF(OR(O776,M777*MIN((B777-B$2)*Analysis!$B$19,1)&gt;Analysis!$B$18),TRUE,FALSE)</f>
        <v>1</v>
      </c>
      <c r="P777">
        <f ca="1">IF(O777,P776,SUM(C$2:C777)/COUNT(C$2:C777))</f>
        <v>9.8538943641176484</v>
      </c>
      <c r="Q777">
        <f ca="1">IF(O777,C777-P777,0)</f>
        <v>0.49671511588235084</v>
      </c>
      <c r="R777">
        <f ca="1">R776+Q777*$D777</f>
        <v>0.27511116996438906</v>
      </c>
      <c r="S777">
        <f t="shared" ca="1" si="1613"/>
        <v>-0.63093528784036135</v>
      </c>
      <c r="U777">
        <f ca="1">MEDIAN2(Q777,Analysis!$B$5,2)</f>
        <v>0.49671511588235084</v>
      </c>
      <c r="V777">
        <f t="shared" ref="V777:W777" ca="1" si="1624">V776+U777*$D777</f>
        <v>0.27511116996438906</v>
      </c>
      <c r="W777">
        <f t="shared" ca="1" si="1624"/>
        <v>-0.63093528784036135</v>
      </c>
      <c r="Y777">
        <f ca="1">AVERAGE2(U777,Analysis!$B$5,2)</f>
        <v>0.49671511588235084</v>
      </c>
      <c r="Z777">
        <f t="shared" ref="Z777:AA777" ca="1" si="1625">Z776+Y777*$D777</f>
        <v>0.27511116996438906</v>
      </c>
      <c r="AA777">
        <f t="shared" ca="1" si="1625"/>
        <v>-0.63093528784036135</v>
      </c>
      <c r="AD777">
        <f ca="1">IF(B777&gt;0,C777-Analysis!$B$14,0)</f>
        <v>0.49389333505713928</v>
      </c>
      <c r="AE777">
        <f ca="1">IF(B777&gt;0,AE776+AD777*$D777,0)</f>
        <v>0.22698301612456981</v>
      </c>
      <c r="AF777">
        <f ca="1">IF(B777&gt;0,AF776+AE777*$D777,0)</f>
        <v>-1.129805492940928</v>
      </c>
      <c r="AG777">
        <f ca="1">IF(AND(B777&gt;Analysis!$B$34,B777&lt;Analysis!$B$35),FilterInput(AD777,Analysis!$B$29,Analysis!$B$30),0)</f>
        <v>0.49389333505713928</v>
      </c>
      <c r="AH777">
        <f ca="1">MEDIAN2(AG777,Analysis!$B$5,2)</f>
        <v>0.49389333505713928</v>
      </c>
      <c r="AI777">
        <f ca="1">AVERAGE2(AH777,Analysis!$B$6,2)</f>
        <v>0.49389333505713928</v>
      </c>
      <c r="AJ777">
        <f ca="1">INTEGRAL2(AI777,$B777,AJ776,AI776,$B776,Analysis!$B$22)</f>
        <v>0.17771190929496689</v>
      </c>
      <c r="AK777">
        <f ca="1">IF(AND(B777&lt;Analysis!$B$35,B777&gt;0),INTEGRAL2(AJ777,$B777,AK776,AJ776,$B776,Analysis!$B$23),0)</f>
        <v>-1.0009786690019324</v>
      </c>
      <c r="AM777">
        <f>Analysis!$B$31*'Flight Input'!U777+IF('Flight Input'!U777 &gt; 0,Analysis!$B$32,0)</f>
        <v>-0.96530199999999999</v>
      </c>
      <c r="AN777">
        <f ca="1">_xlfn.COVARIANCE.P($AK$102:$AK$1171,AM777:AM1846)</f>
        <v>0</v>
      </c>
      <c r="AO777">
        <f t="shared" ca="1" si="1609"/>
        <v>3.5676669001932448E-2</v>
      </c>
    </row>
    <row r="778" spans="1:41" x14ac:dyDescent="0.3">
      <c r="A778">
        <v>776</v>
      </c>
      <c r="B778">
        <f>'Flight Input'!M778</f>
        <v>16.56902799999807</v>
      </c>
      <c r="C778">
        <f ca="1">INDIRECT(CONCATENATE("'Flight Input'!",Analysis!$B$2,A778+2))</f>
        <v>10.219047570000001</v>
      </c>
      <c r="D778">
        <f t="shared" si="1606"/>
        <v>2.3820000002160668E-2</v>
      </c>
      <c r="F778">
        <f t="shared" ca="1" si="1610"/>
        <v>163.03335627508247</v>
      </c>
      <c r="G778">
        <f t="shared" ca="1" si="1611"/>
        <v>1349.9359988779286</v>
      </c>
      <c r="I778">
        <f>SUM(D$2:D778)/COUNT(D$2:D778)</f>
        <v>2.1284056701034323E-2</v>
      </c>
      <c r="J778">
        <f>D778/I778</f>
        <v>1.1191475542819385</v>
      </c>
      <c r="L778">
        <f ca="1">VARA(C$2:C778)</f>
        <v>8.3283432066859731E-2</v>
      </c>
      <c r="M778">
        <f ca="1">(L778-L777)/D778</f>
        <v>1.7219509932551297E-4</v>
      </c>
      <c r="N778">
        <f t="shared" ca="1" si="1612"/>
        <v>-5.5231700246878574</v>
      </c>
      <c r="O778" t="b">
        <f ca="1">IF(OR(O777,M778*MIN((B778-B$2)*Analysis!$B$19,1)&gt;Analysis!$B$18),TRUE,FALSE)</f>
        <v>1</v>
      </c>
      <c r="P778">
        <f ca="1">IF(O778,P777,SUM(C$2:C778)/COUNT(C$2:C778))</f>
        <v>9.8538943641176484</v>
      </c>
      <c r="Q778">
        <f ca="1">IF(O778,C778-P778,0)</f>
        <v>0.36515320588235234</v>
      </c>
      <c r="R778">
        <f ca="1">R777+Q778*$D778</f>
        <v>0.28380911932929564</v>
      </c>
      <c r="S778">
        <f t="shared" ca="1" si="1613"/>
        <v>-0.62417495461732431</v>
      </c>
      <c r="U778">
        <f ca="1">MEDIAN2(Q778,Analysis!$B$5,2)</f>
        <v>0.36515320588235234</v>
      </c>
      <c r="V778">
        <f t="shared" ref="V778:W778" ca="1" si="1626">V777+U778*$D778</f>
        <v>0.28380911932929564</v>
      </c>
      <c r="W778">
        <f t="shared" ca="1" si="1626"/>
        <v>-0.62417495461732431</v>
      </c>
      <c r="Y778">
        <f ca="1">AVERAGE2(U778,Analysis!$B$5,2)</f>
        <v>0.36515320588235234</v>
      </c>
      <c r="Z778">
        <f t="shared" ref="Z778:AA778" ca="1" si="1627">Z777+Y778*$D778</f>
        <v>0.28380911932929564</v>
      </c>
      <c r="AA778">
        <f t="shared" ca="1" si="1627"/>
        <v>-0.62417495461732431</v>
      </c>
      <c r="AD778">
        <f ca="1">IF(B778&gt;0,C778-Analysis!$B$14,0)</f>
        <v>0.36233142505714078</v>
      </c>
      <c r="AE778">
        <f ca="1">IF(B778&gt;0,AE777+AD778*$D778,0)</f>
        <v>0.23561375067021378</v>
      </c>
      <c r="AF778">
        <f ca="1">IF(B778&gt;0,AF777+AE778*$D778,0)</f>
        <v>-1.1241931733994543</v>
      </c>
      <c r="AG778">
        <f ca="1">IF(AND(B778&gt;Analysis!$B$34,B778&lt;Analysis!$B$35),FilterInput(AD778,Analysis!$B$29,Analysis!$B$30),0)</f>
        <v>0.36233142505714078</v>
      </c>
      <c r="AH778">
        <f ca="1">MEDIAN2(AG778,Analysis!$B$5,2)</f>
        <v>0.36233142505714078</v>
      </c>
      <c r="AI778">
        <f ca="1">AVERAGE2(AH778,Analysis!$B$6,2)</f>
        <v>0.36233142505714078</v>
      </c>
      <c r="AJ778">
        <f ca="1">INTEGRAL2(AI778,$B778,AJ777,AI777,$B777,Analysis!$B$22)</f>
        <v>0.18893301058218948</v>
      </c>
      <c r="AK778">
        <f ca="1">IF(AND(B778&lt;Analysis!$B$35,B778&gt;0),INTEGRAL2(AJ778,$B778,AK777,AJ777,$B777,Analysis!$B$23),0)</f>
        <v>-0.99668791483523145</v>
      </c>
      <c r="AM778">
        <f>Analysis!$B$31*'Flight Input'!U778+IF('Flight Input'!U778 &gt; 0,Analysis!$B$32,0)</f>
        <v>-0.96728899999999995</v>
      </c>
      <c r="AN778">
        <f ca="1">_xlfn.COVARIANCE.P($AK$102:$AK$1171,AM778:AM1847)</f>
        <v>0</v>
      </c>
      <c r="AO778">
        <f t="shared" ca="1" si="1609"/>
        <v>2.9398914835231493E-2</v>
      </c>
    </row>
    <row r="779" spans="1:41" x14ac:dyDescent="0.3">
      <c r="A779">
        <v>777</v>
      </c>
      <c r="B779">
        <f>'Flight Input'!M779</f>
        <v>16.580289999998058</v>
      </c>
      <c r="C779">
        <f ca="1">INDIRECT(CONCATENATE("'Flight Input'!",Analysis!$B$2,A779+2))</f>
        <v>10.015097670000001</v>
      </c>
      <c r="D779">
        <f t="shared" si="1606"/>
        <v>1.1261999999987893E-2</v>
      </c>
      <c r="F779">
        <f t="shared" ca="1" si="1610"/>
        <v>163.1461463050419</v>
      </c>
      <c r="G779">
        <f t="shared" ca="1" si="1611"/>
        <v>1351.773350777614</v>
      </c>
      <c r="I779">
        <f>SUM(D$2:D779)/COUNT(D$2:D779)</f>
        <v>2.1271158301161674E-2</v>
      </c>
      <c r="J779">
        <f>D779/I779</f>
        <v>0.52944930598221562</v>
      </c>
      <c r="L779">
        <f ca="1">VARA(C$2:C779)</f>
        <v>8.3186635628238664E-2</v>
      </c>
      <c r="M779">
        <f ca="1">(L779-L778)/D779</f>
        <v>-8.5949599201891585E-3</v>
      </c>
      <c r="N779">
        <f t="shared" ca="1" si="1612"/>
        <v>-18.109563132677927</v>
      </c>
      <c r="O779" t="b">
        <f ca="1">IF(OR(O778,M779*MIN((B779-B$2)*Analysis!$B$19,1)&gt;Analysis!$B$18),TRUE,FALSE)</f>
        <v>1</v>
      </c>
      <c r="P779">
        <f ca="1">IF(O779,P778,SUM(C$2:C779)/COUNT(C$2:C779))</f>
        <v>9.8538943641176484</v>
      </c>
      <c r="Q779">
        <f ca="1">IF(O779,C779-P779,0)</f>
        <v>0.16120330588235277</v>
      </c>
      <c r="R779">
        <f ca="1">R778+Q779*$D779</f>
        <v>0.28562459096014076</v>
      </c>
      <c r="S779">
        <f t="shared" ca="1" si="1613"/>
        <v>-0.62095825047393471</v>
      </c>
      <c r="U779">
        <f ca="1">MEDIAN2(Q779,Analysis!$B$5,2)</f>
        <v>0.16120330588235277</v>
      </c>
      <c r="V779">
        <f t="shared" ref="V779:W779" ca="1" si="1628">V778+U779*$D779</f>
        <v>0.28562459096014076</v>
      </c>
      <c r="W779">
        <f t="shared" ca="1" si="1628"/>
        <v>-0.62095825047393471</v>
      </c>
      <c r="Y779">
        <f ca="1">AVERAGE2(U779,Analysis!$B$5,2)</f>
        <v>0.16120330588235277</v>
      </c>
      <c r="Z779">
        <f t="shared" ref="Z779:AA779" ca="1" si="1629">Z778+Y779*$D779</f>
        <v>0.28562459096014076</v>
      </c>
      <c r="AA779">
        <f t="shared" ca="1" si="1629"/>
        <v>-0.62095825047393471</v>
      </c>
      <c r="AD779">
        <f ca="1">IF(B779&gt;0,C779-Analysis!$B$14,0)</f>
        <v>0.1583815250571412</v>
      </c>
      <c r="AE779">
        <f ca="1">IF(B779&gt;0,AE778+AD779*$D779,0)</f>
        <v>0.23739744340540539</v>
      </c>
      <c r="AF779">
        <f ca="1">IF(B779&gt;0,AF778+AE779*$D779,0)</f>
        <v>-1.1215196033918255</v>
      </c>
      <c r="AG779">
        <f ca="1">IF(AND(B779&gt;Analysis!$B$34,B779&lt;Analysis!$B$35),FilterInput(AD779,Analysis!$B$29,Analysis!$B$30),0)</f>
        <v>0.1583815250571412</v>
      </c>
      <c r="AH779">
        <f ca="1">MEDIAN2(AG779,Analysis!$B$5,2)</f>
        <v>0.1583815250571412</v>
      </c>
      <c r="AI779">
        <f ca="1">AVERAGE2(AH779,Analysis!$B$6,2)</f>
        <v>0.1583815250571412</v>
      </c>
      <c r="AJ779">
        <f ca="1">INTEGRAL2(AI779,$B779,AJ778,AI778,$B778,Analysis!$B$22)</f>
        <v>0.19921008842660703</v>
      </c>
      <c r="AK779">
        <f ca="1">IF(AND(B779&lt;Analysis!$B$35,B779&gt;0),INTEGRAL2(AJ779,$B779,AK778,AJ778,$B778,Analysis!$B$23),0)</f>
        <v>-0.99485049318847041</v>
      </c>
      <c r="AM779">
        <f>Analysis!$B$31*'Flight Input'!U779+IF('Flight Input'!U779 &gt; 0,Analysis!$B$32,0)</f>
        <v>-0.96530199999999999</v>
      </c>
      <c r="AN779">
        <f ca="1">_xlfn.COVARIANCE.P($AK$102:$AK$1171,AM779:AM1848)</f>
        <v>0</v>
      </c>
      <c r="AO779">
        <f t="shared" ca="1" si="1609"/>
        <v>2.9548493188470415E-2</v>
      </c>
    </row>
    <row r="780" spans="1:41" x14ac:dyDescent="0.3">
      <c r="A780">
        <v>778</v>
      </c>
      <c r="B780">
        <f>'Flight Input'!M780</f>
        <v>16.612483000004431</v>
      </c>
      <c r="C780">
        <f ca="1">INDIRECT(CONCATENATE("'Flight Input'!",Analysis!$B$2,A780+2))</f>
        <v>9.8357708699999993</v>
      </c>
      <c r="D780">
        <f t="shared" si="1606"/>
        <v>3.219300000637304E-2</v>
      </c>
      <c r="F780">
        <f t="shared" ca="1" si="1610"/>
        <v>163.4627892767225</v>
      </c>
      <c r="G780">
        <f t="shared" ca="1" si="1611"/>
        <v>1357.0357083538413</v>
      </c>
      <c r="I780">
        <f>SUM(D$2:D780)/COUNT(D$2:D780)</f>
        <v>2.1285196658109247E-2</v>
      </c>
      <c r="J780">
        <f>D780/I780</f>
        <v>1.5124595991979304</v>
      </c>
      <c r="L780">
        <f ca="1">VARA(C$2:C780)</f>
        <v>8.3090003150837047E-2</v>
      </c>
      <c r="M780">
        <f ca="1">(L780-L779)/D780</f>
        <v>-3.0016611493954527E-3</v>
      </c>
      <c r="N780">
        <f t="shared" ca="1" si="1612"/>
        <v>-5.5703662275805836</v>
      </c>
      <c r="O780" t="b">
        <f ca="1">IF(OR(O779,M780*MIN((B780-B$2)*Analysis!$B$19,1)&gt;Analysis!$B$18),TRUE,FALSE)</f>
        <v>1</v>
      </c>
      <c r="P780">
        <f ca="1">IF(O780,P779,SUM(C$2:C780)/COUNT(C$2:C780))</f>
        <v>9.8538943641176484</v>
      </c>
      <c r="Q780">
        <f ca="1">IF(O780,C780-P780,0)</f>
        <v>-1.812349411764913E-2</v>
      </c>
      <c r="R780">
        <f ca="1">R779+Q780*$D780</f>
        <v>0.2850411413138958</v>
      </c>
      <c r="S780">
        <f t="shared" ca="1" si="1613"/>
        <v>-0.61178192100979989</v>
      </c>
      <c r="U780">
        <f ca="1">MEDIAN2(Q780,Analysis!$B$5,2)</f>
        <v>-1.812349411764913E-2</v>
      </c>
      <c r="V780">
        <f t="shared" ref="V780:W780" ca="1" si="1630">V779+U780*$D780</f>
        <v>0.2850411413138958</v>
      </c>
      <c r="W780">
        <f t="shared" ca="1" si="1630"/>
        <v>-0.61178192100979989</v>
      </c>
      <c r="Y780">
        <f ca="1">AVERAGE2(U780,Analysis!$B$5,2)</f>
        <v>-1.812349411764913E-2</v>
      </c>
      <c r="Z780">
        <f t="shared" ref="Z780:AA780" ca="1" si="1631">Z779+Y780*$D780</f>
        <v>0.2850411413138958</v>
      </c>
      <c r="AA780">
        <f t="shared" ca="1" si="1631"/>
        <v>-0.61178192100979989</v>
      </c>
      <c r="AD780">
        <f ca="1">IF(B780&gt;0,C780-Analysis!$B$14,0)</f>
        <v>-2.0945274942860692E-2</v>
      </c>
      <c r="AE780">
        <f ca="1">IF(B780&gt;0,AE779+AD780*$D780,0)</f>
        <v>0.23672315216903639</v>
      </c>
      <c r="AF780">
        <f ca="1">IF(B780&gt;0,AF779+AE780*$D780,0)</f>
        <v>-1.1138987749525391</v>
      </c>
      <c r="AG780">
        <f ca="1">IF(AND(B780&gt;Analysis!$B$34,B780&lt;Analysis!$B$35),FilterInput(AD780,Analysis!$B$29,Analysis!$B$30),0)</f>
        <v>-2.0945274942860692E-2</v>
      </c>
      <c r="AH780">
        <f ca="1">MEDIAN2(AG780,Analysis!$B$5,2)</f>
        <v>-2.0945274942860692E-2</v>
      </c>
      <c r="AI780">
        <f ca="1">AVERAGE2(AH780,Analysis!$B$6,2)</f>
        <v>-2.0945274942860692E-2</v>
      </c>
      <c r="AJ780">
        <f ca="1">INTEGRAL2(AI780,$B780,AJ779,AI779,$B779,Analysis!$B$22)</f>
        <v>0.20114829895097333</v>
      </c>
      <c r="AK780">
        <f ca="1">IF(AND(B780&lt;Analysis!$B$35,B780&gt;0),INTEGRAL2(AJ780,$B780,AK779,AJ779,$B779,Analysis!$B$23),0)</f>
        <v>-0.98840171765200213</v>
      </c>
      <c r="AM780">
        <f>Analysis!$B$31*'Flight Input'!U780+IF('Flight Input'!U780 &gt; 0,Analysis!$B$32,0)</f>
        <v>-0.96331499999999992</v>
      </c>
      <c r="AN780">
        <f ca="1">_xlfn.COVARIANCE.P($AK$102:$AK$1171,AM780:AM1849)</f>
        <v>0</v>
      </c>
      <c r="AO780">
        <f t="shared" ca="1" si="1609"/>
        <v>2.5086717652002211E-2</v>
      </c>
    </row>
    <row r="781" spans="1:41" x14ac:dyDescent="0.3">
      <c r="A781">
        <v>779</v>
      </c>
      <c r="B781">
        <f>'Flight Input'!M781</f>
        <v>16.631515999994008</v>
      </c>
      <c r="C781">
        <f ca="1">INDIRECT(CONCATENATE("'Flight Input'!",Analysis!$B$2,A781+2))</f>
        <v>10.21224924</v>
      </c>
      <c r="D781">
        <f t="shared" si="1606"/>
        <v>1.9032999989576638E-2</v>
      </c>
      <c r="F781">
        <f t="shared" ca="1" si="1610"/>
        <v>163.65715901640098</v>
      </c>
      <c r="G781">
        <f t="shared" ca="1" si="1611"/>
        <v>1360.1505950596945</v>
      </c>
      <c r="I781">
        <f>SUM(D$2:D781)/COUNT(D$2:D781)</f>
        <v>2.1282305519895472E-2</v>
      </c>
      <c r="J781">
        <f>D781/I781</f>
        <v>0.89431100271462127</v>
      </c>
      <c r="L781">
        <f ca="1">VARA(C$2:C781)</f>
        <v>8.3088983543756795E-2</v>
      </c>
      <c r="M781">
        <f ca="1">(L781-L780)/D781</f>
        <v>-5.3570487091391022E-5</v>
      </c>
      <c r="N781">
        <f t="shared" ca="1" si="1612"/>
        <v>19.780295812860722</v>
      </c>
      <c r="O781" t="b">
        <f ca="1">IF(OR(O780,M781*MIN((B781-B$2)*Analysis!$B$19,1)&gt;Analysis!$B$18),TRUE,FALSE)</f>
        <v>1</v>
      </c>
      <c r="P781">
        <f ca="1">IF(O781,P780,SUM(C$2:C781)/COUNT(C$2:C781))</f>
        <v>9.8538943641176484</v>
      </c>
      <c r="Q781">
        <f ca="1">IF(O781,C781-P781,0)</f>
        <v>0.35835487588235182</v>
      </c>
      <c r="R781">
        <f ca="1">R780+Q781*$D781</f>
        <v>0.29186170966282932</v>
      </c>
      <c r="S781">
        <f t="shared" ca="1" si="1613"/>
        <v>-0.60622691709282939</v>
      </c>
      <c r="U781">
        <f ca="1">MEDIAN2(Q781,Analysis!$B$5,2)</f>
        <v>0.35835487588235182</v>
      </c>
      <c r="V781">
        <f t="shared" ref="V781:W781" ca="1" si="1632">V780+U781*$D781</f>
        <v>0.29186170966282932</v>
      </c>
      <c r="W781">
        <f t="shared" ca="1" si="1632"/>
        <v>-0.60622691709282939</v>
      </c>
      <c r="Y781">
        <f ca="1">AVERAGE2(U781,Analysis!$B$5,2)</f>
        <v>0.35835487588235182</v>
      </c>
      <c r="Z781">
        <f t="shared" ref="Z781:AA781" ca="1" si="1633">Z780+Y781*$D781</f>
        <v>0.29186170966282932</v>
      </c>
      <c r="AA781">
        <f t="shared" ca="1" si="1633"/>
        <v>-0.60622691709282939</v>
      </c>
      <c r="AD781">
        <f ca="1">IF(B781&gt;0,C781-Analysis!$B$14,0)</f>
        <v>0.35553309505714026</v>
      </c>
      <c r="AE781">
        <f ca="1">IF(B781&gt;0,AE780+AD781*$D781,0)</f>
        <v>0.2434900135635531</v>
      </c>
      <c r="AF781">
        <f ca="1">IF(B781&gt;0,AF780+AE781*$D781,0)</f>
        <v>-1.1092644295269221</v>
      </c>
      <c r="AG781">
        <f ca="1">IF(AND(B781&gt;Analysis!$B$34,B781&lt;Analysis!$B$35),FilterInput(AD781,Analysis!$B$29,Analysis!$B$30),0)</f>
        <v>0.35553309505714026</v>
      </c>
      <c r="AH781">
        <f ca="1">MEDIAN2(AG781,Analysis!$B$5,2)</f>
        <v>0.35553309505714026</v>
      </c>
      <c r="AI781">
        <f ca="1">AVERAGE2(AH781,Analysis!$B$6,2)</f>
        <v>0.35553309505714026</v>
      </c>
      <c r="AJ781">
        <f ca="1">INTEGRAL2(AI781,$B781,AJ780,AI780,$B780,Analysis!$B$22)</f>
        <v>0.19863820160925835</v>
      </c>
      <c r="AK781">
        <f ca="1">IF(AND(B781&lt;Analysis!$B$35,B781&gt;0),INTEGRAL2(AJ781,$B781,AK780,AJ780,$B780,Analysis!$B$23),0)</f>
        <v>-0.98456234957124611</v>
      </c>
      <c r="AM781">
        <f>Analysis!$B$31*'Flight Input'!U781+IF('Flight Input'!U781 &gt; 0,Analysis!$B$32,0)</f>
        <v>-0.96331499999999992</v>
      </c>
      <c r="AN781">
        <f ca="1">_xlfn.COVARIANCE.P($AK$102:$AK$1171,AM781:AM1850)</f>
        <v>0</v>
      </c>
      <c r="AO781">
        <f t="shared" ca="1" si="1609"/>
        <v>2.1247349571246188E-2</v>
      </c>
    </row>
    <row r="782" spans="1:41" x14ac:dyDescent="0.3">
      <c r="A782">
        <v>780</v>
      </c>
      <c r="B782">
        <f>'Flight Input'!M782</f>
        <v>16.652646999995341</v>
      </c>
      <c r="C782">
        <f ca="1">INDIRECT(CONCATENATE("'Flight Input'!",Analysis!$B$2,A782+2))</f>
        <v>10.339740000000001</v>
      </c>
      <c r="D782">
        <f t="shared" si="1606"/>
        <v>2.1131000001332723E-2</v>
      </c>
      <c r="F782">
        <f t="shared" ca="1" si="1610"/>
        <v>163.87564806235477</v>
      </c>
      <c r="G782">
        <f t="shared" ca="1" si="1611"/>
        <v>1363.6134513791185</v>
      </c>
      <c r="I782">
        <f>SUM(D$2:D782)/COUNT(D$2:D782)</f>
        <v>2.1282111538461417E-2</v>
      </c>
      <c r="J782">
        <f>D782/I782</f>
        <v>0.9928995984794271</v>
      </c>
      <c r="L782">
        <f ca="1">VARA(C$2:C782)</f>
        <v>8.3202106263884121E-2</v>
      </c>
      <c r="M782">
        <f ca="1">(L782-L781)/D782</f>
        <v>5.353401169854311E-3</v>
      </c>
      <c r="N782">
        <f t="shared" ca="1" si="1612"/>
        <v>6.0333519469954</v>
      </c>
      <c r="O782" t="b">
        <f ca="1">IF(OR(O781,M782*MIN((B782-B$2)*Analysis!$B$19,1)&gt;Analysis!$B$18),TRUE,FALSE)</f>
        <v>1</v>
      </c>
      <c r="P782">
        <f ca="1">IF(O782,P781,SUM(C$2:C782)/COUNT(C$2:C782))</f>
        <v>9.8538943641176484</v>
      </c>
      <c r="Q782">
        <f ca="1">IF(O782,C782-P782,0)</f>
        <v>0.48584563588235241</v>
      </c>
      <c r="R782">
        <f ca="1">R781+Q782*$D782</f>
        <v>0.3021281137953068</v>
      </c>
      <c r="S782">
        <f t="shared" ca="1" si="1613"/>
        <v>-0.59984264791981812</v>
      </c>
      <c r="U782">
        <f ca="1">MEDIAN2(Q782,Analysis!$B$5,2)</f>
        <v>0.48584563588235241</v>
      </c>
      <c r="V782">
        <f t="shared" ref="V782:W782" ca="1" si="1634">V781+U782*$D782</f>
        <v>0.3021281137953068</v>
      </c>
      <c r="W782">
        <f t="shared" ca="1" si="1634"/>
        <v>-0.59984264791981812</v>
      </c>
      <c r="Y782">
        <f ca="1">AVERAGE2(U782,Analysis!$B$5,2)</f>
        <v>0.48584563588235241</v>
      </c>
      <c r="Z782">
        <f t="shared" ref="Z782:AA782" ca="1" si="1635">Z781+Y782*$D782</f>
        <v>0.3021281137953068</v>
      </c>
      <c r="AA782">
        <f t="shared" ca="1" si="1635"/>
        <v>-0.59984264791981812</v>
      </c>
      <c r="AD782">
        <f ca="1">IF(B782&gt;0,C782-Analysis!$B$14,0)</f>
        <v>0.48302385505714085</v>
      </c>
      <c r="AE782">
        <f ca="1">IF(B782&gt;0,AE781+AD782*$D782,0)</f>
        <v>0.25369679064540929</v>
      </c>
      <c r="AF782">
        <f ca="1">IF(B782&gt;0,AF781+AE782*$D782,0)</f>
        <v>-1.1039035626434559</v>
      </c>
      <c r="AG782">
        <f ca="1">IF(AND(B782&gt;Analysis!$B$34,B782&lt;Analysis!$B$35),FilterInput(AD782,Analysis!$B$29,Analysis!$B$30),0)</f>
        <v>0.48302385505714085</v>
      </c>
      <c r="AH782">
        <f ca="1">MEDIAN2(AG782,Analysis!$B$5,2)</f>
        <v>0.48302385505714085</v>
      </c>
      <c r="AI782">
        <f ca="1">AVERAGE2(AH782,Analysis!$B$6,2)</f>
        <v>0.48302385505714085</v>
      </c>
      <c r="AJ782">
        <f ca="1">INTEGRAL2(AI782,$B782,AJ781,AI781,$B781,Analysis!$B$22)</f>
        <v>0.20601533662797369</v>
      </c>
      <c r="AK782">
        <f ca="1">IF(AND(B782&lt;Analysis!$B$35,B782&gt;0),INTEGRAL2(AJ782,$B782,AK781,AJ781,$B781,Analysis!$B$23),0)</f>
        <v>-0.98036439537187381</v>
      </c>
      <c r="AM782">
        <f>Analysis!$B$31*'Flight Input'!U782+IF('Flight Input'!U782 &gt; 0,Analysis!$B$32,0)</f>
        <v>-0.95934099999999989</v>
      </c>
      <c r="AN782">
        <f ca="1">_xlfn.COVARIANCE.P($AK$102:$AK$1171,AM782:AM1851)</f>
        <v>0</v>
      </c>
      <c r="AO782">
        <f t="shared" ca="1" si="1609"/>
        <v>2.1023395371873921E-2</v>
      </c>
    </row>
    <row r="783" spans="1:41" x14ac:dyDescent="0.3">
      <c r="A783">
        <v>781</v>
      </c>
      <c r="B783">
        <f>'Flight Input'!M783</f>
        <v>16.666282000005594</v>
      </c>
      <c r="C783">
        <f ca="1">INDIRECT(CONCATENATE("'Flight Input'!",Analysis!$B$2,A783+2))</f>
        <v>9.9040680900000009</v>
      </c>
      <c r="D783">
        <f t="shared" si="1606"/>
        <v>1.3635000010253862E-2</v>
      </c>
      <c r="F783">
        <f t="shared" ca="1" si="1610"/>
        <v>164.01069003086349</v>
      </c>
      <c r="G783">
        <f t="shared" ca="1" si="1611"/>
        <v>1365.849737139371</v>
      </c>
      <c r="I783">
        <f>SUM(D$2:D783)/COUNT(D$2:D783)</f>
        <v>2.1272320102445785E-2</v>
      </c>
      <c r="J783">
        <f>D783/I783</f>
        <v>0.64097380749202704</v>
      </c>
      <c r="L783">
        <f ca="1">VARA(C$2:C783)</f>
        <v>8.3096193703536533E-2</v>
      </c>
      <c r="M783">
        <f ca="1">(L783-L782)/D783</f>
        <v>-7.7676978561011037E-3</v>
      </c>
      <c r="N783">
        <f t="shared" ca="1" si="1612"/>
        <v>-31.952468622835625</v>
      </c>
      <c r="O783" t="b">
        <f ca="1">IF(OR(O782,M783*MIN((B783-B$2)*Analysis!$B$19,1)&gt;Analysis!$B$18),TRUE,FALSE)</f>
        <v>1</v>
      </c>
      <c r="P783">
        <f ca="1">IF(O783,P782,SUM(C$2:C783)/COUNT(C$2:C783))</f>
        <v>9.8538943641176484</v>
      </c>
      <c r="Q783">
        <f ca="1">IF(O783,C783-P783,0)</f>
        <v>5.0173725882352471E-2</v>
      </c>
      <c r="R783">
        <f ca="1">R782+Q783*$D783</f>
        <v>0.30281223254822714</v>
      </c>
      <c r="S783">
        <f t="shared" ca="1" si="1613"/>
        <v>-0.59571380312591804</v>
      </c>
      <c r="U783">
        <f ca="1">MEDIAN2(Q783,Analysis!$B$5,2)</f>
        <v>5.0173725882352471E-2</v>
      </c>
      <c r="V783">
        <f t="shared" ref="V783:W783" ca="1" si="1636">V782+U783*$D783</f>
        <v>0.30281223254822714</v>
      </c>
      <c r="W783">
        <f t="shared" ca="1" si="1636"/>
        <v>-0.59571380312591804</v>
      </c>
      <c r="Y783">
        <f ca="1">AVERAGE2(U783,Analysis!$B$5,2)</f>
        <v>5.0173725882352471E-2</v>
      </c>
      <c r="Z783">
        <f t="shared" ref="Z783:AA783" ca="1" si="1637">Z782+Y783*$D783</f>
        <v>0.30281223254822714</v>
      </c>
      <c r="AA783">
        <f t="shared" ca="1" si="1637"/>
        <v>-0.59571380312591804</v>
      </c>
      <c r="AD783">
        <f ca="1">IF(B783&gt;0,C783-Analysis!$B$14,0)</f>
        <v>4.735194505714091E-2</v>
      </c>
      <c r="AE783">
        <f ca="1">IF(B783&gt;0,AE782+AD783*$D783,0)</f>
        <v>0.25434243441674892</v>
      </c>
      <c r="AF783">
        <f ca="1">IF(B783&gt;0,AF782+AE783*$D783,0)</f>
        <v>-1.1004356035475755</v>
      </c>
      <c r="AG783">
        <f ca="1">IF(AND(B783&gt;Analysis!$B$34,B783&lt;Analysis!$B$35),FilterInput(AD783,Analysis!$B$29,Analysis!$B$30),0)</f>
        <v>4.735194505714091E-2</v>
      </c>
      <c r="AH783">
        <f ca="1">MEDIAN2(AG783,Analysis!$B$5,2)</f>
        <v>4.735194505714091E-2</v>
      </c>
      <c r="AI783">
        <f ca="1">AVERAGE2(AH783,Analysis!$B$6,2)</f>
        <v>4.735194505714091E-2</v>
      </c>
      <c r="AJ783">
        <f ca="1">INTEGRAL2(AI783,$B783,AJ782,AI782,$B782,Analysis!$B$22)</f>
        <v>0.22164668818342326</v>
      </c>
      <c r="AK783">
        <f ca="1">IF(AND(B783&lt;Analysis!$B$35,B783&gt;0),INTEGRAL2(AJ783,$B783,AK782,AJ782,$B782,Analysis!$B$23),0)</f>
        <v>-0.97785239689700798</v>
      </c>
      <c r="AM783">
        <f>Analysis!$B$31*'Flight Input'!U783+IF('Flight Input'!U783 &gt; 0,Analysis!$B$32,0)</f>
        <v>-0.95735399999999993</v>
      </c>
      <c r="AN783">
        <f ca="1">_xlfn.COVARIANCE.P($AK$102:$AK$1171,AM783:AM1852)</f>
        <v>0</v>
      </c>
      <c r="AO783">
        <f t="shared" ca="1" si="1609"/>
        <v>2.0498396897008053E-2</v>
      </c>
    </row>
    <row r="784" spans="1:41" x14ac:dyDescent="0.3">
      <c r="A784">
        <v>782</v>
      </c>
      <c r="B784">
        <f>'Flight Input'!M784</f>
        <v>16.690967000002274</v>
      </c>
      <c r="C784">
        <f ca="1">INDIRECT(CONCATENATE("'Flight Input'!",Analysis!$B$2,A784+2))</f>
        <v>8.4198347099999999</v>
      </c>
      <c r="D784">
        <f t="shared" si="1606"/>
        <v>2.4684999996679835E-2</v>
      </c>
      <c r="F784">
        <f t="shared" ca="1" si="1610"/>
        <v>164.21853365065189</v>
      </c>
      <c r="G784">
        <f t="shared" ca="1" si="1611"/>
        <v>1369.9034716419922</v>
      </c>
      <c r="I784">
        <f>SUM(D$2:D784)/COUNT(D$2:D784)</f>
        <v>2.127668414323125E-2</v>
      </c>
      <c r="J784">
        <f>D784/I784</f>
        <v>1.1601901795648393</v>
      </c>
      <c r="L784">
        <f ca="1">VARA(C$2:C784)</f>
        <v>8.5887408626139722E-2</v>
      </c>
      <c r="M784">
        <f ca="1">(L784-L783)/D784</f>
        <v>0.11307332076072961</v>
      </c>
      <c r="N784">
        <f t="shared" ca="1" si="1612"/>
        <v>-60.126934583740422</v>
      </c>
      <c r="O784" t="b">
        <f ca="1">IF(OR(O783,M784*MIN((B784-B$2)*Analysis!$B$19,1)&gt;Analysis!$B$18),TRUE,FALSE)</f>
        <v>1</v>
      </c>
      <c r="P784">
        <f ca="1">IF(O784,P783,SUM(C$2:C784)/COUNT(C$2:C784))</f>
        <v>9.8538943641176484</v>
      </c>
      <c r="Q784">
        <f ca="1">IF(O784,C784-P784,0)</f>
        <v>-1.4340596541176485</v>
      </c>
      <c r="R784">
        <f ca="1">R783+Q784*$D784</f>
        <v>0.2674124699910943</v>
      </c>
      <c r="S784">
        <f t="shared" ca="1" si="1613"/>
        <v>-0.58911272630507572</v>
      </c>
      <c r="U784">
        <f ca="1">MEDIAN2(Q784,Analysis!$B$5,2)</f>
        <v>-1.4340596541176485</v>
      </c>
      <c r="V784">
        <f t="shared" ref="V784:W784" ca="1" si="1638">V783+U784*$D784</f>
        <v>0.2674124699910943</v>
      </c>
      <c r="W784">
        <f t="shared" ca="1" si="1638"/>
        <v>-0.58911272630507572</v>
      </c>
      <c r="Y784">
        <f ca="1">AVERAGE2(U784,Analysis!$B$5,2)</f>
        <v>-1.4340596541176485</v>
      </c>
      <c r="Z784">
        <f t="shared" ref="Z784:AA784" ca="1" si="1639">Z783+Y784*$D784</f>
        <v>0.2674124699910943</v>
      </c>
      <c r="AA784">
        <f t="shared" ca="1" si="1639"/>
        <v>-0.58911272630507572</v>
      </c>
      <c r="AD784">
        <f ca="1">IF(B784&gt;0,C784-Analysis!$B$14,0)</f>
        <v>-1.43688143494286</v>
      </c>
      <c r="AE784">
        <f ca="1">IF(B784&gt;0,AE783+AD784*$D784,0)</f>
        <v>0.21887301619995511</v>
      </c>
      <c r="AF784">
        <f ca="1">IF(B784&gt;0,AF783+AE784*$D784,0)</f>
        <v>-1.0950327231434063</v>
      </c>
      <c r="AG784">
        <f ca="1">IF(AND(B784&gt;Analysis!$B$34,B784&lt;Analysis!$B$35),FilterInput(AD784,Analysis!$B$29,Analysis!$B$30),0)</f>
        <v>-1.43688143494286</v>
      </c>
      <c r="AH784">
        <f ca="1">MEDIAN2(AG784,Analysis!$B$5,2)</f>
        <v>-1.43688143494286</v>
      </c>
      <c r="AI784">
        <f ca="1">AVERAGE2(AH784,Analysis!$B$6,2)</f>
        <v>-1.43688143494286</v>
      </c>
      <c r="AJ784">
        <f ca="1">INTEGRAL2(AI784,$B784,AJ783,AI783,$B783,Analysis!$B$22)</f>
        <v>0.21437680228640371</v>
      </c>
      <c r="AK784">
        <f ca="1">IF(AND(B784&lt;Analysis!$B$35,B784&gt;0),INTEGRAL2(AJ784,$B784,AK783,AJ783,$B783,Analysis!$B$23),0)</f>
        <v>-0.97242945026795236</v>
      </c>
      <c r="AM784">
        <f>Analysis!$B$31*'Flight Input'!U784+IF('Flight Input'!U784 &gt; 0,Analysis!$B$32,0)</f>
        <v>-0.95536699999999997</v>
      </c>
      <c r="AN784">
        <f ca="1">_xlfn.COVARIANCE.P($AK$102:$AK$1171,AM784:AM1853)</f>
        <v>0</v>
      </c>
      <c r="AO784">
        <f t="shared" ca="1" si="1609"/>
        <v>1.7062450267952389E-2</v>
      </c>
    </row>
    <row r="785" spans="1:41" x14ac:dyDescent="0.3">
      <c r="A785">
        <v>783</v>
      </c>
      <c r="B785">
        <f>'Flight Input'!M785</f>
        <v>16.711506000006921</v>
      </c>
      <c r="C785">
        <f ca="1">INDIRECT(CONCATENATE("'Flight Input'!",Analysis!$B$2,A785+2))</f>
        <v>8.3772691200000011</v>
      </c>
      <c r="D785">
        <f t="shared" si="1606"/>
        <v>2.0539000004646368E-2</v>
      </c>
      <c r="F785">
        <f t="shared" ca="1" si="1610"/>
        <v>164.39059438114649</v>
      </c>
      <c r="G785">
        <f t="shared" ca="1" si="1611"/>
        <v>1373.2798900607504</v>
      </c>
      <c r="I785">
        <f>SUM(D$2:D785)/COUNT(D$2:D785)</f>
        <v>2.1275742017894617E-2</v>
      </c>
      <c r="J785">
        <f>D785/I785</f>
        <v>0.96537173591273151</v>
      </c>
      <c r="L785">
        <f ca="1">VARA(C$2:C785)</f>
        <v>8.8829768891978689E-2</v>
      </c>
      <c r="M785">
        <f ca="1">(L785-L784)/D785</f>
        <v>0.14325723088628176</v>
      </c>
      <c r="N785">
        <f t="shared" ca="1" si="1612"/>
        <v>-2.0724275763362168</v>
      </c>
      <c r="O785" t="b">
        <f ca="1">IF(OR(O784,M785*MIN((B785-B$2)*Analysis!$B$19,1)&gt;Analysis!$B$18),TRUE,FALSE)</f>
        <v>1</v>
      </c>
      <c r="P785">
        <f ca="1">IF(O785,P784,SUM(C$2:C785)/COUNT(C$2:C785))</f>
        <v>9.8538943641176484</v>
      </c>
      <c r="Q785">
        <f ca="1">IF(O785,C785-P785,0)</f>
        <v>-1.4766252441176473</v>
      </c>
      <c r="R785">
        <f ca="1">R784+Q785*$D785</f>
        <v>0.237084064095301</v>
      </c>
      <c r="S785">
        <f t="shared" ca="1" si="1613"/>
        <v>-0.58424325671152078</v>
      </c>
      <c r="U785">
        <f ca="1">MEDIAN2(Q785,Analysis!$B$5,2)</f>
        <v>-1.4766252441176473</v>
      </c>
      <c r="V785">
        <f t="shared" ref="V785:W785" ca="1" si="1640">V784+U785*$D785</f>
        <v>0.237084064095301</v>
      </c>
      <c r="W785">
        <f t="shared" ca="1" si="1640"/>
        <v>-0.58424325671152078</v>
      </c>
      <c r="Y785">
        <f ca="1">AVERAGE2(U785,Analysis!$B$5,2)</f>
        <v>-1.4766252441176473</v>
      </c>
      <c r="Z785">
        <f t="shared" ref="Z785:AA785" ca="1" si="1641">Z784+Y785*$D785</f>
        <v>0.237084064095301</v>
      </c>
      <c r="AA785">
        <f t="shared" ca="1" si="1641"/>
        <v>-0.58424325671152078</v>
      </c>
      <c r="AD785">
        <f ca="1">IF(B785&gt;0,C785-Analysis!$B$14,0)</f>
        <v>-1.4794470249428588</v>
      </c>
      <c r="AE785">
        <f ca="1">IF(B785&gt;0,AE784+AD785*$D785,0)</f>
        <v>0.18848665374777968</v>
      </c>
      <c r="AF785">
        <f ca="1">IF(B785&gt;0,AF784+AE785*$D785,0)</f>
        <v>-1.0911613957612047</v>
      </c>
      <c r="AG785">
        <f ca="1">IF(AND(B785&gt;Analysis!$B$34,B785&lt;Analysis!$B$35),FilterInput(AD785,Analysis!$B$29,Analysis!$B$30),0)</f>
        <v>-1.4794470249428588</v>
      </c>
      <c r="AH785">
        <f ca="1">MEDIAN2(AG785,Analysis!$B$5,2)</f>
        <v>-1.4794470249428588</v>
      </c>
      <c r="AI785">
        <f ca="1">AVERAGE2(AH785,Analysis!$B$6,2)</f>
        <v>-1.4794470249428588</v>
      </c>
      <c r="AJ785">
        <f ca="1">INTEGRAL2(AI785,$B785,AJ784,AI784,$B784,Analysis!$B$22)</f>
        <v>0.18496240836752997</v>
      </c>
      <c r="AK785">
        <f ca="1">IF(AND(B785&lt;Analysis!$B$35,B785&gt;0),INTEGRAL2(AJ785,$B785,AK784,AJ784,$B784,Analysis!$B$23),0)</f>
        <v>-0.96799321220164702</v>
      </c>
      <c r="AM785">
        <f>Analysis!$B$31*'Flight Input'!U785+IF('Flight Input'!U785 &gt; 0,Analysis!$B$32,0)</f>
        <v>-0.95139299999999993</v>
      </c>
      <c r="AN785">
        <f ca="1">_xlfn.COVARIANCE.P($AK$102:$AK$1171,AM785:AM1854)</f>
        <v>0</v>
      </c>
      <c r="AO785">
        <f t="shared" ca="1" si="1609"/>
        <v>1.6600212201647091E-2</v>
      </c>
    </row>
    <row r="786" spans="1:41" x14ac:dyDescent="0.3">
      <c r="A786">
        <v>784</v>
      </c>
      <c r="B786">
        <f>'Flight Input'!M786</f>
        <v>16.730964000002132</v>
      </c>
      <c r="C786">
        <f ca="1">INDIRECT(CONCATENATE("'Flight Input'!",Analysis!$B$2,A786+2))</f>
        <v>9.6576212699999999</v>
      </c>
      <c r="D786">
        <f t="shared" si="1606"/>
        <v>1.9457999995211139E-2</v>
      </c>
      <c r="F786">
        <f t="shared" ca="1" si="1610"/>
        <v>164.57851237577191</v>
      </c>
      <c r="G786">
        <f t="shared" ca="1" si="1611"/>
        <v>1376.4822587537701</v>
      </c>
      <c r="I786">
        <f>SUM(D$2:D786)/COUNT(D$2:D786)</f>
        <v>2.1273423469396296E-2</v>
      </c>
      <c r="J786">
        <f>D786/I786</f>
        <v>0.91466237313440391</v>
      </c>
      <c r="L786">
        <f ca="1">VARA(C$2:C786)</f>
        <v>8.8805617309818174E-2</v>
      </c>
      <c r="M786">
        <f ca="1">(L786-L785)/D786</f>
        <v>-1.2412160636477688E-3</v>
      </c>
      <c r="N786">
        <f t="shared" ca="1" si="1612"/>
        <v>65.800809451902026</v>
      </c>
      <c r="O786" t="b">
        <f ca="1">IF(OR(O785,M786*MIN((B786-B$2)*Analysis!$B$19,1)&gt;Analysis!$B$18),TRUE,FALSE)</f>
        <v>1</v>
      </c>
      <c r="P786">
        <f ca="1">IF(O786,P785,SUM(C$2:C786)/COUNT(C$2:C786))</f>
        <v>9.8538943641176484</v>
      </c>
      <c r="Q786">
        <f ca="1">IF(O786,C786-P786,0)</f>
        <v>-0.19627309411764848</v>
      </c>
      <c r="R786">
        <f ca="1">R785+Q786*$D786</f>
        <v>0.23326498223089973</v>
      </c>
      <c r="S786">
        <f t="shared" ca="1" si="1613"/>
        <v>-0.57970438668838897</v>
      </c>
      <c r="U786">
        <f ca="1">MEDIAN2(Q786,Analysis!$B$5,2)</f>
        <v>-0.19627309411764848</v>
      </c>
      <c r="V786">
        <f t="shared" ref="V786:W786" ca="1" si="1642">V785+U786*$D786</f>
        <v>0.23326498223089973</v>
      </c>
      <c r="W786">
        <f t="shared" ca="1" si="1642"/>
        <v>-0.57970438668838897</v>
      </c>
      <c r="Y786">
        <f ca="1">AVERAGE2(U786,Analysis!$B$5,2)</f>
        <v>-0.19627309411764848</v>
      </c>
      <c r="Z786">
        <f t="shared" ref="Z786:AA786" ca="1" si="1643">Z785+Y786*$D786</f>
        <v>0.23326498223089973</v>
      </c>
      <c r="AA786">
        <f t="shared" ca="1" si="1643"/>
        <v>-0.57970438668838897</v>
      </c>
      <c r="AD786">
        <f ca="1">IF(B786&gt;0,C786-Analysis!$B$14,0)</f>
        <v>-0.19909487494286005</v>
      </c>
      <c r="AE786">
        <f ca="1">IF(B786&gt;0,AE785+AD786*$D786,0)</f>
        <v>0.18461266567209494</v>
      </c>
      <c r="AF786">
        <f ca="1">IF(B786&gt;0,AF785+AE786*$D786,0)</f>
        <v>-1.0875692025134411</v>
      </c>
      <c r="AG786">
        <f ca="1">IF(AND(B786&gt;Analysis!$B$34,B786&lt;Analysis!$B$35),FilterInput(AD786,Analysis!$B$29,Analysis!$B$30),0)</f>
        <v>-0.19909487494286005</v>
      </c>
      <c r="AH786">
        <f ca="1">MEDIAN2(AG786,Analysis!$B$5,2)</f>
        <v>-0.19909487494286005</v>
      </c>
      <c r="AI786">
        <f ca="1">AVERAGE2(AH786,Analysis!$B$6,2)</f>
        <v>-0.19909487494286005</v>
      </c>
      <c r="AJ786">
        <f ca="1">INTEGRAL2(AI786,$B786,AJ785,AI785,$B785,Analysis!$B$22)</f>
        <v>0.15022784065890318</v>
      </c>
      <c r="AK786">
        <f ca="1">IF(AND(B786&lt;Analysis!$B$35,B786&gt;0),INTEGRAL2(AJ786,$B786,AK785,AJ785,$B785,Analysis!$B$23),0)</f>
        <v>-0.96427570727670076</v>
      </c>
      <c r="AM786">
        <f>Analysis!$B$31*'Flight Input'!U786+IF('Flight Input'!U786 &gt; 0,Analysis!$B$32,0)</f>
        <v>-0.94940599999999997</v>
      </c>
      <c r="AN786">
        <f ca="1">_xlfn.COVARIANCE.P($AK$102:$AK$1171,AM786:AM1855)</f>
        <v>0</v>
      </c>
      <c r="AO786">
        <f t="shared" ca="1" si="1609"/>
        <v>1.4869707276700783E-2</v>
      </c>
    </row>
    <row r="787" spans="1:41" x14ac:dyDescent="0.3">
      <c r="A787">
        <v>785</v>
      </c>
      <c r="B787">
        <f>'Flight Input'!M787</f>
        <v>16.751571999993757</v>
      </c>
      <c r="C787">
        <f ca="1">INDIRECT(CONCATENATE("'Flight Input'!",Analysis!$B$2,A787+2))</f>
        <v>10.219685220000001</v>
      </c>
      <c r="D787">
        <f t="shared" si="1606"/>
        <v>2.0607999991625547E-2</v>
      </c>
      <c r="F787">
        <f t="shared" ca="1" si="1610"/>
        <v>164.78911964870008</v>
      </c>
      <c r="G787">
        <f t="shared" ca="1" si="1611"/>
        <v>1379.8782329301105</v>
      </c>
      <c r="I787">
        <f>SUM(D$2:D787)/COUNT(D$2:D787)</f>
        <v>2.1272575796176203E-2</v>
      </c>
      <c r="J787">
        <f>D787/I787</f>
        <v>0.96875903459372725</v>
      </c>
      <c r="L787">
        <f ca="1">VARA(C$2:C787)</f>
        <v>8.8805362087727199E-2</v>
      </c>
      <c r="M787">
        <f ca="1">(L787-L786)/D787</f>
        <v>-1.2384612338843439E-5</v>
      </c>
      <c r="N787">
        <f t="shared" ca="1" si="1612"/>
        <v>27.274065907822497</v>
      </c>
      <c r="O787" t="b">
        <f ca="1">IF(OR(O786,M787*MIN((B787-B$2)*Analysis!$B$19,1)&gt;Analysis!$B$18),TRUE,FALSE)</f>
        <v>1</v>
      </c>
      <c r="P787">
        <f ca="1">IF(O787,P786,SUM(C$2:C787)/COUNT(C$2:C787))</f>
        <v>9.8538943641176484</v>
      </c>
      <c r="Q787">
        <f ca="1">IF(O787,C787-P787,0)</f>
        <v>0.36579085588235216</v>
      </c>
      <c r="R787">
        <f ca="1">R786+Q787*$D787</f>
        <v>0.24080320018585993</v>
      </c>
      <c r="S787">
        <f t="shared" ca="1" si="1613"/>
        <v>-0.57474191434097532</v>
      </c>
      <c r="U787">
        <f ca="1">MEDIAN2(Q787,Analysis!$B$5,2)</f>
        <v>0.36579085588235216</v>
      </c>
      <c r="V787">
        <f t="shared" ref="V787:W787" ca="1" si="1644">V786+U787*$D787</f>
        <v>0.24080320018585993</v>
      </c>
      <c r="W787">
        <f t="shared" ca="1" si="1644"/>
        <v>-0.57474191434097532</v>
      </c>
      <c r="Y787">
        <f ca="1">AVERAGE2(U787,Analysis!$B$5,2)</f>
        <v>0.36579085588235216</v>
      </c>
      <c r="Z787">
        <f t="shared" ref="Z787:AA787" ca="1" si="1645">Z786+Y787*$D787</f>
        <v>0.24080320018585993</v>
      </c>
      <c r="AA787">
        <f t="shared" ca="1" si="1645"/>
        <v>-0.57474191434097532</v>
      </c>
      <c r="AD787">
        <f ca="1">IF(B787&gt;0,C787-Analysis!$B$14,0)</f>
        <v>0.3629690750571406</v>
      </c>
      <c r="AE787">
        <f ca="1">IF(B787&gt;0,AE786+AD787*$D787,0)</f>
        <v>0.19209273236783284</v>
      </c>
      <c r="AF787">
        <f ca="1">IF(B787&gt;0,AF786+AE787*$D787,0)</f>
        <v>-1.0836105554864135</v>
      </c>
      <c r="AG787">
        <f ca="1">IF(AND(B787&gt;Analysis!$B$34,B787&lt;Analysis!$B$35),FilterInput(AD787,Analysis!$B$29,Analysis!$B$30),0)</f>
        <v>0.3629690750571406</v>
      </c>
      <c r="AH787">
        <f ca="1">MEDIAN2(AG787,Analysis!$B$5,2)</f>
        <v>0.3629690750571406</v>
      </c>
      <c r="AI787">
        <f ca="1">AVERAGE2(AH787,Analysis!$B$6,2)</f>
        <v>0.3629690750571406</v>
      </c>
      <c r="AJ787">
        <f ca="1">INTEGRAL2(AI787,$B787,AJ786,AI786,$B786,Analysis!$B$22)</f>
        <v>0.14491637044387232</v>
      </c>
      <c r="AK787">
        <f ca="1">IF(AND(B787&lt;Analysis!$B$35,B787&gt;0),INTEGRAL2(AJ787,$B787,AK786,AJ786,$B786,Analysis!$B$23),0)</f>
        <v>-0.96117457718675769</v>
      </c>
      <c r="AM787">
        <f>Analysis!$B$31*'Flight Input'!U787+IF('Flight Input'!U787 &gt; 0,Analysis!$B$32,0)</f>
        <v>-0.9474189999999999</v>
      </c>
      <c r="AN787">
        <f ca="1">_xlfn.COVARIANCE.P($AK$102:$AK$1171,AM787:AM1856)</f>
        <v>0</v>
      </c>
      <c r="AO787">
        <f t="shared" ca="1" si="1609"/>
        <v>1.3755577186757795E-2</v>
      </c>
    </row>
    <row r="788" spans="1:41" x14ac:dyDescent="0.3">
      <c r="A788">
        <v>786</v>
      </c>
      <c r="B788">
        <f>'Flight Input'!M788</f>
        <v>16.768802999999025</v>
      </c>
      <c r="C788">
        <f ca="1">INDIRECT(CONCATENATE("'Flight Input'!",Analysis!$B$2,A788+2))</f>
        <v>9.9342240300000011</v>
      </c>
      <c r="D788">
        <f t="shared" si="1606"/>
        <v>1.723100000526756E-2</v>
      </c>
      <c r="F788">
        <f t="shared" ca="1" si="1610"/>
        <v>164.96029626301333</v>
      </c>
      <c r="G788">
        <f t="shared" ca="1" si="1611"/>
        <v>1382.7206637958875</v>
      </c>
      <c r="I788">
        <f>SUM(D$2:D788)/COUNT(D$2:D788)</f>
        <v>2.1267433842243753E-2</v>
      </c>
      <c r="J788">
        <f>D788/I788</f>
        <v>0.81020588252831061</v>
      </c>
      <c r="L788">
        <f ca="1">VARA(C$2:C788)</f>
        <v>8.8692561620883612E-2</v>
      </c>
      <c r="M788">
        <f ca="1">(L788-L787)/D788</f>
        <v>-6.5463679884571069E-3</v>
      </c>
      <c r="N788">
        <f t="shared" ca="1" si="1612"/>
        <v>-16.566722181691908</v>
      </c>
      <c r="O788" t="b">
        <f ca="1">IF(OR(O787,M788*MIN((B788-B$2)*Analysis!$B$19,1)&gt;Analysis!$B$18),TRUE,FALSE)</f>
        <v>1</v>
      </c>
      <c r="P788">
        <f ca="1">IF(O788,P787,SUM(C$2:C788)/COUNT(C$2:C788))</f>
        <v>9.8538943641176484</v>
      </c>
      <c r="Q788">
        <f ca="1">IF(O788,C788-P788,0)</f>
        <v>8.0329665882352685E-2</v>
      </c>
      <c r="R788">
        <f ca="1">R787+Q788*$D788</f>
        <v>0.2421873606591019</v>
      </c>
      <c r="S788">
        <f t="shared" ca="1" si="1613"/>
        <v>-0.57056878392818255</v>
      </c>
      <c r="U788">
        <f ca="1">MEDIAN2(Q788,Analysis!$B$5,2)</f>
        <v>8.0329665882352685E-2</v>
      </c>
      <c r="V788">
        <f t="shared" ref="V788:W788" ca="1" si="1646">V787+U788*$D788</f>
        <v>0.2421873606591019</v>
      </c>
      <c r="W788">
        <f t="shared" ca="1" si="1646"/>
        <v>-0.57056878392818255</v>
      </c>
      <c r="Y788">
        <f ca="1">AVERAGE2(U788,Analysis!$B$5,2)</f>
        <v>8.0329665882352685E-2</v>
      </c>
      <c r="Z788">
        <f t="shared" ref="Z788:AA788" ca="1" si="1647">Z787+Y788*$D788</f>
        <v>0.2421873606591019</v>
      </c>
      <c r="AA788">
        <f t="shared" ca="1" si="1647"/>
        <v>-0.57056878392818255</v>
      </c>
      <c r="AD788">
        <f ca="1">IF(B788&gt;0,C788-Analysis!$B$14,0)</f>
        <v>7.7507885057141124E-2</v>
      </c>
      <c r="AE788">
        <f ca="1">IF(B788&gt;0,AE787+AD788*$D788,0)</f>
        <v>0.19342827073566071</v>
      </c>
      <c r="AF788">
        <f ca="1">IF(B788&gt;0,AF787+AE788*$D788,0)</f>
        <v>-1.0802775929523485</v>
      </c>
      <c r="AG788">
        <f ca="1">IF(AND(B788&gt;Analysis!$B$34,B788&lt;Analysis!$B$35),FilterInput(AD788,Analysis!$B$29,Analysis!$B$30),0)</f>
        <v>7.7507885057141124E-2</v>
      </c>
      <c r="AH788">
        <f ca="1">MEDIAN2(AG788,Analysis!$B$5,2)</f>
        <v>7.7507885057141124E-2</v>
      </c>
      <c r="AI788">
        <f ca="1">AVERAGE2(AH788,Analysis!$B$6,2)</f>
        <v>7.7507885057141124E-2</v>
      </c>
      <c r="AJ788">
        <f ca="1">INTEGRAL2(AI788,$B788,AJ787,AI787,$B787,Analysis!$B$22)</f>
        <v>0.15402170151491371</v>
      </c>
      <c r="AK788">
        <f ca="1">IF(AND(B788&lt;Analysis!$B$35,B788&gt;0),INTEGRAL2(AJ788,$B788,AK787,AJ787,$B787,Analysis!$B$23),0)</f>
        <v>-0.95875577940240808</v>
      </c>
      <c r="AM788">
        <f>Analysis!$B$31*'Flight Input'!U788+IF('Flight Input'!U788 &gt; 0,Analysis!$B$32,0)</f>
        <v>-0.94344499999999987</v>
      </c>
      <c r="AN788">
        <f ca="1">_xlfn.COVARIANCE.P($AK$102:$AK$1171,AM788:AM1857)</f>
        <v>0</v>
      </c>
      <c r="AO788">
        <f t="shared" ca="1" si="1609"/>
        <v>1.5310779402408214E-2</v>
      </c>
    </row>
    <row r="789" spans="1:41" x14ac:dyDescent="0.3">
      <c r="A789">
        <v>787</v>
      </c>
      <c r="B789">
        <f>'Flight Input'!M789</f>
        <v>16.786829000004218</v>
      </c>
      <c r="C789">
        <f ca="1">INDIRECT(CONCATENATE("'Flight Input'!",Analysis!$B$2,A789+2))</f>
        <v>9.7558389900000009</v>
      </c>
      <c r="D789">
        <f t="shared" si="1606"/>
        <v>1.8026000005193055E-2</v>
      </c>
      <c r="F789">
        <f t="shared" ca="1" si="1610"/>
        <v>165.13615501669773</v>
      </c>
      <c r="G789">
        <f t="shared" ca="1" si="1611"/>
        <v>1385.697408127076</v>
      </c>
      <c r="I789">
        <f>SUM(D$2:D789)/COUNT(D$2:D789)</f>
        <v>2.1263315120722721E-2</v>
      </c>
      <c r="J789">
        <f>D789/I789</f>
        <v>0.84775115746769625</v>
      </c>
      <c r="L789">
        <f ca="1">VARA(C$2:C789)</f>
        <v>8.8614996338538407E-2</v>
      </c>
      <c r="M789">
        <f ca="1">(L789-L788)/D789</f>
        <v>-4.3029669545577992E-3</v>
      </c>
      <c r="N789">
        <f t="shared" ca="1" si="1612"/>
        <v>-9.8959857954404651</v>
      </c>
      <c r="O789" t="b">
        <f ca="1">IF(OR(O788,M789*MIN((B789-B$2)*Analysis!$B$19,1)&gt;Analysis!$B$18),TRUE,FALSE)</f>
        <v>1</v>
      </c>
      <c r="P789">
        <f ca="1">IF(O789,P788,SUM(C$2:C789)/COUNT(C$2:C789))</f>
        <v>9.8538943641176484</v>
      </c>
      <c r="Q789">
        <f ca="1">IF(O789,C789-P789,0)</f>
        <v>-9.8055374117647531E-2</v>
      </c>
      <c r="R789">
        <f ca="1">R788+Q789*$D789</f>
        <v>0.24041981448474797</v>
      </c>
      <c r="S789">
        <f t="shared" ca="1" si="1613"/>
        <v>-0.56623497635103193</v>
      </c>
      <c r="U789">
        <f ca="1">MEDIAN2(Q789,Analysis!$B$5,2)</f>
        <v>-9.8055374117647531E-2</v>
      </c>
      <c r="V789">
        <f t="shared" ref="V789:W789" ca="1" si="1648">V788+U789*$D789</f>
        <v>0.24041981448474797</v>
      </c>
      <c r="W789">
        <f t="shared" ca="1" si="1648"/>
        <v>-0.56623497635103193</v>
      </c>
      <c r="Y789">
        <f ca="1">AVERAGE2(U789,Analysis!$B$5,2)</f>
        <v>-9.8055374117647531E-2</v>
      </c>
      <c r="Z789">
        <f t="shared" ref="Z789:AA789" ca="1" si="1649">Z788+Y789*$D789</f>
        <v>0.24041981448474797</v>
      </c>
      <c r="AA789">
        <f t="shared" ca="1" si="1649"/>
        <v>-0.56623497635103193</v>
      </c>
      <c r="AD789">
        <f ca="1">IF(B789&gt;0,C789-Analysis!$B$14,0)</f>
        <v>-0.10087715494285909</v>
      </c>
      <c r="AE789">
        <f ca="1">IF(B789&gt;0,AE788+AD789*$D789,0)</f>
        <v>0.19160985914013687</v>
      </c>
      <c r="AF789">
        <f ca="1">IF(B789&gt;0,AF788+AE789*$D789,0)</f>
        <v>-1.0768236336304933</v>
      </c>
      <c r="AG789">
        <f ca="1">IF(AND(B789&gt;Analysis!$B$34,B789&lt;Analysis!$B$35),FilterInput(AD789,Analysis!$B$29,Analysis!$B$30),0)</f>
        <v>-0.10087715494285909</v>
      </c>
      <c r="AH789">
        <f ca="1">MEDIAN2(AG789,Analysis!$B$5,2)</f>
        <v>-0.10087715494285909</v>
      </c>
      <c r="AI789">
        <f ca="1">AVERAGE2(AH789,Analysis!$B$6,2)</f>
        <v>-0.10087715494285909</v>
      </c>
      <c r="AJ789">
        <f ca="1">INTEGRAL2(AI789,$B789,AJ788,AI788,$B788,Analysis!$B$22)</f>
        <v>0.15684450725745144</v>
      </c>
      <c r="AK789">
        <f ca="1">IF(AND(B789&lt;Analysis!$B$35,B789&gt;0),INTEGRAL2(AJ789,$B789,AK788,AJ788,$B788,Analysis!$B$23),0)</f>
        <v>-0.95599818568795625</v>
      </c>
      <c r="AM789">
        <f>Analysis!$B$31*'Flight Input'!U789+IF('Flight Input'!U789 &gt; 0,Analysis!$B$32,0)</f>
        <v>-0.93947099999999995</v>
      </c>
      <c r="AN789">
        <f ca="1">_xlfn.COVARIANCE.P($AK$102:$AK$1171,AM789:AM1858)</f>
        <v>0</v>
      </c>
      <c r="AO789">
        <f t="shared" ca="1" si="1609"/>
        <v>1.6527185687956303E-2</v>
      </c>
    </row>
    <row r="790" spans="1:41" x14ac:dyDescent="0.3">
      <c r="A790">
        <v>788</v>
      </c>
      <c r="B790">
        <f>'Flight Input'!M790</f>
        <v>16.815285999997286</v>
      </c>
      <c r="C790">
        <f ca="1">INDIRECT(CONCATENATE("'Flight Input'!",Analysis!$B$2,A790+2))</f>
        <v>9.6542171999999997</v>
      </c>
      <c r="D790">
        <f t="shared" si="1606"/>
        <v>2.8456999993068166E-2</v>
      </c>
      <c r="F790">
        <f t="shared" ca="1" si="1610"/>
        <v>165.41088507549119</v>
      </c>
      <c r="G790">
        <f t="shared" ca="1" si="1611"/>
        <v>1390.4045056825225</v>
      </c>
      <c r="I790">
        <f>SUM(D$2:D790)/COUNT(D$2:D790)</f>
        <v>2.1272444162438897E-2</v>
      </c>
      <c r="J790">
        <f>D790/I790</f>
        <v>1.3377400253476823</v>
      </c>
      <c r="L790">
        <f ca="1">VARA(C$2:C790)</f>
        <v>8.8593433359154761E-2</v>
      </c>
      <c r="M790">
        <f ca="1">(L790-L789)/D790</f>
        <v>-7.5773902340017904E-4</v>
      </c>
      <c r="N790">
        <f t="shared" ca="1" si="1612"/>
        <v>-3.5710647652512626</v>
      </c>
      <c r="O790" t="b">
        <f ca="1">IF(OR(O789,M790*MIN((B790-B$2)*Analysis!$B$19,1)&gt;Analysis!$B$18),TRUE,FALSE)</f>
        <v>1</v>
      </c>
      <c r="P790">
        <f ca="1">IF(O790,P789,SUM(C$2:C790)/COUNT(C$2:C790))</f>
        <v>9.8538943641176484</v>
      </c>
      <c r="Q790">
        <f ca="1">IF(O790,C790-P790,0)</f>
        <v>-0.19967716411764869</v>
      </c>
      <c r="R790">
        <f ca="1">R789+Q790*$D790</f>
        <v>0.23473760142683617</v>
      </c>
      <c r="S790">
        <f t="shared" ca="1" si="1613"/>
        <v>-0.55955504842885562</v>
      </c>
      <c r="U790">
        <f ca="1">MEDIAN2(Q790,Analysis!$B$5,2)</f>
        <v>-0.19967716411764869</v>
      </c>
      <c r="V790">
        <f t="shared" ref="V790:W790" ca="1" si="1650">V789+U790*$D790</f>
        <v>0.23473760142683617</v>
      </c>
      <c r="W790">
        <f t="shared" ca="1" si="1650"/>
        <v>-0.55955504842885562</v>
      </c>
      <c r="Y790">
        <f ca="1">AVERAGE2(U790,Analysis!$B$5,2)</f>
        <v>-0.19967716411764869</v>
      </c>
      <c r="Z790">
        <f t="shared" ref="Z790:AA790" ca="1" si="1651">Z789+Y790*$D790</f>
        <v>0.23473760142683617</v>
      </c>
      <c r="AA790">
        <f t="shared" ca="1" si="1651"/>
        <v>-0.55955504842885562</v>
      </c>
      <c r="AD790">
        <f ca="1">IF(B790&gt;0,C790-Analysis!$B$14,0)</f>
        <v>-0.20249894494286025</v>
      </c>
      <c r="AE790">
        <f ca="1">IF(B790&gt;0,AE789+AD790*$D790,0)</f>
        <v>0.18584734666530159</v>
      </c>
      <c r="AF790">
        <f ca="1">IF(B790&gt;0,AF789+AE790*$D790,0)</f>
        <v>-1.071534975687727</v>
      </c>
      <c r="AG790">
        <f ca="1">IF(AND(B790&gt;Analysis!$B$34,B790&lt;Analysis!$B$35),FilterInput(AD790,Analysis!$B$29,Analysis!$B$30),0)</f>
        <v>-0.20249894494286025</v>
      </c>
      <c r="AH790">
        <f ca="1">MEDIAN2(AG790,Analysis!$B$5,2)</f>
        <v>-0.20249894494286025</v>
      </c>
      <c r="AI790">
        <f ca="1">AVERAGE2(AH790,Analysis!$B$6,2)</f>
        <v>-0.20249894494286025</v>
      </c>
      <c r="AJ790">
        <f ca="1">INTEGRAL2(AI790,$B790,AJ789,AI789,$B789,Analysis!$B$22)</f>
        <v>0.15275682415751901</v>
      </c>
      <c r="AK790">
        <f ca="1">IF(AND(B790&lt;Analysis!$B$35,B790&gt;0),INTEGRAL2(AJ790,$B790,AK789,AJ789,$B789,Analysis!$B$23),0)</f>
        <v>-0.95158726307337693</v>
      </c>
      <c r="AM790">
        <f>Analysis!$B$31*'Flight Input'!U790+IF('Flight Input'!U790 &gt; 0,Analysis!$B$32,0)</f>
        <v>-0.93748399999999987</v>
      </c>
      <c r="AN790">
        <f ca="1">_xlfn.COVARIANCE.P($AK$102:$AK$1171,AM790:AM1859)</f>
        <v>0</v>
      </c>
      <c r="AO790">
        <f t="shared" ca="1" si="1609"/>
        <v>1.4103263073377059E-2</v>
      </c>
    </row>
    <row r="791" spans="1:41" x14ac:dyDescent="0.3">
      <c r="A791">
        <v>789</v>
      </c>
      <c r="B791">
        <f>'Flight Input'!M791</f>
        <v>16.832154999996419</v>
      </c>
      <c r="C791">
        <f ca="1">INDIRECT(CONCATENATE("'Flight Input'!",Analysis!$B$2,A791+2))</f>
        <v>9.9669992399999998</v>
      </c>
      <c r="D791">
        <f t="shared" si="1606"/>
        <v>1.6868999999132939E-2</v>
      </c>
      <c r="F791">
        <f t="shared" ca="1" si="1610"/>
        <v>165.57901838566212</v>
      </c>
      <c r="G791">
        <f t="shared" ca="1" si="1611"/>
        <v>1393.1976581435267</v>
      </c>
      <c r="I791">
        <f>SUM(D$2:D791)/COUNT(D$2:D791)</f>
        <v>2.1266863117871966E-2</v>
      </c>
      <c r="J791">
        <f>D791/I791</f>
        <v>0.79320583885061968</v>
      </c>
      <c r="L791">
        <f ca="1">VARA(C$2:C791)</f>
        <v>8.8483748234201048E-2</v>
      </c>
      <c r="M791">
        <f ca="1">(L791-L790)/D791</f>
        <v>-6.5021711399223473E-3</v>
      </c>
      <c r="N791">
        <f t="shared" ca="1" si="1612"/>
        <v>18.541824649717054</v>
      </c>
      <c r="O791" t="b">
        <f ca="1">IF(OR(O790,M791*MIN((B791-B$2)*Analysis!$B$19,1)&gt;Analysis!$B$18),TRUE,FALSE)</f>
        <v>1</v>
      </c>
      <c r="P791">
        <f ca="1">IF(O791,P790,SUM(C$2:C791)/COUNT(C$2:C791))</f>
        <v>9.8538943641176484</v>
      </c>
      <c r="Q791">
        <f ca="1">IF(O791,C791-P791,0)</f>
        <v>0.11310487588235141</v>
      </c>
      <c r="R791">
        <f ca="1">R790+Q791*$D791</f>
        <v>0.23664556757799748</v>
      </c>
      <c r="S791">
        <f t="shared" ca="1" si="1613"/>
        <v>-0.55556307434958752</v>
      </c>
      <c r="U791">
        <f ca="1">MEDIAN2(Q791,Analysis!$B$5,2)</f>
        <v>0.11310487588235141</v>
      </c>
      <c r="V791">
        <f t="shared" ref="V791:W791" ca="1" si="1652">V790+U791*$D791</f>
        <v>0.23664556757799748</v>
      </c>
      <c r="W791">
        <f t="shared" ca="1" si="1652"/>
        <v>-0.55556307434958752</v>
      </c>
      <c r="Y791">
        <f ca="1">AVERAGE2(U791,Analysis!$B$5,2)</f>
        <v>0.11310487588235141</v>
      </c>
      <c r="Z791">
        <f t="shared" ref="Z791:AA791" ca="1" si="1653">Z790+Y791*$D791</f>
        <v>0.23664556757799748</v>
      </c>
      <c r="AA791">
        <f t="shared" ca="1" si="1653"/>
        <v>-0.55556307434958752</v>
      </c>
      <c r="AD791">
        <f ca="1">IF(B791&gt;0,C791-Analysis!$B$14,0)</f>
        <v>0.11028309505713985</v>
      </c>
      <c r="AE791">
        <f ca="1">IF(B791&gt;0,AE790+AD791*$D791,0)</f>
        <v>0.18770771219572485</v>
      </c>
      <c r="AF791">
        <f ca="1">IF(B791&gt;0,AF790+AE791*$D791,0)</f>
        <v>-1.0683685342908602</v>
      </c>
      <c r="AG791">
        <f ca="1">IF(AND(B791&gt;Analysis!$B$34,B791&lt;Analysis!$B$35),FilterInput(AD791,Analysis!$B$29,Analysis!$B$30),0)</f>
        <v>0.11028309505713985</v>
      </c>
      <c r="AH791">
        <f ca="1">MEDIAN2(AG791,Analysis!$B$5,2)</f>
        <v>0.11028309505713985</v>
      </c>
      <c r="AI791">
        <f ca="1">AVERAGE2(AH791,Analysis!$B$6,2)</f>
        <v>0.11028309505713985</v>
      </c>
      <c r="AJ791">
        <f ca="1">INTEGRAL2(AI791,$B791,AJ790,AI790,$B790,Analysis!$B$22)</f>
        <v>0.14592107392722498</v>
      </c>
      <c r="AK791">
        <f ca="1">IF(AND(B791&lt;Analysis!$B$35,B791&gt;0),INTEGRAL2(AJ791,$B791,AK790,AJ790,$B790,Analysis!$B$23),0)</f>
        <v>-0.94894539509639253</v>
      </c>
      <c r="AM791">
        <f>Analysis!$B$31*'Flight Input'!U791+IF('Flight Input'!U791 &gt; 0,Analysis!$B$32,0)</f>
        <v>-0.93549699999999991</v>
      </c>
      <c r="AN791">
        <f ca="1">_xlfn.COVARIANCE.P($AK$102:$AK$1171,AM791:AM1860)</f>
        <v>0</v>
      </c>
      <c r="AO791">
        <f t="shared" ca="1" si="1609"/>
        <v>1.3448395096392618E-2</v>
      </c>
    </row>
    <row r="792" spans="1:41" x14ac:dyDescent="0.3">
      <c r="A792">
        <v>790</v>
      </c>
      <c r="B792">
        <f>'Flight Input'!M792</f>
        <v>16.852400000003399</v>
      </c>
      <c r="C792">
        <f ca="1">INDIRECT(CONCATENATE("'Flight Input'!",Analysis!$B$2,A792+2))</f>
        <v>10.044203939999999</v>
      </c>
      <c r="D792">
        <f t="shared" si="1606"/>
        <v>2.0245000006980263E-2</v>
      </c>
      <c r="F792">
        <f t="shared" ca="1" si="1610"/>
        <v>165.78236329449754</v>
      </c>
      <c r="G792">
        <f t="shared" ca="1" si="1611"/>
        <v>1396.553922089581</v>
      </c>
      <c r="I792">
        <f>SUM(D$2:D792)/COUNT(D$2:D792)</f>
        <v>2.1265569620263245E-2</v>
      </c>
      <c r="J792">
        <f>D792/I792</f>
        <v>0.95200835757013924</v>
      </c>
      <c r="L792">
        <f ca="1">VARA(C$2:C792)</f>
        <v>8.8390706549555553E-2</v>
      </c>
      <c r="M792">
        <f ca="1">(L792-L791)/D792</f>
        <v>-4.5957858539597595E-3</v>
      </c>
      <c r="N792">
        <f t="shared" ca="1" si="1612"/>
        <v>3.8135193861881937</v>
      </c>
      <c r="O792" t="b">
        <f ca="1">IF(OR(O791,M792*MIN((B792-B$2)*Analysis!$B$19,1)&gt;Analysis!$B$18),TRUE,FALSE)</f>
        <v>1</v>
      </c>
      <c r="P792">
        <f ca="1">IF(O792,P791,SUM(C$2:C792)/COUNT(C$2:C792))</f>
        <v>9.8538943641176484</v>
      </c>
      <c r="Q792">
        <f ca="1">IF(O792,C792-P792,0)</f>
        <v>0.19030957588235076</v>
      </c>
      <c r="R792">
        <f ca="1">R791+Q792*$D792</f>
        <v>0.24049838494306408</v>
      </c>
      <c r="S792">
        <f t="shared" ca="1" si="1613"/>
        <v>-0.5506941845447364</v>
      </c>
      <c r="U792">
        <f ca="1">MEDIAN2(Q792,Analysis!$B$5,2)</f>
        <v>0.19030957588235076</v>
      </c>
      <c r="V792">
        <f t="shared" ref="V792:W792" ca="1" si="1654">V791+U792*$D792</f>
        <v>0.24049838494306408</v>
      </c>
      <c r="W792">
        <f t="shared" ca="1" si="1654"/>
        <v>-0.5506941845447364</v>
      </c>
      <c r="Y792">
        <f ca="1">AVERAGE2(U792,Analysis!$B$5,2)</f>
        <v>0.19030957588235076</v>
      </c>
      <c r="Z792">
        <f t="shared" ref="Z792:AA792" ca="1" si="1655">Z791+Y792*$D792</f>
        <v>0.24049838494306408</v>
      </c>
      <c r="AA792">
        <f t="shared" ca="1" si="1655"/>
        <v>-0.5506941845447364</v>
      </c>
      <c r="AD792">
        <f ca="1">IF(B792&gt;0,C792-Analysis!$B$14,0)</f>
        <v>0.18748779505713919</v>
      </c>
      <c r="AE792">
        <f ca="1">IF(B792&gt;0,AE791+AD792*$D792,0)</f>
        <v>0.19150340260796536</v>
      </c>
      <c r="AF792">
        <f ca="1">IF(B792&gt;0,AF791+AE792*$D792,0)</f>
        <v>-1.0644915479037251</v>
      </c>
      <c r="AG792">
        <f ca="1">IF(AND(B792&gt;Analysis!$B$34,B792&lt;Analysis!$B$35),FilterInput(AD792,Analysis!$B$29,Analysis!$B$30),0)</f>
        <v>0.18748779505713919</v>
      </c>
      <c r="AH792">
        <f ca="1">MEDIAN2(AG792,Analysis!$B$5,2)</f>
        <v>0.18748779505713919</v>
      </c>
      <c r="AI792">
        <f ca="1">AVERAGE2(AH792,Analysis!$B$6,2)</f>
        <v>0.18748779505713919</v>
      </c>
      <c r="AJ792">
        <f ca="1">INTEGRAL2(AI792,$B792,AJ791,AI791,$B791,Analysis!$B$22)</f>
        <v>0.14792822374734321</v>
      </c>
      <c r="AK792">
        <f ca="1">IF(AND(B792&lt;Analysis!$B$35,B792&gt;0),INTEGRAL2(AJ792,$B792,AK791,AJ791,$B791,Analysis!$B$23),0)</f>
        <v>-0.94599470683585651</v>
      </c>
      <c r="AM792">
        <f>Analysis!$B$31*'Flight Input'!U792+IF('Flight Input'!U792 &gt; 0,Analysis!$B$32,0)</f>
        <v>-0.93152299999999988</v>
      </c>
      <c r="AN792">
        <f ca="1">_xlfn.COVARIANCE.P($AK$102:$AK$1171,AM792:AM1861)</f>
        <v>0</v>
      </c>
      <c r="AO792">
        <f t="shared" ca="1" si="1609"/>
        <v>1.4471706835856635E-2</v>
      </c>
    </row>
    <row r="793" spans="1:41" x14ac:dyDescent="0.3">
      <c r="A793">
        <v>791</v>
      </c>
      <c r="B793">
        <f>'Flight Input'!M793</f>
        <v>16.870198999997228</v>
      </c>
      <c r="C793">
        <f ca="1">INDIRECT(CONCATENATE("'Flight Input'!",Analysis!$B$2,A793+2))</f>
        <v>10.101612059999999</v>
      </c>
      <c r="D793">
        <f t="shared" si="1606"/>
        <v>1.7798999993829057E-2</v>
      </c>
      <c r="F793">
        <f t="shared" ca="1" si="1610"/>
        <v>165.96216188749113</v>
      </c>
      <c r="G793">
        <f t="shared" ca="1" si="1611"/>
        <v>1399.5078826079923</v>
      </c>
      <c r="I793">
        <f>SUM(D$2:D793)/COUNT(D$2:D793)</f>
        <v>2.1261187104932733E-2</v>
      </c>
      <c r="J793">
        <f>D793/I793</f>
        <v>0.8371592755373275</v>
      </c>
      <c r="L793">
        <f ca="1">VARA(C$2:C793)</f>
        <v>8.8319746067476154E-2</v>
      </c>
      <c r="M793">
        <f ca="1">(L793-L792)/D793</f>
        <v>-3.9867679141525484E-3</v>
      </c>
      <c r="N793">
        <f t="shared" ca="1" si="1612"/>
        <v>3.2253564818193907</v>
      </c>
      <c r="O793" t="b">
        <f ca="1">IF(OR(O792,M793*MIN((B793-B$2)*Analysis!$B$19,1)&gt;Analysis!$B$18),TRUE,FALSE)</f>
        <v>1</v>
      </c>
      <c r="P793">
        <f ca="1">IF(O793,P792,SUM(C$2:C793)/COUNT(C$2:C793))</f>
        <v>9.8538943641176484</v>
      </c>
      <c r="Q793">
        <f ca="1">IF(O793,C793-P793,0)</f>
        <v>0.2477176958823506</v>
      </c>
      <c r="R793">
        <f ca="1">R792+Q793*$D793</f>
        <v>0.24490751221054538</v>
      </c>
      <c r="S793">
        <f t="shared" ca="1" si="1613"/>
        <v>-0.54633507573641216</v>
      </c>
      <c r="U793">
        <f ca="1">MEDIAN2(Q793,Analysis!$B$5,2)</f>
        <v>0.2477176958823506</v>
      </c>
      <c r="V793">
        <f t="shared" ref="V793:W793" ca="1" si="1656">V792+U793*$D793</f>
        <v>0.24490751221054538</v>
      </c>
      <c r="W793">
        <f t="shared" ca="1" si="1656"/>
        <v>-0.54633507573641216</v>
      </c>
      <c r="Y793">
        <f ca="1">AVERAGE2(U793,Analysis!$B$5,2)</f>
        <v>0.2477176958823506</v>
      </c>
      <c r="Z793">
        <f t="shared" ref="Z793:AA793" ca="1" si="1657">Z792+Y793*$D793</f>
        <v>0.24490751221054538</v>
      </c>
      <c r="AA793">
        <f t="shared" ca="1" si="1657"/>
        <v>-0.54633507573641216</v>
      </c>
      <c r="AD793">
        <f ca="1">IF(B793&gt;0,C793-Analysis!$B$14,0)</f>
        <v>0.24489591505713904</v>
      </c>
      <c r="AE793">
        <f ca="1">IF(B793&gt;0,AE792+AD793*$D793,0)</f>
        <v>0.19586230499855614</v>
      </c>
      <c r="AF793">
        <f ca="1">IF(B793&gt;0,AF792+AE793*$D793,0)</f>
        <v>-1.0610053947382645</v>
      </c>
      <c r="AG793">
        <f ca="1">IF(AND(B793&gt;Analysis!$B$34,B793&lt;Analysis!$B$35),FilterInput(AD793,Analysis!$B$29,Analysis!$B$30),0)</f>
        <v>0.24489591505713904</v>
      </c>
      <c r="AH793">
        <f ca="1">MEDIAN2(AG793,Analysis!$B$5,2)</f>
        <v>0.24489591505713904</v>
      </c>
      <c r="AI793">
        <f ca="1">AVERAGE2(AH793,Analysis!$B$6,2)</f>
        <v>0.24489591505713904</v>
      </c>
      <c r="AJ793">
        <f ca="1">INTEGRAL2(AI793,$B793,AJ792,AI792,$B792,Analysis!$B$22)</f>
        <v>0.1507744339479607</v>
      </c>
      <c r="AK793">
        <f ca="1">IF(AND(B793&lt;Analysis!$B$35,B793&gt;0),INTEGRAL2(AJ793,$B793,AK792,AJ792,$B792,Analysis!$B$23),0)</f>
        <v>-0.94338223193969806</v>
      </c>
      <c r="AM793">
        <f>Analysis!$B$31*'Flight Input'!U793+IF('Flight Input'!U793 &gt; 0,Analysis!$B$32,0)</f>
        <v>-0.92754899999999996</v>
      </c>
      <c r="AN793">
        <f ca="1">_xlfn.COVARIANCE.P($AK$102:$AK$1171,AM793:AM1862)</f>
        <v>0</v>
      </c>
      <c r="AO793">
        <f t="shared" ca="1" si="1609"/>
        <v>1.58332319396981E-2</v>
      </c>
    </row>
    <row r="794" spans="1:41" x14ac:dyDescent="0.3">
      <c r="A794">
        <v>792</v>
      </c>
      <c r="B794">
        <f>'Flight Input'!M794</f>
        <v>16.891808999993373</v>
      </c>
      <c r="C794">
        <f ca="1">INDIRECT(CONCATENATE("'Flight Input'!",Analysis!$B$2,A794+2))</f>
        <v>9.8052127200000001</v>
      </c>
      <c r="D794">
        <f t="shared" si="1606"/>
        <v>2.1609999996144325E-2</v>
      </c>
      <c r="F794">
        <f t="shared" ca="1" si="1610"/>
        <v>166.17405253433253</v>
      </c>
      <c r="G794">
        <f t="shared" ca="1" si="1611"/>
        <v>1403.0989038826185</v>
      </c>
      <c r="I794">
        <f>SUM(D$2:D794)/COUNT(D$2:D794)</f>
        <v>2.1261627525249918E-2</v>
      </c>
      <c r="J794">
        <f>D794/I794</f>
        <v>1.0163850331062703</v>
      </c>
      <c r="L794">
        <f ca="1">VARA(C$2:C794)</f>
        <v>8.8225463856534361E-2</v>
      </c>
      <c r="M794">
        <f ca="1">(L794-L793)/D794</f>
        <v>-4.362897314142287E-3</v>
      </c>
      <c r="N794">
        <f t="shared" ca="1" si="1612"/>
        <v>-13.715841742382358</v>
      </c>
      <c r="O794" t="b">
        <f ca="1">IF(OR(O793,M794*MIN((B794-B$2)*Analysis!$B$19,1)&gt;Analysis!$B$18),TRUE,FALSE)</f>
        <v>1</v>
      </c>
      <c r="P794">
        <f ca="1">IF(O794,P793,SUM(C$2:C794)/COUNT(C$2:C794))</f>
        <v>9.8538943641176484</v>
      </c>
      <c r="Q794">
        <f ca="1">IF(O794,C794-P794,0)</f>
        <v>-4.8681644117648304E-2</v>
      </c>
      <c r="R794">
        <f ca="1">R793+Q794*$D794</f>
        <v>0.24385550188135069</v>
      </c>
      <c r="S794">
        <f t="shared" ca="1" si="1613"/>
        <v>-0.54106535834169645</v>
      </c>
      <c r="U794">
        <f ca="1">MEDIAN2(Q794,Analysis!$B$5,2)</f>
        <v>-4.8681644117648304E-2</v>
      </c>
      <c r="V794">
        <f t="shared" ref="V794:W794" ca="1" si="1658">V793+U794*$D794</f>
        <v>0.24385550188135069</v>
      </c>
      <c r="W794">
        <f t="shared" ca="1" si="1658"/>
        <v>-0.54106535834169645</v>
      </c>
      <c r="Y794">
        <f ca="1">AVERAGE2(U794,Analysis!$B$5,2)</f>
        <v>-4.8681644117648304E-2</v>
      </c>
      <c r="Z794">
        <f t="shared" ref="Z794:AA794" ca="1" si="1659">Z793+Y794*$D794</f>
        <v>0.24385550188135069</v>
      </c>
      <c r="AA794">
        <f t="shared" ca="1" si="1659"/>
        <v>-0.54106535834169645</v>
      </c>
      <c r="AD794">
        <f ca="1">IF(B794&gt;0,C794-Analysis!$B$14,0)</f>
        <v>-5.1503424942859866E-2</v>
      </c>
      <c r="AE794">
        <f ca="1">IF(B794&gt;0,AE793+AD794*$D794,0)</f>
        <v>0.19474931598573952</v>
      </c>
      <c r="AF794">
        <f ca="1">IF(B794&gt;0,AF793+AE794*$D794,0)</f>
        <v>-1.0567968620205637</v>
      </c>
      <c r="AG794">
        <f ca="1">IF(AND(B794&gt;Analysis!$B$34,B794&lt;Analysis!$B$35),FilterInput(AD794,Analysis!$B$29,Analysis!$B$30),0)</f>
        <v>-5.1503424942859866E-2</v>
      </c>
      <c r="AH794">
        <f ca="1">MEDIAN2(AG794,Analysis!$B$5,2)</f>
        <v>-5.1503424942859866E-2</v>
      </c>
      <c r="AI794">
        <f ca="1">AVERAGE2(AH794,Analysis!$B$6,2)</f>
        <v>-5.1503424942859866E-2</v>
      </c>
      <c r="AJ794">
        <f ca="1">INTEGRAL2(AI794,$B794,AJ793,AI793,$B793,Analysis!$B$22)</f>
        <v>0.1560941747123214</v>
      </c>
      <c r="AK794">
        <f ca="1">IF(AND(B794&lt;Analysis!$B$35,B794&gt;0),INTEGRAL2(AJ794,$B794,AK793,AJ793,$B793,Analysis!$B$23),0)</f>
        <v>-0.94011858262025783</v>
      </c>
      <c r="AM794">
        <f>Analysis!$B$31*'Flight Input'!U794+IF('Flight Input'!U794 &gt; 0,Analysis!$B$32,0)</f>
        <v>-0.92357499999999992</v>
      </c>
      <c r="AN794">
        <f ca="1">_xlfn.COVARIANCE.P($AK$102:$AK$1171,AM794:AM1863)</f>
        <v>0</v>
      </c>
      <c r="AO794">
        <f t="shared" ca="1" si="1609"/>
        <v>1.6543582620257902E-2</v>
      </c>
    </row>
    <row r="795" spans="1:41" x14ac:dyDescent="0.3">
      <c r="A795">
        <v>793</v>
      </c>
      <c r="B795">
        <f>'Flight Input'!M795</f>
        <v>16.910401999994065</v>
      </c>
      <c r="C795">
        <f ca="1">INDIRECT(CONCATENATE("'Flight Input'!",Analysis!$B$2,A795+2))</f>
        <v>9.347380020000001</v>
      </c>
      <c r="D795">
        <f t="shared" si="1606"/>
        <v>1.8593000000691973E-2</v>
      </c>
      <c r="F795">
        <f t="shared" ca="1" si="1610"/>
        <v>166.34784837105087</v>
      </c>
      <c r="G795">
        <f t="shared" ca="1" si="1611"/>
        <v>1406.1918094274965</v>
      </c>
      <c r="I795">
        <f>SUM(D$2:D795)/COUNT(D$2:D795)</f>
        <v>2.1258262295080238E-2</v>
      </c>
      <c r="J795">
        <f>D795/I795</f>
        <v>0.87462463970984672</v>
      </c>
      <c r="L795">
        <f ca="1">VARA(C$2:C795)</f>
        <v>8.8530011503599793E-2</v>
      </c>
      <c r="M795">
        <f ca="1">(L795-L794)/D795</f>
        <v>1.6379693812407732E-2</v>
      </c>
      <c r="N795">
        <f t="shared" ca="1" si="1612"/>
        <v>-24.623928359219061</v>
      </c>
      <c r="O795" t="b">
        <f ca="1">IF(OR(O794,M795*MIN((B795-B$2)*Analysis!$B$19,1)&gt;Analysis!$B$18),TRUE,FALSE)</f>
        <v>1</v>
      </c>
      <c r="P795">
        <f ca="1">IF(O795,P794,SUM(C$2:C795)/COUNT(C$2:C795))</f>
        <v>9.8538943641176484</v>
      </c>
      <c r="Q795">
        <f ca="1">IF(O795,C795-P795,0)</f>
        <v>-0.5065143441176474</v>
      </c>
      <c r="R795">
        <f ca="1">R794+Q795*$D795</f>
        <v>0.23443788068082078</v>
      </c>
      <c r="S795">
        <f t="shared" ca="1" si="1613"/>
        <v>-0.53670645482603574</v>
      </c>
      <c r="U795">
        <f ca="1">MEDIAN2(Q795,Analysis!$B$5,2)</f>
        <v>-0.5065143441176474</v>
      </c>
      <c r="V795">
        <f t="shared" ref="V795:W795" ca="1" si="1660">V794+U795*$D795</f>
        <v>0.23443788068082078</v>
      </c>
      <c r="W795">
        <f t="shared" ca="1" si="1660"/>
        <v>-0.53670645482603574</v>
      </c>
      <c r="Y795">
        <f ca="1">AVERAGE2(U795,Analysis!$B$5,2)</f>
        <v>-0.5065143441176474</v>
      </c>
      <c r="Z795">
        <f t="shared" ref="Z795:AA795" ca="1" si="1661">Z794+Y795*$D795</f>
        <v>0.23443788068082078</v>
      </c>
      <c r="AA795">
        <f t="shared" ca="1" si="1661"/>
        <v>-0.53670645482603574</v>
      </c>
      <c r="AD795">
        <f ca="1">IF(B795&gt;0,C795-Analysis!$B$14,0)</f>
        <v>-0.50933612494285896</v>
      </c>
      <c r="AE795">
        <f ca="1">IF(B795&gt;0,AE794+AD795*$D795,0)</f>
        <v>0.18527922941432451</v>
      </c>
      <c r="AF795">
        <f ca="1">IF(B795&gt;0,AF794+AE795*$D795,0)</f>
        <v>-1.0533519653079348</v>
      </c>
      <c r="AG795">
        <f ca="1">IF(AND(B795&gt;Analysis!$B$34,B795&lt;Analysis!$B$35),FilterInput(AD795,Analysis!$B$29,Analysis!$B$30),0)</f>
        <v>-0.50933612494285896</v>
      </c>
      <c r="AH795">
        <f ca="1">MEDIAN2(AG795,Analysis!$B$5,2)</f>
        <v>-0.50933612494285896</v>
      </c>
      <c r="AI795">
        <f ca="1">AVERAGE2(AH795,Analysis!$B$6,2)</f>
        <v>-0.50933612494285896</v>
      </c>
      <c r="AJ795">
        <f ca="1">INTEGRAL2(AI795,$B795,AJ794,AI794,$B794,Analysis!$B$22)</f>
        <v>0.15817271054138013</v>
      </c>
      <c r="AK795">
        <f ca="1">IF(AND(B795&lt;Analysis!$B$35,B795&gt;0),INTEGRAL2(AJ795,$B795,AK794,AJ794,$B794,Analysis!$B$23),0)</f>
        <v>-0.93722742454605401</v>
      </c>
      <c r="AM795">
        <f>Analysis!$B$31*'Flight Input'!U795+IF('Flight Input'!U795 &gt; 0,Analysis!$B$32,0)</f>
        <v>-0.91960099999999989</v>
      </c>
      <c r="AN795">
        <f ca="1">_xlfn.COVARIANCE.P($AK$102:$AK$1171,AM795:AM1864)</f>
        <v>0</v>
      </c>
      <c r="AO795">
        <f t="shared" ca="1" si="1609"/>
        <v>1.762642454605412E-2</v>
      </c>
    </row>
    <row r="796" spans="1:41" x14ac:dyDescent="0.3">
      <c r="A796">
        <v>794</v>
      </c>
      <c r="B796">
        <f>'Flight Input'!M796</f>
        <v>16.929067999997642</v>
      </c>
      <c r="C796">
        <f ca="1">INDIRECT(CONCATENATE("'Flight Input'!",Analysis!$B$2,A796+2))</f>
        <v>9.3865513499999995</v>
      </c>
      <c r="D796">
        <f t="shared" si="1606"/>
        <v>1.866600000357721E-2</v>
      </c>
      <c r="F796">
        <f t="shared" ca="1" si="1610"/>
        <v>166.52305773858356</v>
      </c>
      <c r="G796">
        <f t="shared" ca="1" si="1611"/>
        <v>1409.3001288238406</v>
      </c>
      <c r="I796">
        <f>SUM(D$2:D796)/COUNT(D$2:D796)</f>
        <v>2.125499748111109E-2</v>
      </c>
      <c r="J796">
        <f>D796/I796</f>
        <v>0.87819347050806884</v>
      </c>
      <c r="L796">
        <f ca="1">VARA(C$2:C796)</f>
        <v>8.877812666443706E-2</v>
      </c>
      <c r="M796">
        <f ca="1">(L796-L795)/D796</f>
        <v>1.3292358340818478E-2</v>
      </c>
      <c r="N796">
        <f t="shared" ca="1" si="1612"/>
        <v>2.0985390545639984</v>
      </c>
      <c r="O796" t="b">
        <f ca="1">IF(OR(O795,M796*MIN((B796-B$2)*Analysis!$B$19,1)&gt;Analysis!$B$18),TRUE,FALSE)</f>
        <v>1</v>
      </c>
      <c r="P796">
        <f ca="1">IF(O796,P795,SUM(C$2:C796)/COUNT(C$2:C796))</f>
        <v>9.8538943641176484</v>
      </c>
      <c r="Q796">
        <f ca="1">IF(O796,C796-P796,0)</f>
        <v>-0.46734301411764889</v>
      </c>
      <c r="R796">
        <f ca="1">R795+Q796*$D796</f>
        <v>0.22571445597762896</v>
      </c>
      <c r="S796">
        <f t="shared" ca="1" si="1613"/>
        <v>-0.53249326878994985</v>
      </c>
      <c r="U796">
        <f ca="1">MEDIAN2(Q796,Analysis!$B$5,2)</f>
        <v>-0.46734301411764889</v>
      </c>
      <c r="V796">
        <f t="shared" ref="V796:W796" ca="1" si="1662">V795+U796*$D796</f>
        <v>0.22571445597762896</v>
      </c>
      <c r="W796">
        <f t="shared" ca="1" si="1662"/>
        <v>-0.53249326878994985</v>
      </c>
      <c r="Y796">
        <f ca="1">AVERAGE2(U796,Analysis!$B$5,2)</f>
        <v>-0.46734301411764889</v>
      </c>
      <c r="Z796">
        <f t="shared" ref="Z796:AA796" ca="1" si="1663">Z795+Y796*$D796</f>
        <v>0.22571445597762896</v>
      </c>
      <c r="AA796">
        <f t="shared" ca="1" si="1663"/>
        <v>-0.53249326878994985</v>
      </c>
      <c r="AD796">
        <f ca="1">IF(B796&gt;0,C796-Analysis!$B$14,0)</f>
        <v>-0.47016479494286045</v>
      </c>
      <c r="AE796">
        <f ca="1">IF(B796&gt;0,AE795+AD796*$D796,0)</f>
        <v>0.17650313335023921</v>
      </c>
      <c r="AF796">
        <f ca="1">IF(B796&gt;0,AF795+AE796*$D796,0)</f>
        <v>-1.0500573578201879</v>
      </c>
      <c r="AG796">
        <f ca="1">IF(AND(B796&gt;Analysis!$B$34,B796&lt;Analysis!$B$35),FilterInput(AD796,Analysis!$B$29,Analysis!$B$30),0)</f>
        <v>-0.47016479494286045</v>
      </c>
      <c r="AH796">
        <f ca="1">MEDIAN2(AG796,Analysis!$B$5,2)</f>
        <v>-0.47016479494286045</v>
      </c>
      <c r="AI796">
        <f ca="1">AVERAGE2(AH796,Analysis!$B$6,2)</f>
        <v>-0.47016479494286045</v>
      </c>
      <c r="AJ796">
        <f ca="1">INTEGRAL2(AI796,$B796,AJ795,AI795,$B795,Analysis!$B$22)</f>
        <v>0.1484123996607043</v>
      </c>
      <c r="AK796">
        <f ca="1">IF(AND(B796&lt;Analysis!$B$35,B796&gt;0),INTEGRAL2(AJ796,$B796,AK795,AJ795,$B795,Analysis!$B$23),0)</f>
        <v>-0.93422447154350086</v>
      </c>
      <c r="AM796">
        <f>Analysis!$B$31*'Flight Input'!U796+IF('Flight Input'!U796 &gt; 0,Analysis!$B$32,0)</f>
        <v>-0.91761399999999993</v>
      </c>
      <c r="AN796">
        <f ca="1">_xlfn.COVARIANCE.P($AK$102:$AK$1171,AM796:AM1865)</f>
        <v>0</v>
      </c>
      <c r="AO796">
        <f t="shared" ca="1" si="1609"/>
        <v>1.6610471543500926E-2</v>
      </c>
    </row>
    <row r="797" spans="1:41" x14ac:dyDescent="0.3">
      <c r="A797">
        <v>795</v>
      </c>
      <c r="B797">
        <f>'Flight Input'!M797</f>
        <v>16.9520909999992</v>
      </c>
      <c r="C797">
        <f ca="1">INDIRECT(CONCATENATE("'Flight Input'!",Analysis!$B$2,A797+2))</f>
        <v>9.6852854700000002</v>
      </c>
      <c r="D797">
        <f t="shared" si="1606"/>
        <v>2.3023000001558103E-2</v>
      </c>
      <c r="F797">
        <f t="shared" ca="1" si="1610"/>
        <v>166.74604206597445</v>
      </c>
      <c r="G797">
        <f t="shared" ca="1" si="1611"/>
        <v>1413.1391229505853</v>
      </c>
      <c r="I797">
        <f>SUM(D$2:D797)/COUNT(D$2:D797)</f>
        <v>2.1257221383652533E-2</v>
      </c>
      <c r="J797">
        <f>D797/I797</f>
        <v>1.0830672356483764</v>
      </c>
      <c r="L797">
        <f ca="1">VARA(C$2:C797)</f>
        <v>8.8736001405929243E-2</v>
      </c>
      <c r="M797">
        <f ca="1">(L797-L796)/D797</f>
        <v>-1.8297032752015584E-3</v>
      </c>
      <c r="N797">
        <f t="shared" ca="1" si="1612"/>
        <v>12.975464534586438</v>
      </c>
      <c r="O797" t="b">
        <f ca="1">IF(OR(O796,M797*MIN((B797-B$2)*Analysis!$B$19,1)&gt;Analysis!$B$18),TRUE,FALSE)</f>
        <v>1</v>
      </c>
      <c r="P797">
        <f ca="1">IF(O797,P796,SUM(C$2:C797)/COUNT(C$2:C797))</f>
        <v>9.8538943641176484</v>
      </c>
      <c r="Q797">
        <f ca="1">IF(O797,C797-P797,0)</f>
        <v>-0.16860889411764823</v>
      </c>
      <c r="R797">
        <f ca="1">R796+Q797*$D797</f>
        <v>0.22183257340809565</v>
      </c>
      <c r="S797">
        <f t="shared" ca="1" si="1613"/>
        <v>-0.52738601745202962</v>
      </c>
      <c r="U797">
        <f ca="1">MEDIAN2(Q797,Analysis!$B$5,2)</f>
        <v>-0.16860889411764823</v>
      </c>
      <c r="V797">
        <f t="shared" ref="V797:W797" ca="1" si="1664">V796+U797*$D797</f>
        <v>0.22183257340809565</v>
      </c>
      <c r="W797">
        <f t="shared" ca="1" si="1664"/>
        <v>-0.52738601745202962</v>
      </c>
      <c r="Y797">
        <f ca="1">AVERAGE2(U797,Analysis!$B$5,2)</f>
        <v>-0.16860889411764823</v>
      </c>
      <c r="Z797">
        <f t="shared" ref="Z797:AA797" ca="1" si="1665">Z796+Y797*$D797</f>
        <v>0.22183257340809565</v>
      </c>
      <c r="AA797">
        <f t="shared" ca="1" si="1665"/>
        <v>-0.52738601745202962</v>
      </c>
      <c r="AD797">
        <f ca="1">IF(B797&gt;0,C797-Analysis!$B$14,0)</f>
        <v>-0.1714306749428598</v>
      </c>
      <c r="AE797">
        <f ca="1">IF(B797&gt;0,AE796+AD797*$D797,0)</f>
        <v>0.17255628492076264</v>
      </c>
      <c r="AF797">
        <f ca="1">IF(B797&gt;0,AF796+AE797*$D797,0)</f>
        <v>-1.0460845944721884</v>
      </c>
      <c r="AG797">
        <f ca="1">IF(AND(B797&gt;Analysis!$B$34,B797&lt;Analysis!$B$35),FilterInput(AD797,Analysis!$B$29,Analysis!$B$30),0)</f>
        <v>-0.1714306749428598</v>
      </c>
      <c r="AH797">
        <f ca="1">MEDIAN2(AG797,Analysis!$B$5,2)</f>
        <v>-0.1714306749428598</v>
      </c>
      <c r="AI797">
        <f ca="1">AVERAGE2(AH797,Analysis!$B$6,2)</f>
        <v>-0.1714306749428598</v>
      </c>
      <c r="AJ797">
        <f ca="1">INTEGRAL2(AI797,$B797,AJ796,AI796,$B796,Analysis!$B$22)</f>
        <v>0.1383800583645067</v>
      </c>
      <c r="AK797">
        <f ca="1">IF(AND(B797&lt;Analysis!$B$35,B797&gt;0),INTEGRAL2(AJ797,$B797,AK796,AJ796,$B796,Analysis!$B$23),0)</f>
        <v>-0.930844637375013</v>
      </c>
      <c r="AM797">
        <f>Analysis!$B$31*'Flight Input'!U797+IF('Flight Input'!U797 &gt; 0,Analysis!$B$32,0)</f>
        <v>-0.9136399999999999</v>
      </c>
      <c r="AN797">
        <f ca="1">_xlfn.COVARIANCE.P($AK$102:$AK$1171,AM797:AM1866)</f>
        <v>0</v>
      </c>
      <c r="AO797">
        <f t="shared" ca="1" si="1609"/>
        <v>1.7204637375013099E-2</v>
      </c>
    </row>
    <row r="798" spans="1:41" x14ac:dyDescent="0.3">
      <c r="A798">
        <v>796</v>
      </c>
      <c r="B798">
        <f>'Flight Input'!M798</f>
        <v>16.966167000005953</v>
      </c>
      <c r="C798">
        <f ca="1">INDIRECT(CONCATENATE("'Flight Input'!",Analysis!$B$2,A798+2))</f>
        <v>9.79417647</v>
      </c>
      <c r="D798">
        <f t="shared" si="1606"/>
        <v>1.407600000675302E-2</v>
      </c>
      <c r="F798">
        <f t="shared" ca="1" si="1610"/>
        <v>166.8839048940323</v>
      </c>
      <c r="G798">
        <f t="shared" ca="1" si="1611"/>
        <v>1415.4881807970007</v>
      </c>
      <c r="I798">
        <f>SUM(D$2:D798)/COUNT(D$2:D798)</f>
        <v>2.124819974875693E-2</v>
      </c>
      <c r="J798">
        <f>D798/I798</f>
        <v>0.66245612208048354</v>
      </c>
      <c r="L798">
        <f ca="1">VARA(C$2:C798)</f>
        <v>8.8644474214806104E-2</v>
      </c>
      <c r="M798">
        <f ca="1">(L798-L797)/D798</f>
        <v>-6.5023579908517022E-3</v>
      </c>
      <c r="N798">
        <f t="shared" ca="1" si="1612"/>
        <v>7.7359335001249603</v>
      </c>
      <c r="O798" t="b">
        <f ca="1">IF(OR(O797,M798*MIN((B798-B$2)*Analysis!$B$19,1)&gt;Analysis!$B$18),TRUE,FALSE)</f>
        <v>1</v>
      </c>
      <c r="P798">
        <f ca="1">IF(O798,P797,SUM(C$2:C798)/COUNT(C$2:C798))</f>
        <v>9.8538943641176484</v>
      </c>
      <c r="Q798">
        <f ca="1">IF(O798,C798-P798,0)</f>
        <v>-5.9717894117648385E-2</v>
      </c>
      <c r="R798">
        <f ca="1">R797+Q798*$D798</f>
        <v>0.22099198433009234</v>
      </c>
      <c r="S798">
        <f t="shared" ca="1" si="1613"/>
        <v>-0.52427533427910689</v>
      </c>
      <c r="U798">
        <f ca="1">MEDIAN2(Q798,Analysis!$B$5,2)</f>
        <v>-5.9717894117648385E-2</v>
      </c>
      <c r="V798">
        <f t="shared" ref="V798:W798" ca="1" si="1666">V797+U798*$D798</f>
        <v>0.22099198433009234</v>
      </c>
      <c r="W798">
        <f t="shared" ca="1" si="1666"/>
        <v>-0.52427533427910689</v>
      </c>
      <c r="Y798">
        <f ca="1">AVERAGE2(U798,Analysis!$B$5,2)</f>
        <v>-5.9717894117648385E-2</v>
      </c>
      <c r="Z798">
        <f t="shared" ref="Z798:AA798" ca="1" si="1667">Z797+Y798*$D798</f>
        <v>0.22099198433009234</v>
      </c>
      <c r="AA798">
        <f t="shared" ca="1" si="1667"/>
        <v>-0.52427533427910689</v>
      </c>
      <c r="AD798">
        <f ca="1">IF(B798&gt;0,C798-Analysis!$B$14,0)</f>
        <v>-6.2539674942859946E-2</v>
      </c>
      <c r="AE798">
        <f ca="1">IF(B798&gt;0,AE797+AD798*$D798,0)</f>
        <v>0.17167597645584462</v>
      </c>
      <c r="AF798">
        <f ca="1">IF(B798&gt;0,AF797+AE798*$D798,0)</f>
        <v>-1.0436680834264367</v>
      </c>
      <c r="AG798">
        <f ca="1">IF(AND(B798&gt;Analysis!$B$34,B798&lt;Analysis!$B$35),FilterInput(AD798,Analysis!$B$29,Analysis!$B$30),0)</f>
        <v>-6.2539674942859946E-2</v>
      </c>
      <c r="AH798">
        <f ca="1">MEDIAN2(AG798,Analysis!$B$5,2)</f>
        <v>-6.2539674942859946E-2</v>
      </c>
      <c r="AI798">
        <f ca="1">AVERAGE2(AH798,Analysis!$B$6,2)</f>
        <v>-6.2539674942859946E-2</v>
      </c>
      <c r="AJ798">
        <f ca="1">INTEGRAL2(AI798,$B798,AJ797,AI797,$B797,Analysis!$B$22)</f>
        <v>0.13387159708803009</v>
      </c>
      <c r="AK798">
        <f ca="1">IF(AND(B798&lt;Analysis!$B$35,B798&gt;0),INTEGRAL2(AJ798,$B798,AK797,AJ797,$B797,Analysis!$B$23),0)</f>
        <v>-0.92881772985085864</v>
      </c>
      <c r="AM798">
        <f>Analysis!$B$31*'Flight Input'!U798+IF('Flight Input'!U798 &gt; 0,Analysis!$B$32,0)</f>
        <v>-0.91165299999999994</v>
      </c>
      <c r="AN798">
        <f ca="1">_xlfn.COVARIANCE.P($AK$102:$AK$1171,AM798:AM1867)</f>
        <v>0</v>
      </c>
      <c r="AO798">
        <f t="shared" ca="1" si="1609"/>
        <v>1.7164729850858707E-2</v>
      </c>
    </row>
    <row r="799" spans="1:41" x14ac:dyDescent="0.3">
      <c r="A799">
        <v>797</v>
      </c>
      <c r="B799">
        <f>'Flight Input'!M799</f>
        <v>16.982866000005743</v>
      </c>
      <c r="C799">
        <f ca="1">INDIRECT(CONCATENATE("'Flight Input'!",Analysis!$B$2,A799+2))</f>
        <v>9.6328608300000003</v>
      </c>
      <c r="D799">
        <f t="shared" si="1606"/>
        <v>1.6698999999789521E-2</v>
      </c>
      <c r="F799">
        <f t="shared" ca="1" si="1610"/>
        <v>167.04476403703043</v>
      </c>
      <c r="G799">
        <f t="shared" ca="1" si="1611"/>
        <v>1418.27766131162</v>
      </c>
      <c r="I799">
        <f>SUM(D$2:D799)/COUNT(D$2:D799)</f>
        <v>2.1242491844429494E-2</v>
      </c>
      <c r="J799">
        <f>D799/I799</f>
        <v>0.78611304747510447</v>
      </c>
      <c r="L799">
        <f ca="1">VARA(C$2:C799)</f>
        <v>8.8636653508046087E-2</v>
      </c>
      <c r="M799">
        <f ca="1">(L799-L798)/D799</f>
        <v>-4.6833383796130313E-4</v>
      </c>
      <c r="N799">
        <f t="shared" ca="1" si="1612"/>
        <v>-9.6601976167454957</v>
      </c>
      <c r="O799" t="b">
        <f ca="1">IF(OR(O798,M799*MIN((B799-B$2)*Analysis!$B$19,1)&gt;Analysis!$B$18),TRUE,FALSE)</f>
        <v>1</v>
      </c>
      <c r="P799">
        <f ca="1">IF(O799,P798,SUM(C$2:C799)/COUNT(C$2:C799))</f>
        <v>9.8538943641176484</v>
      </c>
      <c r="Q799">
        <f ca="1">IF(O799,C799-P799,0)</f>
        <v>-0.22103353411764814</v>
      </c>
      <c r="R799">
        <f ca="1">R798+Q799*$D799</f>
        <v>0.21730094534390826</v>
      </c>
      <c r="S799">
        <f t="shared" ca="1" si="1613"/>
        <v>-0.5206466257928547</v>
      </c>
      <c r="U799">
        <f ca="1">MEDIAN2(Q799,Analysis!$B$5,2)</f>
        <v>-0.22103353411764814</v>
      </c>
      <c r="V799">
        <f t="shared" ref="V799:W799" ca="1" si="1668">V798+U799*$D799</f>
        <v>0.21730094534390826</v>
      </c>
      <c r="W799">
        <f t="shared" ca="1" si="1668"/>
        <v>-0.5206466257928547</v>
      </c>
      <c r="Y799">
        <f ca="1">AVERAGE2(U799,Analysis!$B$5,2)</f>
        <v>-0.22103353411764814</v>
      </c>
      <c r="Z799">
        <f t="shared" ref="Z799:AA799" ca="1" si="1669">Z798+Y799*$D799</f>
        <v>0.21730094534390826</v>
      </c>
      <c r="AA799">
        <f t="shared" ca="1" si="1669"/>
        <v>-0.5206466257928547</v>
      </c>
      <c r="AD799">
        <f ca="1">IF(B799&gt;0,C799-Analysis!$B$14,0)</f>
        <v>-0.22385531494285971</v>
      </c>
      <c r="AE799">
        <f ca="1">IF(B799&gt;0,AE798+AD799*$D799,0)</f>
        <v>0.16793781655166093</v>
      </c>
      <c r="AF799">
        <f ca="1">IF(B799&gt;0,AF798+AE799*$D799,0)</f>
        <v>-1.0408636898278758</v>
      </c>
      <c r="AG799">
        <f ca="1">IF(AND(B799&gt;Analysis!$B$34,B799&lt;Analysis!$B$35),FilterInput(AD799,Analysis!$B$29,Analysis!$B$30),0)</f>
        <v>-0.22385531494285971</v>
      </c>
      <c r="AH799">
        <f ca="1">MEDIAN2(AG799,Analysis!$B$5,2)</f>
        <v>-0.22385531494285971</v>
      </c>
      <c r="AI799">
        <f ca="1">AVERAGE2(AH799,Analysis!$B$6,2)</f>
        <v>-0.22385531494285971</v>
      </c>
      <c r="AJ799">
        <f ca="1">INTEGRAL2(AI799,$B799,AJ798,AI798,$B798,Analysis!$B$22)</f>
        <v>0.13466406986610005</v>
      </c>
      <c r="AK799">
        <f ca="1">IF(AND(B799&lt;Analysis!$B$35,B799&gt;0),INTEGRAL2(AJ799,$B799,AK798,AJ798,$B798,Analysis!$B$23),0)</f>
        <v>-0.92659009260234271</v>
      </c>
      <c r="AM799">
        <f>Analysis!$B$31*'Flight Input'!U799+IF('Flight Input'!U799 &gt; 0,Analysis!$B$32,0)</f>
        <v>-0.90767900000000001</v>
      </c>
      <c r="AN799">
        <f ca="1">_xlfn.COVARIANCE.P($AK$102:$AK$1171,AM799:AM1868)</f>
        <v>0</v>
      </c>
      <c r="AO799">
        <f t="shared" ca="1" si="1609"/>
        <v>1.8911092602342694E-2</v>
      </c>
    </row>
    <row r="800" spans="1:41" x14ac:dyDescent="0.3">
      <c r="A800">
        <v>798</v>
      </c>
      <c r="B800">
        <f>'Flight Input'!M800</f>
        <v>17.002632000003359</v>
      </c>
      <c r="C800">
        <f ca="1">INDIRECT(CONCATENATE("'Flight Input'!",Analysis!$B$2,A800+2))</f>
        <v>9.2492211600000012</v>
      </c>
      <c r="D800">
        <f t="shared" si="1606"/>
        <v>1.9765999997616746E-2</v>
      </c>
      <c r="F800">
        <f t="shared" ca="1" si="1610"/>
        <v>167.22758414245695</v>
      </c>
      <c r="G800">
        <f t="shared" ca="1" si="1611"/>
        <v>1421.5830817393812</v>
      </c>
      <c r="I800">
        <f>SUM(D$2:D800)/COUNT(D$2:D800)</f>
        <v>2.1240641604019953E-2</v>
      </c>
      <c r="J800">
        <f>D800/I800</f>
        <v>0.93057452623633929</v>
      </c>
      <c r="L800">
        <f ca="1">VARA(C$2:C800)</f>
        <v>8.9088302463014579E-2</v>
      </c>
      <c r="M800">
        <f ca="1">(L800-L799)/D800</f>
        <v>2.2849790297629718E-2</v>
      </c>
      <c r="N800">
        <f t="shared" ca="1" si="1612"/>
        <v>-19.409069616829701</v>
      </c>
      <c r="O800" t="b">
        <f ca="1">IF(OR(O799,M800*MIN((B800-B$2)*Analysis!$B$19,1)&gt;Analysis!$B$18),TRUE,FALSE)</f>
        <v>1</v>
      </c>
      <c r="P800">
        <f ca="1">IF(O800,P799,SUM(C$2:C800)/COUNT(C$2:C800))</f>
        <v>9.8538943641176484</v>
      </c>
      <c r="Q800">
        <f ca="1">IF(O800,C800-P800,0)</f>
        <v>-0.60467320411764724</v>
      </c>
      <c r="R800">
        <f ca="1">R799+Q800*$D800</f>
        <v>0.20534897479275993</v>
      </c>
      <c r="S800">
        <f t="shared" ca="1" si="1613"/>
        <v>-0.51658769795759041</v>
      </c>
      <c r="U800">
        <f ca="1">MEDIAN2(Q800,Analysis!$B$5,2)</f>
        <v>-0.60467320411764724</v>
      </c>
      <c r="V800">
        <f t="shared" ref="V800:W800" ca="1" si="1670">V799+U800*$D800</f>
        <v>0.20534897479275993</v>
      </c>
      <c r="W800">
        <f t="shared" ca="1" si="1670"/>
        <v>-0.51658769795759041</v>
      </c>
      <c r="Y800">
        <f ca="1">AVERAGE2(U800,Analysis!$B$5,2)</f>
        <v>-0.60467320411764724</v>
      </c>
      <c r="Z800">
        <f t="shared" ref="Z800:AA800" ca="1" si="1671">Z799+Y800*$D800</f>
        <v>0.20534897479275993</v>
      </c>
      <c r="AA800">
        <f t="shared" ca="1" si="1671"/>
        <v>-0.51658769795759041</v>
      </c>
      <c r="AD800">
        <f ca="1">IF(B800&gt;0,C800-Analysis!$B$14,0)</f>
        <v>-0.60749498494285881</v>
      </c>
      <c r="AE800">
        <f ca="1">IF(B800&gt;0,AE799+AD800*$D800,0)</f>
        <v>0.1559300706807282</v>
      </c>
      <c r="AF800">
        <f ca="1">IF(B800&gt;0,AF799+AE800*$D800,0)</f>
        <v>-1.0377815760511722</v>
      </c>
      <c r="AG800">
        <f ca="1">IF(AND(B800&gt;Analysis!$B$34,B800&lt;Analysis!$B$35),FilterInput(AD800,Analysis!$B$29,Analysis!$B$30),0)</f>
        <v>-0.60749498494285881</v>
      </c>
      <c r="AH800">
        <f ca="1">MEDIAN2(AG800,Analysis!$B$5,2)</f>
        <v>-0.60749498494285881</v>
      </c>
      <c r="AI800">
        <f ca="1">AVERAGE2(AH800,Analysis!$B$6,2)</f>
        <v>-0.60749498494285881</v>
      </c>
      <c r="AJ800">
        <f ca="1">INTEGRAL2(AI800,$B800,AJ799,AI799,$B799,Analysis!$B$22)</f>
        <v>0.13175917764546044</v>
      </c>
      <c r="AK800">
        <f ca="1">IF(AND(B800&lt;Analysis!$B$35,B800&gt;0),INTEGRAL2(AJ800,$B800,AK799,AJ799,$B799,Analysis!$B$23),0)</f>
        <v>-0.92392034167686021</v>
      </c>
      <c r="AM800">
        <f>Analysis!$B$31*'Flight Input'!U800+IF('Flight Input'!U800 &gt; 0,Analysis!$B$32,0)</f>
        <v>-0.90569199999999994</v>
      </c>
      <c r="AN800">
        <f ca="1">_xlfn.COVARIANCE.P($AK$102:$AK$1171,AM800:AM1869)</f>
        <v>0</v>
      </c>
      <c r="AO800">
        <f t="shared" ca="1" si="1609"/>
        <v>1.8228341676860271E-2</v>
      </c>
    </row>
    <row r="801" spans="1:41" x14ac:dyDescent="0.3">
      <c r="A801">
        <v>799</v>
      </c>
      <c r="B801">
        <f>'Flight Input'!M801</f>
        <v>17.025712000002386</v>
      </c>
      <c r="C801">
        <f ca="1">INDIRECT(CONCATENATE("'Flight Input'!",Analysis!$B$2,A801+2))</f>
        <v>9.1645314300000003</v>
      </c>
      <c r="D801">
        <f t="shared" si="1606"/>
        <v>2.3079999999026768E-2</v>
      </c>
      <c r="F801">
        <f t="shared" ca="1" si="1610"/>
        <v>167.43910152785242</v>
      </c>
      <c r="G801">
        <f t="shared" ca="1" si="1611"/>
        <v>1425.4475762024811</v>
      </c>
      <c r="I801">
        <f>SUM(D$2:D801)/COUNT(D$2:D801)</f>
        <v>2.1242943679608196E-2</v>
      </c>
      <c r="J801">
        <f>D801/I801</f>
        <v>1.0864784253597595</v>
      </c>
      <c r="L801">
        <f ca="1">VARA(C$2:C801)</f>
        <v>8.9688171855842283E-2</v>
      </c>
      <c r="M801">
        <f ca="1">(L801-L800)/D801</f>
        <v>2.599087490697569E-2</v>
      </c>
      <c r="N801">
        <f t="shared" ca="1" si="1612"/>
        <v>-3.6693990469485307</v>
      </c>
      <c r="O801" t="b">
        <f ca="1">IF(OR(O800,M801*MIN((B801-B$2)*Analysis!$B$19,1)&gt;Analysis!$B$18),TRUE,FALSE)</f>
        <v>1</v>
      </c>
      <c r="P801">
        <f ca="1">IF(O801,P800,SUM(C$2:C801)/COUNT(C$2:C801))</f>
        <v>9.8538943641176484</v>
      </c>
      <c r="Q801">
        <f ca="1">IF(O801,C801-P801,0)</f>
        <v>-0.68936293411764815</v>
      </c>
      <c r="R801">
        <f ca="1">R800+Q801*$D801</f>
        <v>0.18943847827399551</v>
      </c>
      <c r="S801">
        <f t="shared" ca="1" si="1613"/>
        <v>-0.51221545787921097</v>
      </c>
      <c r="U801">
        <f ca="1">MEDIAN2(Q801,Analysis!$B$5,2)</f>
        <v>-0.68936293411764815</v>
      </c>
      <c r="V801">
        <f t="shared" ref="V801:W801" ca="1" si="1672">V800+U801*$D801</f>
        <v>0.18943847827399551</v>
      </c>
      <c r="W801">
        <f t="shared" ca="1" si="1672"/>
        <v>-0.51221545787921097</v>
      </c>
      <c r="Y801">
        <f ca="1">AVERAGE2(U801,Analysis!$B$5,2)</f>
        <v>-0.68936293411764815</v>
      </c>
      <c r="Z801">
        <f t="shared" ref="Z801:AA801" ca="1" si="1673">Z800+Y801*$D801</f>
        <v>0.18943847827399551</v>
      </c>
      <c r="AA801">
        <f t="shared" ca="1" si="1673"/>
        <v>-0.51221545787921097</v>
      </c>
      <c r="AD801">
        <f ca="1">IF(B801&gt;0,C801-Analysis!$B$14,0)</f>
        <v>-0.69218471494285971</v>
      </c>
      <c r="AE801">
        <f ca="1">IF(B801&gt;0,AE800+AD801*$D801,0)</f>
        <v>0.13995444746052066</v>
      </c>
      <c r="AF801">
        <f ca="1">IF(B801&gt;0,AF800+AE801*$D801,0)</f>
        <v>-1.0345514274039196</v>
      </c>
      <c r="AG801">
        <f ca="1">IF(AND(B801&gt;Analysis!$B$34,B801&lt;Analysis!$B$35),FilterInput(AD801,Analysis!$B$29,Analysis!$B$30),0)</f>
        <v>-0.69218471494285971</v>
      </c>
      <c r="AH801">
        <f ca="1">MEDIAN2(AG801,Analysis!$B$5,2)</f>
        <v>-0.69218471494285971</v>
      </c>
      <c r="AI801">
        <f ca="1">AVERAGE2(AH801,Analysis!$B$6,2)</f>
        <v>-0.69218471494285971</v>
      </c>
      <c r="AJ801">
        <f ca="1">INTEGRAL2(AI801,$B801,AJ800,AI800,$B800,Analysis!$B$22)</f>
        <v>0.11750450257827176</v>
      </c>
      <c r="AK801">
        <f ca="1">IF(AND(B801&lt;Analysis!$B$35,B801&gt;0),INTEGRAL2(AJ801,$B801,AK800,AJ800,$B800,Analysis!$B$23),0)</f>
        <v>-0.92093349675204483</v>
      </c>
      <c r="AM801">
        <f>Analysis!$B$31*'Flight Input'!U801+IF('Flight Input'!U801 &gt; 0,Analysis!$B$32,0)</f>
        <v>-0.89973099999999995</v>
      </c>
      <c r="AN801">
        <f ca="1">_xlfn.COVARIANCE.P($AK$102:$AK$1171,AM801:AM1870)</f>
        <v>0</v>
      </c>
      <c r="AO801">
        <f t="shared" ca="1" si="1609"/>
        <v>2.1202496752044886E-2</v>
      </c>
    </row>
    <row r="802" spans="1:41" x14ac:dyDescent="0.3">
      <c r="A802">
        <v>800</v>
      </c>
      <c r="B802">
        <f>'Flight Input'!M802</f>
        <v>17.050281000003451</v>
      </c>
      <c r="C802">
        <f ca="1">INDIRECT(CONCATENATE("'Flight Input'!",Analysis!$B$2,A802+2))</f>
        <v>9.7469609399999992</v>
      </c>
      <c r="D802">
        <f t="shared" si="1606"/>
        <v>2.4569000001065433E-2</v>
      </c>
      <c r="F802">
        <f t="shared" ca="1" si="1610"/>
        <v>167.67857461119766</v>
      </c>
      <c r="G802">
        <f t="shared" ca="1" si="1611"/>
        <v>1429.5672711022821</v>
      </c>
      <c r="I802">
        <f>SUM(D$2:D802)/COUNT(D$2:D802)</f>
        <v>2.1247101250010017E-2</v>
      </c>
      <c r="J802">
        <f>D802/I802</f>
        <v>1.1563459745387079</v>
      </c>
      <c r="L802">
        <f ca="1">VARA(C$2:C802)</f>
        <v>8.9612572200971213E-2</v>
      </c>
      <c r="M802">
        <f ca="1">(L802-L801)/D802</f>
        <v>-3.0770342654479754E-3</v>
      </c>
      <c r="N802">
        <f t="shared" ca="1" si="1612"/>
        <v>23.705869590733933</v>
      </c>
      <c r="O802" t="b">
        <f ca="1">IF(OR(O801,M802*MIN((B802-B$2)*Analysis!$B$19,1)&gt;Analysis!$B$18),TRUE,FALSE)</f>
        <v>1</v>
      </c>
      <c r="P802">
        <f ca="1">IF(O802,P801,SUM(C$2:C802)/COUNT(C$2:C802))</f>
        <v>9.8538943641176484</v>
      </c>
      <c r="Q802">
        <f ca="1">IF(O802,C802-P802,0)</f>
        <v>-0.10693342411764917</v>
      </c>
      <c r="R802">
        <f ca="1">R801+Q802*$D802</f>
        <v>0.18681123097673505</v>
      </c>
      <c r="S802">
        <f t="shared" ca="1" si="1613"/>
        <v>-0.50762569274514457</v>
      </c>
      <c r="U802">
        <f ca="1">MEDIAN2(Q802,Analysis!$B$5,2)</f>
        <v>-0.10693342411764917</v>
      </c>
      <c r="V802">
        <f t="shared" ref="V802:W802" ca="1" si="1674">V801+U802*$D802</f>
        <v>0.18681123097673505</v>
      </c>
      <c r="W802">
        <f t="shared" ca="1" si="1674"/>
        <v>-0.50762569274514457</v>
      </c>
      <c r="Y802">
        <f ca="1">AVERAGE2(U802,Analysis!$B$5,2)</f>
        <v>-0.10693342411764917</v>
      </c>
      <c r="Z802">
        <f t="shared" ref="Z802:AA802" ca="1" si="1675">Z801+Y802*$D802</f>
        <v>0.18681123097673505</v>
      </c>
      <c r="AA802">
        <f t="shared" ca="1" si="1675"/>
        <v>-0.50762569274514457</v>
      </c>
      <c r="AD802">
        <f ca="1">IF(B802&gt;0,C802-Analysis!$B$14,0)</f>
        <v>-0.10975520494286073</v>
      </c>
      <c r="AE802">
        <f ca="1">IF(B802&gt;0,AE801+AD802*$D802,0)</f>
        <v>0.13725787183016258</v>
      </c>
      <c r="AF802">
        <f ca="1">IF(B802&gt;0,AF801+AE802*$D802,0)</f>
        <v>-1.031179138750778</v>
      </c>
      <c r="AG802">
        <f ca="1">IF(AND(B802&gt;Analysis!$B$34,B802&lt;Analysis!$B$35),FilterInput(AD802,Analysis!$B$29,Analysis!$B$30),0)</f>
        <v>-0.10975520494286073</v>
      </c>
      <c r="AH802">
        <f ca="1">MEDIAN2(AG802,Analysis!$B$5,2)</f>
        <v>-0.10975520494286073</v>
      </c>
      <c r="AI802">
        <f ca="1">AVERAGE2(AH802,Analysis!$B$6,2)</f>
        <v>-0.10975520494286073</v>
      </c>
      <c r="AJ802">
        <f ca="1">INTEGRAL2(AI802,$B802,AJ801,AI801,$B801,Analysis!$B$22)</f>
        <v>0.10368987410985947</v>
      </c>
      <c r="AK802">
        <f ca="1">IF(AND(B802&lt;Analysis!$B$35,B802&gt;0),INTEGRAL2(AJ802,$B802,AK801,AJ801,$B801,Analysis!$B$23),0)</f>
        <v>-0.91813572615750738</v>
      </c>
      <c r="AM802">
        <f>Analysis!$B$31*'Flight Input'!U802+IF('Flight Input'!U802 &gt; 0,Analysis!$B$32,0)</f>
        <v>-0.89575700000000003</v>
      </c>
      <c r="AN802">
        <f ca="1">_xlfn.COVARIANCE.P($AK$102:$AK$1171,AM802:AM1871)</f>
        <v>0</v>
      </c>
      <c r="AO802">
        <f t="shared" ca="1" si="1609"/>
        <v>2.2378726157507356E-2</v>
      </c>
    </row>
    <row r="803" spans="1:41" x14ac:dyDescent="0.3">
      <c r="A803">
        <v>801</v>
      </c>
      <c r="B803">
        <f>'Flight Input'!M803</f>
        <v>17.07241900000372</v>
      </c>
      <c r="C803">
        <f ca="1">INDIRECT(CONCATENATE("'Flight Input'!",Analysis!$B$2,A803+2))</f>
        <v>9.6055596000000012</v>
      </c>
      <c r="D803">
        <f t="shared" si="1606"/>
        <v>2.2138000000268221E-2</v>
      </c>
      <c r="F803">
        <f t="shared" ca="1" si="1610"/>
        <v>167.89122248962505</v>
      </c>
      <c r="G803">
        <f t="shared" ca="1" si="1611"/>
        <v>1433.2840469858024</v>
      </c>
      <c r="I803">
        <f>SUM(D$2:D803)/COUNT(D$2:D803)</f>
        <v>2.1248213483156409E-2</v>
      </c>
      <c r="J803">
        <f>D803/I803</f>
        <v>1.0418758272462365</v>
      </c>
      <c r="L803">
        <f ca="1">VARA(C$2:C803)</f>
        <v>8.9622228095824319E-2</v>
      </c>
      <c r="M803">
        <f ca="1">(L803-L802)/D803</f>
        <v>4.3616834641740877E-4</v>
      </c>
      <c r="N803">
        <f t="shared" ca="1" si="1612"/>
        <v>-6.3872680458164623</v>
      </c>
      <c r="O803" t="b">
        <f ca="1">IF(OR(O802,M803*MIN((B803-B$2)*Analysis!$B$19,1)&gt;Analysis!$B$18),TRUE,FALSE)</f>
        <v>1</v>
      </c>
      <c r="P803">
        <f ca="1">IF(O803,P802,SUM(C$2:C803)/COUNT(C$2:C803))</f>
        <v>9.8538943641176484</v>
      </c>
      <c r="Q803">
        <f ca="1">IF(O803,C803-P803,0)</f>
        <v>-0.24833476411764721</v>
      </c>
      <c r="R803">
        <f ca="1">R802+Q803*$D803</f>
        <v>0.18131359596863197</v>
      </c>
      <c r="S803">
        <f t="shared" ca="1" si="1613"/>
        <v>-0.5036117723575424</v>
      </c>
      <c r="U803">
        <f ca="1">MEDIAN2(Q803,Analysis!$B$5,2)</f>
        <v>-0.24833476411764721</v>
      </c>
      <c r="V803">
        <f t="shared" ref="V803:W803" ca="1" si="1676">V802+U803*$D803</f>
        <v>0.18131359596863197</v>
      </c>
      <c r="W803">
        <f t="shared" ca="1" si="1676"/>
        <v>-0.5036117723575424</v>
      </c>
      <c r="Y803">
        <f ca="1">AVERAGE2(U803,Analysis!$B$5,2)</f>
        <v>-0.24833476411764721</v>
      </c>
      <c r="Z803">
        <f t="shared" ref="Z803:AA803" ca="1" si="1677">Z802+Y803*$D803</f>
        <v>0.18131359596863197</v>
      </c>
      <c r="AA803">
        <f t="shared" ca="1" si="1677"/>
        <v>-0.5036117723575424</v>
      </c>
      <c r="AD803">
        <f ca="1">IF(B803&gt;0,C803-Analysis!$B$14,0)</f>
        <v>-0.25115654494285877</v>
      </c>
      <c r="AE803">
        <f ca="1">IF(B803&gt;0,AE802+AD803*$D803,0)</f>
        <v>0.13169776823815021</v>
      </c>
      <c r="AF803">
        <f ca="1">IF(B803&gt;0,AF802+AE803*$D803,0)</f>
        <v>-1.0282636135574865</v>
      </c>
      <c r="AG803">
        <f ca="1">IF(AND(B803&gt;Analysis!$B$34,B803&lt;Analysis!$B$35),FilterInput(AD803,Analysis!$B$29,Analysis!$B$30),0)</f>
        <v>-0.25115654494285877</v>
      </c>
      <c r="AH803">
        <f ca="1">MEDIAN2(AG803,Analysis!$B$5,2)</f>
        <v>-0.25115654494285877</v>
      </c>
      <c r="AI803">
        <f ca="1">AVERAGE2(AH803,Analysis!$B$6,2)</f>
        <v>-0.25115654494285877</v>
      </c>
      <c r="AJ803">
        <f ca="1">INTEGRAL2(AI803,$B803,AJ802,AI802,$B802,Analysis!$B$22)</f>
        <v>0.10112539923133503</v>
      </c>
      <c r="AK803">
        <f ca="1">IF(AND(B803&lt;Analysis!$B$35,B803&gt;0),INTEGRAL2(AJ803,$B803,AK802,AJ802,$B802,Analysis!$B$23),0)</f>
        <v>-0.91584546308922066</v>
      </c>
      <c r="AM803">
        <f>Analysis!$B$31*'Flight Input'!U803+IF('Flight Input'!U803 &gt; 0,Analysis!$B$32,0)</f>
        <v>-0.89178299999999999</v>
      </c>
      <c r="AN803">
        <f ca="1">_xlfn.COVARIANCE.P($AK$102:$AK$1171,AM803:AM1872)</f>
        <v>0</v>
      </c>
      <c r="AO803">
        <f t="shared" ca="1" si="1609"/>
        <v>2.4062463089220665E-2</v>
      </c>
    </row>
    <row r="804" spans="1:41" x14ac:dyDescent="0.3">
      <c r="A804">
        <v>802</v>
      </c>
      <c r="B804">
        <f>'Flight Input'!M804</f>
        <v>17.091975999996066</v>
      </c>
      <c r="C804">
        <f ca="1">INDIRECT(CONCATENATE("'Flight Input'!",Analysis!$B$2,A804+2))</f>
        <v>9.6997061700000007</v>
      </c>
      <c r="D804">
        <f t="shared" si="1606"/>
        <v>1.9556999992346391E-2</v>
      </c>
      <c r="F804">
        <f t="shared" ca="1" si="1610"/>
        <v>168.08091964311751</v>
      </c>
      <c r="G804">
        <f t="shared" ca="1" si="1611"/>
        <v>1436.5712055299764</v>
      </c>
      <c r="I804">
        <f>SUM(D$2:D804)/COUNT(D$2:D804)</f>
        <v>2.12461047381554E-2</v>
      </c>
      <c r="J804">
        <f>D804/I804</f>
        <v>0.92049814464222313</v>
      </c>
      <c r="L804">
        <f ca="1">VARA(C$2:C804)</f>
        <v>8.9569480217161906E-2</v>
      </c>
      <c r="M804">
        <f ca="1">(L804-L803)/D804</f>
        <v>-2.6971354851488116E-3</v>
      </c>
      <c r="N804">
        <f t="shared" ca="1" si="1612"/>
        <v>4.8139576641020421</v>
      </c>
      <c r="O804" t="b">
        <f ca="1">IF(OR(O803,M804*MIN((B804-B$2)*Analysis!$B$19,1)&gt;Analysis!$B$18),TRUE,FALSE)</f>
        <v>1</v>
      </c>
      <c r="P804">
        <f ca="1">IF(O804,P803,SUM(C$2:C804)/COUNT(C$2:C804))</f>
        <v>9.8538943641176484</v>
      </c>
      <c r="Q804">
        <f ca="1">IF(O804,C804-P804,0)</f>
        <v>-0.15418819411764773</v>
      </c>
      <c r="R804">
        <f ca="1">R803+Q804*$D804</f>
        <v>0.17829813745745324</v>
      </c>
      <c r="S804">
        <f t="shared" ca="1" si="1613"/>
        <v>-0.50012479568465162</v>
      </c>
      <c r="U804">
        <f ca="1">MEDIAN2(Q804,Analysis!$B$5,2)</f>
        <v>-0.15418819411764773</v>
      </c>
      <c r="V804">
        <f t="shared" ref="V804:W804" ca="1" si="1678">V803+U804*$D804</f>
        <v>0.17829813745745324</v>
      </c>
      <c r="W804">
        <f t="shared" ca="1" si="1678"/>
        <v>-0.50012479568465162</v>
      </c>
      <c r="Y804">
        <f ca="1">AVERAGE2(U804,Analysis!$B$5,2)</f>
        <v>-0.15418819411764773</v>
      </c>
      <c r="Z804">
        <f t="shared" ref="Z804:AA804" ca="1" si="1679">Z803+Y804*$D804</f>
        <v>0.17829813745745324</v>
      </c>
      <c r="AA804">
        <f t="shared" ca="1" si="1679"/>
        <v>-0.50012479568465162</v>
      </c>
      <c r="AD804">
        <f ca="1">IF(B804&gt;0,C804-Analysis!$B$14,0)</f>
        <v>-0.15700997494285929</v>
      </c>
      <c r="AE804">
        <f ca="1">IF(B804&gt;0,AE803+AD804*$D804,0)</f>
        <v>0.1286271241593944</v>
      </c>
      <c r="AF804">
        <f ca="1">IF(B804&gt;0,AF803+AE804*$D804,0)</f>
        <v>-1.0257480528912857</v>
      </c>
      <c r="AG804">
        <f ca="1">IF(AND(B804&gt;Analysis!$B$34,B804&lt;Analysis!$B$35),FilterInput(AD804,Analysis!$B$29,Analysis!$B$30),0)</f>
        <v>-0.15700997494285929</v>
      </c>
      <c r="AH804">
        <f ca="1">MEDIAN2(AG804,Analysis!$B$5,2)</f>
        <v>-0.15700997494285929</v>
      </c>
      <c r="AI804">
        <f ca="1">AVERAGE2(AH804,Analysis!$B$6,2)</f>
        <v>-0.15700997494285929</v>
      </c>
      <c r="AJ804">
        <f ca="1">INTEGRAL2(AI804,$B804,AJ803,AI803,$B803,Analysis!$B$22)</f>
        <v>9.5797009008115358E-2</v>
      </c>
      <c r="AK804">
        <f ca="1">IF(AND(B804&lt;Analysis!$B$35,B804&gt;0),INTEGRAL2(AJ804,$B804,AK803,AJ803,$B803,Analysis!$B$23),0)</f>
        <v>-0.9138507187876016</v>
      </c>
      <c r="AM804">
        <f>Analysis!$B$31*'Flight Input'!U804+IF('Flight Input'!U804 &gt; 0,Analysis!$B$32,0)</f>
        <v>-0.89178299999999999</v>
      </c>
      <c r="AN804">
        <f ca="1">_xlfn.COVARIANCE.P($AK$102:$AK$1171,AM804:AM1873)</f>
        <v>0</v>
      </c>
      <c r="AO804">
        <f t="shared" ca="1" si="1609"/>
        <v>2.2067718787601609E-2</v>
      </c>
    </row>
    <row r="805" spans="1:41" x14ac:dyDescent="0.3">
      <c r="A805">
        <v>803</v>
      </c>
      <c r="B805">
        <f>'Flight Input'!M805</f>
        <v>17.101974999997765</v>
      </c>
      <c r="C805">
        <f ca="1">INDIRECT(CONCATENATE("'Flight Input'!",Analysis!$B$2,A805+2))</f>
        <v>9.6933198600000008</v>
      </c>
      <c r="D805">
        <f t="shared" si="1606"/>
        <v>9.9990000016987324E-3</v>
      </c>
      <c r="F805">
        <f t="shared" ca="1" si="1610"/>
        <v>168.17784314841413</v>
      </c>
      <c r="G805">
        <f t="shared" ca="1" si="1611"/>
        <v>1438.2528157839031</v>
      </c>
      <c r="I805">
        <f>SUM(D$2:D805)/COUNT(D$2:D805)</f>
        <v>2.1232098381073882E-2</v>
      </c>
      <c r="J805">
        <f>D805/I805</f>
        <v>0.47093790836103883</v>
      </c>
      <c r="L805">
        <f ca="1">VARA(C$2:C805)</f>
        <v>8.9520221430364255E-2</v>
      </c>
      <c r="M805">
        <f ca="1">(L805-L804)/D805</f>
        <v>-4.926371316059875E-3</v>
      </c>
      <c r="N805">
        <f t="shared" ca="1" si="1612"/>
        <v>-0.63869486937843023</v>
      </c>
      <c r="O805" t="b">
        <f ca="1">IF(OR(O804,M805*MIN((B805-B$2)*Analysis!$B$19,1)&gt;Analysis!$B$18),TRUE,FALSE)</f>
        <v>1</v>
      </c>
      <c r="P805">
        <f ca="1">IF(O805,P804,SUM(C$2:C805)/COUNT(C$2:C805))</f>
        <v>9.8538943641176484</v>
      </c>
      <c r="Q805">
        <f ca="1">IF(O805,C805-P805,0)</f>
        <v>-0.16057450411764762</v>
      </c>
      <c r="R805">
        <f ca="1">R804+Q805*$D805</f>
        <v>0.17669255299050809</v>
      </c>
      <c r="S805">
        <f t="shared" ca="1" si="1613"/>
        <v>-0.49835804684699936</v>
      </c>
      <c r="U805">
        <f ca="1">MEDIAN2(Q805,Analysis!$B$5,2)</f>
        <v>-0.16057450411764762</v>
      </c>
      <c r="V805">
        <f t="shared" ref="V805:W805" ca="1" si="1680">V804+U805*$D805</f>
        <v>0.17669255299050809</v>
      </c>
      <c r="W805">
        <f t="shared" ca="1" si="1680"/>
        <v>-0.49835804684699936</v>
      </c>
      <c r="Y805">
        <f ca="1">AVERAGE2(U805,Analysis!$B$5,2)</f>
        <v>-0.16057450411764762</v>
      </c>
      <c r="Z805">
        <f t="shared" ref="Z805:AA805" ca="1" si="1681">Z804+Y805*$D805</f>
        <v>0.17669255299050809</v>
      </c>
      <c r="AA805">
        <f t="shared" ca="1" si="1681"/>
        <v>-0.49835804684699936</v>
      </c>
      <c r="AD805">
        <f ca="1">IF(B805&gt;0,C805-Analysis!$B$14,0)</f>
        <v>-0.16339628494285918</v>
      </c>
      <c r="AE805">
        <f ca="1">IF(B805&gt;0,AE804+AD805*$D805,0)</f>
        <v>0.12699332470597319</v>
      </c>
      <c r="AF805">
        <f ca="1">IF(B805&gt;0,AF804+AE805*$D805,0)</f>
        <v>-1.024478246637335</v>
      </c>
      <c r="AG805">
        <f ca="1">IF(AND(B805&gt;Analysis!$B$34,B805&lt;Analysis!$B$35),FilterInput(AD805,Analysis!$B$29,Analysis!$B$30),0)</f>
        <v>-0.16339628494285918</v>
      </c>
      <c r="AH805">
        <f ca="1">MEDIAN2(AG805,Analysis!$B$5,2)</f>
        <v>-0.16339628494285918</v>
      </c>
      <c r="AI805">
        <f ca="1">AVERAGE2(AH805,Analysis!$B$6,2)</f>
        <v>-0.16339628494285918</v>
      </c>
      <c r="AJ805">
        <f ca="1">INTEGRAL2(AI805,$B805,AJ804,AI804,$B804,Analysis!$B$22)</f>
        <v>9.4462757448432619E-2</v>
      </c>
      <c r="AK805">
        <f ca="1">IF(AND(B805&lt;Analysis!$B$35,B805&gt;0),INTEGRAL2(AJ805,$B805,AK804,AJ804,$B804,Analysis!$B$23),0)</f>
        <v>-0.91284680554330522</v>
      </c>
      <c r="AM805">
        <f>Analysis!$B$31*'Flight Input'!U805+IF('Flight Input'!U805 &gt; 0,Analysis!$B$32,0)</f>
        <v>-0.88780899999999996</v>
      </c>
      <c r="AN805">
        <f ca="1">_xlfn.COVARIANCE.P($AK$102:$AK$1171,AM805:AM1874)</f>
        <v>0</v>
      </c>
      <c r="AO805">
        <f t="shared" ca="1" si="1609"/>
        <v>2.5037805543305258E-2</v>
      </c>
    </row>
    <row r="806" spans="1:41" x14ac:dyDescent="0.3">
      <c r="A806">
        <v>804</v>
      </c>
      <c r="B806">
        <f>'Flight Input'!M806</f>
        <v>17.132593999995152</v>
      </c>
      <c r="C806">
        <f ca="1">INDIRECT(CONCATENATE("'Flight Input'!",Analysis!$B$2,A806+2))</f>
        <v>9.1144317600000004</v>
      </c>
      <c r="D806">
        <f t="shared" si="1606"/>
        <v>3.0618999997386709E-2</v>
      </c>
      <c r="F806">
        <f t="shared" ca="1" si="1610"/>
        <v>168.45691793444973</v>
      </c>
      <c r="G806">
        <f t="shared" ca="1" si="1611"/>
        <v>1443.4107981536977</v>
      </c>
      <c r="I806">
        <f>SUM(D$2:D806)/COUNT(D$2:D806)</f>
        <v>2.1243773631840442E-2</v>
      </c>
      <c r="J806">
        <f>D806/I806</f>
        <v>1.4413164312528051</v>
      </c>
      <c r="L806">
        <f ca="1">VARA(C$2:C806)</f>
        <v>9.0208663514198623E-2</v>
      </c>
      <c r="M806">
        <f ca="1">(L806-L805)/D806</f>
        <v>2.2484146572165162E-2</v>
      </c>
      <c r="N806">
        <f t="shared" ca="1" si="1612"/>
        <v>-18.906172639518196</v>
      </c>
      <c r="O806" t="b">
        <f ca="1">IF(OR(O805,M806*MIN((B806-B$2)*Analysis!$B$19,1)&gt;Analysis!$B$18),TRUE,FALSE)</f>
        <v>1</v>
      </c>
      <c r="P806">
        <f ca="1">IF(O806,P805,SUM(C$2:C806)/COUNT(C$2:C806))</f>
        <v>9.8538943641176484</v>
      </c>
      <c r="Q806">
        <f ca="1">IF(O806,C806-P806,0)</f>
        <v>-0.73946260411764797</v>
      </c>
      <c r="R806">
        <f ca="1">R805+Q806*$D806</f>
        <v>0.15405094751696227</v>
      </c>
      <c r="S806">
        <f t="shared" ca="1" si="1613"/>
        <v>-0.49364116088538007</v>
      </c>
      <c r="U806">
        <f ca="1">MEDIAN2(Q806,Analysis!$B$5,2)</f>
        <v>-0.73946260411764797</v>
      </c>
      <c r="V806">
        <f t="shared" ref="V806:W806" ca="1" si="1682">V805+U806*$D806</f>
        <v>0.15405094751696227</v>
      </c>
      <c r="W806">
        <f t="shared" ca="1" si="1682"/>
        <v>-0.49364116088538007</v>
      </c>
      <c r="Y806">
        <f ca="1">AVERAGE2(U806,Analysis!$B$5,2)</f>
        <v>-0.73946260411764797</v>
      </c>
      <c r="Z806">
        <f t="shared" ref="Z806:AA806" ca="1" si="1683">Z805+Y806*$D806</f>
        <v>0.15405094751696227</v>
      </c>
      <c r="AA806">
        <f t="shared" ca="1" si="1683"/>
        <v>-0.49364116088538007</v>
      </c>
      <c r="AD806">
        <f ca="1">IF(B806&gt;0,C806-Analysis!$B$14,0)</f>
        <v>-0.74228438494285953</v>
      </c>
      <c r="AE806">
        <f ca="1">IF(B806&gt;0,AE805+AD806*$D806,0)</f>
        <v>0.10426531912534757</v>
      </c>
      <c r="AF806">
        <f ca="1">IF(B806&gt;0,AF805+AE806*$D806,0)</f>
        <v>-1.0212857468313083</v>
      </c>
      <c r="AG806">
        <f ca="1">IF(AND(B806&gt;Analysis!$B$34,B806&lt;Analysis!$B$35),FilterInput(AD806,Analysis!$B$29,Analysis!$B$30),0)</f>
        <v>-0.74228438494285953</v>
      </c>
      <c r="AH806">
        <f ca="1">MEDIAN2(AG806,Analysis!$B$5,2)</f>
        <v>-0.74228438494285953</v>
      </c>
      <c r="AI806">
        <f ca="1">AVERAGE2(AH806,Analysis!$B$6,2)</f>
        <v>-0.74228438494285953</v>
      </c>
      <c r="AJ806">
        <f ca="1">INTEGRAL2(AI806,$B806,AJ805,AI805,$B805,Analysis!$B$22)</f>
        <v>8.0601746835741048E-2</v>
      </c>
      <c r="AK806">
        <f ca="1">IF(AND(B806&lt;Analysis!$B$35,B806&gt;0),INTEGRAL2(AJ806,$B806,AK805,AJ805,$B805,Analysis!$B$23),0)</f>
        <v>-0.91017741221915061</v>
      </c>
      <c r="AM806">
        <f>Analysis!$B$31*'Flight Input'!U806+IF('Flight Input'!U806 &gt; 0,Analysis!$B$32,0)</f>
        <v>-0.88780899999999996</v>
      </c>
      <c r="AN806">
        <f ca="1">_xlfn.COVARIANCE.P($AK$102:$AK$1171,AM806:AM1875)</f>
        <v>0</v>
      </c>
      <c r="AO806">
        <f t="shared" ca="1" si="1609"/>
        <v>2.2368412219150646E-2</v>
      </c>
    </row>
    <row r="807" spans="1:41" x14ac:dyDescent="0.3">
      <c r="A807">
        <v>805</v>
      </c>
      <c r="B807">
        <f>'Flight Input'!M807</f>
        <v>17.14909799999441</v>
      </c>
      <c r="C807">
        <f ca="1">INDIRECT(CONCATENATE("'Flight Input'!",Analysis!$B$2,A807+2))</f>
        <v>8.7379828200000009</v>
      </c>
      <c r="D807">
        <f t="shared" si="1606"/>
        <v>1.6503999999258667E-2</v>
      </c>
      <c r="F807">
        <f t="shared" ca="1" si="1610"/>
        <v>168.60112960290454</v>
      </c>
      <c r="G807">
        <f t="shared" ca="1" si="1611"/>
        <v>1446.1933911965391</v>
      </c>
      <c r="I807">
        <f>SUM(D$2:D807)/COUNT(D$2:D807)</f>
        <v>2.1237885714284439E-2</v>
      </c>
      <c r="J807">
        <f>D807/I807</f>
        <v>0.77710183684424872</v>
      </c>
      <c r="L807">
        <f ca="1">VARA(C$2:C807)</f>
        <v>9.1817829959367436E-2</v>
      </c>
      <c r="M807">
        <f ca="1">(L807-L806)/D807</f>
        <v>9.7501602353435218E-2</v>
      </c>
      <c r="N807">
        <f t="shared" ca="1" si="1612"/>
        <v>-22.809557684010482</v>
      </c>
      <c r="O807" t="b">
        <f ca="1">IF(OR(O806,M807*MIN((B807-B$2)*Analysis!$B$19,1)&gt;Analysis!$B$18),TRUE,FALSE)</f>
        <v>1</v>
      </c>
      <c r="P807">
        <f ca="1">IF(O807,P806,SUM(C$2:C807)/COUNT(C$2:C807))</f>
        <v>9.8538943641176484</v>
      </c>
      <c r="Q807">
        <f ca="1">IF(O807,C807-P807,0)</f>
        <v>-1.1159115441176475</v>
      </c>
      <c r="R807">
        <f ca="1">R806+Q807*$D807</f>
        <v>0.13563394339367188</v>
      </c>
      <c r="S807">
        <f t="shared" ca="1" si="1613"/>
        <v>-0.49140265828371144</v>
      </c>
      <c r="U807">
        <f ca="1">MEDIAN2(Q807,Analysis!$B$5,2)</f>
        <v>-1.1159115441176475</v>
      </c>
      <c r="V807">
        <f t="shared" ref="V807:W807" ca="1" si="1684">V806+U807*$D807</f>
        <v>0.13563394339367188</v>
      </c>
      <c r="W807">
        <f t="shared" ca="1" si="1684"/>
        <v>-0.49140265828371144</v>
      </c>
      <c r="Y807">
        <f ca="1">AVERAGE2(U807,Analysis!$B$5,2)</f>
        <v>-1.1159115441176475</v>
      </c>
      <c r="Z807">
        <f t="shared" ref="Z807:AA807" ca="1" si="1685">Z806+Y807*$D807</f>
        <v>0.13563394339367188</v>
      </c>
      <c r="AA807">
        <f t="shared" ca="1" si="1685"/>
        <v>-0.49140265828371144</v>
      </c>
      <c r="AD807">
        <f ca="1">IF(B807&gt;0,C807-Analysis!$B$14,0)</f>
        <v>-1.118733324942859</v>
      </c>
      <c r="AE807">
        <f ca="1">IF(B807&gt;0,AE806+AD807*$D807,0)</f>
        <v>8.5801744331319985E-2</v>
      </c>
      <c r="AF807">
        <f ca="1">IF(B807&gt;0,AF806+AE807*$D807,0)</f>
        <v>-1.0198696748429279</v>
      </c>
      <c r="AG807">
        <f ca="1">IF(AND(B807&gt;Analysis!$B$34,B807&lt;Analysis!$B$35),FilterInput(AD807,Analysis!$B$29,Analysis!$B$30),0)</f>
        <v>-1.118733324942859</v>
      </c>
      <c r="AH807">
        <f ca="1">MEDIAN2(AG807,Analysis!$B$5,2)</f>
        <v>-1.118733324942859</v>
      </c>
      <c r="AI807">
        <f ca="1">AVERAGE2(AH807,Analysis!$B$6,2)</f>
        <v>-1.118733324942859</v>
      </c>
      <c r="AJ807">
        <f ca="1">INTEGRAL2(AI807,$B807,AJ806,AI806,$B806,Analysis!$B$22)</f>
        <v>7.2835854595514379E-2</v>
      </c>
      <c r="AK807">
        <f ca="1">IF(AND(B807&lt;Analysis!$B$35,B807&gt;0),INTEGRAL2(AJ807,$B807,AK806,AJ806,$B806,Analysis!$B$23),0)</f>
        <v>-0.90876593627647162</v>
      </c>
      <c r="AM807">
        <f>Analysis!$B$31*'Flight Input'!U807+IF('Flight Input'!U807 &gt; 0,Analysis!$B$32,0)</f>
        <v>-0.88184799999999997</v>
      </c>
      <c r="AN807">
        <f ca="1">_xlfn.COVARIANCE.P($AK$102:$AK$1171,AM807:AM1876)</f>
        <v>0</v>
      </c>
      <c r="AO807">
        <f t="shared" ca="1" si="1609"/>
        <v>2.6917936276471655E-2</v>
      </c>
    </row>
    <row r="808" spans="1:41" x14ac:dyDescent="0.3">
      <c r="A808">
        <v>806</v>
      </c>
      <c r="B808">
        <f>'Flight Input'!M808</f>
        <v>17.17214999999851</v>
      </c>
      <c r="C808">
        <f ca="1">INDIRECT(CONCATENATE("'Flight Input'!",Analysis!$B$2,A808+2))</f>
        <v>9.2125710000000005</v>
      </c>
      <c r="D808">
        <f t="shared" si="1606"/>
        <v>2.3052000004099682E-2</v>
      </c>
      <c r="F808">
        <f t="shared" ca="1" si="1610"/>
        <v>168.81349778963431</v>
      </c>
      <c r="G808">
        <f t="shared" ca="1" si="1611"/>
        <v>1450.0848799482778</v>
      </c>
      <c r="I808">
        <f>SUM(D$2:D808)/COUNT(D$2:D808)</f>
        <v>2.1240136476430613E-2</v>
      </c>
      <c r="J808">
        <f>D808/I808</f>
        <v>1.0853037610977512</v>
      </c>
      <c r="L808">
        <f ca="1">VARA(C$2:C808)</f>
        <v>9.2314210639695735E-2</v>
      </c>
      <c r="M808">
        <f ca="1">(L808-L807)/D808</f>
        <v>2.1533085209093333E-2</v>
      </c>
      <c r="N808">
        <f t="shared" ca="1" si="1612"/>
        <v>20.587722536682129</v>
      </c>
      <c r="O808" t="b">
        <f ca="1">IF(OR(O807,M808*MIN((B808-B$2)*Analysis!$B$19,1)&gt;Analysis!$B$18),TRUE,FALSE)</f>
        <v>1</v>
      </c>
      <c r="P808">
        <f ca="1">IF(O808,P807,SUM(C$2:C808)/COUNT(C$2:C808))</f>
        <v>9.8538943641176484</v>
      </c>
      <c r="Q808">
        <f ca="1">IF(O808,C808-P808,0)</f>
        <v>-0.6413233641176479</v>
      </c>
      <c r="R808">
        <f ca="1">R807+Q808*$D808</f>
        <v>0.12085015720140264</v>
      </c>
      <c r="S808">
        <f t="shared" ca="1" si="1613"/>
        <v>-0.48861682045940924</v>
      </c>
      <c r="U808">
        <f ca="1">MEDIAN2(Q808,Analysis!$B$5,2)</f>
        <v>-0.6413233641176479</v>
      </c>
      <c r="V808">
        <f t="shared" ref="V808:W808" ca="1" si="1686">V807+U808*$D808</f>
        <v>0.12085015720140264</v>
      </c>
      <c r="W808">
        <f t="shared" ca="1" si="1686"/>
        <v>-0.48861682045940924</v>
      </c>
      <c r="Y808">
        <f ca="1">AVERAGE2(U808,Analysis!$B$5,2)</f>
        <v>-0.6413233641176479</v>
      </c>
      <c r="Z808">
        <f t="shared" ref="Z808:AA808" ca="1" si="1687">Z807+Y808*$D808</f>
        <v>0.12085015720140264</v>
      </c>
      <c r="AA808">
        <f t="shared" ca="1" si="1687"/>
        <v>-0.48861682045940924</v>
      </c>
      <c r="AD808">
        <f ca="1">IF(B808&gt;0,C808-Analysis!$B$14,0)</f>
        <v>-0.64414514494285946</v>
      </c>
      <c r="AE808">
        <f ca="1">IF(B808&gt;0,AE807+AD808*$D808,0)</f>
        <v>7.0952910447456399E-2</v>
      </c>
      <c r="AF808">
        <f ca="1">IF(B808&gt;0,AF807+AE808*$D808,0)</f>
        <v>-1.0182340683510023</v>
      </c>
      <c r="AG808">
        <f ca="1">IF(AND(B808&gt;Analysis!$B$34,B808&lt;Analysis!$B$35),FilterInput(AD808,Analysis!$B$29,Analysis!$B$30),0)</f>
        <v>-0.64414514494285946</v>
      </c>
      <c r="AH808">
        <f ca="1">MEDIAN2(AG808,Analysis!$B$5,2)</f>
        <v>-0.64414514494285946</v>
      </c>
      <c r="AI808">
        <f ca="1">AVERAGE2(AH808,Analysis!$B$6,2)</f>
        <v>-0.64414514494285946</v>
      </c>
      <c r="AJ808">
        <f ca="1">INTEGRAL2(AI808,$B808,AJ807,AI807,$B807,Analysis!$B$22)</f>
        <v>4.8331378841946875E-2</v>
      </c>
      <c r="AK808">
        <f ca="1">IF(AND(B808&lt;Analysis!$B$35,B808&gt;0),INTEGRAL2(AJ808,$B808,AK807,AJ807,$B807,Analysis!$B$23),0)</f>
        <v>-0.9071787624752139</v>
      </c>
      <c r="AM808">
        <f>Analysis!$B$31*'Flight Input'!U808+IF('Flight Input'!U808 &gt; 0,Analysis!$B$32,0)</f>
        <v>-0.88184799999999997</v>
      </c>
      <c r="AN808">
        <f ca="1">_xlfn.COVARIANCE.P($AK$102:$AK$1171,AM808:AM1877)</f>
        <v>0</v>
      </c>
      <c r="AO808">
        <f t="shared" ca="1" si="1609"/>
        <v>2.533076247521393E-2</v>
      </c>
    </row>
    <row r="809" spans="1:41" x14ac:dyDescent="0.3">
      <c r="A809">
        <v>807</v>
      </c>
      <c r="B809">
        <f>'Flight Input'!M809</f>
        <v>17.184187000006204</v>
      </c>
      <c r="C809">
        <f ca="1">INDIRECT(CONCATENATE("'Flight Input'!",Analysis!$B$2,A809+2))</f>
        <v>9.5151015900000004</v>
      </c>
      <c r="D809">
        <f t="shared" si="1606"/>
        <v>1.2037000007694587E-2</v>
      </c>
      <c r="F809">
        <f t="shared" ca="1" si="1610"/>
        <v>168.92803106754636</v>
      </c>
      <c r="G809">
        <f t="shared" ca="1" si="1611"/>
        <v>1452.1182666595378</v>
      </c>
      <c r="I809">
        <f>SUM(D$2:D809)/COUNT(D$2:D809)</f>
        <v>2.1228732342020776E-2</v>
      </c>
      <c r="J809">
        <f>D809/I809</f>
        <v>0.56701454489904679</v>
      </c>
      <c r="L809">
        <f ca="1">VARA(C$2:C809)</f>
        <v>9.2396248770277536E-2</v>
      </c>
      <c r="M809">
        <f ca="1">(L809-L808)/D809</f>
        <v>6.8154964301204157E-3</v>
      </c>
      <c r="N809">
        <f t="shared" ca="1" si="1612"/>
        <v>25.133387871280959</v>
      </c>
      <c r="O809" t="b">
        <f ca="1">IF(OR(O808,M809*MIN((B809-B$2)*Analysis!$B$19,1)&gt;Analysis!$B$18),TRUE,FALSE)</f>
        <v>1</v>
      </c>
      <c r="P809">
        <f ca="1">IF(O809,P808,SUM(C$2:C809)/COUNT(C$2:C809))</f>
        <v>9.8538943641176484</v>
      </c>
      <c r="Q809">
        <f ca="1">IF(O809,C809-P809,0)</f>
        <v>-0.33879277411764797</v>
      </c>
      <c r="R809">
        <f ca="1">R808+Q809*$D809</f>
        <v>0.11677210857674164</v>
      </c>
      <c r="S809">
        <f t="shared" ca="1" si="1613"/>
        <v>-0.48721123458757248</v>
      </c>
      <c r="U809">
        <f ca="1">MEDIAN2(Q809,Analysis!$B$5,2)</f>
        <v>-0.33879277411764797</v>
      </c>
      <c r="V809">
        <f t="shared" ref="V809:W809" ca="1" si="1688">V808+U809*$D809</f>
        <v>0.11677210857674164</v>
      </c>
      <c r="W809">
        <f t="shared" ca="1" si="1688"/>
        <v>-0.48721123458757248</v>
      </c>
      <c r="Y809">
        <f ca="1">AVERAGE2(U809,Analysis!$B$5,2)</f>
        <v>-0.33879277411764797</v>
      </c>
      <c r="Z809">
        <f t="shared" ref="Z809:AA809" ca="1" si="1689">Z808+Y809*$D809</f>
        <v>0.11677210857674164</v>
      </c>
      <c r="AA809">
        <f t="shared" ca="1" si="1689"/>
        <v>-0.48721123458757248</v>
      </c>
      <c r="AD809">
        <f ca="1">IF(B809&gt;0,C809-Analysis!$B$14,0)</f>
        <v>-0.34161455494285953</v>
      </c>
      <c r="AE809">
        <f ca="1">IF(B809&gt;0,AE808+AD809*$D809,0)</f>
        <v>6.6840896046980611E-2</v>
      </c>
      <c r="AF809">
        <f ca="1">IF(B809&gt;0,AF808+AE809*$D809,0)</f>
        <v>-1.0174295044847705</v>
      </c>
      <c r="AG809">
        <f ca="1">IF(AND(B809&gt;Analysis!$B$34,B809&lt;Analysis!$B$35),FilterInput(AD809,Analysis!$B$29,Analysis!$B$30),0)</f>
        <v>-0.34161455494285953</v>
      </c>
      <c r="AH809">
        <f ca="1">MEDIAN2(AG809,Analysis!$B$5,2)</f>
        <v>-0.34161455494285953</v>
      </c>
      <c r="AI809">
        <f ca="1">AVERAGE2(AH809,Analysis!$B$6,2)</f>
        <v>-0.34161455494285953</v>
      </c>
      <c r="AJ809">
        <f ca="1">INTEGRAL2(AI809,$B809,AJ808,AI808,$B808,Analysis!$B$22)</f>
        <v>3.2431805529840325E-2</v>
      </c>
      <c r="AK809">
        <f ca="1">IF(AND(B809&lt;Analysis!$B$35,B809&gt;0),INTEGRAL2(AJ809,$B809,AK808,AJ808,$B808,Analysis!$B$23),0)</f>
        <v>-0.90620058402866432</v>
      </c>
      <c r="AM809">
        <f>Analysis!$B$31*'Flight Input'!U809+IF('Flight Input'!U809 &gt; 0,Analysis!$B$32,0)</f>
        <v>-0.87787399999999993</v>
      </c>
      <c r="AN809">
        <f ca="1">_xlfn.COVARIANCE.P($AK$102:$AK$1171,AM809:AM1878)</f>
        <v>0</v>
      </c>
      <c r="AO809">
        <f t="shared" ca="1" si="1609"/>
        <v>2.8326584028664392E-2</v>
      </c>
    </row>
    <row r="810" spans="1:41" x14ac:dyDescent="0.3">
      <c r="A810">
        <v>808</v>
      </c>
      <c r="B810">
        <f>'Flight Input'!M810</f>
        <v>17.209308999998029</v>
      </c>
      <c r="C810">
        <f ca="1">INDIRECT(CONCATENATE("'Flight Input'!",Analysis!$B$2,A810+2))</f>
        <v>9.1302552900000009</v>
      </c>
      <c r="D810">
        <f t="shared" si="1606"/>
        <v>2.512199999182485E-2</v>
      </c>
      <c r="F810">
        <f t="shared" ca="1" si="1610"/>
        <v>169.1574013408671</v>
      </c>
      <c r="G810">
        <f t="shared" ca="1" si="1611"/>
        <v>1456.36783889464</v>
      </c>
      <c r="I810">
        <f>SUM(D$2:D810)/COUNT(D$2:D810)</f>
        <v>2.1233550742577465E-2</v>
      </c>
      <c r="J810">
        <f>D810/I810</f>
        <v>1.183127602933139</v>
      </c>
      <c r="L810">
        <f ca="1">VARA(C$2:C810)</f>
        <v>9.3039237636649133E-2</v>
      </c>
      <c r="M810">
        <f ca="1">(L810-L809)/D810</f>
        <v>2.5594652757775522E-2</v>
      </c>
      <c r="N810">
        <f t="shared" ca="1" si="1612"/>
        <v>-15.319094822276707</v>
      </c>
      <c r="O810" t="b">
        <f ca="1">IF(OR(O809,M810*MIN((B810-B$2)*Analysis!$B$19,1)&gt;Analysis!$B$18),TRUE,FALSE)</f>
        <v>1</v>
      </c>
      <c r="P810">
        <f ca="1">IF(O810,P809,SUM(C$2:C810)/COUNT(C$2:C810))</f>
        <v>9.8538943641176484</v>
      </c>
      <c r="Q810">
        <f ca="1">IF(O810,C810-P810,0)</f>
        <v>-0.7236390741176475</v>
      </c>
      <c r="R810">
        <f ca="1">R809+Q810*$D810</f>
        <v>9.8592847762673963E-2</v>
      </c>
      <c r="S810">
        <f t="shared" ca="1" si="1613"/>
        <v>-0.4847343850668846</v>
      </c>
      <c r="U810">
        <f ca="1">MEDIAN2(Q810,Analysis!$B$5,2)</f>
        <v>-0.7236390741176475</v>
      </c>
      <c r="V810">
        <f t="shared" ref="V810:W810" ca="1" si="1690">V809+U810*$D810</f>
        <v>9.8592847762673963E-2</v>
      </c>
      <c r="W810">
        <f t="shared" ca="1" si="1690"/>
        <v>-0.4847343850668846</v>
      </c>
      <c r="Y810">
        <f ca="1">AVERAGE2(U810,Analysis!$B$5,2)</f>
        <v>-0.7236390741176475</v>
      </c>
      <c r="Z810">
        <f t="shared" ref="Z810:AA810" ca="1" si="1691">Z809+Y810*$D810</f>
        <v>9.8592847762673963E-2</v>
      </c>
      <c r="AA810">
        <f t="shared" ca="1" si="1691"/>
        <v>-0.4847343850668846</v>
      </c>
      <c r="AD810">
        <f ca="1">IF(B810&gt;0,C810-Analysis!$B$14,0)</f>
        <v>-0.72646085494285906</v>
      </c>
      <c r="AE810">
        <f ca="1">IF(B810&gt;0,AE809+AD810*$D810,0)</f>
        <v>4.8590746455045034E-2</v>
      </c>
      <c r="AF810">
        <f ca="1">IF(B810&gt;0,AF809+AE810*$D810,0)</f>
        <v>-1.016208807752724</v>
      </c>
      <c r="AG810">
        <f ca="1">IF(AND(B810&gt;Analysis!$B$34,B810&lt;Analysis!$B$35),FilterInput(AD810,Analysis!$B$29,Analysis!$B$30),0)</f>
        <v>-0.72646085494285906</v>
      </c>
      <c r="AH810">
        <f ca="1">MEDIAN2(AG810,Analysis!$B$5,2)</f>
        <v>-0.72646085494285906</v>
      </c>
      <c r="AI810">
        <f ca="1">AVERAGE2(AH810,Analysis!$B$6,2)</f>
        <v>-0.72646085494285906</v>
      </c>
      <c r="AJ810">
        <f ca="1">INTEGRAL2(AI810,$B810,AJ809,AI809,$B809,Analysis!$B$22)</f>
        <v>2.1366311409552523E-2</v>
      </c>
      <c r="AK810">
        <f ca="1">IF(AND(B810&lt;Analysis!$B$35,B810&gt;0),INTEGRAL2(AJ810,$B810,AK809,AJ809,$B809,Analysis!$B$23),0)</f>
        <v>-0.90546781028344137</v>
      </c>
      <c r="AM810">
        <f>Analysis!$B$31*'Flight Input'!U810+IF('Flight Input'!U810 &gt; 0,Analysis!$B$32,0)</f>
        <v>-0.87588699999999997</v>
      </c>
      <c r="AN810">
        <f ca="1">_xlfn.COVARIANCE.P($AK$102:$AK$1171,AM810:AM1879)</f>
        <v>0</v>
      </c>
      <c r="AO810">
        <f t="shared" ca="1" si="1609"/>
        <v>2.9580810283441394E-2</v>
      </c>
    </row>
    <row r="811" spans="1:41" x14ac:dyDescent="0.3">
      <c r="A811">
        <v>809</v>
      </c>
      <c r="B811">
        <f>'Flight Input'!M811</f>
        <v>17.22954000000027</v>
      </c>
      <c r="C811">
        <f ca="1">INDIRECT(CONCATENATE("'Flight Input'!",Analysis!$B$2,A811+2))</f>
        <v>8.8403894100000002</v>
      </c>
      <c r="D811">
        <f t="shared" si="1606"/>
        <v>2.0231000002240762E-2</v>
      </c>
      <c r="F811">
        <f t="shared" ca="1" si="1610"/>
        <v>169.33625125904061</v>
      </c>
      <c r="G811">
        <f t="shared" ca="1" si="1611"/>
        <v>1459.7936805942411</v>
      </c>
      <c r="I811">
        <f>SUM(D$2:D811)/COUNT(D$2:D811)</f>
        <v>2.1232311495679647E-2</v>
      </c>
      <c r="J811">
        <f>D811/I811</f>
        <v>0.95284020330793318</v>
      </c>
      <c r="L811">
        <f ca="1">VARA(C$2:C811)</f>
        <v>9.4342032242457824E-2</v>
      </c>
      <c r="M811">
        <f ca="1">(L811-L810)/D811</f>
        <v>6.4395956980099589E-2</v>
      </c>
      <c r="N811">
        <f t="shared" ca="1" si="1612"/>
        <v>-14.327807818095767</v>
      </c>
      <c r="O811" t="b">
        <f ca="1">IF(OR(O810,M811*MIN((B811-B$2)*Analysis!$B$19,1)&gt;Analysis!$B$18),TRUE,FALSE)</f>
        <v>1</v>
      </c>
      <c r="P811">
        <f ca="1">IF(O811,P810,SUM(C$2:C811)/COUNT(C$2:C811))</f>
        <v>9.8538943641176484</v>
      </c>
      <c r="Q811">
        <f ca="1">IF(O811,C811-P811,0)</f>
        <v>-1.0135049541176482</v>
      </c>
      <c r="R811">
        <f ca="1">R810+Q811*$D811</f>
        <v>7.8088629033648799E-2</v>
      </c>
      <c r="S811">
        <f t="shared" ca="1" si="1613"/>
        <v>-0.48315457401272988</v>
      </c>
      <c r="U811">
        <f ca="1">MEDIAN2(Q811,Analysis!$B$5,2)</f>
        <v>-1.0135049541176482</v>
      </c>
      <c r="V811">
        <f t="shared" ref="V811:W811" ca="1" si="1692">V810+U811*$D811</f>
        <v>7.8088629033648799E-2</v>
      </c>
      <c r="W811">
        <f t="shared" ca="1" si="1692"/>
        <v>-0.48315457401272988</v>
      </c>
      <c r="Y811">
        <f ca="1">AVERAGE2(U811,Analysis!$B$5,2)</f>
        <v>-1.0135049541176482</v>
      </c>
      <c r="Z811">
        <f t="shared" ref="Z811:AA811" ca="1" si="1693">Z810+Y811*$D811</f>
        <v>7.8088629033648799E-2</v>
      </c>
      <c r="AA811">
        <f t="shared" ca="1" si="1693"/>
        <v>-0.48315457401272988</v>
      </c>
      <c r="AD811">
        <f ca="1">IF(B811&gt;0,C811-Analysis!$B$14,0)</f>
        <v>-1.0163267349428597</v>
      </c>
      <c r="AE811">
        <f ca="1">IF(B811&gt;0,AE810+AD811*$D811,0)</f>
        <v>2.8029440278138692E-2</v>
      </c>
      <c r="AF811">
        <f ca="1">IF(B811&gt;0,AF810+AE811*$D811,0)</f>
        <v>-1.0156417441463943</v>
      </c>
      <c r="AG811">
        <f ca="1">IF(AND(B811&gt;Analysis!$B$34,B811&lt;Analysis!$B$35),FilterInput(AD811,Analysis!$B$29,Analysis!$B$30),0)</f>
        <v>-1.0163267349428597</v>
      </c>
      <c r="AH811">
        <f ca="1">MEDIAN2(AG811,Analysis!$B$5,2)</f>
        <v>-1.0163267349428597</v>
      </c>
      <c r="AI811">
        <f ca="1">AVERAGE2(AH811,Analysis!$B$6,2)</f>
        <v>-1.0163267349428597</v>
      </c>
      <c r="AJ811">
        <f ca="1">INTEGRAL2(AI811,$B811,AJ810,AI810,$B810,Analysis!$B$22)</f>
        <v>7.5247470993330965E-3</v>
      </c>
      <c r="AK811">
        <f ca="1">IF(AND(B811&lt;Analysis!$B$35,B811&gt;0),INTEGRAL2(AJ811,$B811,AK810,AJ810,$B810,Analysis!$B$23),0)</f>
        <v>-0.90501111881249741</v>
      </c>
      <c r="AM811">
        <f>Analysis!$B$31*'Flight Input'!U811+IF('Flight Input'!U811 &gt; 0,Analysis!$B$32,0)</f>
        <v>-0.87191299999999994</v>
      </c>
      <c r="AN811">
        <f ca="1">_xlfn.COVARIANCE.P($AK$102:$AK$1171,AM811:AM1880)</f>
        <v>0</v>
      </c>
      <c r="AO811">
        <f t="shared" ca="1" si="1609"/>
        <v>3.3098118812497468E-2</v>
      </c>
    </row>
    <row r="812" spans="1:41" x14ac:dyDescent="0.3">
      <c r="A812">
        <v>810</v>
      </c>
      <c r="B812">
        <f>'Flight Input'!M812</f>
        <v>17.251128999996581</v>
      </c>
      <c r="C812">
        <f ca="1">INDIRECT(CONCATENATE("'Flight Input'!",Analysis!$B$2,A812+2))</f>
        <v>9.1124697600000015</v>
      </c>
      <c r="D812">
        <f t="shared" si="1606"/>
        <v>2.1588999996311031E-2</v>
      </c>
      <c r="F812">
        <f t="shared" ca="1" si="1610"/>
        <v>169.53298036865564</v>
      </c>
      <c r="G812">
        <f t="shared" ca="1" si="1611"/>
        <v>1463.4537281067946</v>
      </c>
      <c r="I812">
        <f>SUM(D$2:D812)/COUNT(D$2:D812)</f>
        <v>2.1232751851853266E-2</v>
      </c>
      <c r="J812">
        <f>D812/I812</f>
        <v>1.016778237081251</v>
      </c>
      <c r="L812">
        <f ca="1">VARA(C$2:C812)</f>
        <v>9.5011239862721322E-2</v>
      </c>
      <c r="M812">
        <f ca="1">(L812-L811)/D812</f>
        <v>3.0997620101804048E-2</v>
      </c>
      <c r="N812">
        <f t="shared" ca="1" si="1612"/>
        <v>12.60273055938174</v>
      </c>
      <c r="O812" t="b">
        <f ca="1">IF(OR(O811,M812*MIN((B812-B$2)*Analysis!$B$19,1)&gt;Analysis!$B$18),TRUE,FALSE)</f>
        <v>1</v>
      </c>
      <c r="P812">
        <f ca="1">IF(O812,P811,SUM(C$2:C812)/COUNT(C$2:C812))</f>
        <v>9.8538943641176484</v>
      </c>
      <c r="Q812">
        <f ca="1">IF(O812,C812-P812,0)</f>
        <v>-0.74142460411764688</v>
      </c>
      <c r="R812">
        <f ca="1">R811+Q812*$D812</f>
        <v>6.2082013258088015E-2</v>
      </c>
      <c r="S812">
        <f t="shared" ca="1" si="1613"/>
        <v>-0.48181428542873006</v>
      </c>
      <c r="U812">
        <f ca="1">MEDIAN2(Q812,Analysis!$B$5,2)</f>
        <v>-0.74142460411764688</v>
      </c>
      <c r="V812">
        <f t="shared" ref="V812:W812" ca="1" si="1694">V811+U812*$D812</f>
        <v>6.2082013258088015E-2</v>
      </c>
      <c r="W812">
        <f t="shared" ca="1" si="1694"/>
        <v>-0.48181428542873006</v>
      </c>
      <c r="Y812">
        <f ca="1">AVERAGE2(U812,Analysis!$B$5,2)</f>
        <v>-0.74142460411764688</v>
      </c>
      <c r="Z812">
        <f t="shared" ref="Z812:AA812" ca="1" si="1695">Z811+Y812*$D812</f>
        <v>6.2082013258088015E-2</v>
      </c>
      <c r="AA812">
        <f t="shared" ca="1" si="1695"/>
        <v>-0.48181428542873006</v>
      </c>
      <c r="AD812">
        <f ca="1">IF(B812&gt;0,C812-Analysis!$B$14,0)</f>
        <v>-0.74424638494285844</v>
      </c>
      <c r="AE812">
        <f ca="1">IF(B812&gt;0,AE811+AD812*$D812,0)</f>
        <v>1.1961905076352822E-2</v>
      </c>
      <c r="AF812">
        <f ca="1">IF(B812&gt;0,AF811+AE812*$D812,0)</f>
        <v>-1.015383498577745</v>
      </c>
      <c r="AG812">
        <f ca="1">IF(AND(B812&gt;Analysis!$B$34,B812&lt;Analysis!$B$35),FilterInput(AD812,Analysis!$B$29,Analysis!$B$30),0)</f>
        <v>-0.74424638494285844</v>
      </c>
      <c r="AH812">
        <f ca="1">MEDIAN2(AG812,Analysis!$B$5,2)</f>
        <v>-0.74424638494285844</v>
      </c>
      <c r="AI812">
        <f ca="1">AVERAGE2(AH812,Analysis!$B$6,2)</f>
        <v>-0.74424638494285844</v>
      </c>
      <c r="AJ812">
        <f ca="1">INTEGRAL2(AI812,$B812,AJ811,AI811,$B811,Analysis!$B$22)</f>
        <v>-1.4453468734802809E-2</v>
      </c>
      <c r="AK812">
        <f ca="1">IF(AND(B812&lt;Analysis!$B$35,B812&gt;0),INTEGRAL2(AJ812,$B812,AK811,AJ811,$B811,Analysis!$B$23),0)</f>
        <v>-0.90487013209631895</v>
      </c>
      <c r="AM812">
        <f>Analysis!$B$31*'Flight Input'!U812+IF('Flight Input'!U812 &gt; 0,Analysis!$B$32,0)</f>
        <v>-0.87390000000000001</v>
      </c>
      <c r="AN812">
        <f ca="1">_xlfn.COVARIANCE.P($AK$102:$AK$1171,AM812:AM1881)</f>
        <v>0</v>
      </c>
      <c r="AO812">
        <f t="shared" ca="1" si="1609"/>
        <v>3.0970132096318936E-2</v>
      </c>
    </row>
    <row r="813" spans="1:41" x14ac:dyDescent="0.3">
      <c r="A813">
        <v>811</v>
      </c>
      <c r="B813">
        <f>'Flight Input'!M813</f>
        <v>17.26578800000425</v>
      </c>
      <c r="C813">
        <f ca="1">INDIRECT(CONCATENATE("'Flight Input'!",Analysis!$B$2,A813+2))</f>
        <v>9.2020644899999997</v>
      </c>
      <c r="D813">
        <f t="shared" si="1606"/>
        <v>1.465900000766851E-2</v>
      </c>
      <c r="F813">
        <f t="shared" ca="1" si="1610"/>
        <v>169.66787343208512</v>
      </c>
      <c r="G813">
        <f t="shared" ca="1" si="1611"/>
        <v>1465.9408894647368</v>
      </c>
      <c r="I813">
        <f>SUM(D$2:D813)/COUNT(D$2:D813)</f>
        <v>2.1224646115917154E-2</v>
      </c>
      <c r="J813">
        <f>D813/I813</f>
        <v>0.69065933667912505</v>
      </c>
      <c r="L813">
        <f ca="1">VARA(C$2:C813)</f>
        <v>9.5510814528258325E-2</v>
      </c>
      <c r="M813">
        <f ca="1">(L813-L812)/D813</f>
        <v>3.4079723396934471E-2</v>
      </c>
      <c r="N813">
        <f t="shared" ca="1" si="1612"/>
        <v>6.1119264583620172</v>
      </c>
      <c r="O813" t="b">
        <f ca="1">IF(OR(O812,M813*MIN((B813-B$2)*Analysis!$B$19,1)&gt;Analysis!$B$18),TRUE,FALSE)</f>
        <v>1</v>
      </c>
      <c r="P813">
        <f ca="1">IF(O813,P812,SUM(C$2:C813)/COUNT(C$2:C813))</f>
        <v>9.8538943641176484</v>
      </c>
      <c r="Q813">
        <f ca="1">IF(O813,C813-P813,0)</f>
        <v>-0.6518298741176487</v>
      </c>
      <c r="R813">
        <f ca="1">R812+Q813*$D813</f>
        <v>5.2526839128398839E-2</v>
      </c>
      <c r="S813">
        <f t="shared" ca="1" si="1613"/>
        <v>-0.48104429449354408</v>
      </c>
      <c r="U813">
        <f ca="1">MEDIAN2(Q813,Analysis!$B$5,2)</f>
        <v>-0.6518298741176487</v>
      </c>
      <c r="V813">
        <f t="shared" ref="V813:W813" ca="1" si="1696">V812+U813*$D813</f>
        <v>5.2526839128398839E-2</v>
      </c>
      <c r="W813">
        <f t="shared" ca="1" si="1696"/>
        <v>-0.48104429449354408</v>
      </c>
      <c r="Y813">
        <f ca="1">AVERAGE2(U813,Analysis!$B$5,2)</f>
        <v>-0.6518298741176487</v>
      </c>
      <c r="Z813">
        <f t="shared" ref="Z813:AA813" ca="1" si="1697">Z812+Y813*$D813</f>
        <v>5.2526839128398839E-2</v>
      </c>
      <c r="AA813">
        <f t="shared" ca="1" si="1697"/>
        <v>-0.48104429449354408</v>
      </c>
      <c r="AD813">
        <f ca="1">IF(B813&gt;0,C813-Analysis!$B$14,0)</f>
        <v>-0.65465165494286026</v>
      </c>
      <c r="AE813">
        <f ca="1">IF(B813&gt;0,AE812+AD813*$D813,0)</f>
        <v>2.3653664615252302E-3</v>
      </c>
      <c r="AF813">
        <f ca="1">IF(B813&gt;0,AF812+AE813*$D813,0)</f>
        <v>-1.0153488246707674</v>
      </c>
      <c r="AG813">
        <f ca="1">IF(AND(B813&gt;Analysis!$B$34,B813&lt;Analysis!$B$35),FilterInput(AD813,Analysis!$B$29,Analysis!$B$30),0)</f>
        <v>-0.65465165494286026</v>
      </c>
      <c r="AH813">
        <f ca="1">MEDIAN2(AG813,Analysis!$B$5,2)</f>
        <v>-0.65465165494286026</v>
      </c>
      <c r="AI813">
        <f ca="1">AVERAGE2(AH813,Analysis!$B$6,2)</f>
        <v>-0.65465165494286026</v>
      </c>
      <c r="AJ813">
        <f ca="1">INTEGRAL2(AI813,$B813,AJ812,AI812,$B812,Analysis!$B$22)</f>
        <v>-2.6916500858602185E-2</v>
      </c>
      <c r="AK813">
        <f ca="1">IF(AND(B813&lt;Analysis!$B$35,B813&gt;0),INTEGRAL2(AJ813,$B813,AK812,AJ812,$B812,Analysis!$B$23),0)</f>
        <v>-0.90488636359081887</v>
      </c>
      <c r="AM813">
        <f>Analysis!$B$31*'Flight Input'!U813+IF('Flight Input'!U813 &gt; 0,Analysis!$B$32,0)</f>
        <v>-0.86992599999999998</v>
      </c>
      <c r="AN813">
        <f ca="1">_xlfn.COVARIANCE.P($AK$102:$AK$1171,AM813:AM1882)</f>
        <v>0</v>
      </c>
      <c r="AO813">
        <f t="shared" ca="1" si="1609"/>
        <v>3.4960363590818888E-2</v>
      </c>
    </row>
    <row r="814" spans="1:41" x14ac:dyDescent="0.3">
      <c r="A814">
        <v>812</v>
      </c>
      <c r="B814">
        <f>'Flight Input'!M814</f>
        <v>17.290540000001783</v>
      </c>
      <c r="C814">
        <f ca="1">INDIRECT(CONCATENATE("'Flight Input'!",Analysis!$B$2,A814+2))</f>
        <v>9.2516148000000005</v>
      </c>
      <c r="D814">
        <f t="shared" si="1606"/>
        <v>2.4751999997533858E-2</v>
      </c>
      <c r="F814">
        <f t="shared" ca="1" si="1610"/>
        <v>169.89686940159191</v>
      </c>
      <c r="G814">
        <f t="shared" ca="1" si="1611"/>
        <v>1470.146176775746</v>
      </c>
      <c r="I814">
        <f>SUM(D$2:D814)/COUNT(D$2:D814)</f>
        <v>2.1228990147791067E-2</v>
      </c>
      <c r="J814">
        <f>D814/I814</f>
        <v>1.1659527761432105</v>
      </c>
      <c r="L814">
        <f ca="1">VARA(C$2:C814)</f>
        <v>9.5924509383492604E-2</v>
      </c>
      <c r="M814">
        <f ca="1">(L814-L813)/D814</f>
        <v>1.6713593054116696E-2</v>
      </c>
      <c r="N814">
        <f t="shared" ca="1" si="1612"/>
        <v>2.001870960121916</v>
      </c>
      <c r="O814" t="b">
        <f ca="1">IF(OR(O813,M814*MIN((B814-B$2)*Analysis!$B$19,1)&gt;Analysis!$B$18),TRUE,FALSE)</f>
        <v>1</v>
      </c>
      <c r="P814">
        <f ca="1">IF(O814,P813,SUM(C$2:C814)/COUNT(C$2:C814))</f>
        <v>9.8538943641176484</v>
      </c>
      <c r="Q814">
        <f ca="1">IF(O814,C814-P814,0)</f>
        <v>-0.60227956411764794</v>
      </c>
      <c r="R814">
        <f ca="1">R813+Q814*$D814</f>
        <v>3.7619215358844126E-2</v>
      </c>
      <c r="S814">
        <f t="shared" ca="1" si="1613"/>
        <v>-0.48011314367507474</v>
      </c>
      <c r="U814">
        <f ca="1">MEDIAN2(Q814,Analysis!$B$5,2)</f>
        <v>-0.60227956411764794</v>
      </c>
      <c r="V814">
        <f t="shared" ref="V814:W814" ca="1" si="1698">V813+U814*$D814</f>
        <v>3.7619215358844126E-2</v>
      </c>
      <c r="W814">
        <f t="shared" ca="1" si="1698"/>
        <v>-0.48011314367507474</v>
      </c>
      <c r="Y814">
        <f ca="1">AVERAGE2(U814,Analysis!$B$5,2)</f>
        <v>-0.60227956411764794</v>
      </c>
      <c r="Z814">
        <f t="shared" ref="Z814:AA814" ca="1" si="1699">Z813+Y814*$D814</f>
        <v>3.7619215358844126E-2</v>
      </c>
      <c r="AA814">
        <f t="shared" ca="1" si="1699"/>
        <v>-0.48011314367507474</v>
      </c>
      <c r="AD814">
        <f ca="1">IF(B814&gt;0,C814-Analysis!$B$14,0)</f>
        <v>-0.6051013449428595</v>
      </c>
      <c r="AE814">
        <f ca="1">IF(B814&gt;0,AE813+AD814*$D814,0)</f>
        <v>-1.2612102027008161E-2</v>
      </c>
      <c r="AF814">
        <f ca="1">IF(B814&gt;0,AF813+AE814*$D814,0)</f>
        <v>-1.0156609994201087</v>
      </c>
      <c r="AG814">
        <f ca="1">IF(AND(B814&gt;Analysis!$B$34,B814&lt;Analysis!$B$35),FilterInput(AD814,Analysis!$B$29,Analysis!$B$30),0)</f>
        <v>-0.6051013449428595</v>
      </c>
      <c r="AH814">
        <f ca="1">MEDIAN2(AG814,Analysis!$B$5,2)</f>
        <v>-0.6051013449428595</v>
      </c>
      <c r="AI814">
        <f ca="1">AVERAGE2(AH814,Analysis!$B$6,2)</f>
        <v>-0.6051013449428595</v>
      </c>
      <c r="AJ814">
        <f ca="1">INTEGRAL2(AI814,$B814,AJ813,AI813,$B813,Analysis!$B$22)</f>
        <v>-4.2832846827432762E-2</v>
      </c>
      <c r="AK814">
        <f ca="1">IF(AND(B814&lt;Analysis!$B$35,B814&gt;0),INTEGRAL2(AJ814,$B814,AK813,AJ813,$B813,Analysis!$B$23),0)</f>
        <v>-0.90566041265345809</v>
      </c>
      <c r="AM814">
        <f>Analysis!$B$31*'Flight Input'!U814+IF('Flight Input'!U814 &gt; 0,Analysis!$B$32,0)</f>
        <v>-0.86992599999999998</v>
      </c>
      <c r="AN814">
        <f ca="1">_xlfn.COVARIANCE.P($AK$102:$AK$1171,AM814:AM1883)</f>
        <v>0</v>
      </c>
      <c r="AO814">
        <f t="shared" ca="1" si="1609"/>
        <v>3.5734412653458114E-2</v>
      </c>
    </row>
    <row r="815" spans="1:41" x14ac:dyDescent="0.3">
      <c r="A815">
        <v>813</v>
      </c>
      <c r="B815">
        <f>'Flight Input'!M815</f>
        <v>17.310494000004837</v>
      </c>
      <c r="C815">
        <f ca="1">INDIRECT(CONCATENATE("'Flight Input'!",Analysis!$B$2,A815+2))</f>
        <v>9.2468079000000003</v>
      </c>
      <c r="D815">
        <f t="shared" si="1606"/>
        <v>1.9954000003053807E-2</v>
      </c>
      <c r="F815">
        <f t="shared" ca="1" si="1610"/>
        <v>170.08138020645674</v>
      </c>
      <c r="G815">
        <f t="shared" ca="1" si="1611"/>
        <v>1473.5399806369051</v>
      </c>
      <c r="I815">
        <f>SUM(D$2:D815)/COUNT(D$2:D815)</f>
        <v>2.1227421894230505E-2</v>
      </c>
      <c r="J815">
        <f>D815/I815</f>
        <v>0.94001052518192008</v>
      </c>
      <c r="L815">
        <f ca="1">VARA(C$2:C815)</f>
        <v>9.6343663888409967E-2</v>
      </c>
      <c r="M815">
        <f ca="1">(L815-L814)/D815</f>
        <v>2.1006039132665855E-2</v>
      </c>
      <c r="N815">
        <f t="shared" ca="1" si="1612"/>
        <v>-0.24089906781920969</v>
      </c>
      <c r="O815" t="b">
        <f ca="1">IF(OR(O814,M815*MIN((B815-B$2)*Analysis!$B$19,1)&gt;Analysis!$B$18),TRUE,FALSE)</f>
        <v>1</v>
      </c>
      <c r="P815">
        <f ca="1">IF(O815,P814,SUM(C$2:C815)/COUNT(C$2:C815))</f>
        <v>9.8538943641176484</v>
      </c>
      <c r="Q815">
        <f ca="1">IF(O815,C815-P815,0)</f>
        <v>-0.60708646411764811</v>
      </c>
      <c r="R815">
        <f ca="1">R814+Q815*$D815</f>
        <v>2.5505412051986649E-2</v>
      </c>
      <c r="S815">
        <f t="shared" ca="1" si="1613"/>
        <v>-0.47960420868291148</v>
      </c>
      <c r="U815">
        <f ca="1">MEDIAN2(Q815,Analysis!$B$5,2)</f>
        <v>-0.60708646411764811</v>
      </c>
      <c r="V815">
        <f t="shared" ref="V815:W815" ca="1" si="1700">V814+U815*$D815</f>
        <v>2.5505412051986649E-2</v>
      </c>
      <c r="W815">
        <f t="shared" ca="1" si="1700"/>
        <v>-0.47960420868291148</v>
      </c>
      <c r="Y815">
        <f ca="1">AVERAGE2(U815,Analysis!$B$5,2)</f>
        <v>-0.60708646411764811</v>
      </c>
      <c r="Z815">
        <f t="shared" ref="Z815:AA815" ca="1" si="1701">Z814+Y815*$D815</f>
        <v>2.5505412051986649E-2</v>
      </c>
      <c r="AA815">
        <f t="shared" ca="1" si="1701"/>
        <v>-0.47960420868291148</v>
      </c>
      <c r="AD815">
        <f ca="1">IF(B815&gt;0,C815-Analysis!$B$14,0)</f>
        <v>-0.60990824494285967</v>
      </c>
      <c r="AE815">
        <f ca="1">IF(B815&gt;0,AE814+AD815*$D815,0)</f>
        <v>-2.4782211148460527E-2</v>
      </c>
      <c r="AF815">
        <f ca="1">IF(B815&gt;0,AF814+AE815*$D815,0)</f>
        <v>-1.0161555036614407</v>
      </c>
      <c r="AG815">
        <f ca="1">IF(AND(B815&gt;Analysis!$B$34,B815&lt;Analysis!$B$35),FilterInput(AD815,Analysis!$B$29,Analysis!$B$30),0)</f>
        <v>-0.60990824494285967</v>
      </c>
      <c r="AH815">
        <f ca="1">MEDIAN2(AG815,Analysis!$B$5,2)</f>
        <v>-0.60990824494285967</v>
      </c>
      <c r="AI815">
        <f ca="1">AVERAGE2(AH815,Analysis!$B$6,2)</f>
        <v>-0.60990824494285967</v>
      </c>
      <c r="AJ815">
        <f ca="1">INTEGRAL2(AI815,$B815,AJ814,AI814,$B814,Analysis!$B$22)</f>
        <v>-5.4889974286077912E-2</v>
      </c>
      <c r="AK815">
        <f ca="1">IF(AND(B815&lt;Analysis!$B$35,B815&gt;0),INTEGRAL2(AJ815,$B815,AK814,AJ814,$B814,Analysis!$B$23),0)</f>
        <v>-0.90648679766869311</v>
      </c>
      <c r="AM815">
        <f>Analysis!$B$31*'Flight Input'!U815+IF('Flight Input'!U815 &gt; 0,Analysis!$B$32,0)</f>
        <v>-0.86595199999999994</v>
      </c>
      <c r="AN815">
        <f ca="1">_xlfn.COVARIANCE.P($AK$102:$AK$1171,AM815:AM1884)</f>
        <v>0</v>
      </c>
      <c r="AO815">
        <f t="shared" ca="1" si="1609"/>
        <v>4.0534797668693168E-2</v>
      </c>
    </row>
    <row r="816" spans="1:41" x14ac:dyDescent="0.3">
      <c r="A816">
        <v>814</v>
      </c>
      <c r="B816">
        <f>'Flight Input'!M816</f>
        <v>17.330820999995922</v>
      </c>
      <c r="C816">
        <f ca="1">INDIRECT(CONCATENATE("'Flight Input'!",Analysis!$B$2,A816+2))</f>
        <v>9.3799688400000001</v>
      </c>
      <c r="D816">
        <f t="shared" si="1606"/>
        <v>2.0326999991084449E-2</v>
      </c>
      <c r="F816">
        <f t="shared" ca="1" si="1610"/>
        <v>170.27204683298379</v>
      </c>
      <c r="G816">
        <f t="shared" ca="1" si="1611"/>
        <v>1477.0011005313611</v>
      </c>
      <c r="I816">
        <f>SUM(D$2:D816)/COUNT(D$2:D816)</f>
        <v>2.1226315724816321E-2</v>
      </c>
      <c r="J816">
        <f>D816/I816</f>
        <v>0.95763203820244436</v>
      </c>
      <c r="L816">
        <f ca="1">VARA(C$2:C816)</f>
        <v>9.6566418409019625E-2</v>
      </c>
      <c r="M816">
        <f ca="1">(L816-L815)/D816</f>
        <v>1.095855368265655E-2</v>
      </c>
      <c r="N816">
        <f t="shared" ca="1" si="1612"/>
        <v>6.5509391478528567</v>
      </c>
      <c r="O816" t="b">
        <f ca="1">IF(OR(O815,M816*MIN((B816-B$2)*Analysis!$B$19,1)&gt;Analysis!$B$18),TRUE,FALSE)</f>
        <v>1</v>
      </c>
      <c r="P816">
        <f ca="1">IF(O816,P815,SUM(C$2:C816)/COUNT(C$2:C816))</f>
        <v>9.8538943641176484</v>
      </c>
      <c r="Q816">
        <f ca="1">IF(O816,C816-P816,0)</f>
        <v>-0.47392552411764832</v>
      </c>
      <c r="R816">
        <f ca="1">R815+Q816*$D816</f>
        <v>1.5871927927472516E-2</v>
      </c>
      <c r="S816">
        <f t="shared" ca="1" si="1613"/>
        <v>-0.47928158000407123</v>
      </c>
      <c r="U816">
        <f ca="1">MEDIAN2(Q816,Analysis!$B$5,2)</f>
        <v>-0.47392552411764832</v>
      </c>
      <c r="V816">
        <f t="shared" ref="V816:W816" ca="1" si="1702">V815+U816*$D816</f>
        <v>1.5871927927472516E-2</v>
      </c>
      <c r="W816">
        <f t="shared" ca="1" si="1702"/>
        <v>-0.47928158000407123</v>
      </c>
      <c r="Y816">
        <f ca="1">AVERAGE2(U816,Analysis!$B$5,2)</f>
        <v>-0.47392552411764832</v>
      </c>
      <c r="Z816">
        <f t="shared" ref="Z816:AA816" ca="1" si="1703">Z815+Y816*$D816</f>
        <v>1.5871927927472516E-2</v>
      </c>
      <c r="AA816">
        <f t="shared" ca="1" si="1703"/>
        <v>-0.47928158000407123</v>
      </c>
      <c r="AD816">
        <f ca="1">IF(B816&gt;0,C816-Analysis!$B$14,0)</f>
        <v>-0.47674730494285988</v>
      </c>
      <c r="AE816">
        <f ca="1">IF(B816&gt;0,AE815+AD816*$D816,0)</f>
        <v>-3.4473053611783572E-2</v>
      </c>
      <c r="AF816">
        <f ca="1">IF(B816&gt;0,AF815+AE816*$D816,0)</f>
        <v>-1.0168562374219001</v>
      </c>
      <c r="AG816">
        <f ca="1">IF(AND(B816&gt;Analysis!$B$34,B816&lt;Analysis!$B$35),FilterInput(AD816,Analysis!$B$29,Analysis!$B$30),0)</f>
        <v>-0.47674730494285988</v>
      </c>
      <c r="AH816">
        <f ca="1">MEDIAN2(AG816,Analysis!$B$5,2)</f>
        <v>-0.47674730494285988</v>
      </c>
      <c r="AI816">
        <f ca="1">AVERAGE2(AH816,Analysis!$B$6,2)</f>
        <v>-0.47674730494285988</v>
      </c>
      <c r="AJ816">
        <f ca="1">INTEGRAL2(AI816,$B816,AJ815,AI815,$B815,Analysis!$B$22)</f>
        <v>-6.7653207209743951E-2</v>
      </c>
      <c r="AK816">
        <f ca="1">IF(AND(B816&lt;Analysis!$B$35,B816&gt;0),INTEGRAL2(AJ816,$B816,AK815,AJ815,$B815,Analysis!$B$23),0)</f>
        <v>-0.90758257088944438</v>
      </c>
      <c r="AM816">
        <f>Analysis!$B$31*'Flight Input'!U816+IF('Flight Input'!U816 &gt; 0,Analysis!$B$32,0)</f>
        <v>-0.86793899999999991</v>
      </c>
      <c r="AN816">
        <f ca="1">_xlfn.COVARIANCE.P($AK$102:$AK$1171,AM816:AM1885)</f>
        <v>0</v>
      </c>
      <c r="AO816">
        <f t="shared" ca="1" si="1609"/>
        <v>3.9643570889444479E-2</v>
      </c>
    </row>
    <row r="817" spans="1:41" x14ac:dyDescent="0.3">
      <c r="A817">
        <v>815</v>
      </c>
      <c r="B817">
        <f>'Flight Input'!M817</f>
        <v>17.352037000004202</v>
      </c>
      <c r="C817">
        <f ca="1">INDIRECT(CONCATENATE("'Flight Input'!",Analysis!$B$2,A817+2))</f>
        <v>9.4918518900000013</v>
      </c>
      <c r="D817">
        <f t="shared" si="1606"/>
        <v>2.1216000008280389E-2</v>
      </c>
      <c r="F817">
        <f t="shared" ca="1" si="1610"/>
        <v>170.47342596276061</v>
      </c>
      <c r="G817">
        <f t="shared" ca="1" si="1611"/>
        <v>1480.6178647379986</v>
      </c>
      <c r="I817">
        <f>SUM(D$2:D817)/COUNT(D$2:D817)</f>
        <v>2.1226303067495417E-2</v>
      </c>
      <c r="J817">
        <f>D817/I817</f>
        <v>0.99951460887078325</v>
      </c>
      <c r="L817">
        <f ca="1">VARA(C$2:C817)</f>
        <v>9.6658721222928332E-2</v>
      </c>
      <c r="M817">
        <f ca="1">(L817-L816)/D817</f>
        <v>4.3506228258239962E-3</v>
      </c>
      <c r="N817">
        <f t="shared" ca="1" si="1612"/>
        <v>5.273522339570814</v>
      </c>
      <c r="O817" t="b">
        <f ca="1">IF(OR(O816,M817*MIN((B817-B$2)*Analysis!$B$19,1)&gt;Analysis!$B$18),TRUE,FALSE)</f>
        <v>1</v>
      </c>
      <c r="P817">
        <f ca="1">IF(O817,P816,SUM(C$2:C817)/COUNT(C$2:C817))</f>
        <v>9.8538943641176484</v>
      </c>
      <c r="Q817">
        <f ca="1">IF(O817,C817-P817,0)</f>
        <v>-0.36204247411764712</v>
      </c>
      <c r="R817">
        <f ca="1">R816+Q817*$D817</f>
        <v>8.1908347935946632E-3</v>
      </c>
      <c r="S817">
        <f t="shared" ca="1" si="1613"/>
        <v>-0.47910780325302249</v>
      </c>
      <c r="U817">
        <f ca="1">MEDIAN2(Q817,Analysis!$B$5,2)</f>
        <v>-0.36204247411764712</v>
      </c>
      <c r="V817">
        <f t="shared" ref="V817:W817" ca="1" si="1704">V816+U817*$D817</f>
        <v>8.1908347935946632E-3</v>
      </c>
      <c r="W817">
        <f t="shared" ca="1" si="1704"/>
        <v>-0.47910780325302249</v>
      </c>
      <c r="Y817">
        <f ca="1">AVERAGE2(U817,Analysis!$B$5,2)</f>
        <v>-0.36204247411764712</v>
      </c>
      <c r="Z817">
        <f t="shared" ref="Z817:AA817" ca="1" si="1705">Z816+Y817*$D817</f>
        <v>8.1908347935946632E-3</v>
      </c>
      <c r="AA817">
        <f t="shared" ca="1" si="1705"/>
        <v>-0.47910780325302249</v>
      </c>
      <c r="AD817">
        <f ca="1">IF(B817&gt;0,C817-Analysis!$B$14,0)</f>
        <v>-0.36486425494285868</v>
      </c>
      <c r="AE817">
        <f ca="1">IF(B817&gt;0,AE816+AD817*$D817,0)</f>
        <v>-4.221401364767248E-2</v>
      </c>
      <c r="AF817">
        <f ca="1">IF(B817&gt;0,AF816+AE817*$D817,0)</f>
        <v>-1.0177518499357987</v>
      </c>
      <c r="AG817">
        <f ca="1">IF(AND(B817&gt;Analysis!$B$34,B817&lt;Analysis!$B$35),FilterInput(AD817,Analysis!$B$29,Analysis!$B$30),0)</f>
        <v>-0.36486425494285868</v>
      </c>
      <c r="AH817">
        <f ca="1">MEDIAN2(AG817,Analysis!$B$5,2)</f>
        <v>-0.36486425494285868</v>
      </c>
      <c r="AI817">
        <f ca="1">AVERAGE2(AH817,Analysis!$B$6,2)</f>
        <v>-0.36486425494285868</v>
      </c>
      <c r="AJ817">
        <f ca="1">INTEGRAL2(AI817,$B817,AJ816,AI816,$B816,Analysis!$B$22)</f>
        <v>-7.7867449222891572E-2</v>
      </c>
      <c r="AK817">
        <f ca="1">IF(AND(B817&lt;Analysis!$B$35,B817&gt;0),INTEGRAL2(AJ817,$B817,AK816,AJ816,$B816,Analysis!$B$23),0)</f>
        <v>-0.9090203656627267</v>
      </c>
      <c r="AM817">
        <f>Analysis!$B$31*'Flight Input'!U817+IF('Flight Input'!U817 &gt; 0,Analysis!$B$32,0)</f>
        <v>-0.86595199999999994</v>
      </c>
      <c r="AN817">
        <f ca="1">_xlfn.COVARIANCE.P($AK$102:$AK$1171,AM817:AM1886)</f>
        <v>0</v>
      </c>
      <c r="AO817">
        <f t="shared" ca="1" si="1609"/>
        <v>4.306836566272676E-2</v>
      </c>
    </row>
    <row r="818" spans="1:41" x14ac:dyDescent="0.3">
      <c r="A818">
        <v>816</v>
      </c>
      <c r="B818">
        <f>'Flight Input'!M818</f>
        <v>17.369202000001678</v>
      </c>
      <c r="C818">
        <f ca="1">INDIRECT(CONCATENATE("'Flight Input'!",Analysis!$B$2,A818+2))</f>
        <v>9.4318539300000008</v>
      </c>
      <c r="D818">
        <f t="shared" si="1606"/>
        <v>1.7164999997476116E-2</v>
      </c>
      <c r="F818">
        <f t="shared" ca="1" si="1610"/>
        <v>170.63532373544527</v>
      </c>
      <c r="G818">
        <f t="shared" ca="1" si="1611"/>
        <v>1483.5468200694868</v>
      </c>
      <c r="I818">
        <f>SUM(D$2:D818)/COUNT(D$2:D818)</f>
        <v>2.1221325980399806E-2</v>
      </c>
      <c r="J818">
        <f>D818/I818</f>
        <v>0.80885614844849252</v>
      </c>
      <c r="L818">
        <f ca="1">VARA(C$2:C818)</f>
        <v>9.6815527365286272E-2</v>
      </c>
      <c r="M818">
        <f ca="1">(L818-L817)/D818</f>
        <v>9.1352253062042862E-3</v>
      </c>
      <c r="N818">
        <f t="shared" ca="1" si="1612"/>
        <v>-3.4953661525675712</v>
      </c>
      <c r="O818" t="b">
        <f ca="1">IF(OR(O817,M818*MIN((B818-B$2)*Analysis!$B$19,1)&gt;Analysis!$B$18),TRUE,FALSE)</f>
        <v>1</v>
      </c>
      <c r="P818">
        <f ca="1">IF(O818,P817,SUM(C$2:C818)/COUNT(C$2:C818))</f>
        <v>9.8538943641176484</v>
      </c>
      <c r="Q818">
        <f ca="1">IF(O818,C818-P818,0)</f>
        <v>-0.42204043411764758</v>
      </c>
      <c r="R818">
        <f ca="1">R817+Q818*$D818</f>
        <v>9.4651074303042388E-4</v>
      </c>
      <c r="S818">
        <f t="shared" ca="1" si="1613"/>
        <v>-0.47909155639612078</v>
      </c>
      <c r="U818">
        <f ca="1">MEDIAN2(Q818,Analysis!$B$5,2)</f>
        <v>-0.42204043411764758</v>
      </c>
      <c r="V818">
        <f t="shared" ref="V818:W818" ca="1" si="1706">V817+U818*$D818</f>
        <v>9.4651074303042388E-4</v>
      </c>
      <c r="W818">
        <f t="shared" ca="1" si="1706"/>
        <v>-0.47909155639612078</v>
      </c>
      <c r="Y818">
        <f ca="1">AVERAGE2(U818,Analysis!$B$5,2)</f>
        <v>-0.42204043411764758</v>
      </c>
      <c r="Z818">
        <f t="shared" ref="Z818:AA818" ca="1" si="1707">Z817+Y818*$D818</f>
        <v>9.4651074303042388E-4</v>
      </c>
      <c r="AA818">
        <f t="shared" ca="1" si="1707"/>
        <v>-0.47909155639612078</v>
      </c>
      <c r="AD818">
        <f ca="1">IF(B818&gt;0,C818-Analysis!$B$14,0)</f>
        <v>-0.42486221494285914</v>
      </c>
      <c r="AE818">
        <f ca="1">IF(B818&gt;0,AE817+AD818*$D818,0)</f>
        <v>-4.9506773566094356E-2</v>
      </c>
      <c r="AF818">
        <f ca="1">IF(B818&gt;0,AF817+AE818*$D818,0)</f>
        <v>-1.0186016337039359</v>
      </c>
      <c r="AG818">
        <f ca="1">IF(AND(B818&gt;Analysis!$B$34,B818&lt;Analysis!$B$35),FilterInput(AD818,Analysis!$B$29,Analysis!$B$30),0)</f>
        <v>-0.42486221494285914</v>
      </c>
      <c r="AH818">
        <f ca="1">MEDIAN2(AG818,Analysis!$B$5,2)</f>
        <v>-0.42486221494285914</v>
      </c>
      <c r="AI818">
        <f ca="1">AVERAGE2(AH818,Analysis!$B$6,2)</f>
        <v>-0.42486221494285914</v>
      </c>
      <c r="AJ818">
        <f ca="1">INTEGRAL2(AI818,$B818,AJ817,AI817,$B817,Analysis!$B$22)</f>
        <v>-8.3520882415759251E-2</v>
      </c>
      <c r="AK818">
        <f ca="1">IF(AND(B818&lt;Analysis!$B$35,B818&gt;0),INTEGRAL2(AJ818,$B818,AK817,AJ817,$B817,Analysis!$B$23),0)</f>
        <v>-0.91030743721820107</v>
      </c>
      <c r="AM818">
        <f>Analysis!$B$31*'Flight Input'!U818+IF('Flight Input'!U818 &gt; 0,Analysis!$B$32,0)</f>
        <v>-0.86793899999999991</v>
      </c>
      <c r="AN818">
        <f ca="1">_xlfn.COVARIANCE.P($AK$102:$AK$1171,AM818:AM1887)</f>
        <v>0</v>
      </c>
      <c r="AO818">
        <f t="shared" ca="1" si="1609"/>
        <v>4.236843721820116E-2</v>
      </c>
    </row>
    <row r="819" spans="1:41" x14ac:dyDescent="0.3">
      <c r="A819">
        <v>817</v>
      </c>
      <c r="B819">
        <f>'Flight Input'!M819</f>
        <v>17.387325000003329</v>
      </c>
      <c r="C819">
        <f ca="1">INDIRECT(CONCATENATE("'Flight Input'!",Analysis!$B$2,A819+2))</f>
        <v>9.39382056</v>
      </c>
      <c r="D819">
        <f t="shared" si="1606"/>
        <v>1.8123000001651235E-2</v>
      </c>
      <c r="F819">
        <f t="shared" ca="1" si="1610"/>
        <v>170.80556794546965</v>
      </c>
      <c r="G819">
        <f t="shared" ca="1" si="1611"/>
        <v>1486.6423293776445</v>
      </c>
      <c r="I819">
        <f>SUM(D$2:D819)/COUNT(D$2:D819)</f>
        <v>2.1217533659740384E-2</v>
      </c>
      <c r="J819">
        <f>D819/I819</f>
        <v>0.85415205613831868</v>
      </c>
      <c r="L819">
        <f ca="1">VARA(C$2:C819)</f>
        <v>9.7017090434769748E-2</v>
      </c>
      <c r="M819">
        <f ca="1">(L819-L818)/D819</f>
        <v>1.1121948323407351E-2</v>
      </c>
      <c r="N819">
        <f t="shared" ca="1" si="1612"/>
        <v>-2.0986243997426213</v>
      </c>
      <c r="O819" t="b">
        <f ca="1">IF(OR(O818,M819*MIN((B819-B$2)*Analysis!$B$19,1)&gt;Analysis!$B$18),TRUE,FALSE)</f>
        <v>1</v>
      </c>
      <c r="P819">
        <f ca="1">IF(O819,P818,SUM(C$2:C819)/COUNT(C$2:C819))</f>
        <v>9.8538943641176484</v>
      </c>
      <c r="Q819">
        <f ca="1">IF(O819,C819-P819,0)</f>
        <v>-0.46007380411764842</v>
      </c>
      <c r="R819">
        <f ca="1">R818+Q819*$D819</f>
        <v>-7.391406809753409E-3</v>
      </c>
      <c r="S819">
        <f t="shared" ca="1" si="1613"/>
        <v>-0.47922551086174614</v>
      </c>
      <c r="U819">
        <f ca="1">MEDIAN2(Q819,Analysis!$B$5,2)</f>
        <v>-0.46007380411764842</v>
      </c>
      <c r="V819">
        <f t="shared" ref="V819:W819" ca="1" si="1708">V818+U819*$D819</f>
        <v>-7.391406809753409E-3</v>
      </c>
      <c r="W819">
        <f t="shared" ca="1" si="1708"/>
        <v>-0.47922551086174614</v>
      </c>
      <c r="Y819">
        <f ca="1">AVERAGE2(U819,Analysis!$B$5,2)</f>
        <v>-0.46007380411764842</v>
      </c>
      <c r="Z819">
        <f t="shared" ref="Z819:AA819" ca="1" si="1709">Z818+Y819*$D819</f>
        <v>-7.391406809753409E-3</v>
      </c>
      <c r="AA819">
        <f t="shared" ca="1" si="1709"/>
        <v>-0.47922551086174614</v>
      </c>
      <c r="AD819">
        <f ca="1">IF(B819&gt;0,C819-Analysis!$B$14,0)</f>
        <v>-0.46289558494285998</v>
      </c>
      <c r="AE819">
        <f ca="1">IF(B819&gt;0,AE818+AD819*$D819,0)</f>
        <v>-5.7895830252778155E-2</v>
      </c>
      <c r="AF819">
        <f ca="1">IF(B819&gt;0,AF818+AE819*$D819,0)</f>
        <v>-1.0196508798357025</v>
      </c>
      <c r="AG819">
        <f ca="1">IF(AND(B819&gt;Analysis!$B$34,B819&lt;Analysis!$B$35),FilterInput(AD819,Analysis!$B$29,Analysis!$B$30),0)</f>
        <v>-0.46289558494285998</v>
      </c>
      <c r="AH819">
        <f ca="1">MEDIAN2(AG819,Analysis!$B$5,2)</f>
        <v>-0.46289558494285998</v>
      </c>
      <c r="AI819">
        <f ca="1">AVERAGE2(AH819,Analysis!$B$6,2)</f>
        <v>-0.46289558494285998</v>
      </c>
      <c r="AJ819">
        <f ca="1">INTEGRAL2(AI819,$B819,AJ818,AI818,$B818,Analysis!$B$22)</f>
        <v>-9.092568425896376E-2</v>
      </c>
      <c r="AK819">
        <f ca="1">IF(AND(B819&lt;Analysis!$B$35,B819&gt;0),INTEGRAL2(AJ819,$B819,AK818,AJ818,$B818,Analysis!$B$23),0)</f>
        <v>-0.91177346267906711</v>
      </c>
      <c r="AM819">
        <f>Analysis!$B$31*'Flight Input'!U819+IF('Flight Input'!U819 &gt; 0,Analysis!$B$32,0)</f>
        <v>-0.86595199999999994</v>
      </c>
      <c r="AN819">
        <f ca="1">_xlfn.COVARIANCE.P($AK$102:$AK$1171,AM819:AM1888)</f>
        <v>0</v>
      </c>
      <c r="AO819">
        <f t="shared" ca="1" si="1609"/>
        <v>4.5821462679067171E-2</v>
      </c>
    </row>
    <row r="820" spans="1:41" x14ac:dyDescent="0.3">
      <c r="A820">
        <v>818</v>
      </c>
      <c r="B820">
        <f>'Flight Input'!M820</f>
        <v>17.410115999999107</v>
      </c>
      <c r="C820">
        <f ca="1">INDIRECT(CONCATENATE("'Flight Input'!",Analysis!$B$2,A820+2))</f>
        <v>9.48900699</v>
      </c>
      <c r="D820">
        <f t="shared" si="1606"/>
        <v>2.2790999995777383E-2</v>
      </c>
      <c r="F820">
        <f t="shared" ca="1" si="1610"/>
        <v>171.02183190373867</v>
      </c>
      <c r="G820">
        <f t="shared" ca="1" si="1611"/>
        <v>1490.5400879478404</v>
      </c>
      <c r="I820">
        <f>SUM(D$2:D820)/COUNT(D$2:D820)</f>
        <v>2.1219457212718423E-2</v>
      </c>
      <c r="J820">
        <f>D820/I820</f>
        <v>1.0740614035177589</v>
      </c>
      <c r="L820">
        <f ca="1">VARA(C$2:C820)</f>
        <v>9.7109651423779489E-2</v>
      </c>
      <c r="M820">
        <f ca="1">(L820-L819)/D820</f>
        <v>4.061295644196829E-3</v>
      </c>
      <c r="N820">
        <f t="shared" ca="1" si="1612"/>
        <v>4.1764920371039347</v>
      </c>
      <c r="O820" t="b">
        <f ca="1">IF(OR(O819,M820*MIN((B820-B$2)*Analysis!$B$19,1)&gt;Analysis!$B$18),TRUE,FALSE)</f>
        <v>1</v>
      </c>
      <c r="P820">
        <f ca="1">IF(O820,P819,SUM(C$2:C820)/COUNT(C$2:C820))</f>
        <v>9.8538943641176484</v>
      </c>
      <c r="Q820">
        <f ca="1">IF(O820,C820-P820,0)</f>
        <v>-0.36488737411764838</v>
      </c>
      <c r="R820">
        <f ca="1">R819+Q820*$D820</f>
        <v>-1.5707554951727952E-2</v>
      </c>
      <c r="S820">
        <f t="shared" ca="1" si="1613"/>
        <v>-0.47958350174658465</v>
      </c>
      <c r="U820">
        <f ca="1">MEDIAN2(Q820,Analysis!$B$5,2)</f>
        <v>-0.36488737411764838</v>
      </c>
      <c r="V820">
        <f t="shared" ref="V820:W820" ca="1" si="1710">V819+U820*$D820</f>
        <v>-1.5707554951727952E-2</v>
      </c>
      <c r="W820">
        <f t="shared" ca="1" si="1710"/>
        <v>-0.47958350174658465</v>
      </c>
      <c r="Y820">
        <f ca="1">AVERAGE2(U820,Analysis!$B$5,2)</f>
        <v>-0.36488737411764838</v>
      </c>
      <c r="Z820">
        <f t="shared" ref="Z820:AA820" ca="1" si="1711">Z819+Y820*$D820</f>
        <v>-1.5707554951727952E-2</v>
      </c>
      <c r="AA820">
        <f t="shared" ca="1" si="1711"/>
        <v>-0.47958350174658465</v>
      </c>
      <c r="AD820">
        <f ca="1">IF(B820&gt;0,C820-Analysis!$B$14,0)</f>
        <v>-0.36770915494285994</v>
      </c>
      <c r="AE820">
        <f ca="1">IF(B820&gt;0,AE819+AD820*$D820,0)</f>
        <v>-6.6276289601528177E-2</v>
      </c>
      <c r="AF820">
        <f ca="1">IF(B820&gt;0,AF819+AE820*$D820,0)</f>
        <v>-1.021161382751731</v>
      </c>
      <c r="AG820">
        <f ca="1">IF(AND(B820&gt;Analysis!$B$34,B820&lt;Analysis!$B$35),FilterInput(AD820,Analysis!$B$29,Analysis!$B$30),0)</f>
        <v>-0.36770915494285994</v>
      </c>
      <c r="AH820">
        <f ca="1">MEDIAN2(AG820,Analysis!$B$5,2)</f>
        <v>-0.36770915494285994</v>
      </c>
      <c r="AI820">
        <f ca="1">AVERAGE2(AH820,Analysis!$B$6,2)</f>
        <v>-0.36770915494285994</v>
      </c>
      <c r="AJ820">
        <f ca="1">INTEGRAL2(AI820,$B820,AJ819,AI819,$B819,Analysis!$B$22)</f>
        <v>-0.10126491837311552</v>
      </c>
      <c r="AK820">
        <f ca="1">IF(AND(B820&lt;Analysis!$B$35,B820&gt;0),INTEGRAL2(AJ820,$B820,AK819,AJ819,$B819,Analysis!$B$23),0)</f>
        <v>-0.91387951528999434</v>
      </c>
      <c r="AM820">
        <f>Analysis!$B$31*'Flight Input'!U820+IF('Flight Input'!U820 &gt; 0,Analysis!$B$32,0)</f>
        <v>-0.86793899999999991</v>
      </c>
      <c r="AN820">
        <f ca="1">_xlfn.COVARIANCE.P($AK$102:$AK$1171,AM820:AM1889)</f>
        <v>0</v>
      </c>
      <c r="AO820">
        <f t="shared" ca="1" si="1609"/>
        <v>4.5940515289994432E-2</v>
      </c>
    </row>
    <row r="821" spans="1:41" x14ac:dyDescent="0.3">
      <c r="A821">
        <v>819</v>
      </c>
      <c r="B821">
        <f>'Flight Input'!M821</f>
        <v>17.429189999995288</v>
      </c>
      <c r="C821">
        <f ca="1">INDIRECT(CONCATENATE("'Flight Input'!",Analysis!$B$2,A821+2))</f>
        <v>9.5910309900000001</v>
      </c>
      <c r="D821">
        <f t="shared" si="1606"/>
        <v>1.9073999996180646E-2</v>
      </c>
      <c r="F821">
        <f t="shared" ca="1" si="1610"/>
        <v>171.2047712288053</v>
      </c>
      <c r="G821">
        <f t="shared" ca="1" si="1611"/>
        <v>1493.8056477536047</v>
      </c>
      <c r="I821">
        <f>SUM(D$2:D821)/COUNT(D$2:D821)</f>
        <v>2.1216837606837426E-2</v>
      </c>
      <c r="J821">
        <f>D821/I821</f>
        <v>0.89900296875693575</v>
      </c>
      <c r="L821">
        <f ca="1">VARA(C$2:C821)</f>
        <v>9.7110808828535636E-2</v>
      </c>
      <c r="M821">
        <f ca="1">(L821-L820)/D821</f>
        <v>6.0679708313864585E-5</v>
      </c>
      <c r="N821">
        <f t="shared" ca="1" si="1612"/>
        <v>5.3488518412723742</v>
      </c>
      <c r="O821" t="b">
        <f ca="1">IF(OR(O820,M821*MIN((B821-B$2)*Analysis!$B$19,1)&gt;Analysis!$B$18),TRUE,FALSE)</f>
        <v>1</v>
      </c>
      <c r="P821">
        <f ca="1">IF(O821,P820,SUM(C$2:C821)/COUNT(C$2:C821))</f>
        <v>9.8538943641176484</v>
      </c>
      <c r="Q821">
        <f ca="1">IF(O821,C821-P821,0)</f>
        <v>-0.26286337411764826</v>
      </c>
      <c r="R821">
        <f ca="1">R820+Q821*$D821</f>
        <v>-2.0721410948644006E-2</v>
      </c>
      <c r="S821">
        <f t="shared" ca="1" si="1613"/>
        <v>-0.47997874193893997</v>
      </c>
      <c r="U821">
        <f ca="1">MEDIAN2(Q821,Analysis!$B$5,2)</f>
        <v>-0.26286337411764826</v>
      </c>
      <c r="V821">
        <f t="shared" ref="V821:W821" ca="1" si="1712">V820+U821*$D821</f>
        <v>-2.0721410948644006E-2</v>
      </c>
      <c r="W821">
        <f t="shared" ca="1" si="1712"/>
        <v>-0.47997874193893997</v>
      </c>
      <c r="Y821">
        <f ca="1">AVERAGE2(U821,Analysis!$B$5,2)</f>
        <v>-0.26286337411764826</v>
      </c>
      <c r="Z821">
        <f t="shared" ref="Z821:AA821" ca="1" si="1713">Z820+Y821*$D821</f>
        <v>-2.0721410948644006E-2</v>
      </c>
      <c r="AA821">
        <f t="shared" ca="1" si="1713"/>
        <v>-0.47997874193893997</v>
      </c>
      <c r="AD821">
        <f ca="1">IF(B821&gt;0,C821-Analysis!$B$14,0)</f>
        <v>-0.26568515494285982</v>
      </c>
      <c r="AE821">
        <f ca="1">IF(B821&gt;0,AE820+AD821*$D821,0)</f>
        <v>-7.1343968245893535E-2</v>
      </c>
      <c r="AF821">
        <f ca="1">IF(B821&gt;0,AF820+AE821*$D821,0)</f>
        <v>-1.0225221976017806</v>
      </c>
      <c r="AG821">
        <f ca="1">IF(AND(B821&gt;Analysis!$B$34,B821&lt;Analysis!$B$35),FilterInput(AD821,Analysis!$B$29,Analysis!$B$30),0)</f>
        <v>-0.26568515494285982</v>
      </c>
      <c r="AH821">
        <f ca="1">MEDIAN2(AG821,Analysis!$B$5,2)</f>
        <v>-0.26568515494285982</v>
      </c>
      <c r="AI821">
        <f ca="1">AVERAGE2(AH821,Analysis!$B$6,2)</f>
        <v>-0.26568515494285982</v>
      </c>
      <c r="AJ821">
        <f ca="1">INTEGRAL2(AI821,$B821,AJ820,AI820,$B820,Analysis!$B$22)</f>
        <v>-0.10884120853103763</v>
      </c>
      <c r="AK821">
        <f ca="1">IF(AND(B821&lt;Analysis!$B$35,B821&gt;0),INTEGRAL2(AJ821,$B821,AK820,AJ820,$B820,Analysis!$B$23),0)</f>
        <v>-0.91577879622968561</v>
      </c>
      <c r="AM821">
        <f>Analysis!$B$31*'Flight Input'!U821+IF('Flight Input'!U821 &gt; 0,Analysis!$B$32,0)</f>
        <v>-0.86595199999999994</v>
      </c>
      <c r="AN821">
        <f ca="1">_xlfn.COVARIANCE.P($AK$102:$AK$1171,AM821:AM1890)</f>
        <v>0</v>
      </c>
      <c r="AO821">
        <f t="shared" ca="1" si="1609"/>
        <v>4.9826796229685666E-2</v>
      </c>
    </row>
    <row r="822" spans="1:41" x14ac:dyDescent="0.3">
      <c r="A822">
        <v>820</v>
      </c>
      <c r="B822">
        <f>'Flight Input'!M822</f>
        <v>17.450786999994307</v>
      </c>
      <c r="C822">
        <f ca="1">INDIRECT(CONCATENATE("'Flight Input'!",Analysis!$B$2,A822+2))</f>
        <v>9.4785789600000001</v>
      </c>
      <c r="D822">
        <f t="shared" si="1606"/>
        <v>2.1596999999019317E-2</v>
      </c>
      <c r="F822">
        <f t="shared" ca="1" si="1610"/>
        <v>171.40948009859511</v>
      </c>
      <c r="G822">
        <f t="shared" ca="1" si="1611"/>
        <v>1497.507578295126</v>
      </c>
      <c r="I822">
        <f>SUM(D$2:D822)/COUNT(D$2:D822)</f>
        <v>2.1217301219510817E-2</v>
      </c>
      <c r="J822">
        <f>D822/I822</f>
        <v>1.0178957151798054</v>
      </c>
      <c r="L822">
        <f ca="1">VARA(C$2:C822)</f>
        <v>9.7212803995995772E-2</v>
      </c>
      <c r="M822">
        <f ca="1">(L822-L821)/D822</f>
        <v>4.7226544179639774E-3</v>
      </c>
      <c r="N822">
        <f t="shared" ca="1" si="1612"/>
        <v>-5.206835671857494</v>
      </c>
      <c r="O822" t="b">
        <f ca="1">IF(OR(O821,M822*MIN((B822-B$2)*Analysis!$B$19,1)&gt;Analysis!$B$18),TRUE,FALSE)</f>
        <v>1</v>
      </c>
      <c r="P822">
        <f ca="1">IF(O822,P821,SUM(C$2:C822)/COUNT(C$2:C822))</f>
        <v>9.8538943641176484</v>
      </c>
      <c r="Q822">
        <f ca="1">IF(O822,C822-P822,0)</f>
        <v>-0.3753154041176483</v>
      </c>
      <c r="R822">
        <f ca="1">R821+Q822*$D822</f>
        <v>-2.8827097731004791E-2</v>
      </c>
      <c r="S822">
        <f t="shared" ca="1" si="1613"/>
        <v>-0.48060132076860823</v>
      </c>
      <c r="U822">
        <f ca="1">MEDIAN2(Q822,Analysis!$B$5,2)</f>
        <v>-0.3753154041176483</v>
      </c>
      <c r="V822">
        <f t="shared" ref="V822:W822" ca="1" si="1714">V821+U822*$D822</f>
        <v>-2.8827097731004791E-2</v>
      </c>
      <c r="W822">
        <f t="shared" ca="1" si="1714"/>
        <v>-0.48060132076860823</v>
      </c>
      <c r="Y822">
        <f ca="1">AVERAGE2(U822,Analysis!$B$5,2)</f>
        <v>-0.3753154041176483</v>
      </c>
      <c r="Z822">
        <f t="shared" ref="Z822:AA822" ca="1" si="1715">Z821+Y822*$D822</f>
        <v>-2.8827097731004791E-2</v>
      </c>
      <c r="AA822">
        <f t="shared" ca="1" si="1715"/>
        <v>-0.48060132076860823</v>
      </c>
      <c r="AD822">
        <f ca="1">IF(B822&gt;0,C822-Analysis!$B$14,0)</f>
        <v>-0.37813718494285986</v>
      </c>
      <c r="AE822">
        <f ca="1">IF(B822&gt;0,AE821+AD822*$D822,0)</f>
        <v>-7.9510597028733643E-2</v>
      </c>
      <c r="AF822">
        <f ca="1">IF(B822&gt;0,AF821+AE822*$D822,0)</f>
        <v>-1.0242393879657323</v>
      </c>
      <c r="AG822">
        <f ca="1">IF(AND(B822&gt;Analysis!$B$34,B822&lt;Analysis!$B$35),FilterInput(AD822,Analysis!$B$29,Analysis!$B$30),0)</f>
        <v>-0.37813718494285986</v>
      </c>
      <c r="AH822">
        <f ca="1">MEDIAN2(AG822,Analysis!$B$5,2)</f>
        <v>-0.37813718494285986</v>
      </c>
      <c r="AI822">
        <f ca="1">AVERAGE2(AH822,Analysis!$B$6,2)</f>
        <v>-0.37813718494285986</v>
      </c>
      <c r="AJ822">
        <f ca="1">INTEGRAL2(AI822,$B822,AJ821,AI821,$B821,Analysis!$B$22)</f>
        <v>-0.11456583138377657</v>
      </c>
      <c r="AK822">
        <f ca="1">IF(AND(B822&lt;Analysis!$B$35,B822&gt;0),INTEGRAL2(AJ822,$B822,AK821,AJ821,$B821,Analysis!$B$23),0)</f>
        <v>-0.91813512027551369</v>
      </c>
      <c r="AM822">
        <f>Analysis!$B$31*'Flight Input'!U822+IF('Flight Input'!U822 &gt; 0,Analysis!$B$32,0)</f>
        <v>-0.86197799999999991</v>
      </c>
      <c r="AN822">
        <f ca="1">_xlfn.COVARIANCE.P($AK$102:$AK$1171,AM822:AM1891)</f>
        <v>0</v>
      </c>
      <c r="AO822">
        <f t="shared" ca="1" si="1609"/>
        <v>5.6157120275513783E-2</v>
      </c>
    </row>
    <row r="823" spans="1:41" x14ac:dyDescent="0.3">
      <c r="A823">
        <v>821</v>
      </c>
      <c r="B823">
        <f>'Flight Input'!M823</f>
        <v>17.472670999995898</v>
      </c>
      <c r="C823">
        <f ca="1">INDIRECT(CONCATENATE("'Flight Input'!",Analysis!$B$2,A823+2))</f>
        <v>9.4572029700000009</v>
      </c>
      <c r="D823">
        <f t="shared" si="1606"/>
        <v>2.188400000159163E-2</v>
      </c>
      <c r="F823">
        <f t="shared" ca="1" si="1610"/>
        <v>171.61644152840563</v>
      </c>
      <c r="G823">
        <f t="shared" ca="1" si="1611"/>
        <v>1501.2632325018067</v>
      </c>
      <c r="I823">
        <f>SUM(D$2:D823)/COUNT(D$2:D823)</f>
        <v>2.1218113276492645E-2</v>
      </c>
      <c r="J823">
        <f>D823/I823</f>
        <v>1.0313829376072148</v>
      </c>
      <c r="L823">
        <f ca="1">VARA(C$2:C823)</f>
        <v>9.7336669031351145E-2</v>
      </c>
      <c r="M823">
        <f ca="1">(L823-L822)/D823</f>
        <v>5.6600729001262768E-3</v>
      </c>
      <c r="N823">
        <f t="shared" ca="1" si="1612"/>
        <v>-0.97678623644875484</v>
      </c>
      <c r="O823" t="b">
        <f ca="1">IF(OR(O822,M823*MIN((B823-B$2)*Analysis!$B$19,1)&gt;Analysis!$B$18),TRUE,FALSE)</f>
        <v>1</v>
      </c>
      <c r="P823">
        <f ca="1">IF(O823,P822,SUM(C$2:C823)/COUNT(C$2:C823))</f>
        <v>9.8538943641176484</v>
      </c>
      <c r="Q823">
        <f ca="1">IF(O823,C823-P823,0)</f>
        <v>-0.39669139411764753</v>
      </c>
      <c r="R823">
        <f ca="1">R822+Q823*$D823</f>
        <v>-3.7508292200506776E-2</v>
      </c>
      <c r="S823">
        <f t="shared" ca="1" si="1613"/>
        <v>-0.48142215223518381</v>
      </c>
      <c r="U823">
        <f ca="1">MEDIAN2(Q823,Analysis!$B$5,2)</f>
        <v>-0.39669139411764753</v>
      </c>
      <c r="V823">
        <f t="shared" ref="V823:W823" ca="1" si="1716">V822+U823*$D823</f>
        <v>-3.7508292200506776E-2</v>
      </c>
      <c r="W823">
        <f t="shared" ca="1" si="1716"/>
        <v>-0.48142215223518381</v>
      </c>
      <c r="Y823">
        <f ca="1">AVERAGE2(U823,Analysis!$B$5,2)</f>
        <v>-0.39669139411764753</v>
      </c>
      <c r="Z823">
        <f t="shared" ref="Z823:AA823" ca="1" si="1717">Z822+Y823*$D823</f>
        <v>-3.7508292200506776E-2</v>
      </c>
      <c r="AA823">
        <f t="shared" ca="1" si="1717"/>
        <v>-0.48142215223518381</v>
      </c>
      <c r="AD823">
        <f ca="1">IF(B823&gt;0,C823-Analysis!$B$14,0)</f>
        <v>-0.3995131749428591</v>
      </c>
      <c r="AE823">
        <f ca="1">IF(B823&gt;0,AE822+AD823*$D823,0)</f>
        <v>-8.8253543349819052E-2</v>
      </c>
      <c r="AF823">
        <f ca="1">IF(B823&gt;0,AF822+AE823*$D823,0)</f>
        <v>-1.0261707285085402</v>
      </c>
      <c r="AG823">
        <f ca="1">IF(AND(B823&gt;Analysis!$B$34,B823&lt;Analysis!$B$35),FilterInput(AD823,Analysis!$B$29,Analysis!$B$30),0)</f>
        <v>-0.3995131749428591</v>
      </c>
      <c r="AH823">
        <f ca="1">MEDIAN2(AG823,Analysis!$B$5,2)</f>
        <v>-0.3995131749428591</v>
      </c>
      <c r="AI823">
        <f ca="1">AVERAGE2(AH823,Analysis!$B$6,2)</f>
        <v>-0.3995131749428591</v>
      </c>
      <c r="AJ823">
        <f ca="1">INTEGRAL2(AI823,$B823,AJ822,AI822,$B822,Analysis!$B$22)</f>
        <v>-0.12285066495996752</v>
      </c>
      <c r="AK823">
        <f ca="1">IF(AND(B823&lt;Analysis!$B$35,B823&gt;0),INTEGRAL2(AJ823,$B823,AK822,AJ822,$B822,Analysis!$B$23),0)</f>
        <v>-0.92065511635430908</v>
      </c>
      <c r="AM823">
        <f>Analysis!$B$31*'Flight Input'!U823+IF('Flight Input'!U823 &gt; 0,Analysis!$B$32,0)</f>
        <v>-0.85999099999999995</v>
      </c>
      <c r="AN823">
        <f ca="1">_xlfn.COVARIANCE.P($AK$102:$AK$1171,AM823:AM1892)</f>
        <v>0</v>
      </c>
      <c r="AO823">
        <f t="shared" ca="1" si="1609"/>
        <v>6.0664116354309128E-2</v>
      </c>
    </row>
    <row r="824" spans="1:41" x14ac:dyDescent="0.3">
      <c r="A824">
        <v>822</v>
      </c>
      <c r="B824">
        <f>'Flight Input'!M824</f>
        <v>17.49282200000016</v>
      </c>
      <c r="C824">
        <f ca="1">INDIRECT(CONCATENATE("'Flight Input'!",Analysis!$B$2,A824+2))</f>
        <v>9.6222660300000005</v>
      </c>
      <c r="D824">
        <f t="shared" si="1606"/>
        <v>2.0151000004261732E-2</v>
      </c>
      <c r="F824">
        <f t="shared" ca="1" si="1610"/>
        <v>171.81033981121718</v>
      </c>
      <c r="G824">
        <f t="shared" ca="1" si="1611"/>
        <v>1504.7253826600747</v>
      </c>
      <c r="I824">
        <f>SUM(D$2:D824)/COUNT(D$2:D824)</f>
        <v>2.1216815085163897E-2</v>
      </c>
      <c r="J824">
        <f>D824/I824</f>
        <v>0.94976554790980627</v>
      </c>
      <c r="L824">
        <f ca="1">VARA(C$2:C824)</f>
        <v>9.7313961603912327E-2</v>
      </c>
      <c r="M824">
        <f ca="1">(L824-L823)/D824</f>
        <v>-1.1268635518840193E-3</v>
      </c>
      <c r="N824">
        <f t="shared" ca="1" si="1612"/>
        <v>8.1913086181872075</v>
      </c>
      <c r="O824" t="b">
        <f ca="1">IF(OR(O823,M824*MIN((B824-B$2)*Analysis!$B$19,1)&gt;Analysis!$B$18),TRUE,FALSE)</f>
        <v>1</v>
      </c>
      <c r="P824">
        <f ca="1">IF(O824,P823,SUM(C$2:C824)/COUNT(C$2:C824))</f>
        <v>9.8538943641176484</v>
      </c>
      <c r="Q824">
        <f ca="1">IF(O824,C824-P824,0)</f>
        <v>-0.23162833411764794</v>
      </c>
      <c r="R824">
        <f ca="1">R823+Q824*$D824</f>
        <v>-4.2175834762298636E-2</v>
      </c>
      <c r="S824">
        <f t="shared" ca="1" si="1613"/>
        <v>-0.48227203748165864</v>
      </c>
      <c r="U824">
        <f ca="1">MEDIAN2(Q824,Analysis!$B$5,2)</f>
        <v>-0.23162833411764794</v>
      </c>
      <c r="V824">
        <f t="shared" ref="V824:W824" ca="1" si="1718">V823+U824*$D824</f>
        <v>-4.2175834762298636E-2</v>
      </c>
      <c r="W824">
        <f t="shared" ca="1" si="1718"/>
        <v>-0.48227203748165864</v>
      </c>
      <c r="Y824">
        <f ca="1">AVERAGE2(U824,Analysis!$B$5,2)</f>
        <v>-0.23162833411764794</v>
      </c>
      <c r="Z824">
        <f t="shared" ref="Z824:AA824" ca="1" si="1719">Z823+Y824*$D824</f>
        <v>-4.2175834762298636E-2</v>
      </c>
      <c r="AA824">
        <f t="shared" ca="1" si="1719"/>
        <v>-0.48227203748165864</v>
      </c>
      <c r="AD824">
        <f ca="1">IF(B824&gt;0,C824-Analysis!$B$14,0)</f>
        <v>-0.2344501149428595</v>
      </c>
      <c r="AE824">
        <f ca="1">IF(B824&gt;0,AE823+AD824*$D824,0)</f>
        <v>-9.2977947617031778E-2</v>
      </c>
      <c r="AF824">
        <f ca="1">IF(B824&gt;0,AF823+AE824*$D824,0)</f>
        <v>-1.0280443271313673</v>
      </c>
      <c r="AG824">
        <f ca="1">IF(AND(B824&gt;Analysis!$B$34,B824&lt;Analysis!$B$35),FilterInput(AD824,Analysis!$B$29,Analysis!$B$30),0)</f>
        <v>-0.2344501149428595</v>
      </c>
      <c r="AH824">
        <f ca="1">MEDIAN2(AG824,Analysis!$B$5,2)</f>
        <v>-0.2344501149428595</v>
      </c>
      <c r="AI824">
        <f ca="1">AVERAGE2(AH824,Analysis!$B$6,2)</f>
        <v>-0.2344501149428595</v>
      </c>
      <c r="AJ824">
        <f ca="1">INTEGRAL2(AI824,$B824,AJ823,AI823,$B823,Analysis!$B$22)</f>
        <v>-0.13141679296911005</v>
      </c>
      <c r="AK824">
        <f ca="1">IF(AND(B824&lt;Analysis!$B$35,B824&gt;0),INTEGRAL2(AJ824,$B824,AK823,AJ823,$B823,Analysis!$B$23),0)</f>
        <v>-0.92311412802119885</v>
      </c>
      <c r="AM824">
        <f>Analysis!$B$31*'Flight Input'!U824+IF('Flight Input'!U824 &gt; 0,Analysis!$B$32,0)</f>
        <v>-0.85800399999999999</v>
      </c>
      <c r="AN824">
        <f ca="1">_xlfn.COVARIANCE.P($AK$102:$AK$1171,AM824:AM1893)</f>
        <v>0</v>
      </c>
      <c r="AO824">
        <f t="shared" ca="1" si="1609"/>
        <v>6.5110128021198865E-2</v>
      </c>
    </row>
    <row r="825" spans="1:41" x14ac:dyDescent="0.3">
      <c r="A825">
        <v>823</v>
      </c>
      <c r="B825">
        <f>'Flight Input'!M825</f>
        <v>17.498500999994576</v>
      </c>
      <c r="C825">
        <f ca="1">INDIRECT(CONCATENATE("'Flight Input'!",Analysis!$B$2,A825+2))</f>
        <v>9.859795560000002</v>
      </c>
      <c r="D825">
        <f t="shared" si="1606"/>
        <v>5.6789999944157898E-3</v>
      </c>
      <c r="F825">
        <f t="shared" ca="1" si="1610"/>
        <v>171.86633359014735</v>
      </c>
      <c r="G825">
        <f t="shared" ca="1" si="1611"/>
        <v>1505.7014115675734</v>
      </c>
      <c r="I825">
        <f>SUM(D$2:D825)/COUNT(D$2:D825)</f>
        <v>2.1197935601457035E-2</v>
      </c>
      <c r="J825">
        <f>D825/I825</f>
        <v>0.26790344593864346</v>
      </c>
      <c r="L825">
        <f ca="1">VARA(C$2:C825)</f>
        <v>9.7197940063250832E-2</v>
      </c>
      <c r="M825">
        <f ca="1">(L825-L824)/D825</f>
        <v>-2.0429924419014017E-2</v>
      </c>
      <c r="N825">
        <f t="shared" ca="1" si="1612"/>
        <v>41.825942988830143</v>
      </c>
      <c r="O825" t="b">
        <f ca="1">IF(OR(O824,M825*MIN((B825-B$2)*Analysis!$B$19,1)&gt;Analysis!$B$18),TRUE,FALSE)</f>
        <v>1</v>
      </c>
      <c r="P825">
        <f ca="1">IF(O825,P824,SUM(C$2:C825)/COUNT(C$2:C825))</f>
        <v>9.8538943641176484</v>
      </c>
      <c r="Q825">
        <f ca="1">IF(O825,C825-P825,0)</f>
        <v>5.9011958823536048E-3</v>
      </c>
      <c r="R825">
        <f ca="1">R824+Q825*$D825</f>
        <v>-4.2142321870915704E-2</v>
      </c>
      <c r="S825">
        <f t="shared" ca="1" si="1613"/>
        <v>-0.48251136372732822</v>
      </c>
      <c r="U825">
        <f ca="1">MEDIAN2(Q825,Analysis!$B$5,2)</f>
        <v>5.9011958823536048E-3</v>
      </c>
      <c r="V825">
        <f t="shared" ref="V825:W825" ca="1" si="1720">V824+U825*$D825</f>
        <v>-4.2142321870915704E-2</v>
      </c>
      <c r="W825">
        <f t="shared" ca="1" si="1720"/>
        <v>-0.48251136372732822</v>
      </c>
      <c r="Y825">
        <f ca="1">AVERAGE2(U825,Analysis!$B$5,2)</f>
        <v>5.9011958823536048E-3</v>
      </c>
      <c r="Z825">
        <f t="shared" ref="Z825:AA825" ca="1" si="1721">Z824+Y825*$D825</f>
        <v>-4.2142321870915704E-2</v>
      </c>
      <c r="AA825">
        <f t="shared" ca="1" si="1721"/>
        <v>-0.48251136372732822</v>
      </c>
      <c r="AD825">
        <f ca="1">IF(B825&gt;0,C825-Analysis!$B$14,0)</f>
        <v>3.0794150571420431E-3</v>
      </c>
      <c r="AE825">
        <f ca="1">IF(B825&gt;0,AE824+AD825*$D825,0)</f>
        <v>-9.2960459618939464E-2</v>
      </c>
      <c r="AF825">
        <f ca="1">IF(B825&gt;0,AF824+AE825*$D825,0)</f>
        <v>-1.0285722495810241</v>
      </c>
      <c r="AG825">
        <f ca="1">IF(AND(B825&gt;Analysis!$B$34,B825&lt;Analysis!$B$35),FilterInput(AD825,Analysis!$B$29,Analysis!$B$30),0)</f>
        <v>3.0794150571420431E-3</v>
      </c>
      <c r="AH825">
        <f ca="1">MEDIAN2(AG825,Analysis!$B$5,2)</f>
        <v>3.0794150571420431E-3</v>
      </c>
      <c r="AI825">
        <f ca="1">AVERAGE2(AH825,Analysis!$B$6,2)</f>
        <v>3.0794150571420431E-3</v>
      </c>
      <c r="AJ825">
        <f ca="1">INTEGRAL2(AI825,$B825,AJ824,AI824,$B824,Analysis!$B$22)</f>
        <v>-0.15101567223277906</v>
      </c>
      <c r="AK825">
        <f ca="1">IF(AND(B825&lt;Analysis!$B$35,B825&gt;0),INTEGRAL2(AJ825,$B825,AK824,AJ824,$B824,Analysis!$B$23),0)</f>
        <v>-0.92243600006753168</v>
      </c>
      <c r="AM825">
        <f>Analysis!$B$31*'Flight Input'!U825+IF('Flight Input'!U825 &gt; 0,Analysis!$B$32,0)</f>
        <v>-0.85601699999999992</v>
      </c>
      <c r="AN825">
        <f ca="1">_xlfn.COVARIANCE.P($AK$102:$AK$1171,AM825:AM1894)</f>
        <v>0</v>
      </c>
      <c r="AO825">
        <f t="shared" ca="1" si="1609"/>
        <v>6.6419000067531764E-2</v>
      </c>
    </row>
    <row r="826" spans="1:41" x14ac:dyDescent="0.3">
      <c r="A826">
        <v>824</v>
      </c>
      <c r="B826">
        <f>'Flight Input'!M826</f>
        <v>17.530920999997761</v>
      </c>
      <c r="C826">
        <f ca="1">INDIRECT(CONCATENATE("'Flight Input'!",Analysis!$B$2,A826+2))</f>
        <v>9.7385047200000017</v>
      </c>
      <c r="D826">
        <f t="shared" si="1606"/>
        <v>3.2420000003185123E-2</v>
      </c>
      <c r="F826">
        <f t="shared" ca="1" si="1610"/>
        <v>172.18205591320077</v>
      </c>
      <c r="G826">
        <f t="shared" ca="1" si="1611"/>
        <v>1511.2835538208278</v>
      </c>
      <c r="I826">
        <f>SUM(D$2:D826)/COUNT(D$2:D826)</f>
        <v>2.1211554611653305E-2</v>
      </c>
      <c r="J826">
        <f>D826/I826</f>
        <v>1.5284122543933705</v>
      </c>
      <c r="L826">
        <f ca="1">VARA(C$2:C826)</f>
        <v>9.7112591650033178E-2</v>
      </c>
      <c r="M826">
        <f ca="1">(L826-L825)/D826</f>
        <v>-2.6325852316245652E-3</v>
      </c>
      <c r="N826">
        <f t="shared" ca="1" si="1612"/>
        <v>-3.7412350397311553</v>
      </c>
      <c r="O826" t="b">
        <f ca="1">IF(OR(O825,M826*MIN((B826-B$2)*Analysis!$B$19,1)&gt;Analysis!$B$18),TRUE,FALSE)</f>
        <v>1</v>
      </c>
      <c r="P826">
        <f ca="1">IF(O826,P825,SUM(C$2:C826)/COUNT(C$2:C826))</f>
        <v>9.8538943641176484</v>
      </c>
      <c r="Q826">
        <f ca="1">IF(O826,C826-P826,0)</f>
        <v>-0.11538964411764674</v>
      </c>
      <c r="R826">
        <f ca="1">R825+Q826*$D826</f>
        <v>-4.5883254133577342E-2</v>
      </c>
      <c r="S826">
        <f t="shared" ca="1" si="1613"/>
        <v>-0.48399889882648495</v>
      </c>
      <c r="U826">
        <f ca="1">MEDIAN2(Q826,Analysis!$B$5,2)</f>
        <v>-0.11538964411764674</v>
      </c>
      <c r="V826">
        <f t="shared" ref="V826:W826" ca="1" si="1722">V825+U826*$D826</f>
        <v>-4.5883254133577342E-2</v>
      </c>
      <c r="W826">
        <f t="shared" ca="1" si="1722"/>
        <v>-0.48399889882648495</v>
      </c>
      <c r="Y826">
        <f ca="1">AVERAGE2(U826,Analysis!$B$5,2)</f>
        <v>-0.11538964411764674</v>
      </c>
      <c r="Z826">
        <f t="shared" ref="Z826:AA826" ca="1" si="1723">Z825+Y826*$D826</f>
        <v>-4.5883254133577342E-2</v>
      </c>
      <c r="AA826">
        <f t="shared" ca="1" si="1723"/>
        <v>-0.48399889882648495</v>
      </c>
      <c r="AD826">
        <f ca="1">IF(B826&gt;0,C826-Analysis!$B$14,0)</f>
        <v>-0.1182114249428583</v>
      </c>
      <c r="AE826">
        <f ca="1">IF(B826&gt;0,AE825+AD826*$D826,0)</f>
        <v>-9.6792874015963454E-2</v>
      </c>
      <c r="AF826">
        <f ca="1">IF(B826&gt;0,AF825+AE826*$D826,0)</f>
        <v>-1.03171027455693</v>
      </c>
      <c r="AG826">
        <f ca="1">IF(AND(B826&gt;Analysis!$B$34,B826&lt;Analysis!$B$35),FilterInput(AD826,Analysis!$B$29,Analysis!$B$30),0)</f>
        <v>-0.1182114249428583</v>
      </c>
      <c r="AH826">
        <f ca="1">MEDIAN2(AG826,Analysis!$B$5,2)</f>
        <v>-0.1182114249428583</v>
      </c>
      <c r="AI826">
        <f ca="1">AVERAGE2(AH826,Analysis!$B$6,2)</f>
        <v>-0.1182114249428583</v>
      </c>
      <c r="AJ826">
        <f ca="1">INTEGRAL2(AI826,$B826,AJ825,AI825,$B825,Analysis!$B$22)</f>
        <v>-0.15309344739616912</v>
      </c>
      <c r="AK826">
        <f ca="1">IF(AND(B826&lt;Analysis!$B$35,B826&gt;0),INTEGRAL2(AJ826,$B826,AK825,AJ825,$B825,Analysis!$B$23),0)</f>
        <v>-0.92737076989331813</v>
      </c>
      <c r="AM826">
        <f>Analysis!$B$31*'Flight Input'!U826+IF('Flight Input'!U826 &gt; 0,Analysis!$B$32,0)</f>
        <v>-0.86595199999999994</v>
      </c>
      <c r="AN826">
        <f ca="1">_xlfn.COVARIANCE.P($AK$102:$AK$1171,AM826:AM1895)</f>
        <v>0</v>
      </c>
      <c r="AO826">
        <f t="shared" ca="1" si="1609"/>
        <v>6.1418769893318181E-2</v>
      </c>
    </row>
    <row r="827" spans="1:41" x14ac:dyDescent="0.3">
      <c r="A827">
        <v>825</v>
      </c>
      <c r="B827">
        <f>'Flight Input'!M827</f>
        <v>17.550405000001774</v>
      </c>
      <c r="C827">
        <f ca="1">INDIRECT(CONCATENATE("'Flight Input'!",Analysis!$B$2,A827+2))</f>
        <v>9.7268406300000017</v>
      </c>
      <c r="D827">
        <f t="shared" si="1606"/>
        <v>1.9484000004013069E-2</v>
      </c>
      <c r="F827">
        <f t="shared" ca="1" si="1610"/>
        <v>172.37157367607472</v>
      </c>
      <c r="G827">
        <f t="shared" ca="1" si="1611"/>
        <v>1514.6420415630241</v>
      </c>
      <c r="I827">
        <f>SUM(D$2:D827)/COUNT(D$2:D827)</f>
        <v>2.1209460606068289E-2</v>
      </c>
      <c r="J827">
        <f>D827/I827</f>
        <v>0.91864665329765416</v>
      </c>
      <c r="L827">
        <f ca="1">VARA(C$2:C827)</f>
        <v>9.7032162761244767E-2</v>
      </c>
      <c r="M827">
        <f ca="1">(L827-L826)/D827</f>
        <v>-4.1279454307044565E-3</v>
      </c>
      <c r="N827">
        <f t="shared" ca="1" si="1612"/>
        <v>-0.59864966113721996</v>
      </c>
      <c r="O827" t="b">
        <f ca="1">IF(OR(O826,M827*MIN((B827-B$2)*Analysis!$B$19,1)&gt;Analysis!$B$18),TRUE,FALSE)</f>
        <v>1</v>
      </c>
      <c r="P827">
        <f ca="1">IF(O827,P826,SUM(C$2:C827)/COUNT(C$2:C827))</f>
        <v>9.8538943641176484</v>
      </c>
      <c r="Q827">
        <f ca="1">IF(O827,C827-P827,0)</f>
        <v>-0.12705373411764675</v>
      </c>
      <c r="R827">
        <f ca="1">R826+Q827*$D827</f>
        <v>-4.8358769089635448E-2</v>
      </c>
      <c r="S827">
        <f t="shared" ca="1" si="1613"/>
        <v>-0.48494112108362147</v>
      </c>
      <c r="U827">
        <f ca="1">MEDIAN2(Q827,Analysis!$B$5,2)</f>
        <v>-0.12705373411764675</v>
      </c>
      <c r="V827">
        <f t="shared" ref="V827:W827" ca="1" si="1724">V826+U827*$D827</f>
        <v>-4.8358769089635448E-2</v>
      </c>
      <c r="W827">
        <f t="shared" ca="1" si="1724"/>
        <v>-0.48494112108362147</v>
      </c>
      <c r="Y827">
        <f ca="1">AVERAGE2(U827,Analysis!$B$5,2)</f>
        <v>-0.12705373411764675</v>
      </c>
      <c r="Z827">
        <f t="shared" ref="Z827:AA827" ca="1" si="1725">Z826+Y827*$D827</f>
        <v>-4.8358769089635448E-2</v>
      </c>
      <c r="AA827">
        <f t="shared" ca="1" si="1725"/>
        <v>-0.48494112108362147</v>
      </c>
      <c r="AD827">
        <f ca="1">IF(B827&gt;0,C827-Analysis!$B$14,0)</f>
        <v>-0.12987551494285832</v>
      </c>
      <c r="AE827">
        <f ca="1">IF(B827&gt;0,AE826+AD827*$D827,0)</f>
        <v>-9.9323368549631308E-2</v>
      </c>
      <c r="AF827">
        <f ca="1">IF(B827&gt;0,AF826+AE827*$D827,0)</f>
        <v>-1.0336454910701496</v>
      </c>
      <c r="AG827">
        <f ca="1">IF(AND(B827&gt;Analysis!$B$34,B827&lt;Analysis!$B$35),FilterInput(AD827,Analysis!$B$29,Analysis!$B$30),0)</f>
        <v>-0.12987551494285832</v>
      </c>
      <c r="AH827">
        <f ca="1">MEDIAN2(AG827,Analysis!$B$5,2)</f>
        <v>-0.12987551494285832</v>
      </c>
      <c r="AI827">
        <f ca="1">AVERAGE2(AH827,Analysis!$B$6,2)</f>
        <v>-0.12987551494285832</v>
      </c>
      <c r="AJ827">
        <f ca="1">INTEGRAL2(AI827,$B827,AJ826,AI826,$B826,Analysis!$B$22)</f>
        <v>-0.15534317523876362</v>
      </c>
      <c r="AK827">
        <f ca="1">IF(AND(B827&lt;Analysis!$B$35,B827&gt;0),INTEGRAL2(AJ827,$B827,AK826,AJ826,$B826,Analysis!$B$23),0)</f>
        <v>-0.93034609421755554</v>
      </c>
      <c r="AM827">
        <f>Analysis!$B$31*'Flight Input'!U827+IF('Flight Input'!U827 &gt; 0,Analysis!$B$32,0)</f>
        <v>-0.86595199999999994</v>
      </c>
      <c r="AN827">
        <f ca="1">_xlfn.COVARIANCE.P($AK$102:$AK$1171,AM827:AM1896)</f>
        <v>0</v>
      </c>
      <c r="AO827">
        <f t="shared" ca="1" si="1609"/>
        <v>6.4394094217555597E-2</v>
      </c>
    </row>
    <row r="828" spans="1:41" x14ac:dyDescent="0.3">
      <c r="A828">
        <v>826</v>
      </c>
      <c r="B828">
        <f>'Flight Input'!M828</f>
        <v>17.566690000006929</v>
      </c>
      <c r="C828">
        <f ca="1">INDIRECT(CONCATENATE("'Flight Input'!",Analysis!$B$2,A828+2))</f>
        <v>9.9025769700000001</v>
      </c>
      <c r="D828">
        <f t="shared" si="1606"/>
        <v>1.628500000515487E-2</v>
      </c>
      <c r="F828">
        <f t="shared" ca="1" si="1610"/>
        <v>172.5328371420822</v>
      </c>
      <c r="G828">
        <f t="shared" ca="1" si="1611"/>
        <v>1517.4517388167724</v>
      </c>
      <c r="I828">
        <f>SUM(D$2:D828)/COUNT(D$2:D828)</f>
        <v>2.1203498789360162E-2</v>
      </c>
      <c r="J828">
        <f>D828/I828</f>
        <v>0.76803362345683368</v>
      </c>
      <c r="L828">
        <f ca="1">VARA(C$2:C828)</f>
        <v>9.6914690665972261E-2</v>
      </c>
      <c r="M828">
        <f ca="1">(L828-L827)/D828</f>
        <v>-7.2135152124851607E-3</v>
      </c>
      <c r="N828">
        <f t="shared" ca="1" si="1612"/>
        <v>10.791301194004957</v>
      </c>
      <c r="O828" t="b">
        <f ca="1">IF(OR(O827,M828*MIN((B828-B$2)*Analysis!$B$19,1)&gt;Analysis!$B$18),TRUE,FALSE)</f>
        <v>1</v>
      </c>
      <c r="P828">
        <f ca="1">IF(O828,P827,SUM(C$2:C828)/COUNT(C$2:C828))</f>
        <v>9.8538943641176484</v>
      </c>
      <c r="Q828">
        <f ca="1">IF(O828,C828-P828,0)</f>
        <v>4.8682605882351737E-2</v>
      </c>
      <c r="R828">
        <f ca="1">R827+Q828*$D828</f>
        <v>-4.7565972852590399E-2</v>
      </c>
      <c r="S828">
        <f t="shared" ca="1" si="1613"/>
        <v>-0.48571573295177112</v>
      </c>
      <c r="U828">
        <f ca="1">MEDIAN2(Q828,Analysis!$B$5,2)</f>
        <v>4.8682605882351737E-2</v>
      </c>
      <c r="V828">
        <f t="shared" ref="V828:W828" ca="1" si="1726">V827+U828*$D828</f>
        <v>-4.7565972852590399E-2</v>
      </c>
      <c r="W828">
        <f t="shared" ca="1" si="1726"/>
        <v>-0.48571573295177112</v>
      </c>
      <c r="Y828">
        <f ca="1">AVERAGE2(U828,Analysis!$B$5,2)</f>
        <v>4.8682605882351737E-2</v>
      </c>
      <c r="Z828">
        <f t="shared" ref="Z828:AA828" ca="1" si="1727">Z827+Y828*$D828</f>
        <v>-4.7565972852590399E-2</v>
      </c>
      <c r="AA828">
        <f t="shared" ca="1" si="1727"/>
        <v>-0.48571573295177112</v>
      </c>
      <c r="AD828">
        <f ca="1">IF(B828&gt;0,C828-Analysis!$B$14,0)</f>
        <v>4.5860825057140175E-2</v>
      </c>
      <c r="AE828">
        <f ca="1">IF(B828&gt;0,AE827+AD828*$D828,0)</f>
        <v>-9.8576525013339369E-2</v>
      </c>
      <c r="AF828">
        <f ca="1">IF(B828&gt;0,AF827+AE828*$D828,0)</f>
        <v>-1.0352508097805</v>
      </c>
      <c r="AG828">
        <f ca="1">IF(AND(B828&gt;Analysis!$B$34,B828&lt;Analysis!$B$35),FilterInput(AD828,Analysis!$B$29,Analysis!$B$30),0)</f>
        <v>4.5860825057140175E-2</v>
      </c>
      <c r="AH828">
        <f ca="1">MEDIAN2(AG828,Analysis!$B$5,2)</f>
        <v>4.5860825057140175E-2</v>
      </c>
      <c r="AI828">
        <f ca="1">AVERAGE2(AH828,Analysis!$B$6,2)</f>
        <v>4.5860825057140175E-2</v>
      </c>
      <c r="AJ828">
        <f ca="1">INTEGRAL2(AI828,$B828,AJ827,AI827,$B827,Analysis!$B$22)</f>
        <v>-0.15965745196246003</v>
      </c>
      <c r="AK828">
        <f ca="1">IF(AND(B828&lt;Analysis!$B$35,B828&gt;0),INTEGRAL2(AJ828,$B828,AK827,AJ827,$B827,Analysis!$B$23),0)</f>
        <v>-0.93282822493372308</v>
      </c>
      <c r="AM828">
        <f>Analysis!$B$31*'Flight Input'!U828+IF('Flight Input'!U828 &gt; 0,Analysis!$B$32,0)</f>
        <v>-0.87390000000000001</v>
      </c>
      <c r="AN828">
        <f ca="1">_xlfn.COVARIANCE.P($AK$102:$AK$1171,AM828:AM1897)</f>
        <v>0</v>
      </c>
      <c r="AO828">
        <f t="shared" ca="1" si="1609"/>
        <v>5.8928224933723072E-2</v>
      </c>
    </row>
    <row r="829" spans="1:41" x14ac:dyDescent="0.3">
      <c r="A829">
        <v>827</v>
      </c>
      <c r="B829">
        <f>'Flight Input'!M829</f>
        <v>17.582725999993272</v>
      </c>
      <c r="C829">
        <f ca="1">INDIRECT(CONCATENATE("'Flight Input'!",Analysis!$B$2,A829+2))</f>
        <v>9.9023219100000013</v>
      </c>
      <c r="D829">
        <f t="shared" si="1606"/>
        <v>1.6035999986343086E-2</v>
      </c>
      <c r="F829">
        <f t="shared" ca="1" si="1610"/>
        <v>172.69163077609574</v>
      </c>
      <c r="G829">
        <f t="shared" ca="1" si="1611"/>
        <v>1520.2210218055395</v>
      </c>
      <c r="I829">
        <f>SUM(D$2:D829)/COUNT(D$2:D829)</f>
        <v>2.1197250302294843E-2</v>
      </c>
      <c r="J829">
        <f>D829/I829</f>
        <v>0.75651321551866602</v>
      </c>
      <c r="L829">
        <f ca="1">VARA(C$2:C829)</f>
        <v>9.6797502457238199E-2</v>
      </c>
      <c r="M829">
        <f ca="1">(L829-L828)/D829</f>
        <v>-7.3078204560903135E-3</v>
      </c>
      <c r="N829">
        <f t="shared" ca="1" si="1612"/>
        <v>-1.5905462722379832E-2</v>
      </c>
      <c r="O829" t="b">
        <f ca="1">IF(OR(O828,M829*MIN((B829-B$2)*Analysis!$B$19,1)&gt;Analysis!$B$18),TRUE,FALSE)</f>
        <v>1</v>
      </c>
      <c r="P829">
        <f ca="1">IF(O829,P828,SUM(C$2:C829)/COUNT(C$2:C829))</f>
        <v>9.8538943641176484</v>
      </c>
      <c r="Q829">
        <f ca="1">IF(O829,C829-P829,0)</f>
        <v>4.8427545882352874E-2</v>
      </c>
      <c r="R829">
        <f ca="1">R828+Q829*$D829</f>
        <v>-4.678938872748236E-2</v>
      </c>
      <c r="S829">
        <f t="shared" ca="1" si="1613"/>
        <v>-0.48646604758876605</v>
      </c>
      <c r="U829">
        <f ca="1">MEDIAN2(Q829,Analysis!$B$5,2)</f>
        <v>4.8427545882352874E-2</v>
      </c>
      <c r="V829">
        <f t="shared" ref="V829:W829" ca="1" si="1728">V828+U829*$D829</f>
        <v>-4.678938872748236E-2</v>
      </c>
      <c r="W829">
        <f t="shared" ca="1" si="1728"/>
        <v>-0.48646604758876605</v>
      </c>
      <c r="Y829">
        <f ca="1">AVERAGE2(U829,Analysis!$B$5,2)</f>
        <v>4.8427545882352874E-2</v>
      </c>
      <c r="Z829">
        <f t="shared" ref="Z829:AA829" ca="1" si="1729">Z828+Y829*$D829</f>
        <v>-4.678938872748236E-2</v>
      </c>
      <c r="AA829">
        <f t="shared" ca="1" si="1729"/>
        <v>-0.48646604758876605</v>
      </c>
      <c r="AD829">
        <f ca="1">IF(B829&gt;0,C829-Analysis!$B$14,0)</f>
        <v>4.5605765057141312E-2</v>
      </c>
      <c r="AE829">
        <f ca="1">IF(B829&gt;0,AE828+AD829*$D829,0)</f>
        <v>-9.7845190965505882E-2</v>
      </c>
      <c r="AF829">
        <f ca="1">IF(B829&gt;0,AF828+AE829*$D829,0)</f>
        <v>-1.0368198552614867</v>
      </c>
      <c r="AG829">
        <f ca="1">IF(AND(B829&gt;Analysis!$B$34,B829&lt;Analysis!$B$35),FilterInput(AD829,Analysis!$B$29,Analysis!$B$30),0)</f>
        <v>4.5605765057141312E-2</v>
      </c>
      <c r="AH829">
        <f ca="1">MEDIAN2(AG829,Analysis!$B$5,2)</f>
        <v>4.5605765057141312E-2</v>
      </c>
      <c r="AI829">
        <f ca="1">AVERAGE2(AH829,Analysis!$B$6,2)</f>
        <v>4.5605765057141312E-2</v>
      </c>
      <c r="AJ829">
        <f ca="1">INTEGRAL2(AI829,$B829,AJ828,AI828,$B828,Analysis!$B$22)</f>
        <v>-0.15891865825260976</v>
      </c>
      <c r="AK829">
        <f ca="1">IF(AND(B829&lt;Analysis!$B$35,B829&gt;0),INTEGRAL2(AJ829,$B829,AK828,AJ828,$B828,Analysis!$B$23),0)</f>
        <v>-0.93539714610682834</v>
      </c>
      <c r="AM829">
        <f>Analysis!$B$31*'Flight Input'!U829+IF('Flight Input'!U829 &gt; 0,Analysis!$B$32,0)</f>
        <v>-0.87191299999999994</v>
      </c>
      <c r="AN829">
        <f ca="1">_xlfn.COVARIANCE.P($AK$102:$AK$1171,AM829:AM1898)</f>
        <v>0</v>
      </c>
      <c r="AO829">
        <f t="shared" ca="1" si="1609"/>
        <v>6.3484146106828399E-2</v>
      </c>
    </row>
    <row r="830" spans="1:41" x14ac:dyDescent="0.3">
      <c r="A830">
        <v>828</v>
      </c>
      <c r="B830">
        <f>'Flight Input'!M830</f>
        <v>17.606815999999526</v>
      </c>
      <c r="C830">
        <f ca="1">INDIRECT(CONCATENATE("'Flight Input'!",Analysis!$B$2,A830+2))</f>
        <v>9.8155426499999994</v>
      </c>
      <c r="D830">
        <f t="shared" si="1606"/>
        <v>2.4090000006253831E-2</v>
      </c>
      <c r="F830">
        <f t="shared" ca="1" si="1610"/>
        <v>172.92808719859562</v>
      </c>
      <c r="G830">
        <f t="shared" ca="1" si="1611"/>
        <v>1524.3868594272351</v>
      </c>
      <c r="I830">
        <f>SUM(D$2:D830)/COUNT(D$2:D830)</f>
        <v>2.1200743961357595E-2</v>
      </c>
      <c r="J830">
        <f>D830/I830</f>
        <v>1.1362808800560233</v>
      </c>
      <c r="L830">
        <f ca="1">VARA(C$2:C830)</f>
        <v>9.6689638414648227E-2</v>
      </c>
      <c r="M830">
        <f ca="1">(L830-L829)/D830</f>
        <v>-4.4775443155654045E-3</v>
      </c>
      <c r="N830">
        <f t="shared" ca="1" si="1612"/>
        <v>-3.6022938969478528</v>
      </c>
      <c r="O830" t="b">
        <f ca="1">IF(OR(O829,M830*MIN((B830-B$2)*Analysis!$B$19,1)&gt;Analysis!$B$18),TRUE,FALSE)</f>
        <v>1</v>
      </c>
      <c r="P830">
        <f ca="1">IF(O830,P829,SUM(C$2:C830)/COUNT(C$2:C830))</f>
        <v>9.8538943641176484</v>
      </c>
      <c r="Q830">
        <f ca="1">IF(O830,C830-P830,0)</f>
        <v>-3.8351714117649038E-2</v>
      </c>
      <c r="R830">
        <f ca="1">R829+Q830*$D830</f>
        <v>-4.7713281520816372E-2</v>
      </c>
      <c r="S830">
        <f t="shared" ca="1" si="1613"/>
        <v>-0.48761546054090088</v>
      </c>
      <c r="U830">
        <f ca="1">MEDIAN2(Q830,Analysis!$B$5,2)</f>
        <v>-3.8351714117649038E-2</v>
      </c>
      <c r="V830">
        <f t="shared" ref="V830:W830" ca="1" si="1730">V829+U830*$D830</f>
        <v>-4.7713281520816372E-2</v>
      </c>
      <c r="W830">
        <f t="shared" ca="1" si="1730"/>
        <v>-0.48761546054090088</v>
      </c>
      <c r="Y830">
        <f ca="1">AVERAGE2(U830,Analysis!$B$5,2)</f>
        <v>-3.8351714117649038E-2</v>
      </c>
      <c r="Z830">
        <f t="shared" ref="Z830:AA830" ca="1" si="1731">Z829+Y830*$D830</f>
        <v>-4.7713281520816372E-2</v>
      </c>
      <c r="AA830">
        <f t="shared" ca="1" si="1731"/>
        <v>-0.48761546054090088</v>
      </c>
      <c r="AD830">
        <f ca="1">IF(B830&gt;0,C830-Analysis!$B$14,0)</f>
        <v>-4.11734949428606E-2</v>
      </c>
      <c r="AE830">
        <f ca="1">IF(B830&gt;0,AE829+AD830*$D830,0)</f>
        <v>-9.8837060458936893E-2</v>
      </c>
      <c r="AF830">
        <f ca="1">IF(B830&gt;0,AF829+AE830*$D830,0)</f>
        <v>-1.0392008400485606</v>
      </c>
      <c r="AG830">
        <f ca="1">IF(AND(B830&gt;Analysis!$B$34,B830&lt;Analysis!$B$35),FilterInput(AD830,Analysis!$B$29,Analysis!$B$30),0)</f>
        <v>-4.11734949428606E-2</v>
      </c>
      <c r="AH830">
        <f ca="1">MEDIAN2(AG830,Analysis!$B$5,2)</f>
        <v>-4.11734949428606E-2</v>
      </c>
      <c r="AI830">
        <f ca="1">AVERAGE2(AH830,Analysis!$B$6,2)</f>
        <v>-4.11734949428606E-2</v>
      </c>
      <c r="AJ830">
        <f ca="1">INTEGRAL2(AI830,$B830,AJ829,AI829,$B829,Analysis!$B$22)</f>
        <v>-0.15822105190837221</v>
      </c>
      <c r="AK830">
        <f ca="1">IF(AND(B830&lt;Analysis!$B$35,B830&gt;0),INTEGRAL2(AJ830,$B830,AK829,AJ829,$B829,Analysis!$B$23),0)</f>
        <v>-0.93922157770836134</v>
      </c>
      <c r="AM830">
        <f>Analysis!$B$31*'Flight Input'!U830+IF('Flight Input'!U830 &gt; 0,Analysis!$B$32,0)</f>
        <v>-0.88184799999999997</v>
      </c>
      <c r="AN830">
        <f ca="1">_xlfn.COVARIANCE.P($AK$102:$AK$1171,AM830:AM1899)</f>
        <v>0</v>
      </c>
      <c r="AO830">
        <f t="shared" ca="1" si="1609"/>
        <v>5.7373577708361378E-2</v>
      </c>
    </row>
    <row r="831" spans="1:41" x14ac:dyDescent="0.3">
      <c r="A831">
        <v>829</v>
      </c>
      <c r="B831">
        <f>'Flight Input'!M831</f>
        <v>17.632996999993338</v>
      </c>
      <c r="C831">
        <f ca="1">INDIRECT(CONCATENATE("'Flight Input'!",Analysis!$B$2,A831+2))</f>
        <v>9.8012789100000006</v>
      </c>
      <c r="D831">
        <f t="shared" si="1606"/>
        <v>2.6180999993812293E-2</v>
      </c>
      <c r="F831">
        <f t="shared" ca="1" si="1610"/>
        <v>173.1846944816777</v>
      </c>
      <c r="G831">
        <f t="shared" ca="1" si="1611"/>
        <v>1528.9210079123882</v>
      </c>
      <c r="I831">
        <f>SUM(D$2:D831)/COUNT(D$2:D831)</f>
        <v>2.120675150783824E-2</v>
      </c>
      <c r="J831">
        <f>D831/I831</f>
        <v>1.234559662951467</v>
      </c>
      <c r="L831">
        <f ca="1">VARA(C$2:C831)</f>
        <v>9.6585229975262754E-2</v>
      </c>
      <c r="M831">
        <f ca="1">(L831-L830)/D831</f>
        <v>-3.9879469619246389E-3</v>
      </c>
      <c r="N831">
        <f t="shared" ca="1" si="1612"/>
        <v>-0.54481265052403993</v>
      </c>
      <c r="O831" t="b">
        <f ca="1">IF(OR(O830,M831*MIN((B831-B$2)*Analysis!$B$19,1)&gt;Analysis!$B$18),TRUE,FALSE)</f>
        <v>1</v>
      </c>
      <c r="P831">
        <f ca="1">IF(O831,P830,SUM(C$2:C831)/COUNT(C$2:C831))</f>
        <v>9.8538943641176484</v>
      </c>
      <c r="Q831">
        <f ca="1">IF(O831,C831-P831,0)</f>
        <v>-5.2615454117647786E-2</v>
      </c>
      <c r="R831">
        <f ca="1">R830+Q831*$D831</f>
        <v>-4.9090806724744938E-2</v>
      </c>
      <c r="S831">
        <f t="shared" ca="1" si="1613"/>
        <v>-0.48890070695145765</v>
      </c>
      <c r="U831">
        <f ca="1">MEDIAN2(Q831,Analysis!$B$5,2)</f>
        <v>-5.2615454117647786E-2</v>
      </c>
      <c r="V831">
        <f t="shared" ref="V831:W831" ca="1" si="1732">V830+U831*$D831</f>
        <v>-4.9090806724744938E-2</v>
      </c>
      <c r="W831">
        <f t="shared" ca="1" si="1732"/>
        <v>-0.48890070695145765</v>
      </c>
      <c r="Y831">
        <f ca="1">AVERAGE2(U831,Analysis!$B$5,2)</f>
        <v>-5.2615454117647786E-2</v>
      </c>
      <c r="Z831">
        <f t="shared" ref="Z831:AA831" ca="1" si="1733">Z830+Y831*$D831</f>
        <v>-4.9090806724744938E-2</v>
      </c>
      <c r="AA831">
        <f t="shared" ca="1" si="1733"/>
        <v>-0.48890070695145765</v>
      </c>
      <c r="AD831">
        <f ca="1">IF(B831&gt;0,C831-Analysis!$B$14,0)</f>
        <v>-5.5437234942859348E-2</v>
      </c>
      <c r="AE831">
        <f ca="1">IF(B831&gt;0,AE830+AD831*$D831,0)</f>
        <v>-0.10028846270663286</v>
      </c>
      <c r="AF831">
        <f ca="1">IF(B831&gt;0,AF830+AE831*$D831,0)</f>
        <v>-1.0418264922900624</v>
      </c>
      <c r="AG831">
        <f ca="1">IF(AND(B831&gt;Analysis!$B$34,B831&lt;Analysis!$B$35),FilterInput(AD831,Analysis!$B$29,Analysis!$B$30),0)</f>
        <v>-5.5437234942859348E-2</v>
      </c>
      <c r="AH831">
        <f ca="1">MEDIAN2(AG831,Analysis!$B$5,2)</f>
        <v>-5.5437234942859348E-2</v>
      </c>
      <c r="AI831">
        <f ca="1">AVERAGE2(AH831,Analysis!$B$6,2)</f>
        <v>-5.5437234942859348E-2</v>
      </c>
      <c r="AJ831">
        <f ca="1">INTEGRAL2(AI831,$B831,AJ830,AI830,$B830,Analysis!$B$22)</f>
        <v>-0.15941693702297241</v>
      </c>
      <c r="AK831">
        <f ca="1">IF(AND(B831&lt;Analysis!$B$35,B831&gt;0),INTEGRAL2(AJ831,$B831,AK830,AJ830,$B830,Analysis!$B$23),0)</f>
        <v>-0.94337494600579508</v>
      </c>
      <c r="AM831">
        <f>Analysis!$B$31*'Flight Input'!U831+IF('Flight Input'!U831 &gt; 0,Analysis!$B$32,0)</f>
        <v>-0.88184799999999997</v>
      </c>
      <c r="AN831">
        <f ca="1">_xlfn.COVARIANCE.P($AK$102:$AK$1171,AM831:AM1900)</f>
        <v>0</v>
      </c>
      <c r="AO831">
        <f t="shared" ca="1" si="1609"/>
        <v>6.1526946005795113E-2</v>
      </c>
    </row>
    <row r="832" spans="1:41" x14ac:dyDescent="0.3">
      <c r="A832">
        <v>830</v>
      </c>
      <c r="B832">
        <f>'Flight Input'!M832</f>
        <v>17.651532000003499</v>
      </c>
      <c r="C832">
        <f ca="1">INDIRECT(CONCATENATE("'Flight Input'!",Analysis!$B$2,A832+2))</f>
        <v>10.020434310000002</v>
      </c>
      <c r="D832">
        <f t="shared" si="1606"/>
        <v>1.8535000010160729E-2</v>
      </c>
      <c r="F832">
        <f t="shared" ca="1" si="1610"/>
        <v>173.37042323171536</v>
      </c>
      <c r="G832">
        <f t="shared" ca="1" si="1611"/>
        <v>1532.1344287087495</v>
      </c>
      <c r="I832">
        <f>SUM(D$2:D832)/COUNT(D$2:D832)</f>
        <v>2.1203532530130197E-2</v>
      </c>
      <c r="J832">
        <f>D832/I832</f>
        <v>0.87414679529566663</v>
      </c>
      <c r="L832">
        <f ca="1">VARA(C$2:C832)</f>
        <v>9.6485772542201129E-2</v>
      </c>
      <c r="M832">
        <f ca="1">(L832-L831)/D832</f>
        <v>-5.3659257085030346E-3</v>
      </c>
      <c r="N832">
        <f t="shared" ca="1" si="1612"/>
        <v>11.823868350680478</v>
      </c>
      <c r="O832" t="b">
        <f ca="1">IF(OR(O831,M832*MIN((B832-B$2)*Analysis!$B$19,1)&gt;Analysis!$B$18),TRUE,FALSE)</f>
        <v>1</v>
      </c>
      <c r="P832">
        <f ca="1">IF(O832,P831,SUM(C$2:C832)/COUNT(C$2:C832))</f>
        <v>9.8538943641176484</v>
      </c>
      <c r="Q832">
        <f ca="1">IF(O832,C832-P832,0)</f>
        <v>0.16653994588235399</v>
      </c>
      <c r="R832">
        <f ca="1">R831+Q832*$D832</f>
        <v>-4.6003988826123339E-2</v>
      </c>
      <c r="S832">
        <f t="shared" ca="1" si="1613"/>
        <v>-0.48975339088481729</v>
      </c>
      <c r="U832">
        <f ca="1">MEDIAN2(Q832,Analysis!$B$5,2)</f>
        <v>0.16653994588235399</v>
      </c>
      <c r="V832">
        <f t="shared" ref="V832:W832" ca="1" si="1734">V831+U832*$D832</f>
        <v>-4.6003988826123339E-2</v>
      </c>
      <c r="W832">
        <f t="shared" ca="1" si="1734"/>
        <v>-0.48975339088481729</v>
      </c>
      <c r="Y832">
        <f ca="1">AVERAGE2(U832,Analysis!$B$5,2)</f>
        <v>0.16653994588235399</v>
      </c>
      <c r="Z832">
        <f t="shared" ref="Z832:AA832" ca="1" si="1735">Z831+Y832*$D832</f>
        <v>-4.6003988826123339E-2</v>
      </c>
      <c r="AA832">
        <f t="shared" ca="1" si="1735"/>
        <v>-0.48975339088481729</v>
      </c>
      <c r="AD832">
        <f ca="1">IF(B832&gt;0,C832-Analysis!$B$14,0)</f>
        <v>0.16371816505714243</v>
      </c>
      <c r="AE832">
        <f ca="1">IF(B832&gt;0,AE831+AD832*$D832,0)</f>
        <v>-9.7253946515635223E-2</v>
      </c>
      <c r="AF832">
        <f ca="1">IF(B832&gt;0,AF831+AE832*$D832,0)</f>
        <v>-1.0436290941897179</v>
      </c>
      <c r="AG832">
        <f ca="1">IF(AND(B832&gt;Analysis!$B$34,B832&lt;Analysis!$B$35),FilterInput(AD832,Analysis!$B$29,Analysis!$B$30),0)</f>
        <v>0.16371816505714243</v>
      </c>
      <c r="AH832">
        <f ca="1">MEDIAN2(AG832,Analysis!$B$5,2)</f>
        <v>0.16371816505714243</v>
      </c>
      <c r="AI832">
        <f ca="1">AVERAGE2(AH832,Analysis!$B$6,2)</f>
        <v>0.16371816505714243</v>
      </c>
      <c r="AJ832">
        <f ca="1">INTEGRAL2(AI832,$B832,AJ831,AI831,$B831,Analysis!$B$22)</f>
        <v>-0.16192781508844392</v>
      </c>
      <c r="AK832">
        <f ca="1">IF(AND(B832&lt;Analysis!$B$35,B832&gt;0),INTEGRAL2(AJ832,$B832,AK831,AJ831,$B831,Analysis!$B$23),0)</f>
        <v>-0.94631599531187038</v>
      </c>
      <c r="AM832">
        <f>Analysis!$B$31*'Flight Input'!U832+IF('Flight Input'!U832 &gt; 0,Analysis!$B$32,0)</f>
        <v>-0.88979600000000003</v>
      </c>
      <c r="AN832">
        <f ca="1">_xlfn.COVARIANCE.P($AK$102:$AK$1171,AM832:AM1901)</f>
        <v>0</v>
      </c>
      <c r="AO832">
        <f t="shared" ca="1" si="1609"/>
        <v>5.6519995311870352E-2</v>
      </c>
    </row>
    <row r="833" spans="1:41" x14ac:dyDescent="0.3">
      <c r="A833">
        <v>831</v>
      </c>
      <c r="B833">
        <f>'Flight Input'!M833</f>
        <v>17.672609999994165</v>
      </c>
      <c r="C833">
        <f ca="1">INDIRECT(CONCATENATE("'Flight Input'!",Analysis!$B$2,A833+2))</f>
        <v>10.07494848</v>
      </c>
      <c r="D833">
        <f t="shared" si="1606"/>
        <v>2.1077999990666285E-2</v>
      </c>
      <c r="F833">
        <f t="shared" ca="1" si="1610"/>
        <v>173.58278299568278</v>
      </c>
      <c r="G833">
        <f t="shared" ca="1" si="1611"/>
        <v>1535.7932066071123</v>
      </c>
      <c r="I833">
        <f>SUM(D$2:D833)/COUNT(D$2:D833)</f>
        <v>2.120338146810918E-2</v>
      </c>
      <c r="J833">
        <f>D833/I833</f>
        <v>0.99408672255265162</v>
      </c>
      <c r="L833">
        <f ca="1">VARA(C$2:C833)</f>
        <v>9.6405601377649919E-2</v>
      </c>
      <c r="M833">
        <f ca="1">(L833-L832)/D833</f>
        <v>-3.8035470436811412E-3</v>
      </c>
      <c r="N833">
        <f t="shared" ca="1" si="1612"/>
        <v>2.5863065767215683</v>
      </c>
      <c r="O833" t="b">
        <f ca="1">IF(OR(O832,M833*MIN((B833-B$2)*Analysis!$B$19,1)&gt;Analysis!$B$18),TRUE,FALSE)</f>
        <v>1</v>
      </c>
      <c r="P833">
        <f ca="1">IF(O833,P832,SUM(C$2:C833)/COUNT(C$2:C833))</f>
        <v>9.8538943641176484</v>
      </c>
      <c r="Q833">
        <f ca="1">IF(O833,C833-P833,0)</f>
        <v>0.22105411588235135</v>
      </c>
      <c r="R833">
        <f ca="1">R832+Q833*$D833</f>
        <v>-4.1344610173618394E-2</v>
      </c>
      <c r="S833">
        <f t="shared" ca="1" si="1613"/>
        <v>-0.49062485257767091</v>
      </c>
      <c r="U833">
        <f ca="1">MEDIAN2(Q833,Analysis!$B$5,2)</f>
        <v>0.22105411588235135</v>
      </c>
      <c r="V833">
        <f t="shared" ref="V833:W833" ca="1" si="1736">V832+U833*$D833</f>
        <v>-4.1344610173618394E-2</v>
      </c>
      <c r="W833">
        <f t="shared" ca="1" si="1736"/>
        <v>-0.49062485257767091</v>
      </c>
      <c r="Y833">
        <f ca="1">AVERAGE2(U833,Analysis!$B$5,2)</f>
        <v>0.22105411588235135</v>
      </c>
      <c r="Z833">
        <f t="shared" ref="Z833:AA833" ca="1" si="1737">Z832+Y833*$D833</f>
        <v>-4.1344610173618394E-2</v>
      </c>
      <c r="AA833">
        <f t="shared" ca="1" si="1737"/>
        <v>-0.49062485257767091</v>
      </c>
      <c r="AD833">
        <f ca="1">IF(B833&gt;0,C833-Analysis!$B$14,0)</f>
        <v>0.21823233505713979</v>
      </c>
      <c r="AE833">
        <f ca="1">IF(B833&gt;0,AE832+AD833*$D833,0)</f>
        <v>-9.2654045359337744E-2</v>
      </c>
      <c r="AF833">
        <f ca="1">IF(B833&gt;0,AF832+AE833*$D833,0)</f>
        <v>-1.0455820561569373</v>
      </c>
      <c r="AG833">
        <f ca="1">IF(AND(B833&gt;Analysis!$B$34,B833&lt;Analysis!$B$35),FilterInput(AD833,Analysis!$B$29,Analysis!$B$30),0)</f>
        <v>0.21823233505713979</v>
      </c>
      <c r="AH833">
        <f ca="1">MEDIAN2(AG833,Analysis!$B$5,2)</f>
        <v>0.21823233505713979</v>
      </c>
      <c r="AI833">
        <f ca="1">AVERAGE2(AH833,Analysis!$B$6,2)</f>
        <v>0.21823233505713979</v>
      </c>
      <c r="AJ833">
        <f ca="1">INTEGRAL2(AI833,$B833,AJ832,AI832,$B832,Analysis!$B$22)</f>
        <v>-0.15854089171662888</v>
      </c>
      <c r="AK833">
        <f ca="1">IF(AND(B833&lt;Analysis!$B$35,B833&gt;0),INTEGRAL2(AJ833,$B833,AK832,AJ832,$B832,Analysis!$B$23),0)</f>
        <v>-0.94972922515535729</v>
      </c>
      <c r="AM833">
        <f>Analysis!$B$31*'Flight Input'!U833+IF('Flight Input'!U833 &gt; 0,Analysis!$B$32,0)</f>
        <v>-0.88780899999999996</v>
      </c>
      <c r="AN833">
        <f ca="1">_xlfn.COVARIANCE.P($AK$102:$AK$1171,AM833:AM1902)</f>
        <v>0</v>
      </c>
      <c r="AO833">
        <f t="shared" ca="1" si="1609"/>
        <v>6.1920225155357334E-2</v>
      </c>
    </row>
    <row r="834" spans="1:41" x14ac:dyDescent="0.3">
      <c r="A834">
        <v>832</v>
      </c>
      <c r="B834">
        <f>'Flight Input'!M834</f>
        <v>17.712639999997918</v>
      </c>
      <c r="C834">
        <f ca="1">INDIRECT(CONCATENATE("'Flight Input'!",Analysis!$B$2,A834+2))</f>
        <v>10.26995166</v>
      </c>
      <c r="D834">
        <f t="shared" si="1606"/>
        <v>4.003000000375323E-2</v>
      </c>
      <c r="F834">
        <f t="shared" ca="1" si="1610"/>
        <v>173.99388916067113</v>
      </c>
      <c r="G834">
        <f t="shared" ca="1" si="1611"/>
        <v>1542.7581819908671</v>
      </c>
      <c r="I834">
        <f>SUM(D$2:D834)/COUNT(D$2:D834)</f>
        <v>2.1226009615387599E-2</v>
      </c>
      <c r="J834">
        <f>D834/I834</f>
        <v>1.8858938033616008</v>
      </c>
      <c r="L834">
        <f ca="1">VARA(C$2:C834)</f>
        <v>9.6452046948990067E-2</v>
      </c>
      <c r="M834">
        <f ca="1">(L834-L833)/D834</f>
        <v>1.1602690815836415E-3</v>
      </c>
      <c r="N834">
        <f t="shared" ca="1" si="1612"/>
        <v>4.8714259300953513</v>
      </c>
      <c r="O834" t="b">
        <f ca="1">IF(OR(O833,M834*MIN((B834-B$2)*Analysis!$B$19,1)&gt;Analysis!$B$18),TRUE,FALSE)</f>
        <v>1</v>
      </c>
      <c r="P834">
        <f ca="1">IF(O834,P833,SUM(C$2:C834)/COUNT(C$2:C834))</f>
        <v>9.8538943641176484</v>
      </c>
      <c r="Q834">
        <f ca="1">IF(O834,C834-P834,0)</f>
        <v>0.41605729588235185</v>
      </c>
      <c r="R834">
        <f ca="1">R833+Q834*$D834</f>
        <v>-2.468983661788629E-2</v>
      </c>
      <c r="S834">
        <f t="shared" ca="1" si="1613"/>
        <v>-0.49161318673757759</v>
      </c>
      <c r="U834">
        <f ca="1">MEDIAN2(Q834,Analysis!$B$5,2)</f>
        <v>0.41605729588235185</v>
      </c>
      <c r="V834">
        <f t="shared" ref="V834:W834" ca="1" si="1738">V833+U834*$D834</f>
        <v>-2.468983661788629E-2</v>
      </c>
      <c r="W834">
        <f t="shared" ca="1" si="1738"/>
        <v>-0.49161318673757759</v>
      </c>
      <c r="Y834">
        <f ca="1">AVERAGE2(U834,Analysis!$B$5,2)</f>
        <v>0.41605729588235185</v>
      </c>
      <c r="Z834">
        <f t="shared" ref="Z834:AA834" ca="1" si="1739">Z833+Y834*$D834</f>
        <v>-2.468983661788629E-2</v>
      </c>
      <c r="AA834">
        <f t="shared" ca="1" si="1739"/>
        <v>-0.49161318673757759</v>
      </c>
      <c r="AD834">
        <f ca="1">IF(B834&gt;0,C834-Analysis!$B$14,0)</f>
        <v>0.41323551505714029</v>
      </c>
      <c r="AE834">
        <f ca="1">IF(B834&gt;0,AE833+AD834*$D834,0)</f>
        <v>-7.6112227690049453E-2</v>
      </c>
      <c r="AF834">
        <f ca="1">IF(B834&gt;0,AF833+AE834*$D834,0)</f>
        <v>-1.0486288286316556</v>
      </c>
      <c r="AG834">
        <f ca="1">IF(AND(B834&gt;Analysis!$B$34,B834&lt;Analysis!$B$35),FilterInput(AD834,Analysis!$B$29,Analysis!$B$30),0)</f>
        <v>0.41323551505714029</v>
      </c>
      <c r="AH834">
        <f ca="1">MEDIAN2(AG834,Analysis!$B$5,2)</f>
        <v>0.41323551505714029</v>
      </c>
      <c r="AI834">
        <f ca="1">AVERAGE2(AH834,Analysis!$B$6,2)</f>
        <v>0.41323551505714029</v>
      </c>
      <c r="AJ834">
        <f ca="1">INTEGRAL2(AI834,$B834,AJ833,AI833,$B833,Analysis!$B$22)</f>
        <v>-0.14428377280855531</v>
      </c>
      <c r="AK834">
        <f ca="1">IF(AND(B834&lt;Analysis!$B$35,B834&gt;Analysis!$B$34),INTEGRAL2(AJ834,$B834,AK833,AJ833,$B833,Analysis!$B$23),0)</f>
        <v>-0.95566339616057838</v>
      </c>
      <c r="AM834">
        <f>Analysis!$B$31*'Flight Input'!U834+IF('Flight Input'!U834 &gt; 0,Analysis!$B$32,0)</f>
        <v>-0.89575700000000003</v>
      </c>
      <c r="AN834">
        <f ca="1">_xlfn.COVARIANCE.P($AK$102:$AK$1171,AM834:AM1903)</f>
        <v>0</v>
      </c>
      <c r="AO834">
        <f t="shared" ca="1" si="1609"/>
        <v>5.9906396160578357E-2</v>
      </c>
    </row>
    <row r="835" spans="1:41" x14ac:dyDescent="0.3">
      <c r="A835">
        <v>833</v>
      </c>
      <c r="B835">
        <f>'Flight Input'!M835</f>
        <v>17.73266500000318</v>
      </c>
      <c r="C835">
        <f ca="1">INDIRECT(CONCATENATE("'Flight Input'!",Analysis!$B$2,A835+2))</f>
        <v>10.33175466</v>
      </c>
      <c r="D835">
        <f t="shared" ref="D835:D898" si="1740">B835-B834</f>
        <v>2.0025000005261973E-2</v>
      </c>
      <c r="F835">
        <f t="shared" ca="1" si="1610"/>
        <v>174.20078254779199</v>
      </c>
      <c r="G835">
        <f t="shared" ca="1" si="1611"/>
        <v>1546.2465526623032</v>
      </c>
      <c r="I835">
        <f>SUM(D$2:D835)/COUNT(D$2:D835)</f>
        <v>2.1224567827140148E-2</v>
      </c>
      <c r="J835">
        <f>D835/I835</f>
        <v>0.94348210848636116</v>
      </c>
      <c r="L835">
        <f ca="1">VARA(C$2:C835)</f>
        <v>9.6557004462667378E-2</v>
      </c>
      <c r="M835">
        <f ca="1">(L835-L834)/D835</f>
        <v>5.2413240274522873E-3</v>
      </c>
      <c r="N835">
        <f t="shared" ca="1" si="1612"/>
        <v>3.0862921340204443</v>
      </c>
      <c r="O835" t="b">
        <f ca="1">IF(OR(O834,M835*MIN((B835-B$2)*Analysis!$B$19,1)&gt;Analysis!$B$18),TRUE,FALSE)</f>
        <v>1</v>
      </c>
      <c r="P835">
        <f ca="1">IF(O835,P834,SUM(C$2:C835)/COUNT(C$2:C835))</f>
        <v>9.8538943641176484</v>
      </c>
      <c r="Q835">
        <f ca="1">IF(O835,C835-P835,0)</f>
        <v>0.47786029588235124</v>
      </c>
      <c r="R835">
        <f ca="1">R834+Q835*$D835</f>
        <v>-1.5120684190327719E-2</v>
      </c>
      <c r="S835">
        <f t="shared" ca="1" si="1613"/>
        <v>-0.49191597843856849</v>
      </c>
      <c r="U835">
        <f ca="1">MEDIAN2(Q835,Analysis!$B$5,2)</f>
        <v>0.47786029588235124</v>
      </c>
      <c r="V835">
        <f t="shared" ref="V835:W835" ca="1" si="1741">V834+U835*$D835</f>
        <v>-1.5120684190327719E-2</v>
      </c>
      <c r="W835">
        <f t="shared" ca="1" si="1741"/>
        <v>-0.49191597843856849</v>
      </c>
      <c r="Y835">
        <f ca="1">AVERAGE2(U835,Analysis!$B$5,2)</f>
        <v>0.47786029588235124</v>
      </c>
      <c r="Z835">
        <f t="shared" ref="Z835:AA835" ca="1" si="1742">Z834+Y835*$D835</f>
        <v>-1.5120684190327719E-2</v>
      </c>
      <c r="AA835">
        <f t="shared" ca="1" si="1742"/>
        <v>-0.49191597843856849</v>
      </c>
      <c r="AD835">
        <f ca="1">IF(B835&gt;0,C835-Analysis!$B$14,0)</f>
        <v>0.47503851505713968</v>
      </c>
      <c r="AE835">
        <f ca="1">IF(B835&gt;0,AE834+AD835*$D835,0)</f>
        <v>-6.6599581423530591E-2</v>
      </c>
      <c r="AF835">
        <f ca="1">IF(B835&gt;0,AF834+AE835*$D835,0)</f>
        <v>-1.0499624852500122</v>
      </c>
      <c r="AG835">
        <f ca="1">IF(AND(B835&gt;Analysis!$B$34,B835&lt;Analysis!$B$35),FilterInput(AD835,Analysis!$B$29,Analysis!$B$30),0)</f>
        <v>0.47503851505713968</v>
      </c>
      <c r="AH835">
        <f ca="1">MEDIAN2(AG835,Analysis!$B$5,2)</f>
        <v>0.47503851505713968</v>
      </c>
      <c r="AI835">
        <f ca="1">AVERAGE2(AH835,Analysis!$B$6,2)</f>
        <v>0.47503851505713968</v>
      </c>
      <c r="AJ835">
        <f ca="1">INTEGRAL2(AI835,$B835,AJ834,AI834,$B834,Analysis!$B$22)</f>
        <v>-0.13621859755289206</v>
      </c>
      <c r="AK835">
        <f ca="1">IF(AND(B835&lt;Analysis!$B$35,B835&gt;Analysis!$B$34),INTEGRAL2(AJ835,$B835,AK834,AJ834,$B834,Analysis!$B$23),0)</f>
        <v>-0.95857039969403723</v>
      </c>
      <c r="AM835">
        <f>Analysis!$B$31*'Flight Input'!U835+IF('Flight Input'!U835 &gt; 0,Analysis!$B$32,0)</f>
        <v>-0.90370499999999998</v>
      </c>
      <c r="AN835">
        <f ca="1">_xlfn.COVARIANCE.P($AK$102:$AK$1171,AM835:AM1904)</f>
        <v>0</v>
      </c>
      <c r="AO835">
        <f t="shared" ref="AO835:AO898" ca="1" si="1743">AM835-AK835</f>
        <v>5.4865399694037253E-2</v>
      </c>
    </row>
    <row r="836" spans="1:41" x14ac:dyDescent="0.3">
      <c r="A836">
        <v>834</v>
      </c>
      <c r="B836">
        <f>'Flight Input'!M836</f>
        <v>17.737426000006963</v>
      </c>
      <c r="C836">
        <f ca="1">INDIRECT(CONCATENATE("'Flight Input'!",Analysis!$B$2,A836+2))</f>
        <v>10.35442557</v>
      </c>
      <c r="D836">
        <f t="shared" si="1740"/>
        <v>4.761000003782101E-3</v>
      </c>
      <c r="F836">
        <f t="shared" ref="F836:F899" ca="1" si="1744">F835+C836*$D836</f>
        <v>174.25007996796992</v>
      </c>
      <c r="G836">
        <f t="shared" ref="G836:G899" ca="1" si="1745">G835+F836*$D836</f>
        <v>1547.0761572936897</v>
      </c>
      <c r="I836">
        <f>SUM(D$2:D836)/COUNT(D$2:D836)</f>
        <v>2.1204827338143318E-2</v>
      </c>
      <c r="J836">
        <f>D836/I836</f>
        <v>0.22452434664337009</v>
      </c>
      <c r="L836">
        <f ca="1">VARA(C$2:C836)</f>
        <v>9.668506904029063E-2</v>
      </c>
      <c r="M836">
        <f ca="1">(L836-L835)/D836</f>
        <v>2.6898672027204047E-2</v>
      </c>
      <c r="N836">
        <f t="shared" ref="N836:N899" ca="1" si="1746">(C836-C835)/D836</f>
        <v>4.7617958374271874</v>
      </c>
      <c r="O836" t="b">
        <f ca="1">IF(OR(O835,M836*MIN((B836-B$2)*Analysis!$B$19,1)&gt;Analysis!$B$18),TRUE,FALSE)</f>
        <v>1</v>
      </c>
      <c r="P836">
        <f ca="1">IF(O836,P835,SUM(C$2:C836)/COUNT(C$2:C836))</f>
        <v>9.8538943641176484</v>
      </c>
      <c r="Q836">
        <f ca="1">IF(O836,C836-P836,0)</f>
        <v>0.50053120588235167</v>
      </c>
      <c r="R836">
        <f ca="1">R835+Q836*$D836</f>
        <v>-1.2737655117228783E-2</v>
      </c>
      <c r="S836">
        <f t="shared" ref="S836:S899" ca="1" si="1747">S835+R836*$D836</f>
        <v>-0.49197662241462981</v>
      </c>
      <c r="U836">
        <f ca="1">MEDIAN2(Q836,Analysis!$B$5,2)</f>
        <v>0.50053120588235167</v>
      </c>
      <c r="V836">
        <f t="shared" ref="V836:W836" ca="1" si="1748">V835+U836*$D836</f>
        <v>-1.2737655117228783E-2</v>
      </c>
      <c r="W836">
        <f t="shared" ca="1" si="1748"/>
        <v>-0.49197662241462981</v>
      </c>
      <c r="Y836">
        <f ca="1">AVERAGE2(U836,Analysis!$B$5,2)</f>
        <v>0.50053120588235167</v>
      </c>
      <c r="Z836">
        <f t="shared" ref="Z836:AA836" ca="1" si="1749">Z835+Y836*$D836</f>
        <v>-1.2737655117228783E-2</v>
      </c>
      <c r="AA836">
        <f t="shared" ca="1" si="1749"/>
        <v>-0.49197662241462981</v>
      </c>
      <c r="AD836">
        <f ca="1">IF(B836&gt;0,C836-Analysis!$B$14,0)</f>
        <v>0.49770942505714011</v>
      </c>
      <c r="AE836">
        <f ca="1">IF(B836&gt;0,AE835+AD836*$D836,0)</f>
        <v>-6.4229986848951162E-2</v>
      </c>
      <c r="AF836">
        <f ca="1">IF(B836&gt;0,AF835+AE836*$D836,0)</f>
        <v>-1.050268284217643</v>
      </c>
      <c r="AG836">
        <f ca="1">IF(AND(B836&gt;Analysis!$B$34,B836&lt;Analysis!$B$35),FilterInput(AD836,Analysis!$B$29,Analysis!$B$30),0)</f>
        <v>0.49770942505714011</v>
      </c>
      <c r="AH836">
        <f ca="1">MEDIAN2(AG836,Analysis!$B$5,2)</f>
        <v>0.49770942505714011</v>
      </c>
      <c r="AI836">
        <f ca="1">AVERAGE2(AH836,Analysis!$B$6,2)</f>
        <v>0.49770942505714011</v>
      </c>
      <c r="AJ836">
        <f ca="1">INTEGRAL2(AI836,$B836,AJ835,AI835,$B835,Analysis!$B$22)</f>
        <v>-0.13608228522606597</v>
      </c>
      <c r="AK836">
        <f ca="1">IF(AND(B836&lt;Analysis!$B$35,B836&gt;Analysis!$B$34),INTEGRAL2(AJ836,$B836,AK835,AJ835,$B835,Analysis!$B$23),0)</f>
        <v>-0.95923102826219842</v>
      </c>
      <c r="AM836">
        <f>Analysis!$B$31*'Flight Input'!U836+IF('Flight Input'!U836 &gt; 0,Analysis!$B$32,0)</f>
        <v>-0.90370499999999998</v>
      </c>
      <c r="AN836">
        <f ca="1">_xlfn.COVARIANCE.P($AK$102:$AK$1171,AM836:AM1905)</f>
        <v>0</v>
      </c>
      <c r="AO836">
        <f t="shared" ca="1" si="1743"/>
        <v>5.5526028262198435E-2</v>
      </c>
    </row>
    <row r="837" spans="1:41" x14ac:dyDescent="0.3">
      <c r="A837">
        <v>835</v>
      </c>
      <c r="B837">
        <f>'Flight Input'!M837</f>
        <v>17.773205000004964</v>
      </c>
      <c r="C837">
        <f ca="1">INDIRECT(CONCATENATE("'Flight Input'!",Analysis!$B$2,A837+2))</f>
        <v>10.385699850000002</v>
      </c>
      <c r="D837">
        <f t="shared" si="1740"/>
        <v>3.5778999998001382E-2</v>
      </c>
      <c r="F837">
        <f t="shared" ca="1" si="1744"/>
        <v>174.62166992288232</v>
      </c>
      <c r="G837">
        <f t="shared" ca="1" si="1745"/>
        <v>1553.3239460215116</v>
      </c>
      <c r="I837">
        <f>SUM(D$2:D837)/COUNT(D$2:D837)</f>
        <v>2.1222281437137159E-2</v>
      </c>
      <c r="J837">
        <f>D837/I837</f>
        <v>1.6859167617761972</v>
      </c>
      <c r="L837">
        <f ca="1">VARA(C$2:C837)</f>
        <v>9.684713410652733E-2</v>
      </c>
      <c r="M837">
        <f ca="1">(L837-L836)/D837</f>
        <v>4.5296141939616128E-3</v>
      </c>
      <c r="N837">
        <f t="shared" ca="1" si="1746"/>
        <v>0.87409597813657836</v>
      </c>
      <c r="O837" t="b">
        <f ca="1">IF(OR(O836,M837*MIN((B837-B$2)*Analysis!$B$19,1)&gt;Analysis!$B$18),TRUE,FALSE)</f>
        <v>1</v>
      </c>
      <c r="P837">
        <f ca="1">IF(O837,P836,SUM(C$2:C837)/COUNT(C$2:C837))</f>
        <v>9.8538943641176484</v>
      </c>
      <c r="Q837">
        <f ca="1">IF(O837,C837-P837,0)</f>
        <v>0.53180548588235332</v>
      </c>
      <c r="R837">
        <f ca="1">R836+Q837*$D837</f>
        <v>6.28981336109306E-3</v>
      </c>
      <c r="S837">
        <f t="shared" ca="1" si="1747"/>
        <v>-0.49175157918239581</v>
      </c>
      <c r="U837">
        <f ca="1">MEDIAN2(Q837,Analysis!$B$5,2)</f>
        <v>0.53180548588235332</v>
      </c>
      <c r="V837">
        <f t="shared" ref="V837:W837" ca="1" si="1750">V836+U837*$D837</f>
        <v>6.28981336109306E-3</v>
      </c>
      <c r="W837">
        <f t="shared" ca="1" si="1750"/>
        <v>-0.49175157918239581</v>
      </c>
      <c r="Y837">
        <f ca="1">AVERAGE2(U837,Analysis!$B$5,2)</f>
        <v>0.53180548588235332</v>
      </c>
      <c r="Z837">
        <f t="shared" ref="Z837:AA837" ca="1" si="1751">Z836+Y837*$D837</f>
        <v>6.28981336109306E-3</v>
      </c>
      <c r="AA837">
        <f t="shared" ca="1" si="1751"/>
        <v>-0.49175157918239581</v>
      </c>
      <c r="AD837">
        <f ca="1">IF(B837&gt;0,C837-Analysis!$B$14,0)</f>
        <v>0.52898370505714176</v>
      </c>
      <c r="AE837">
        <f ca="1">IF(B837&gt;0,AE836+AD837*$D837,0)</f>
        <v>-4.5303478866768929E-2</v>
      </c>
      <c r="AF837">
        <f ca="1">IF(B837&gt;0,AF836+AE837*$D837,0)</f>
        <v>-1.0518891973879265</v>
      </c>
      <c r="AG837">
        <f ca="1">IF(AND(B837&gt;Analysis!$B$34,B837&lt;Analysis!$B$35),FilterInput(AD837,Analysis!$B$29,Analysis!$B$30),0)</f>
        <v>0.52898370505714176</v>
      </c>
      <c r="AH837">
        <f ca="1">MEDIAN2(AG837,Analysis!$B$5,2)</f>
        <v>0.52898370505714176</v>
      </c>
      <c r="AI837">
        <f ca="1">AVERAGE2(AH837,Analysis!$B$6,2)</f>
        <v>0.52898370505714176</v>
      </c>
      <c r="AJ837">
        <f ca="1">INTEGRAL2(AI837,$B837,AJ836,AI836,$B836,Analysis!$B$22)</f>
        <v>-0.11756572825762979</v>
      </c>
      <c r="AK837">
        <f ca="1">IF(AND(B837&lt;Analysis!$B$35,B837&gt;Analysis!$B$34),INTEGRAL2(AJ837,$B837,AK836,AJ836,$B836,Analysis!$B$23),0)</f>
        <v>-0.96366771145134833</v>
      </c>
      <c r="AM837">
        <f>Analysis!$B$31*'Flight Input'!U837+IF('Flight Input'!U837 &gt; 0,Analysis!$B$32,0)</f>
        <v>-0.90370499999999998</v>
      </c>
      <c r="AN837">
        <f ca="1">_xlfn.COVARIANCE.P($AK$102:$AK$1171,AM837:AM1906)</f>
        <v>0</v>
      </c>
      <c r="AO837">
        <f t="shared" ca="1" si="1743"/>
        <v>5.9962711451348349E-2</v>
      </c>
    </row>
    <row r="838" spans="1:41" x14ac:dyDescent="0.3">
      <c r="A838">
        <v>836</v>
      </c>
      <c r="B838">
        <f>'Flight Input'!M838</f>
        <v>17.787469999995665</v>
      </c>
      <c r="C838">
        <f ca="1">INDIRECT(CONCATENATE("'Flight Input'!",Analysis!$B$2,A838+2))</f>
        <v>10.240413750000002</v>
      </c>
      <c r="D838">
        <f t="shared" si="1740"/>
        <v>1.4264999990700744E-2</v>
      </c>
      <c r="F838">
        <f t="shared" ca="1" si="1744"/>
        <v>174.76774942493083</v>
      </c>
      <c r="G838">
        <f t="shared" ca="1" si="1745"/>
        <v>1555.817007965433</v>
      </c>
      <c r="I838">
        <f>SUM(D$2:D838)/COUNT(D$2:D838)</f>
        <v>2.1213959330143813E-2</v>
      </c>
      <c r="J838">
        <f>D838/I838</f>
        <v>0.67243458746670648</v>
      </c>
      <c r="L838">
        <f ca="1">VARA(C$2:C838)</f>
        <v>9.6866249686593991E-2</v>
      </c>
      <c r="M838">
        <f ca="1">(L838-L837)/D838</f>
        <v>1.3400336543373846E-3</v>
      </c>
      <c r="N838">
        <f t="shared" ca="1" si="1746"/>
        <v>-10.184794959320776</v>
      </c>
      <c r="O838" t="b">
        <f ca="1">IF(OR(O837,M838*MIN((B838-B$2)*Analysis!$B$19,1)&gt;Analysis!$B$18),TRUE,FALSE)</f>
        <v>1</v>
      </c>
      <c r="P838">
        <f ca="1">IF(O838,P837,SUM(C$2:C838)/COUNT(C$2:C838))</f>
        <v>9.8538943641176484</v>
      </c>
      <c r="Q838">
        <f ca="1">IF(O838,C838-P838,0)</f>
        <v>0.38651938588235346</v>
      </c>
      <c r="R838">
        <f ca="1">R837+Q838*$D838</f>
        <v>1.1803512397110489E-2</v>
      </c>
      <c r="S838">
        <f t="shared" ca="1" si="1747"/>
        <v>-0.49158320207816081</v>
      </c>
      <c r="U838">
        <f ca="1">MEDIAN2(Q838,Analysis!$B$5,2)</f>
        <v>0.38651938588235346</v>
      </c>
      <c r="V838">
        <f t="shared" ref="V838:W838" ca="1" si="1752">V837+U838*$D838</f>
        <v>1.1803512397110489E-2</v>
      </c>
      <c r="W838">
        <f t="shared" ca="1" si="1752"/>
        <v>-0.49158320207816081</v>
      </c>
      <c r="Y838">
        <f ca="1">AVERAGE2(U838,Analysis!$B$5,2)</f>
        <v>0.38651938588235346</v>
      </c>
      <c r="Z838">
        <f t="shared" ref="Z838:AA838" ca="1" si="1753">Z837+Y838*$D838</f>
        <v>1.1803512397110489E-2</v>
      </c>
      <c r="AA838">
        <f t="shared" ca="1" si="1753"/>
        <v>-0.49158320207816081</v>
      </c>
      <c r="AD838">
        <f ca="1">IF(B838&gt;0,C838-Analysis!$B$14,0)</f>
        <v>0.3836976050571419</v>
      </c>
      <c r="AE838">
        <f ca="1">IF(B838&gt;0,AE837+AD838*$D838,0)</f>
        <v>-3.9830032534196903E-2</v>
      </c>
      <c r="AF838">
        <f ca="1">IF(B838&gt;0,AF837+AE838*$D838,0)</f>
        <v>-1.0524573728016564</v>
      </c>
      <c r="AG838">
        <f ca="1">IF(AND(B838&gt;Analysis!$B$34,B838&lt;Analysis!$B$35),FilterInput(AD838,Analysis!$B$29,Analysis!$B$30),0)</f>
        <v>0.3836976050571419</v>
      </c>
      <c r="AH838">
        <f ca="1">MEDIAN2(AG838,Analysis!$B$5,2)</f>
        <v>0.3836976050571419</v>
      </c>
      <c r="AI838">
        <f ca="1">AVERAGE2(AH838,Analysis!$B$6,2)</f>
        <v>0.3836976050571419</v>
      </c>
      <c r="AJ838">
        <f ca="1">INTEGRAL2(AI838,$B838,AJ837,AI837,$B837,Analysis!$B$22)</f>
        <v>-0.10731561308913631</v>
      </c>
      <c r="AK838">
        <f ca="1">IF(AND(B838&lt;Analysis!$B$35,B838&gt;Analysis!$B$34),INTEGRAL2(AJ838,$B838,AK837,AJ837,$B837,Analysis!$B$23),0)</f>
        <v>-0.96551832340313515</v>
      </c>
      <c r="AM838">
        <f>Analysis!$B$31*'Flight Input'!U838+IF('Flight Input'!U838 &gt; 0,Analysis!$B$32,0)</f>
        <v>-0.90370499999999998</v>
      </c>
      <c r="AN838">
        <f ca="1">_xlfn.COVARIANCE.P($AK$102:$AK$1171,AM838:AM1907)</f>
        <v>0</v>
      </c>
      <c r="AO838">
        <f t="shared" ca="1" si="1743"/>
        <v>6.1813323403135167E-2</v>
      </c>
    </row>
    <row r="839" spans="1:41" x14ac:dyDescent="0.3">
      <c r="A839">
        <v>837</v>
      </c>
      <c r="B839">
        <f>'Flight Input'!M839</f>
        <v>17.813957000005757</v>
      </c>
      <c r="C839">
        <f ca="1">INDIRECT(CONCATENATE("'Flight Input'!",Analysis!$B$2,A839+2))</f>
        <v>10.184516369999999</v>
      </c>
      <c r="D839">
        <f t="shared" si="1740"/>
        <v>2.6487000010092743E-2</v>
      </c>
      <c r="F839">
        <f t="shared" ca="1" si="1744"/>
        <v>175.0375067101258</v>
      </c>
      <c r="G839">
        <f t="shared" ca="1" si="1745"/>
        <v>1560.4532264074307</v>
      </c>
      <c r="I839">
        <f>SUM(D$2:D839)/COUNT(D$2:D839)</f>
        <v>2.1220259259271589E-2</v>
      </c>
      <c r="J839">
        <f>D839/I839</f>
        <v>1.248193987004188</v>
      </c>
      <c r="L839">
        <f ca="1">VARA(C$2:C839)</f>
        <v>9.6843942109016784E-2</v>
      </c>
      <c r="M839">
        <f ca="1">(L839-L838)/D839</f>
        <v>-8.4220853885707246E-4</v>
      </c>
      <c r="N839">
        <f t="shared" ca="1" si="1746"/>
        <v>-2.1103703695663327</v>
      </c>
      <c r="O839" t="b">
        <f ca="1">IF(OR(O838,M839*MIN((B839-B$2)*Analysis!$B$19,1)&gt;Analysis!$B$18),TRUE,FALSE)</f>
        <v>1</v>
      </c>
      <c r="P839">
        <f ca="1">IF(O839,P838,SUM(C$2:C839)/COUNT(C$2:C839))</f>
        <v>9.8538943641176484</v>
      </c>
      <c r="Q839">
        <f ca="1">IF(O839,C839-P839,0)</f>
        <v>0.33062200588235058</v>
      </c>
      <c r="R839">
        <f ca="1">R838+Q839*$D839</f>
        <v>2.0560697470253193E-2</v>
      </c>
      <c r="S839">
        <f t="shared" ca="1" si="1747"/>
        <v>-0.4910386108840587</v>
      </c>
      <c r="U839">
        <f ca="1">MEDIAN2(Q839,Analysis!$B$5,2)</f>
        <v>0.33062200588235058</v>
      </c>
      <c r="V839">
        <f t="shared" ref="V839:W839" ca="1" si="1754">V838+U839*$D839</f>
        <v>2.0560697470253193E-2</v>
      </c>
      <c r="W839">
        <f t="shared" ca="1" si="1754"/>
        <v>-0.4910386108840587</v>
      </c>
      <c r="Y839">
        <f ca="1">AVERAGE2(U839,Analysis!$B$5,2)</f>
        <v>0.33062200588235058</v>
      </c>
      <c r="Z839">
        <f t="shared" ref="Z839:AA839" ca="1" si="1755">Z838+Y839*$D839</f>
        <v>2.0560697470253193E-2</v>
      </c>
      <c r="AA839">
        <f t="shared" ca="1" si="1755"/>
        <v>-0.4910386108840587</v>
      </c>
      <c r="AD839">
        <f ca="1">IF(B839&gt;0,C839-Analysis!$B$14,0)</f>
        <v>0.32780022505713902</v>
      </c>
      <c r="AE839">
        <f ca="1">IF(B839&gt;0,AE838+AD839*$D839,0)</f>
        <v>-3.1147587969800057E-2</v>
      </c>
      <c r="AF839">
        <f ca="1">IF(B839&gt;0,AF838+AE839*$D839,0)</f>
        <v>-1.0532823789645269</v>
      </c>
      <c r="AG839">
        <f ca="1">IF(AND(B839&gt;Analysis!$B$34,B839&lt;Analysis!$B$35),FilterInput(AD839,Analysis!$B$29,Analysis!$B$30),0)</f>
        <v>0.32780022505713902</v>
      </c>
      <c r="AH839">
        <f ca="1">MEDIAN2(AG839,Analysis!$B$5,2)</f>
        <v>0.32780022505713902</v>
      </c>
      <c r="AI839">
        <f ca="1">AVERAGE2(AH839,Analysis!$B$6,2)</f>
        <v>0.32780022505713902</v>
      </c>
      <c r="AJ839">
        <f ca="1">INTEGRAL2(AI839,$B839,AJ838,AI838,$B838,Analysis!$B$22)</f>
        <v>-9.7643404821412857E-2</v>
      </c>
      <c r="AK839">
        <f ca="1">IF(AND(B839&lt;Analysis!$B$35,B839&gt;Analysis!$B$34),INTEGRAL2(AJ839,$B839,AK838,AJ838,$B838,Analysis!$B$23),0)</f>
        <v>-0.96826710408555483</v>
      </c>
      <c r="AM839">
        <f>Analysis!$B$31*'Flight Input'!U839+IF('Flight Input'!U839 &gt; 0,Analysis!$B$32,0)</f>
        <v>-0.91165299999999994</v>
      </c>
      <c r="AN839">
        <f ca="1">_xlfn.COVARIANCE.P($AK$102:$AK$1171,AM839:AM1908)</f>
        <v>0</v>
      </c>
      <c r="AO839">
        <f t="shared" ca="1" si="1743"/>
        <v>5.6614104085554895E-2</v>
      </c>
    </row>
    <row r="840" spans="1:41" x14ac:dyDescent="0.3">
      <c r="A840">
        <v>838</v>
      </c>
      <c r="B840">
        <f>'Flight Input'!M840</f>
        <v>17.824382000006153</v>
      </c>
      <c r="C840">
        <f ca="1">INDIRECT(CONCATENATE("'Flight Input'!",Analysis!$B$2,A840+2))</f>
        <v>10.145256750000001</v>
      </c>
      <c r="D840">
        <f t="shared" si="1740"/>
        <v>1.0425000000395812E-2</v>
      </c>
      <c r="F840">
        <f t="shared" ca="1" si="1744"/>
        <v>175.14327101174857</v>
      </c>
      <c r="G840">
        <f t="shared" ca="1" si="1745"/>
        <v>1562.2790950077977</v>
      </c>
      <c r="I840">
        <f>SUM(D$2:D840)/COUNT(D$2:D840)</f>
        <v>2.1207377088318279E-2</v>
      </c>
      <c r="J840">
        <f>D840/I840</f>
        <v>0.49157422707111881</v>
      </c>
      <c r="L840">
        <f ca="1">VARA(C$2:C840)</f>
        <v>9.6797148083927503E-2</v>
      </c>
      <c r="M840">
        <f ca="1">(L840-L839)/D840</f>
        <v>-4.4886355000003835E-3</v>
      </c>
      <c r="N840">
        <f t="shared" ca="1" si="1746"/>
        <v>-3.7659107912236838</v>
      </c>
      <c r="O840" t="b">
        <f ca="1">IF(OR(O839,M840*MIN((B840-B$2)*Analysis!$B$19,1)&gt;Analysis!$B$18),TRUE,FALSE)</f>
        <v>1</v>
      </c>
      <c r="P840">
        <f ca="1">IF(O840,P839,SUM(C$2:C840)/COUNT(C$2:C840))</f>
        <v>9.8538943641176484</v>
      </c>
      <c r="Q840">
        <f ca="1">IF(O840,C840-P840,0)</f>
        <v>0.29136238588235308</v>
      </c>
      <c r="R840">
        <f ca="1">R839+Q840*$D840</f>
        <v>2.3598150343192049E-2</v>
      </c>
      <c r="S840">
        <f t="shared" ca="1" si="1747"/>
        <v>-0.4907926001667216</v>
      </c>
      <c r="U840">
        <f ca="1">MEDIAN2(Q840,Analysis!$B$5,2)</f>
        <v>0.29136238588235308</v>
      </c>
      <c r="V840">
        <f t="shared" ref="V840:W840" ca="1" si="1756">V839+U840*$D840</f>
        <v>2.3598150343192049E-2</v>
      </c>
      <c r="W840">
        <f t="shared" ca="1" si="1756"/>
        <v>-0.4907926001667216</v>
      </c>
      <c r="Y840">
        <f ca="1">AVERAGE2(U840,Analysis!$B$5,2)</f>
        <v>0.29136238588235308</v>
      </c>
      <c r="Z840">
        <f t="shared" ref="Z840:AA840" ca="1" si="1757">Z839+Y840*$D840</f>
        <v>2.3598150343192049E-2</v>
      </c>
      <c r="AA840">
        <f t="shared" ca="1" si="1757"/>
        <v>-0.4907926001667216</v>
      </c>
      <c r="AD840">
        <f ca="1">IF(B840&gt;0,C840-Analysis!$B$14,0)</f>
        <v>0.28854060505714152</v>
      </c>
      <c r="AE840">
        <f ca="1">IF(B840&gt;0,AE839+AD840*$D840,0)</f>
        <v>-2.8139552161965148E-2</v>
      </c>
      <c r="AF840">
        <f ca="1">IF(B840&gt;0,AF839+AE840*$D840,0)</f>
        <v>-1.0535757337958265</v>
      </c>
      <c r="AG840">
        <f ca="1">IF(AND(B840&gt;Analysis!$B$34,B840&lt;Analysis!$B$35),FilterInput(AD840,Analysis!$B$29,Analysis!$B$30),0)</f>
        <v>0.28854060505714152</v>
      </c>
      <c r="AH840">
        <f ca="1">MEDIAN2(AG840,Analysis!$B$5,2)</f>
        <v>0.28854060505714152</v>
      </c>
      <c r="AI840">
        <f ca="1">AVERAGE2(AH840,Analysis!$B$6,2)</f>
        <v>0.28854060505714152</v>
      </c>
      <c r="AJ840">
        <f ca="1">INTEGRAL2(AI840,$B840,AJ839,AI839,$B839,Analysis!$B$22)</f>
        <v>-9.2869156852494042E-2</v>
      </c>
      <c r="AK840">
        <f ca="1">IF(AND(B840&lt;Analysis!$B$35,B840&gt;Analysis!$B$34),INTEGRAL2(AJ840,$B840,AK839,AJ839,$B839,Analysis!$B$23),0)</f>
        <v>-0.96943905788473217</v>
      </c>
      <c r="AM840">
        <f>Analysis!$B$31*'Flight Input'!U840+IF('Flight Input'!U840 &gt; 0,Analysis!$B$32,0)</f>
        <v>-0.91165299999999994</v>
      </c>
      <c r="AN840">
        <f ca="1">_xlfn.COVARIANCE.P($AK$102:$AK$1171,AM840:AM1909)</f>
        <v>0</v>
      </c>
      <c r="AO840">
        <f t="shared" ca="1" si="1743"/>
        <v>5.7786057884732234E-2</v>
      </c>
    </row>
    <row r="841" spans="1:41" x14ac:dyDescent="0.3">
      <c r="A841">
        <v>839</v>
      </c>
      <c r="B841">
        <f>'Flight Input'!M841</f>
        <v>17.850562000006903</v>
      </c>
      <c r="C841">
        <f ca="1">INDIRECT(CONCATENATE("'Flight Input'!",Analysis!$B$2,A841+2))</f>
        <v>10.299764250000001</v>
      </c>
      <c r="D841">
        <f t="shared" si="1740"/>
        <v>2.6180000000749715E-2</v>
      </c>
      <c r="F841">
        <f t="shared" ca="1" si="1744"/>
        <v>175.41291883982129</v>
      </c>
      <c r="G841">
        <f t="shared" ca="1" si="1745"/>
        <v>1566.8714052231558</v>
      </c>
      <c r="I841">
        <f>SUM(D$2:D841)/COUNT(D$2:D841)</f>
        <v>2.1213303933267539E-2</v>
      </c>
      <c r="J841">
        <f>D841/I841</f>
        <v>1.2341311887627842</v>
      </c>
      <c r="L841">
        <f ca="1">VARA(C$2:C841)</f>
        <v>9.6866982546717398E-2</v>
      </c>
      <c r="M841">
        <f ca="1">(L841-L840)/D841</f>
        <v>2.6674737504925371E-3</v>
      </c>
      <c r="N841">
        <f t="shared" ca="1" si="1746"/>
        <v>5.9017379677454063</v>
      </c>
      <c r="O841" t="b">
        <f ca="1">IF(OR(O840,M841*MIN((B841-B$2)*Analysis!$B$19,1)&gt;Analysis!$B$18),TRUE,FALSE)</f>
        <v>1</v>
      </c>
      <c r="P841">
        <f ca="1">IF(O841,P840,SUM(C$2:C841)/COUNT(C$2:C841))</f>
        <v>9.8538943641176484</v>
      </c>
      <c r="Q841">
        <f ca="1">IF(O841,C841-P841,0)</f>
        <v>0.44586988588235243</v>
      </c>
      <c r="R841">
        <f ca="1">R840+Q841*$D841</f>
        <v>3.5271023955926309E-2</v>
      </c>
      <c r="S841">
        <f t="shared" ca="1" si="1747"/>
        <v>-0.489869204759529</v>
      </c>
      <c r="U841">
        <f ca="1">MEDIAN2(Q841,Analysis!$B$5,2)</f>
        <v>0.44586988588235243</v>
      </c>
      <c r="V841">
        <f t="shared" ref="V841:W841" ca="1" si="1758">V840+U841*$D841</f>
        <v>3.5271023955926309E-2</v>
      </c>
      <c r="W841">
        <f t="shared" ca="1" si="1758"/>
        <v>-0.489869204759529</v>
      </c>
      <c r="Y841">
        <f ca="1">AVERAGE2(U841,Analysis!$B$5,2)</f>
        <v>0.44586988588235243</v>
      </c>
      <c r="Z841">
        <f t="shared" ref="Z841:AA841" ca="1" si="1759">Z840+Y841*$D841</f>
        <v>3.5271023955926309E-2</v>
      </c>
      <c r="AA841">
        <f t="shared" ca="1" si="1759"/>
        <v>-0.489869204759529</v>
      </c>
      <c r="AD841">
        <f ca="1">IF(B841&gt;0,C841-Analysis!$B$14,0)</f>
        <v>0.44304810505714087</v>
      </c>
      <c r="AE841">
        <f ca="1">IF(B841&gt;0,AE840+AD841*$D841,0)</f>
        <v>-1.654055277123704E-2</v>
      </c>
      <c r="AF841">
        <f ca="1">IF(B841&gt;0,AF840+AE841*$D841,0)</f>
        <v>-1.0540087654673898</v>
      </c>
      <c r="AG841">
        <f ca="1">IF(AND(B841&gt;Analysis!$B$34,B841&lt;Analysis!$B$35),FilterInput(AD841,Analysis!$B$29,Analysis!$B$30),0)</f>
        <v>0.44304810505714087</v>
      </c>
      <c r="AH841">
        <f ca="1">MEDIAN2(AG841,Analysis!$B$5,2)</f>
        <v>0.44304810505714087</v>
      </c>
      <c r="AI841">
        <f ca="1">AVERAGE2(AH841,Analysis!$B$6,2)</f>
        <v>0.44304810505714087</v>
      </c>
      <c r="AJ841">
        <f ca="1">INTEGRAL2(AI841,$B841,AJ840,AI840,$B840,Analysis!$B$22)</f>
        <v>-8.403807256863853E-2</v>
      </c>
      <c r="AK841">
        <f ca="1">IF(AND(B841&lt;Analysis!$B$35,B841&gt;Analysis!$B$34),INTEGRAL2(AJ841,$B841,AK840,AJ840,$B840,Analysis!$B$23),0)</f>
        <v>-0.97178928281815635</v>
      </c>
      <c r="AM841">
        <f>Analysis!$B$31*'Flight Input'!U841+IF('Flight Input'!U841 &gt; 0,Analysis!$B$32,0)</f>
        <v>-0.91761399999999993</v>
      </c>
      <c r="AN841">
        <f ca="1">_xlfn.COVARIANCE.P($AK$102:$AK$1171,AM841:AM1910)</f>
        <v>0</v>
      </c>
      <c r="AO841">
        <f t="shared" ca="1" si="1743"/>
        <v>5.4175282818156423E-2</v>
      </c>
    </row>
    <row r="842" spans="1:41" x14ac:dyDescent="0.3">
      <c r="A842">
        <v>840</v>
      </c>
      <c r="B842">
        <f>'Flight Input'!M842</f>
        <v>17.854382000004989</v>
      </c>
      <c r="C842">
        <f ca="1">INDIRECT(CONCATENATE("'Flight Input'!",Analysis!$B$2,A842+2))</f>
        <v>10.324338300000001</v>
      </c>
      <c r="D842">
        <f t="shared" si="1740"/>
        <v>3.8199999980861321E-3</v>
      </c>
      <c r="F842">
        <f t="shared" ca="1" si="1744"/>
        <v>175.45235781210752</v>
      </c>
      <c r="G842">
        <f t="shared" ca="1" si="1745"/>
        <v>1567.5416332296622</v>
      </c>
      <c r="I842">
        <f>SUM(D$2:D842)/COUNT(D$2:D842)</f>
        <v>2.1192597619058992E-2</v>
      </c>
      <c r="J842">
        <f>D842/I842</f>
        <v>0.18025161741620188</v>
      </c>
      <c r="L842">
        <f ca="1">VARA(C$2:C842)</f>
        <v>9.6959951833499217E-2</v>
      </c>
      <c r="M842">
        <f ca="1">(L842-L841)/D842</f>
        <v>2.4337509640941779E-2</v>
      </c>
      <c r="N842">
        <f t="shared" ca="1" si="1746"/>
        <v>6.4329973854219693</v>
      </c>
      <c r="O842" t="b">
        <f ca="1">IF(OR(O841,M842*MIN((B842-B$2)*Analysis!$B$19,1)&gt;Analysis!$B$18),TRUE,FALSE)</f>
        <v>1</v>
      </c>
      <c r="P842">
        <f ca="1">IF(O842,P841,SUM(C$2:C842)/COUNT(C$2:C842))</f>
        <v>9.8538943641176484</v>
      </c>
      <c r="Q842">
        <f ca="1">IF(O842,C842-P842,0)</f>
        <v>0.47044393588235245</v>
      </c>
      <c r="R842">
        <f ca="1">R841+Q842*$D842</f>
        <v>3.7068119790096526E-2</v>
      </c>
      <c r="S842">
        <f t="shared" ca="1" si="1747"/>
        <v>-0.48972760454200176</v>
      </c>
      <c r="U842">
        <f ca="1">MEDIAN2(Q842,Analysis!$B$5,2)</f>
        <v>0.47044393588235245</v>
      </c>
      <c r="V842">
        <f t="shared" ref="V842:W842" ca="1" si="1760">V841+U842*$D842</f>
        <v>3.7068119790096526E-2</v>
      </c>
      <c r="W842">
        <f t="shared" ca="1" si="1760"/>
        <v>-0.48972760454200176</v>
      </c>
      <c r="Y842">
        <f ca="1">AVERAGE2(U842,Analysis!$B$5,2)</f>
        <v>0.47044393588235245</v>
      </c>
      <c r="Z842">
        <f t="shared" ref="Z842:AA842" ca="1" si="1761">Z841+Y842*$D842</f>
        <v>3.7068119790096526E-2</v>
      </c>
      <c r="AA842">
        <f t="shared" ca="1" si="1761"/>
        <v>-0.48972760454200176</v>
      </c>
      <c r="AD842">
        <f ca="1">IF(B842&gt;0,C842-Analysis!$B$14,0)</f>
        <v>0.46762215505714089</v>
      </c>
      <c r="AE842">
        <f ca="1">IF(B842&gt;0,AE841+AD842*$D842,0)</f>
        <v>-1.4754236139813729E-2</v>
      </c>
      <c r="AF842">
        <f ca="1">IF(B842&gt;0,AF841+AE842*$D842,0)</f>
        <v>-1.0540651266494157</v>
      </c>
      <c r="AG842">
        <f ca="1">IF(AND(B842&gt;Analysis!$B$34,B842&lt;Analysis!$B$35),FilterInput(AD842,Analysis!$B$29,Analysis!$B$30),0)</f>
        <v>0.46762215505714089</v>
      </c>
      <c r="AH842">
        <f ca="1">MEDIAN2(AG842,Analysis!$B$5,2)</f>
        <v>0.46762215505714089</v>
      </c>
      <c r="AI842">
        <f ca="1">AVERAGE2(AH842,Analysis!$B$6,2)</f>
        <v>0.46762215505714089</v>
      </c>
      <c r="AJ842">
        <f ca="1">INTEGRAL2(AI842,$B842,AJ841,AI841,$B841,Analysis!$B$22)</f>
        <v>-8.5268831710978127E-2</v>
      </c>
      <c r="AK842">
        <f ca="1">IF(AND(B842&lt;Analysis!$B$35,B842&gt;Analysis!$B$34),INTEGRAL2(AJ842,$B842,AK841,AJ841,$B841,Analysis!$B$23),0)</f>
        <v>-0.97197163598062242</v>
      </c>
      <c r="AM842">
        <f>Analysis!$B$31*'Flight Input'!U842+IF('Flight Input'!U842 &gt; 0,Analysis!$B$32,0)</f>
        <v>-0.91761399999999993</v>
      </c>
      <c r="AN842">
        <f ca="1">_xlfn.COVARIANCE.P($AK$102:$AK$1171,AM842:AM1911)</f>
        <v>0</v>
      </c>
      <c r="AO842">
        <f t="shared" ca="1" si="1743"/>
        <v>5.4357635980622487E-2</v>
      </c>
    </row>
    <row r="843" spans="1:41" x14ac:dyDescent="0.3">
      <c r="A843">
        <v>841</v>
      </c>
      <c r="B843">
        <f>'Flight Input'!M843</f>
        <v>17.892170000006445</v>
      </c>
      <c r="C843">
        <f ca="1">INDIRECT(CONCATENATE("'Flight Input'!",Analysis!$B$2,A843+2))</f>
        <v>10.279388879999999</v>
      </c>
      <c r="D843">
        <f t="shared" si="1740"/>
        <v>3.7788000001455657E-2</v>
      </c>
      <c r="F843">
        <f t="shared" ca="1" si="1744"/>
        <v>175.84079535911994</v>
      </c>
      <c r="G843">
        <f t="shared" ca="1" si="1745"/>
        <v>1574.1863052049487</v>
      </c>
      <c r="I843">
        <f>SUM(D$2:D843)/COUNT(D$2:D843)</f>
        <v>2.1212330558871593E-2</v>
      </c>
      <c r="J843">
        <f>D843/I843</f>
        <v>1.7814167046181379</v>
      </c>
      <c r="L843">
        <f ca="1">VARA(C$2:C843)</f>
        <v>9.7009972620049442E-2</v>
      </c>
      <c r="M843">
        <f ca="1">(L843-L842)/D843</f>
        <v>1.3237214604715434E-3</v>
      </c>
      <c r="N843">
        <f t="shared" ca="1" si="1746"/>
        <v>-1.189515719230186</v>
      </c>
      <c r="O843" t="b">
        <f ca="1">IF(OR(O842,M843*MIN((B843-B$2)*Analysis!$B$19,1)&gt;Analysis!$B$18),TRUE,FALSE)</f>
        <v>1</v>
      </c>
      <c r="P843">
        <f ca="1">IF(O843,P842,SUM(C$2:C843)/COUNT(C$2:C843))</f>
        <v>9.8538943641176484</v>
      </c>
      <c r="Q843">
        <f ca="1">IF(O843,C843-P843,0)</f>
        <v>0.42549451588235065</v>
      </c>
      <c r="R843">
        <f ca="1">R842+Q843*$D843</f>
        <v>5.314670655687817E-2</v>
      </c>
      <c r="S843">
        <f t="shared" ca="1" si="1747"/>
        <v>-0.48771929679455306</v>
      </c>
      <c r="U843">
        <f ca="1">MEDIAN2(Q843,Analysis!$B$5,2)</f>
        <v>0.42549451588235065</v>
      </c>
      <c r="V843">
        <f t="shared" ref="V843:W843" ca="1" si="1762">V842+U843*$D843</f>
        <v>5.314670655687817E-2</v>
      </c>
      <c r="W843">
        <f t="shared" ca="1" si="1762"/>
        <v>-0.48771929679455306</v>
      </c>
      <c r="Y843">
        <f ca="1">AVERAGE2(U843,Analysis!$B$5,2)</f>
        <v>0.42549451588235065</v>
      </c>
      <c r="Z843">
        <f t="shared" ref="Z843:AA843" ca="1" si="1763">Z842+Y843*$D843</f>
        <v>5.314670655687817E-2</v>
      </c>
      <c r="AA843">
        <f t="shared" ca="1" si="1763"/>
        <v>-0.48771929679455306</v>
      </c>
      <c r="AD843">
        <f ca="1">IF(B843&gt;0,C843-Analysis!$B$14,0)</f>
        <v>0.42267273505713909</v>
      </c>
      <c r="AE843">
        <f ca="1">IF(B843&gt;0,AE842+AD843*$D843,0)</f>
        <v>1.2177211731407098E-3</v>
      </c>
      <c r="AF843">
        <f ca="1">IF(B843&gt;0,AF842+AE843*$D843,0)</f>
        <v>-1.0540191114017232</v>
      </c>
      <c r="AG843">
        <f ca="1">IF(AND(B843&gt;Analysis!$B$34,B843&lt;Analysis!$B$35),FilterInput(AD843,Analysis!$B$29,Analysis!$B$30),0)</f>
        <v>0.42267273505713909</v>
      </c>
      <c r="AH843">
        <f ca="1">MEDIAN2(AG843,Analysis!$B$5,2)</f>
        <v>0.42267273505713909</v>
      </c>
      <c r="AI843">
        <f ca="1">AVERAGE2(AH843,Analysis!$B$6,2)</f>
        <v>0.42267273505713909</v>
      </c>
      <c r="AJ843">
        <f ca="1">INTEGRAL2(AI843,$B843,AJ842,AI842,$B842,Analysis!$B$22)</f>
        <v>-6.8738991525704729E-2</v>
      </c>
      <c r="AK843">
        <f ca="1">IF(AND(B843&lt;Analysis!$B$35,B843&gt;Analysis!$B$34),INTEGRAL2(AJ843,$B843,AK842,AJ842,$B842,Analysis!$B$23),0)</f>
        <v>-0.97476380411396724</v>
      </c>
      <c r="AM843">
        <f>Analysis!$B$31*'Flight Input'!U843+IF('Flight Input'!U843 &gt; 0,Analysis!$B$32,0)</f>
        <v>-0.92158799999999985</v>
      </c>
      <c r="AN843">
        <f ca="1">_xlfn.COVARIANCE.P($AK$102:$AK$1171,AM843:AM1912)</f>
        <v>0</v>
      </c>
      <c r="AO843">
        <f t="shared" ca="1" si="1743"/>
        <v>5.3175804113967384E-2</v>
      </c>
    </row>
    <row r="844" spans="1:41" x14ac:dyDescent="0.3">
      <c r="A844">
        <v>842</v>
      </c>
      <c r="B844">
        <f>'Flight Input'!M844</f>
        <v>17.908479999998235</v>
      </c>
      <c r="C844">
        <f ca="1">INDIRECT(CONCATENATE("'Flight Input'!",Analysis!$B$2,A844+2))</f>
        <v>10.243925730000001</v>
      </c>
      <c r="D844">
        <f t="shared" si="1740"/>
        <v>1.6309999991790392E-2</v>
      </c>
      <c r="F844">
        <f t="shared" ca="1" si="1744"/>
        <v>176.00787378769215</v>
      </c>
      <c r="G844">
        <f t="shared" ca="1" si="1745"/>
        <v>1577.056993624981</v>
      </c>
      <c r="I844">
        <f>SUM(D$2:D844)/COUNT(D$2:D844)</f>
        <v>2.1206508313542517E-2</v>
      </c>
      <c r="J844">
        <f>D844/I844</f>
        <v>0.76910351061305049</v>
      </c>
      <c r="L844">
        <f ca="1">VARA(C$2:C844)</f>
        <v>9.7029622232700563E-2</v>
      </c>
      <c r="M844">
        <f ca="1">(L844-L843)/D844</f>
        <v>1.2047585935629343E-3</v>
      </c>
      <c r="N844">
        <f t="shared" ca="1" si="1746"/>
        <v>-2.1743194370232088</v>
      </c>
      <c r="O844" t="b">
        <f ca="1">IF(OR(O843,M844*MIN((B844-B$2)*Analysis!$B$19,1)&gt;Analysis!$B$18),TRUE,FALSE)</f>
        <v>1</v>
      </c>
      <c r="P844">
        <f ca="1">IF(O844,P843,SUM(C$2:C844)/COUNT(C$2:C844))</f>
        <v>9.8538943641176484</v>
      </c>
      <c r="Q844">
        <f ca="1">IF(O844,C844-P844,0)</f>
        <v>0.39003136588235243</v>
      </c>
      <c r="R844">
        <f ca="1">R843+Q844*$D844</f>
        <v>5.9508118131217334E-2</v>
      </c>
      <c r="S844">
        <f t="shared" ca="1" si="1747"/>
        <v>-0.48674871938832143</v>
      </c>
      <c r="U844">
        <f ca="1">MEDIAN2(Q844,Analysis!$B$5,2)</f>
        <v>0.39003136588235243</v>
      </c>
      <c r="V844">
        <f t="shared" ref="V844:W844" ca="1" si="1764">V843+U844*$D844</f>
        <v>5.9508118131217334E-2</v>
      </c>
      <c r="W844">
        <f t="shared" ca="1" si="1764"/>
        <v>-0.48674871938832143</v>
      </c>
      <c r="Y844">
        <f ca="1">AVERAGE2(U844,Analysis!$B$5,2)</f>
        <v>0.39003136588235243</v>
      </c>
      <c r="Z844">
        <f t="shared" ref="Z844:AA844" ca="1" si="1765">Z843+Y844*$D844</f>
        <v>5.9508118131217334E-2</v>
      </c>
      <c r="AA844">
        <f t="shared" ca="1" si="1765"/>
        <v>-0.48674871938832143</v>
      </c>
      <c r="AD844">
        <f ca="1">IF(B844&gt;0,C844-Analysis!$B$14,0)</f>
        <v>0.38720958505714087</v>
      </c>
      <c r="AE844">
        <f ca="1">IF(B844&gt;0,AE843+AD844*$D844,0)</f>
        <v>7.5331095022438382E-3</v>
      </c>
      <c r="AF844">
        <f ca="1">IF(B844&gt;0,AF843+AE844*$D844,0)</f>
        <v>-1.0538962463858035</v>
      </c>
      <c r="AG844">
        <f ca="1">IF(AND(B844&gt;Analysis!$B$34,B844&lt;Analysis!$B$35),FilterInput(AD844,Analysis!$B$29,Analysis!$B$30),0)</f>
        <v>0.38720958505714087</v>
      </c>
      <c r="AH844">
        <f ca="1">MEDIAN2(AG844,Analysis!$B$5,2)</f>
        <v>0.38720958505714087</v>
      </c>
      <c r="AI844">
        <f ca="1">AVERAGE2(AH844,Analysis!$B$6,2)</f>
        <v>0.38720958505714087</v>
      </c>
      <c r="AJ844">
        <f ca="1">INTEGRAL2(AI844,$B844,AJ843,AI843,$B843,Analysis!$B$22)</f>
        <v>-6.1403847380637713E-2</v>
      </c>
      <c r="AK844">
        <f ca="1">IF(AND(B844&lt;Analysis!$B$35,B844&gt;Analysis!$B$34),INTEGRAL2(AJ844,$B844,AK843,AJ843,$B843,Analysis!$B$23),0)</f>
        <v>-0.97596543201974084</v>
      </c>
      <c r="AM844">
        <f>Analysis!$B$31*'Flight Input'!U844+IF('Flight Input'!U844 &gt; 0,Analysis!$B$32,0)</f>
        <v>-0.92158799999999985</v>
      </c>
      <c r="AN844">
        <f ca="1">_xlfn.COVARIANCE.P($AK$102:$AK$1171,AM844:AM1913)</f>
        <v>0</v>
      </c>
      <c r="AO844">
        <f t="shared" ca="1" si="1743"/>
        <v>5.437743201974099E-2</v>
      </c>
    </row>
    <row r="845" spans="1:41" x14ac:dyDescent="0.3">
      <c r="A845">
        <v>843</v>
      </c>
      <c r="B845">
        <f>'Flight Input'!M845</f>
        <v>17.928702999997768</v>
      </c>
      <c r="C845">
        <f ca="1">INDIRECT(CONCATENATE("'Flight Input'!",Analysis!$B$2,A845+2))</f>
        <v>10.261603350000001</v>
      </c>
      <c r="D845">
        <f t="shared" si="1740"/>
        <v>2.0222999999532476E-2</v>
      </c>
      <c r="F845">
        <f t="shared" ca="1" si="1744"/>
        <v>176.21539419223441</v>
      </c>
      <c r="G845">
        <f t="shared" ca="1" si="1745"/>
        <v>1580.6205975416483</v>
      </c>
      <c r="I845">
        <f>SUM(D$2:D845)/COUNT(D$2:D845)</f>
        <v>2.1205341637013441E-2</v>
      </c>
      <c r="J845">
        <f>D845/I845</f>
        <v>0.95367480259000825</v>
      </c>
      <c r="L845">
        <f ca="1">VARA(C$2:C845)</f>
        <v>9.7063383996780647E-2</v>
      </c>
      <c r="M845">
        <f ca="1">(L845-L844)/D845</f>
        <v>1.6694735736965164E-3</v>
      </c>
      <c r="N845">
        <f t="shared" ca="1" si="1746"/>
        <v>0.87413440144436005</v>
      </c>
      <c r="O845" t="b">
        <f ca="1">IF(OR(O844,M845*MIN((B845-B$2)*Analysis!$B$19,1)&gt;Analysis!$B$18),TRUE,FALSE)</f>
        <v>1</v>
      </c>
      <c r="P845">
        <f ca="1">IF(O845,P844,SUM(C$2:C845)/COUNT(C$2:C845))</f>
        <v>9.8538943641176484</v>
      </c>
      <c r="Q845">
        <f ca="1">IF(O845,C845-P845,0)</f>
        <v>0.40770898588235305</v>
      </c>
      <c r="R845">
        <f ca="1">R844+Q845*$D845</f>
        <v>6.775321695252555E-2</v>
      </c>
      <c r="S845">
        <f t="shared" ca="1" si="1747"/>
        <v>-0.48537854608192216</v>
      </c>
      <c r="U845">
        <f ca="1">MEDIAN2(Q845,Analysis!$B$5,2)</f>
        <v>0.40770898588235305</v>
      </c>
      <c r="V845">
        <f t="shared" ref="V845:W845" ca="1" si="1766">V844+U845*$D845</f>
        <v>6.775321695252555E-2</v>
      </c>
      <c r="W845">
        <f t="shared" ca="1" si="1766"/>
        <v>-0.48537854608192216</v>
      </c>
      <c r="Y845">
        <f ca="1">AVERAGE2(U845,Analysis!$B$5,2)</f>
        <v>0.40770898588235305</v>
      </c>
      <c r="Z845">
        <f t="shared" ref="Z845:AA845" ca="1" si="1767">Z844+Y845*$D845</f>
        <v>6.775321695252555E-2</v>
      </c>
      <c r="AA845">
        <f t="shared" ca="1" si="1767"/>
        <v>-0.48537854608192216</v>
      </c>
      <c r="AD845">
        <f ca="1">IF(B845&gt;0,C845-Analysis!$B$14,0)</f>
        <v>0.40488720505714149</v>
      </c>
      <c r="AE845">
        <f ca="1">IF(B845&gt;0,AE844+AD845*$D845,0)</f>
        <v>1.5721143449925118E-2</v>
      </c>
      <c r="AF845">
        <f ca="1">IF(B845&gt;0,AF844+AE845*$D845,0)</f>
        <v>-1.053578317701823</v>
      </c>
      <c r="AG845">
        <f ca="1">IF(AND(B845&gt;Analysis!$B$34,B845&lt;Analysis!$B$35),FilterInput(AD845,Analysis!$B$29,Analysis!$B$30),0)</f>
        <v>0.40488720505714149</v>
      </c>
      <c r="AH845">
        <f ca="1">MEDIAN2(AG845,Analysis!$B$5,2)</f>
        <v>0.40488720505714149</v>
      </c>
      <c r="AI845">
        <f ca="1">AVERAGE2(AH845,Analysis!$B$6,2)</f>
        <v>0.40488720505714149</v>
      </c>
      <c r="AJ845">
        <f ca="1">INTEGRAL2(AI845,$B845,AJ844,AI844,$B844,Analysis!$B$22)</f>
        <v>-5.3625782467233839E-2</v>
      </c>
      <c r="AK845">
        <f ca="1">IF(AND(B845&lt;Analysis!$B$35,B845&gt;Analysis!$B$34),INTEGRAL2(AJ845,$B845,AK844,AJ844,$B844,Analysis!$B$23),0)</f>
        <v>-0.97722105980043972</v>
      </c>
      <c r="AM845">
        <f>Analysis!$B$31*'Flight Input'!U845+IF('Flight Input'!U845 &gt; 0,Analysis!$B$32,0)</f>
        <v>-0.92158799999999985</v>
      </c>
      <c r="AN845">
        <f ca="1">_xlfn.COVARIANCE.P($AK$102:$AK$1171,AM845:AM1914)</f>
        <v>0</v>
      </c>
      <c r="AO845">
        <f t="shared" ca="1" si="1743"/>
        <v>5.5633059800439866E-2</v>
      </c>
    </row>
    <row r="846" spans="1:41" x14ac:dyDescent="0.3">
      <c r="A846">
        <v>844</v>
      </c>
      <c r="B846">
        <f>'Flight Input'!M846</f>
        <v>17.949370999995153</v>
      </c>
      <c r="C846">
        <f ca="1">INDIRECT(CONCATENATE("'Flight Input'!",Analysis!$B$2,A846+2))</f>
        <v>10.151486100000001</v>
      </c>
      <c r="D846">
        <f t="shared" si="1740"/>
        <v>2.0667999997385778E-2</v>
      </c>
      <c r="F846">
        <f t="shared" ca="1" si="1744"/>
        <v>176.42520510692268</v>
      </c>
      <c r="G846">
        <f t="shared" ca="1" si="1745"/>
        <v>1584.2669536803369</v>
      </c>
      <c r="I846">
        <f>SUM(D$2:D846)/COUNT(D$2:D846)</f>
        <v>2.1204704976302981E-2</v>
      </c>
      <c r="J846">
        <f>D846/I846</f>
        <v>0.97468934467529778</v>
      </c>
      <c r="L846">
        <f ca="1">VARA(C$2:C846)</f>
        <v>9.7018790377630573E-2</v>
      </c>
      <c r="M846">
        <f ca="1">(L846-L845)/D846</f>
        <v>-2.1576165645304079E-3</v>
      </c>
      <c r="N846">
        <f t="shared" ca="1" si="1746"/>
        <v>-5.3279102967838394</v>
      </c>
      <c r="O846" t="b">
        <f ca="1">IF(OR(O845,M846*MIN((B846-B$2)*Analysis!$B$19,1)&gt;Analysis!$B$18),TRUE,FALSE)</f>
        <v>1</v>
      </c>
      <c r="P846">
        <f ca="1">IF(O846,P845,SUM(C$2:C846)/COUNT(C$2:C846))</f>
        <v>9.8538943641176484</v>
      </c>
      <c r="Q846">
        <f ca="1">IF(O846,C846-P846,0)</f>
        <v>0.29759173588235299</v>
      </c>
      <c r="R846">
        <f ca="1">R845+Q846*$D846</f>
        <v>7.3903842948964044E-2</v>
      </c>
      <c r="S846">
        <f t="shared" ca="1" si="1747"/>
        <v>-0.48385110145604615</v>
      </c>
      <c r="U846">
        <f ca="1">MEDIAN2(Q846,Analysis!$B$5,2)</f>
        <v>0.29759173588235299</v>
      </c>
      <c r="V846">
        <f t="shared" ref="V846:W846" ca="1" si="1768">V845+U846*$D846</f>
        <v>7.3903842948964044E-2</v>
      </c>
      <c r="W846">
        <f t="shared" ca="1" si="1768"/>
        <v>-0.48385110145604615</v>
      </c>
      <c r="Y846">
        <f ca="1">AVERAGE2(U846,Analysis!$B$5,2)</f>
        <v>0.29759173588235299</v>
      </c>
      <c r="Z846">
        <f t="shared" ref="Z846:AA846" ca="1" si="1769">Z845+Y846*$D846</f>
        <v>7.3903842948964044E-2</v>
      </c>
      <c r="AA846">
        <f t="shared" ca="1" si="1769"/>
        <v>-0.48385110145604615</v>
      </c>
      <c r="AD846">
        <f ca="1">IF(B846&gt;0,C846-Analysis!$B$14,0)</f>
        <v>0.29476995505714143</v>
      </c>
      <c r="AE846">
        <f ca="1">IF(B846&gt;0,AE845+AD846*$D846,0)</f>
        <v>2.1813448880275522E-2</v>
      </c>
      <c r="AF846">
        <f ca="1">IF(B846&gt;0,AF845+AE846*$D846,0)</f>
        <v>-1.0531274773404224</v>
      </c>
      <c r="AG846">
        <f ca="1">IF(AND(B846&gt;Analysis!$B$34,B846&lt;Analysis!$B$35),FilterInput(AD846,Analysis!$B$29,Analysis!$B$30),0)</f>
        <v>0.29476995505714143</v>
      </c>
      <c r="AH846">
        <f ca="1">MEDIAN2(AG846,Analysis!$B$5,2)</f>
        <v>0.29476995505714143</v>
      </c>
      <c r="AI846">
        <f ca="1">AVERAGE2(AH846,Analysis!$B$6,2)</f>
        <v>0.29476995505714143</v>
      </c>
      <c r="AJ846">
        <f ca="1">INTEGRAL2(AI846,$B846,AJ845,AI845,$B845,Analysis!$B$22)</f>
        <v>-4.5034687107691811E-2</v>
      </c>
      <c r="AK846">
        <f ca="1">IF(AND(B846&lt;Analysis!$B$35,B846&gt;Analysis!$B$34),INTEGRAL2(AJ846,$B846,AK845,AJ845,$B845,Analysis!$B$23),0)</f>
        <v>-0.97833681046203547</v>
      </c>
      <c r="AM846">
        <f>Analysis!$B$31*'Flight Input'!U846+IF('Flight Input'!U846 &gt; 0,Analysis!$B$32,0)</f>
        <v>-0.92158799999999985</v>
      </c>
      <c r="AN846">
        <f ca="1">_xlfn.COVARIANCE.P($AK$102:$AK$1171,AM846:AM1915)</f>
        <v>0</v>
      </c>
      <c r="AO846">
        <f t="shared" ca="1" si="1743"/>
        <v>5.6748810462035615E-2</v>
      </c>
    </row>
    <row r="847" spans="1:41" x14ac:dyDescent="0.3">
      <c r="A847">
        <v>845</v>
      </c>
      <c r="B847">
        <f>'Flight Input'!M847</f>
        <v>17.962098000003607</v>
      </c>
      <c r="C847">
        <f ca="1">INDIRECT(CONCATENATE("'Flight Input'!",Analysis!$B$2,A847+2))</f>
        <v>10.210758120000001</v>
      </c>
      <c r="D847">
        <f t="shared" si="1740"/>
        <v>1.2727000008453615E-2</v>
      </c>
      <c r="F847">
        <f t="shared" ca="1" si="1744"/>
        <v>176.55515742560223</v>
      </c>
      <c r="G847">
        <f t="shared" ca="1" si="1745"/>
        <v>1586.513971170385</v>
      </c>
      <c r="I847">
        <f>SUM(D$2:D847)/COUNT(D$2:D847)</f>
        <v>2.1194672189358783E-2</v>
      </c>
      <c r="J847">
        <f>D847/I847</f>
        <v>0.60048109707700337</v>
      </c>
      <c r="L847">
        <f ca="1">VARA(C$2:C847)</f>
        <v>9.7012427028834086E-2</v>
      </c>
      <c r="M847">
        <f ca="1">(L847-L846)/D847</f>
        <v>-4.9998811913729295E-4</v>
      </c>
      <c r="N847">
        <f t="shared" ca="1" si="1746"/>
        <v>4.6571870794869019</v>
      </c>
      <c r="O847" t="b">
        <f ca="1">IF(OR(O846,M847*MIN((B847-B$2)*Analysis!$B$19,1)&gt;Analysis!$B$18),TRUE,FALSE)</f>
        <v>1</v>
      </c>
      <c r="P847">
        <f ca="1">IF(O847,P846,SUM(C$2:C847)/COUNT(C$2:C847))</f>
        <v>9.8538943641176484</v>
      </c>
      <c r="Q847">
        <f ca="1">IF(O847,C847-P847,0)</f>
        <v>0.35686375588235286</v>
      </c>
      <c r="R847">
        <f ca="1">R846+Q847*$D847</f>
        <v>7.8445647973095542E-2</v>
      </c>
      <c r="S847">
        <f t="shared" ca="1" si="1747"/>
        <v>-0.48285272369362942</v>
      </c>
      <c r="U847">
        <f ca="1">MEDIAN2(Q847,Analysis!$B$5,2)</f>
        <v>0.35686375588235286</v>
      </c>
      <c r="V847">
        <f t="shared" ref="V847:W847" ca="1" si="1770">V846+U847*$D847</f>
        <v>7.8445647973095542E-2</v>
      </c>
      <c r="W847">
        <f t="shared" ca="1" si="1770"/>
        <v>-0.48285272369362942</v>
      </c>
      <c r="Y847">
        <f ca="1">AVERAGE2(U847,Analysis!$B$5,2)</f>
        <v>0.35686375588235286</v>
      </c>
      <c r="Z847">
        <f t="shared" ref="Z847:AA847" ca="1" si="1771">Z846+Y847*$D847</f>
        <v>7.8445647973095542E-2</v>
      </c>
      <c r="AA847">
        <f t="shared" ca="1" si="1771"/>
        <v>-0.48285272369362942</v>
      </c>
      <c r="AD847">
        <f ca="1">IF(B847&gt;0,C847-Analysis!$B$14,0)</f>
        <v>0.3540419750571413</v>
      </c>
      <c r="AE847">
        <f ca="1">IF(B847&gt;0,AE846+AD847*$D847,0)</f>
        <v>2.6319341099820693E-2</v>
      </c>
      <c r="AF847">
        <f ca="1">IF(B847&gt;0,AF846+AE847*$D847,0)</f>
        <v>-1.0527925110860226</v>
      </c>
      <c r="AG847">
        <f ca="1">IF(AND(B847&gt;Analysis!$B$34,B847&lt;Analysis!$B$35),FilterInput(AD847,Analysis!$B$29,Analysis!$B$30),0)</f>
        <v>0.3540419750571413</v>
      </c>
      <c r="AH847">
        <f ca="1">MEDIAN2(AG847,Analysis!$B$5,2)</f>
        <v>0.3540419750571413</v>
      </c>
      <c r="AI847">
        <f ca="1">AVERAGE2(AH847,Analysis!$B$6,2)</f>
        <v>0.3540419750571413</v>
      </c>
      <c r="AJ847">
        <f ca="1">INTEGRAL2(AI847,$B847,AJ846,AI846,$B846,Analysis!$B$22)</f>
        <v>-4.2713015628425999E-2</v>
      </c>
      <c r="AK847">
        <f ca="1">IF(AND(B847&lt;Analysis!$B$35,B847&gt;Analysis!$B$34),INTEGRAL2(AJ847,$B847,AK846,AJ846,$B846,Analysis!$B$23),0)</f>
        <v>-0.97896159633669544</v>
      </c>
      <c r="AM847">
        <f>Analysis!$B$31*'Flight Input'!U847+IF('Flight Input'!U847 &gt; 0,Analysis!$B$32,0)</f>
        <v>-0.92556199999999988</v>
      </c>
      <c r="AN847">
        <f ca="1">_xlfn.COVARIANCE.P($AK$102:$AK$1171,AM847:AM1916)</f>
        <v>0</v>
      </c>
      <c r="AO847">
        <f t="shared" ca="1" si="1743"/>
        <v>5.3399596336695554E-2</v>
      </c>
    </row>
    <row r="848" spans="1:41" x14ac:dyDescent="0.3">
      <c r="A848">
        <v>846</v>
      </c>
      <c r="B848">
        <f>'Flight Input'!M848</f>
        <v>17.990875000003143</v>
      </c>
      <c r="C848">
        <f ca="1">INDIRECT(CONCATENATE("'Flight Input'!",Analysis!$B$2,A848+2))</f>
        <v>10.16886942</v>
      </c>
      <c r="D848">
        <f t="shared" si="1740"/>
        <v>2.8776999999536201E-2</v>
      </c>
      <c r="F848">
        <f t="shared" ca="1" si="1744"/>
        <v>176.84778698089684</v>
      </c>
      <c r="G848">
        <f t="shared" ca="1" si="1745"/>
        <v>1591.6031199362524</v>
      </c>
      <c r="I848">
        <f>SUM(D$2:D848)/COUNT(D$2:D848)</f>
        <v>2.120363475178216E-2</v>
      </c>
      <c r="J848">
        <f>D848/I848</f>
        <v>1.3571729722951156</v>
      </c>
      <c r="L848">
        <f ca="1">VARA(C$2:C848)</f>
        <v>9.6977969618398871E-2</v>
      </c>
      <c r="M848">
        <f ca="1">(L848-L847)/D848</f>
        <v>-1.1973941145974414E-3</v>
      </c>
      <c r="N848">
        <f t="shared" ca="1" si="1746"/>
        <v>-1.4556312333000778</v>
      </c>
      <c r="O848" t="b">
        <f ca="1">IF(OR(O847,M848*MIN((B848-B$2)*Analysis!$B$19,1)&gt;Analysis!$B$18),TRUE,FALSE)</f>
        <v>1</v>
      </c>
      <c r="P848">
        <f ca="1">IF(O848,P847,SUM(C$2:C848)/COUNT(C$2:C848))</f>
        <v>9.8538943641176484</v>
      </c>
      <c r="Q848">
        <f ca="1">IF(O848,C848-P848,0)</f>
        <v>0.31497505588235164</v>
      </c>
      <c r="R848">
        <f ca="1">R847+Q848*$D848</f>
        <v>8.7509685156075892E-2</v>
      </c>
      <c r="S848">
        <f t="shared" ca="1" si="1747"/>
        <v>-0.48033445748393361</v>
      </c>
      <c r="U848">
        <f ca="1">MEDIAN2(Q848,Analysis!$B$5,2)</f>
        <v>0.31497505588235164</v>
      </c>
      <c r="V848">
        <f t="shared" ref="V848:W848" ca="1" si="1772">V847+U848*$D848</f>
        <v>8.7509685156075892E-2</v>
      </c>
      <c r="W848">
        <f t="shared" ca="1" si="1772"/>
        <v>-0.48033445748393361</v>
      </c>
      <c r="Y848">
        <f ca="1">AVERAGE2(U848,Analysis!$B$5,2)</f>
        <v>0.31497505588235164</v>
      </c>
      <c r="Z848">
        <f t="shared" ref="Z848:AA848" ca="1" si="1773">Z847+Y848*$D848</f>
        <v>8.7509685156075892E-2</v>
      </c>
      <c r="AA848">
        <f t="shared" ca="1" si="1773"/>
        <v>-0.48033445748393361</v>
      </c>
      <c r="AD848">
        <f ca="1">IF(B848&gt;0,C848-Analysis!$B$14,0)</f>
        <v>0.31215327505714008</v>
      </c>
      <c r="AE848">
        <f ca="1">IF(B848&gt;0,AE847+AD848*$D848,0)</f>
        <v>3.5302175895995234E-2</v>
      </c>
      <c r="AF848">
        <f ca="1">IF(B848&gt;0,AF847+AE848*$D848,0)</f>
        <v>-1.0517766203702799</v>
      </c>
      <c r="AG848">
        <f ca="1">IF(AND(B848&gt;Analysis!$B$34,B848&lt;Analysis!$B$35),FilterInput(AD848,Analysis!$B$29,Analysis!$B$30),0)</f>
        <v>0.31215327505714008</v>
      </c>
      <c r="AH848">
        <f ca="1">MEDIAN2(AG848,Analysis!$B$5,2)</f>
        <v>0.31215327505714008</v>
      </c>
      <c r="AI848">
        <f ca="1">AVERAGE2(AH848,Analysis!$B$6,2)</f>
        <v>0.31215327505714008</v>
      </c>
      <c r="AJ848">
        <f ca="1">INTEGRAL2(AI848,$B848,AJ847,AI847,$B847,Analysis!$B$22)</f>
        <v>-3.3047489783833719E-2</v>
      </c>
      <c r="AK848">
        <f ca="1">IF(AND(B848&lt;Analysis!$B$35,B848&gt;Analysis!$B$34),INTEGRAL2(AJ848,$B848,AK847,AJ847,$B847,Analysis!$B$23),0)</f>
        <v>-0.98006206911337235</v>
      </c>
      <c r="AM848">
        <f>Analysis!$B$31*'Flight Input'!U848+IF('Flight Input'!U848 &gt; 0,Analysis!$B$32,0)</f>
        <v>-0.92556199999999988</v>
      </c>
      <c r="AN848">
        <f ca="1">_xlfn.COVARIANCE.P($AK$102:$AK$1171,AM848:AM1917)</f>
        <v>0</v>
      </c>
      <c r="AO848">
        <f t="shared" ca="1" si="1743"/>
        <v>5.4500069113372462E-2</v>
      </c>
    </row>
    <row r="849" spans="1:41" x14ac:dyDescent="0.3">
      <c r="A849">
        <v>847</v>
      </c>
      <c r="B849">
        <f>'Flight Input'!M849</f>
        <v>17.994823000000906</v>
      </c>
      <c r="C849">
        <f ca="1">INDIRECT(CONCATENATE("'Flight Input'!",Analysis!$B$2,A849+2))</f>
        <v>10.04020146</v>
      </c>
      <c r="D849">
        <f t="shared" si="1740"/>
        <v>3.9479999977629632E-3</v>
      </c>
      <c r="F849">
        <f t="shared" ca="1" si="1744"/>
        <v>176.88742569623847</v>
      </c>
      <c r="G849">
        <f t="shared" ca="1" si="1745"/>
        <v>1592.3014714925055</v>
      </c>
      <c r="I849">
        <f>SUM(D$2:D849)/COUNT(D$2:D849)</f>
        <v>2.1183262101541287E-2</v>
      </c>
      <c r="J849">
        <f>D849/I849</f>
        <v>0.1863735612975165</v>
      </c>
      <c r="L849">
        <f ca="1">VARA(C$2:C849)</f>
        <v>9.6883921620080943E-2</v>
      </c>
      <c r="M849">
        <f ca="1">(L849-L848)/D849</f>
        <v>-2.3821681451676339E-2</v>
      </c>
      <c r="N849">
        <f t="shared" ca="1" si="1746"/>
        <v>-32.590668711475708</v>
      </c>
      <c r="O849" t="b">
        <f ca="1">IF(OR(O848,M849*MIN((B849-B$2)*Analysis!$B$19,1)&gt;Analysis!$B$18),TRUE,FALSE)</f>
        <v>1</v>
      </c>
      <c r="P849">
        <f ca="1">IF(O849,P848,SUM(C$2:C849)/COUNT(C$2:C849))</f>
        <v>9.8538943641176484</v>
      </c>
      <c r="Q849">
        <f ca="1">IF(O849,C849-P849,0)</f>
        <v>0.18630709588235206</v>
      </c>
      <c r="R849">
        <f ca="1">R848+Q849*$D849</f>
        <v>8.8245225570202646E-2</v>
      </c>
      <c r="S849">
        <f t="shared" ca="1" si="1747"/>
        <v>-0.47998606533357985</v>
      </c>
      <c r="U849">
        <f ca="1">MEDIAN2(Q849,Analysis!$B$5,2)</f>
        <v>0.18630709588235206</v>
      </c>
      <c r="V849">
        <f t="shared" ref="V849:W849" ca="1" si="1774">V848+U849*$D849</f>
        <v>8.8245225570202646E-2</v>
      </c>
      <c r="W849">
        <f t="shared" ca="1" si="1774"/>
        <v>-0.47998606533357985</v>
      </c>
      <c r="Y849">
        <f ca="1">AVERAGE2(U849,Analysis!$B$5,2)</f>
        <v>0.18630709588235206</v>
      </c>
      <c r="Z849">
        <f t="shared" ref="Z849:AA849" ca="1" si="1775">Z848+Y849*$D849</f>
        <v>8.8245225570202646E-2</v>
      </c>
      <c r="AA849">
        <f t="shared" ca="1" si="1775"/>
        <v>-0.47998606533357985</v>
      </c>
      <c r="AD849">
        <f ca="1">IF(B849&gt;0,C849-Analysis!$B$14,0)</f>
        <v>0.1834853150571405</v>
      </c>
      <c r="AE849">
        <f ca="1">IF(B849&gt;0,AE848+AD849*$D849,0)</f>
        <v>3.6026575919430363E-2</v>
      </c>
      <c r="AF849">
        <f ca="1">IF(B849&gt;0,AF848+AE849*$D849,0)</f>
        <v>-1.0516343874486305</v>
      </c>
      <c r="AG849">
        <f ca="1">IF(AND(B849&gt;Analysis!$B$34,B849&lt;Analysis!$B$35),FilterInput(AD849,Analysis!$B$29,Analysis!$B$30),0)</f>
        <v>0.1834853150571405</v>
      </c>
      <c r="AH849">
        <f ca="1">MEDIAN2(AG849,Analysis!$B$5,2)</f>
        <v>0.1834853150571405</v>
      </c>
      <c r="AI849">
        <f ca="1">AVERAGE2(AH849,Analysis!$B$6,2)</f>
        <v>0.1834853150571405</v>
      </c>
      <c r="AJ849">
        <f ca="1">INTEGRAL2(AI849,$B849,AJ848,AI848,$B848,Analysis!$B$22)</f>
        <v>-1.7038066134716482E-2</v>
      </c>
      <c r="AK849">
        <f ca="1">IF(AND(B849&lt;Analysis!$B$35,B849&gt;Analysis!$B$34),INTEGRAL2(AJ849,$B849,AK848,AJ848,$B848,Analysis!$B$23),0)</f>
        <v>-0.98193384237105152</v>
      </c>
      <c r="AM849">
        <f>Analysis!$B$31*'Flight Input'!U849+IF('Flight Input'!U849 &gt; 0,Analysis!$B$32,0)</f>
        <v>-0.92556199999999988</v>
      </c>
      <c r="AN849">
        <f ca="1">_xlfn.COVARIANCE.P($AK$102:$AK$1171,AM849:AM1918)</f>
        <v>0</v>
      </c>
      <c r="AO849">
        <f t="shared" ca="1" si="1743"/>
        <v>5.6371842371051639E-2</v>
      </c>
    </row>
    <row r="850" spans="1:41" x14ac:dyDescent="0.3">
      <c r="A850">
        <v>848</v>
      </c>
      <c r="B850">
        <f>'Flight Input'!M850</f>
        <v>18.027514000001247</v>
      </c>
      <c r="C850">
        <f ca="1">INDIRECT(CONCATENATE("'Flight Input'!",Analysis!$B$2,A850+2))</f>
        <v>10.07010234</v>
      </c>
      <c r="D850">
        <f t="shared" si="1740"/>
        <v>3.2691000000340864E-2</v>
      </c>
      <c r="F850">
        <f t="shared" ca="1" si="1744"/>
        <v>177.21662741183883</v>
      </c>
      <c r="G850">
        <f t="shared" ca="1" si="1745"/>
        <v>1598.0948602592864</v>
      </c>
      <c r="I850">
        <f>SUM(D$2:D850)/COUNT(D$2:D850)</f>
        <v>2.1196832547176664E-2</v>
      </c>
      <c r="J850">
        <f>D850/I850</f>
        <v>1.5422587279293849</v>
      </c>
      <c r="L850">
        <f ca="1">VARA(C$2:C850)</f>
        <v>9.6800364757700583E-2</v>
      </c>
      <c r="M850">
        <f ca="1">(L850-L849)/D850</f>
        <v>-2.5559592052702227E-3</v>
      </c>
      <c r="N850">
        <f t="shared" ca="1" si="1746"/>
        <v>0.9146517390011869</v>
      </c>
      <c r="O850" t="b">
        <f ca="1">IF(OR(O849,M850*MIN((B850-B$2)*Analysis!$B$19,1)&gt;Analysis!$B$18),TRUE,FALSE)</f>
        <v>1</v>
      </c>
      <c r="P850">
        <f ca="1">IF(O850,P849,SUM(C$2:C850)/COUNT(C$2:C850))</f>
        <v>9.8538943641176484</v>
      </c>
      <c r="Q850">
        <f ca="1">IF(O850,C850-P850,0)</f>
        <v>0.21620797588235163</v>
      </c>
      <c r="R850">
        <f ca="1">R849+Q850*$D850</f>
        <v>9.5313280509846304E-2</v>
      </c>
      <c r="S850">
        <f t="shared" ca="1" si="1747"/>
        <v>-0.47687017888039995</v>
      </c>
      <c r="U850">
        <f ca="1">MEDIAN2(Q850,Analysis!$B$5,2)</f>
        <v>0.21620797588235163</v>
      </c>
      <c r="V850">
        <f t="shared" ref="V850:W850" ca="1" si="1776">V849+U850*$D850</f>
        <v>9.5313280509846304E-2</v>
      </c>
      <c r="W850">
        <f t="shared" ca="1" si="1776"/>
        <v>-0.47687017888039995</v>
      </c>
      <c r="Y850">
        <f ca="1">AVERAGE2(U850,Analysis!$B$5,2)</f>
        <v>0.21620797588235163</v>
      </c>
      <c r="Z850">
        <f t="shared" ref="Z850:AA850" ca="1" si="1777">Z849+Y850*$D850</f>
        <v>9.5313280509846304E-2</v>
      </c>
      <c r="AA850">
        <f t="shared" ca="1" si="1777"/>
        <v>-0.47687017888039995</v>
      </c>
      <c r="AD850">
        <f ca="1">IF(B850&gt;0,C850-Analysis!$B$14,0)</f>
        <v>0.21338619505714007</v>
      </c>
      <c r="AE850">
        <f ca="1">IF(B850&gt;0,AE849+AD850*$D850,0)</f>
        <v>4.3002384022116064E-2</v>
      </c>
      <c r="AF850">
        <f ca="1">IF(B850&gt;0,AF849+AE850*$D850,0)</f>
        <v>-1.0502285965125489</v>
      </c>
      <c r="AG850">
        <f ca="1">IF(AND(B850&gt;Analysis!$B$34,B850&lt;Analysis!$B$35),FilterInput(AD850,Analysis!$B$29,Analysis!$B$30),0)</f>
        <v>0.21338619505714007</v>
      </c>
      <c r="AH850">
        <f ca="1">MEDIAN2(AG850,Analysis!$B$5,2)</f>
        <v>0.21338619505714007</v>
      </c>
      <c r="AI850">
        <f ca="1">AVERAGE2(AH850,Analysis!$B$6,2)</f>
        <v>0.21338619505714007</v>
      </c>
      <c r="AJ850">
        <f ca="1">INTEGRAL2(AI850,$B850,AJ849,AI849,$B849,Analysis!$B$22)</f>
        <v>-1.0491229697622336E-2</v>
      </c>
      <c r="AK850">
        <f ca="1">IF(AND(B850&lt;Analysis!$B$35,B850&gt;Analysis!$B$34),INTEGRAL2(AJ850,$B850,AK849,AJ849,$B849,Analysis!$B$23),0)</f>
        <v>-0.98236592872295125</v>
      </c>
      <c r="AM850">
        <f>Analysis!$B$31*'Flight Input'!U850+IF('Flight Input'!U850 &gt; 0,Analysis!$B$32,0)</f>
        <v>-0.92556199999999988</v>
      </c>
      <c r="AN850">
        <f ca="1">_xlfn.COVARIANCE.P($AK$102:$AK$1171,AM850:AM1919)</f>
        <v>0</v>
      </c>
      <c r="AO850">
        <f t="shared" ca="1" si="1743"/>
        <v>5.6803928722951369E-2</v>
      </c>
    </row>
    <row r="851" spans="1:41" x14ac:dyDescent="0.3">
      <c r="A851">
        <v>849</v>
      </c>
      <c r="B851">
        <f>'Flight Input'!M851</f>
        <v>18.050101000000723</v>
      </c>
      <c r="C851">
        <f ca="1">INDIRECT(CONCATENATE("'Flight Input'!",Analysis!$B$2,A851+2))</f>
        <v>10.26749916</v>
      </c>
      <c r="D851">
        <f t="shared" si="1740"/>
        <v>2.2586999999475665E-2</v>
      </c>
      <c r="F851">
        <f t="shared" ca="1" si="1744"/>
        <v>177.44853941536036</v>
      </c>
      <c r="G851">
        <f t="shared" ca="1" si="1745"/>
        <v>1602.1028904189682</v>
      </c>
      <c r="I851">
        <f>SUM(D$2:D851)/COUNT(D$2:D851)</f>
        <v>2.1198469964670539E-2</v>
      </c>
      <c r="J851">
        <f>D851/I851</f>
        <v>1.0655014270897503</v>
      </c>
      <c r="L851">
        <f ca="1">VARA(C$2:C851)</f>
        <v>9.6837662537536173E-2</v>
      </c>
      <c r="M851">
        <f ca="1">(L851-L850)/D851</f>
        <v>1.6512940999892152E-3</v>
      </c>
      <c r="N851">
        <f t="shared" ca="1" si="1746"/>
        <v>8.7393996548714821</v>
      </c>
      <c r="O851" t="b">
        <f ca="1">IF(OR(O850,M851*MIN((B851-B$2)*Analysis!$B$19,1)&gt;Analysis!$B$18),TRUE,FALSE)</f>
        <v>1</v>
      </c>
      <c r="P851">
        <f ca="1">IF(O851,P850,SUM(C$2:C851)/COUNT(C$2:C851))</f>
        <v>9.8538943641176484</v>
      </c>
      <c r="Q851">
        <f ca="1">IF(O851,C851-P851,0)</f>
        <v>0.41360479588235144</v>
      </c>
      <c r="R851">
        <f ca="1">R850+Q851*$D851</f>
        <v>0.10465537203422411</v>
      </c>
      <c r="S851">
        <f t="shared" ca="1" si="1747"/>
        <v>-0.47450632799231779</v>
      </c>
      <c r="U851">
        <f ca="1">MEDIAN2(Q851,Analysis!$B$5,2)</f>
        <v>0.41360479588235144</v>
      </c>
      <c r="V851">
        <f t="shared" ref="V851:W851" ca="1" si="1778">V850+U851*$D851</f>
        <v>0.10465537203422411</v>
      </c>
      <c r="W851">
        <f t="shared" ca="1" si="1778"/>
        <v>-0.47450632799231779</v>
      </c>
      <c r="Y851">
        <f ca="1">AVERAGE2(U851,Analysis!$B$5,2)</f>
        <v>0.41360479588235144</v>
      </c>
      <c r="Z851">
        <f t="shared" ref="Z851:AA851" ca="1" si="1779">Z850+Y851*$D851</f>
        <v>0.10465537203422411</v>
      </c>
      <c r="AA851">
        <f t="shared" ca="1" si="1779"/>
        <v>-0.47450632799231779</v>
      </c>
      <c r="AD851">
        <f ca="1">IF(B851&gt;0,C851-Analysis!$B$14,0)</f>
        <v>0.41078301505713988</v>
      </c>
      <c r="AE851">
        <f ca="1">IF(B851&gt;0,AE850+AD851*$D851,0)</f>
        <v>5.2280739982996295E-2</v>
      </c>
      <c r="AF851">
        <f ca="1">IF(B851&gt;0,AF850+AE851*$D851,0)</f>
        <v>-1.0490477314385804</v>
      </c>
      <c r="AG851">
        <f ca="1">IF(AND(B851&gt;Analysis!$B$34,B851&lt;Analysis!$B$35),FilterInput(AD851,Analysis!$B$29,Analysis!$B$30),0)</f>
        <v>0.41078301505713988</v>
      </c>
      <c r="AH851">
        <f ca="1">MEDIAN2(AG851,Analysis!$B$5,2)</f>
        <v>0.41078301505713988</v>
      </c>
      <c r="AI851">
        <f ca="1">AVERAGE2(AH851,Analysis!$B$6,2)</f>
        <v>0.41078301505713988</v>
      </c>
      <c r="AJ851">
        <f ca="1">INTEGRAL2(AI851,$B851,AJ850,AI850,$B850,Analysis!$B$22)</f>
        <v>-5.3116521748768309E-3</v>
      </c>
      <c r="AK851">
        <f ca="1">IF(AND(B851&lt;Analysis!$B$35,B851&gt;Analysis!$B$34),INTEGRAL2(AJ851,$B851,AK850,AJ850,$B850,Analysis!$B$23),0)</f>
        <v>-0.98258794896615775</v>
      </c>
      <c r="AM851">
        <f>Analysis!$B$31*'Flight Input'!U851+IF('Flight Input'!U851 &gt; 0,Analysis!$B$32,0)</f>
        <v>-0.92754899999999996</v>
      </c>
      <c r="AN851">
        <f ca="1">_xlfn.COVARIANCE.P($AK$102:$AK$1171,AM851:AM1920)</f>
        <v>0</v>
      </c>
      <c r="AO851">
        <f t="shared" ca="1" si="1743"/>
        <v>5.5038948966157797E-2</v>
      </c>
    </row>
    <row r="852" spans="1:41" x14ac:dyDescent="0.3">
      <c r="A852">
        <v>850</v>
      </c>
      <c r="B852">
        <f>'Flight Input'!M852</f>
        <v>18.062420999995084</v>
      </c>
      <c r="C852">
        <f ca="1">INDIRECT(CONCATENATE("'Flight Input'!",Analysis!$B$2,A852+2))</f>
        <v>10.19753424</v>
      </c>
      <c r="D852">
        <f t="shared" si="1740"/>
        <v>1.2319999994360842E-2</v>
      </c>
      <c r="F852">
        <f t="shared" ca="1" si="1744"/>
        <v>177.57417303713964</v>
      </c>
      <c r="G852">
        <f t="shared" ca="1" si="1745"/>
        <v>1604.2906042297843</v>
      </c>
      <c r="I852">
        <f>SUM(D$2:D852)/COUNT(D$2:D852)</f>
        <v>2.1188024705881936E-2</v>
      </c>
      <c r="J852">
        <f>D852/I852</f>
        <v>0.58146052618773514</v>
      </c>
      <c r="L852">
        <f ca="1">VARA(C$2:C852)</f>
        <v>9.6821368943155017E-2</v>
      </c>
      <c r="M852">
        <f ca="1">(L852-L851)/D852</f>
        <v>-1.322532012062819E-3</v>
      </c>
      <c r="N852">
        <f t="shared" ca="1" si="1746"/>
        <v>-5.6789707818202055</v>
      </c>
      <c r="O852" t="b">
        <f ca="1">IF(OR(O851,M852*MIN((B852-B$2)*Analysis!$B$19,1)&gt;Analysis!$B$18),TRUE,FALSE)</f>
        <v>1</v>
      </c>
      <c r="P852">
        <f ca="1">IF(O852,P851,SUM(C$2:C852)/COUNT(C$2:C852))</f>
        <v>9.8538943641176484</v>
      </c>
      <c r="Q852">
        <f ca="1">IF(O852,C852-P852,0)</f>
        <v>0.34363987588235112</v>
      </c>
      <c r="R852">
        <f ca="1">R851+Q852*$D852</f>
        <v>0.10888901530315684</v>
      </c>
      <c r="S852">
        <f t="shared" ca="1" si="1747"/>
        <v>-0.47316481532439691</v>
      </c>
      <c r="U852">
        <f ca="1">MEDIAN2(Q852,Analysis!$B$5,2)</f>
        <v>0.34363987588235112</v>
      </c>
      <c r="V852">
        <f t="shared" ref="V852:W852" ca="1" si="1780">V851+U852*$D852</f>
        <v>0.10888901530315684</v>
      </c>
      <c r="W852">
        <f t="shared" ca="1" si="1780"/>
        <v>-0.47316481532439691</v>
      </c>
      <c r="Y852">
        <f ca="1">AVERAGE2(U852,Analysis!$B$5,2)</f>
        <v>0.34363987588235112</v>
      </c>
      <c r="Z852">
        <f t="shared" ref="Z852:AA852" ca="1" si="1781">Z851+Y852*$D852</f>
        <v>0.10888901530315684</v>
      </c>
      <c r="AA852">
        <f t="shared" ca="1" si="1781"/>
        <v>-0.47316481532439691</v>
      </c>
      <c r="AD852">
        <f ca="1">IF(B852&gt;0,C852-Analysis!$B$14,0)</f>
        <v>0.34081809505713956</v>
      </c>
      <c r="AE852">
        <f ca="1">IF(B852&gt;0,AE851+AD852*$D852,0)</f>
        <v>5.6479618912178328E-2</v>
      </c>
      <c r="AF852">
        <f ca="1">IF(B852&gt;0,AF851+AE852*$D852,0)</f>
        <v>-1.048351902533901</v>
      </c>
      <c r="AG852">
        <f ca="1">IF(AND(B852&gt;Analysis!$B$34,B852&lt;Analysis!$B$35),FilterInput(AD852,Analysis!$B$29,Analysis!$B$30),0)</f>
        <v>0.34081809505713956</v>
      </c>
      <c r="AH852">
        <f ca="1">MEDIAN2(AG852,Analysis!$B$5,2)</f>
        <v>0.34081809505713956</v>
      </c>
      <c r="AI852">
        <f ca="1">AVERAGE2(AH852,Analysis!$B$6,2)</f>
        <v>0.34081809505713956</v>
      </c>
      <c r="AJ852">
        <f ca="1">INTEGRAL2(AI852,$B852,AJ851,AI851,$B851,Analysis!$B$22)</f>
        <v>1.5506640509788778E-3</v>
      </c>
      <c r="AK852">
        <f ca="1">IF(AND(B852&lt;Analysis!$B$35,B852&gt;Analysis!$B$34),INTEGRAL2(AJ852,$B852,AK851,AJ851,$B851,Analysis!$B$23),0)</f>
        <v>-0.9828167125384597</v>
      </c>
      <c r="AM852">
        <f>Analysis!$B$31*'Flight Input'!U852+IF('Flight Input'!U852 &gt; 0,Analysis!$B$32,0)</f>
        <v>-0.92754899999999996</v>
      </c>
      <c r="AN852">
        <f ca="1">_xlfn.COVARIANCE.P($AK$102:$AK$1171,AM852:AM1921)</f>
        <v>0</v>
      </c>
      <c r="AO852">
        <f t="shared" ca="1" si="1743"/>
        <v>5.5267712538459746E-2</v>
      </c>
    </row>
    <row r="853" spans="1:41" x14ac:dyDescent="0.3">
      <c r="A853">
        <v>851</v>
      </c>
      <c r="B853">
        <f>'Flight Input'!M853</f>
        <v>18.106587999995099</v>
      </c>
      <c r="C853">
        <f ca="1">INDIRECT(CONCATENATE("'Flight Input'!",Analysis!$B$2,A853+2))</f>
        <v>10.102514579999999</v>
      </c>
      <c r="D853">
        <f t="shared" si="1740"/>
        <v>4.4167000000015832E-2</v>
      </c>
      <c r="F853">
        <f t="shared" ca="1" si="1744"/>
        <v>178.02037079859466</v>
      </c>
      <c r="G853">
        <f t="shared" ca="1" si="1745"/>
        <v>1612.1532299468486</v>
      </c>
      <c r="I853">
        <f>SUM(D$2:D853)/COUNT(D$2:D853)</f>
        <v>2.1215027027026632E-2</v>
      </c>
      <c r="J853">
        <f>D853/I853</f>
        <v>2.0818733788908119</v>
      </c>
      <c r="L853">
        <f ca="1">VARA(C$2:C853)</f>
        <v>9.6751263875924726E-2</v>
      </c>
      <c r="M853">
        <f ca="1">(L853-L852)/D853</f>
        <v>-1.5872725616470783E-3</v>
      </c>
      <c r="N853">
        <f t="shared" ca="1" si="1746"/>
        <v>-2.1513722915291078</v>
      </c>
      <c r="O853" t="b">
        <f ca="1">IF(OR(O852,M853*MIN((B853-B$2)*Analysis!$B$19,1)&gt;Analysis!$B$18),TRUE,FALSE)</f>
        <v>1</v>
      </c>
      <c r="P853">
        <f ca="1">IF(O853,P852,SUM(C$2:C853)/COUNT(C$2:C853))</f>
        <v>9.8538943641176484</v>
      </c>
      <c r="Q853">
        <f ca="1">IF(O853,C853-P853,0)</f>
        <v>0.24862021588235095</v>
      </c>
      <c r="R853">
        <f ca="1">R852+Q853*$D853</f>
        <v>0.11986982437803657</v>
      </c>
      <c r="S853">
        <f t="shared" ca="1" si="1747"/>
        <v>-0.46787052479109026</v>
      </c>
      <c r="U853">
        <f ca="1">MEDIAN2(Q853,Analysis!$B$5,2)</f>
        <v>0.24862021588235095</v>
      </c>
      <c r="V853">
        <f t="shared" ref="V853:W853" ca="1" si="1782">V852+U853*$D853</f>
        <v>0.11986982437803657</v>
      </c>
      <c r="W853">
        <f t="shared" ca="1" si="1782"/>
        <v>-0.46787052479109026</v>
      </c>
      <c r="Y853">
        <f ca="1">AVERAGE2(U853,Analysis!$B$5,2)</f>
        <v>0.24862021588235095</v>
      </c>
      <c r="Z853">
        <f t="shared" ref="Z853:AA853" ca="1" si="1783">Z852+Y853*$D853</f>
        <v>0.11986982437803657</v>
      </c>
      <c r="AA853">
        <f t="shared" ca="1" si="1783"/>
        <v>-0.46787052479109026</v>
      </c>
      <c r="AD853">
        <f ca="1">IF(B853&gt;0,C853-Analysis!$B$14,0)</f>
        <v>0.24579843505713939</v>
      </c>
      <c r="AE853">
        <f ca="1">IF(B853&gt;0,AE852+AD853*$D853,0)</f>
        <v>6.7335798393350896E-2</v>
      </c>
      <c r="AF853">
        <f ca="1">IF(B853&gt;0,AF852+AE853*$D853,0)</f>
        <v>-1.0453778823262607</v>
      </c>
      <c r="AG853">
        <f ca="1">IF(AND(B853&gt;Analysis!$B$34,B853&lt;Analysis!$B$35),FilterInput(AD853,Analysis!$B$29,Analysis!$B$30),0)</f>
        <v>0.24579843505713939</v>
      </c>
      <c r="AH853">
        <f ca="1">MEDIAN2(AG853,Analysis!$B$5,2)</f>
        <v>0.24579843505713939</v>
      </c>
      <c r="AI853">
        <f ca="1">AVERAGE2(AH853,Analysis!$B$6,2)</f>
        <v>0.24579843505713939</v>
      </c>
      <c r="AJ853">
        <f ca="1">INTEGRAL2(AI853,$B853,AJ852,AI852,$B852,Analysis!$B$22)</f>
        <v>1.3415837136878597E-2</v>
      </c>
      <c r="AK853">
        <f ca="1">IF(AND(B853&lt;Analysis!$B$35,B853&gt;Analysis!$B$34),INTEGRAL2(AJ853,$B853,AK852,AJ852,$B852,Analysis!$B$23),0)</f>
        <v>-0.98234372157301886</v>
      </c>
      <c r="AM853">
        <f>Analysis!$B$31*'Flight Input'!U853+IF('Flight Input'!U853 &gt; 0,Analysis!$B$32,0)</f>
        <v>-0.92556199999999988</v>
      </c>
      <c r="AN853">
        <f ca="1">_xlfn.COVARIANCE.P($AK$102:$AK$1171,AM853:AM1922)</f>
        <v>0</v>
      </c>
      <c r="AO853">
        <f t="shared" ca="1" si="1743"/>
        <v>5.6781721573018973E-2</v>
      </c>
    </row>
    <row r="854" spans="1:41" x14ac:dyDescent="0.3">
      <c r="A854">
        <v>852</v>
      </c>
      <c r="B854">
        <f>'Flight Input'!M854</f>
        <v>18.167728999993415</v>
      </c>
      <c r="C854">
        <f ca="1">INDIRECT(CONCATENATE("'Flight Input'!",Analysis!$B$2,A854+2))</f>
        <v>9.9314576100000007</v>
      </c>
      <c r="D854">
        <f t="shared" si="1740"/>
        <v>6.1140999998315237E-2</v>
      </c>
      <c r="F854">
        <f t="shared" ca="1" si="1744"/>
        <v>178.62759004831094</v>
      </c>
      <c r="G854">
        <f t="shared" ca="1" si="1745"/>
        <v>1623.0746994296915</v>
      </c>
      <c r="I854">
        <f>SUM(D$2:D854)/COUNT(D$2:D854)</f>
        <v>2.1261888497650209E-2</v>
      </c>
      <c r="J854">
        <f>D854/I854</f>
        <v>2.8756147416101974</v>
      </c>
      <c r="L854">
        <f ca="1">VARA(C$2:C854)</f>
        <v>9.663825323256732E-2</v>
      </c>
      <c r="M854">
        <f ca="1">(L854-L853)/D854</f>
        <v>-1.8483610565826498E-3</v>
      </c>
      <c r="N854">
        <f t="shared" ca="1" si="1746"/>
        <v>-2.7977457026334567</v>
      </c>
      <c r="O854" t="b">
        <f ca="1">IF(OR(O853,M854*MIN((B854-B$2)*Analysis!$B$19,1)&gt;Analysis!$B$18),TRUE,FALSE)</f>
        <v>1</v>
      </c>
      <c r="P854">
        <f ca="1">IF(O854,P853,SUM(C$2:C854)/COUNT(C$2:C854))</f>
        <v>9.8538943641176484</v>
      </c>
      <c r="Q854">
        <f ca="1">IF(O854,C854-P854,0)</f>
        <v>7.7563245882352305E-2</v>
      </c>
      <c r="R854">
        <f ca="1">R853+Q854*$D854</f>
        <v>0.1246121187943988</v>
      </c>
      <c r="S854">
        <f t="shared" ca="1" si="1747"/>
        <v>-0.46025161523609187</v>
      </c>
      <c r="U854">
        <f ca="1">MEDIAN2(Q854,Analysis!$B$5,2)</f>
        <v>7.7563245882352305E-2</v>
      </c>
      <c r="V854">
        <f t="shared" ref="V854:W854" ca="1" si="1784">V853+U854*$D854</f>
        <v>0.1246121187943988</v>
      </c>
      <c r="W854">
        <f t="shared" ca="1" si="1784"/>
        <v>-0.46025161523609187</v>
      </c>
      <c r="Y854">
        <f ca="1">AVERAGE2(U854,Analysis!$B$5,2)</f>
        <v>7.7563245882352305E-2</v>
      </c>
      <c r="Z854">
        <f t="shared" ref="Z854:AA854" ca="1" si="1785">Z853+Y854*$D854</f>
        <v>0.1246121187943988</v>
      </c>
      <c r="AA854">
        <f t="shared" ca="1" si="1785"/>
        <v>-0.46025161523609187</v>
      </c>
      <c r="AD854">
        <f ca="1">IF(B854&gt;0,C854-Analysis!$B$14,0)</f>
        <v>7.4741465057140744E-2</v>
      </c>
      <c r="AE854">
        <f ca="1">IF(B854&gt;0,AE853+AD854*$D854,0)</f>
        <v>7.1905566308283611E-2</v>
      </c>
      <c r="AF854">
        <f ca="1">IF(B854&gt;0,AF853+AE854*$D854,0)</f>
        <v>-1.0409815040967272</v>
      </c>
      <c r="AG854">
        <f ca="1">IF(AND(B854&gt;Analysis!$B$34,B854&lt;Analysis!$B$35),FilterInput(AD854,Analysis!$B$29,Analysis!$B$30),0)</f>
        <v>7.4741465057140744E-2</v>
      </c>
      <c r="AH854">
        <f ca="1">MEDIAN2(AG854,Analysis!$B$5,2)</f>
        <v>7.4741465057140744E-2</v>
      </c>
      <c r="AI854">
        <f ca="1">AVERAGE2(AH854,Analysis!$B$6,2)</f>
        <v>7.4741465057140744E-2</v>
      </c>
      <c r="AJ854">
        <f ca="1">INTEGRAL2(AI854,$B854,AJ853,AI853,$B853,Analysis!$B$22)</f>
        <v>1.9297747786346409E-2</v>
      </c>
      <c r="AK854">
        <f ca="1">IF(AND(B854&lt;Analysis!$B$35,B854&gt;Analysis!$B$34),INTEGRAL2(AJ854,$B854,AK853,AJ853,$B853,Analysis!$B$23),0)</f>
        <v>-0.98120664804154456</v>
      </c>
      <c r="AM854">
        <f>Analysis!$B$31*'Flight Input'!U854+IF('Flight Input'!U854 &gt; 0,Analysis!$B$32,0)</f>
        <v>-0.92754899999999996</v>
      </c>
      <c r="AN854">
        <f ca="1">_xlfn.COVARIANCE.P($AK$102:$AK$1171,AM854:AM1923)</f>
        <v>0</v>
      </c>
      <c r="AO854">
        <f t="shared" ca="1" si="1743"/>
        <v>5.3657648041544603E-2</v>
      </c>
    </row>
    <row r="855" spans="1:41" x14ac:dyDescent="0.3">
      <c r="A855">
        <v>853</v>
      </c>
      <c r="B855">
        <f>'Flight Input'!M855</f>
        <v>18.180475999994087</v>
      </c>
      <c r="C855">
        <f ca="1">INDIRECT(CONCATENATE("'Flight Input'!",Analysis!$B$2,A855+2))</f>
        <v>9.8945425800000013</v>
      </c>
      <c r="D855">
        <f t="shared" si="1740"/>
        <v>1.2747000000672415E-2</v>
      </c>
      <c r="F855">
        <f t="shared" ca="1" si="1744"/>
        <v>178.75371578258486</v>
      </c>
      <c r="G855">
        <f t="shared" ca="1" si="1745"/>
        <v>1625.3532730448924</v>
      </c>
      <c r="I855">
        <f>SUM(D$2:D855)/COUNT(D$2:D855)</f>
        <v>2.1251906213363012E-2</v>
      </c>
      <c r="J855">
        <f>D855/I855</f>
        <v>0.5998050185567454</v>
      </c>
      <c r="L855">
        <f ca="1">VARA(C$2:C855)</f>
        <v>9.652523643075063E-2</v>
      </c>
      <c r="M855">
        <f ca="1">(L855-L854)/D855</f>
        <v>-8.8661490398311924E-3</v>
      </c>
      <c r="N855">
        <f t="shared" ca="1" si="1746"/>
        <v>-2.8959778769947522</v>
      </c>
      <c r="O855" t="b">
        <f ca="1">IF(OR(O854,M855*MIN((B855-B$2)*Analysis!$B$19,1)&gt;Analysis!$B$18),TRUE,FALSE)</f>
        <v>1</v>
      </c>
      <c r="P855">
        <f ca="1">IF(O855,P854,SUM(C$2:C855)/COUNT(C$2:C855))</f>
        <v>9.8538943641176484</v>
      </c>
      <c r="Q855">
        <f ca="1">IF(O855,C855-P855,0)</f>
        <v>4.0648215882352901E-2</v>
      </c>
      <c r="R855">
        <f ca="1">R854+Q855*$D855</f>
        <v>0.1251302616022785</v>
      </c>
      <c r="S855">
        <f t="shared" ca="1" si="1747"/>
        <v>-0.45865657979136348</v>
      </c>
      <c r="U855">
        <f ca="1">MEDIAN2(Q855,Analysis!$B$5,2)</f>
        <v>4.0648215882352901E-2</v>
      </c>
      <c r="V855">
        <f t="shared" ref="V855:W855" ca="1" si="1786">V854+U855*$D855</f>
        <v>0.1251302616022785</v>
      </c>
      <c r="W855">
        <f t="shared" ca="1" si="1786"/>
        <v>-0.45865657979136348</v>
      </c>
      <c r="Y855">
        <f ca="1">AVERAGE2(U855,Analysis!$B$5,2)</f>
        <v>4.0648215882352901E-2</v>
      </c>
      <c r="Z855">
        <f t="shared" ref="Z855:AA855" ca="1" si="1787">Z854+Y855*$D855</f>
        <v>0.1251302616022785</v>
      </c>
      <c r="AA855">
        <f t="shared" ca="1" si="1787"/>
        <v>-0.45865657979136348</v>
      </c>
      <c r="AD855">
        <f ca="1">IF(B855&gt;0,C855-Analysis!$B$14,0)</f>
        <v>3.7826435057141339E-2</v>
      </c>
      <c r="AE855">
        <f ca="1">IF(B855&gt;0,AE854+AD855*$D855,0)</f>
        <v>7.2387739875982432E-2</v>
      </c>
      <c r="AF855">
        <f ca="1">IF(B855&gt;0,AF854+AE855*$D855,0)</f>
        <v>-1.0400587775764794</v>
      </c>
      <c r="AG855">
        <f ca="1">IF(AND(B855&gt;Analysis!$B$34,B855&lt;Analysis!$B$35),FilterInput(AD855,Analysis!$B$29,Analysis!$B$30),0)</f>
        <v>3.7826435057141339E-2</v>
      </c>
      <c r="AH855">
        <f ca="1">MEDIAN2(AG855,Analysis!$B$5,2)</f>
        <v>3.7826435057141339E-2</v>
      </c>
      <c r="AI855">
        <f ca="1">AVERAGE2(AH855,Analysis!$B$6,2)</f>
        <v>3.7826435057141339E-2</v>
      </c>
      <c r="AJ855">
        <f ca="1">INTEGRAL2(AI855,$B855,AJ854,AI854,$B854,Analysis!$B$22)</f>
        <v>2.113813497835576E-2</v>
      </c>
      <c r="AK855">
        <f ca="1">IF(AND(B855&lt;Analysis!$B$35,B855&gt;Analysis!$B$34),INTEGRAL2(AJ855,$B855,AK854,AJ854,$B854,Analysis!$B$23),0)</f>
        <v>-0.981001448473794</v>
      </c>
      <c r="AM855">
        <f>Analysis!$B$31*'Flight Input'!U855+IF('Flight Input'!U855 &gt; 0,Analysis!$B$32,0)</f>
        <v>-0.92754899999999996</v>
      </c>
      <c r="AN855">
        <f ca="1">_xlfn.COVARIANCE.P($AK$102:$AK$1171,AM855:AM1924)</f>
        <v>0</v>
      </c>
      <c r="AO855">
        <f t="shared" ca="1" si="1743"/>
        <v>5.3452448473794045E-2</v>
      </c>
    </row>
    <row r="856" spans="1:41" x14ac:dyDescent="0.3">
      <c r="A856">
        <v>854</v>
      </c>
      <c r="B856">
        <f>'Flight Input'!M856</f>
        <v>18.320932000002358</v>
      </c>
      <c r="C856">
        <f ca="1">INDIRECT(CONCATENATE("'Flight Input'!",Analysis!$B$2,A856+2))</f>
        <v>9.9343123200000001</v>
      </c>
      <c r="D856">
        <f t="shared" si="1740"/>
        <v>0.14045600000827108</v>
      </c>
      <c r="F856">
        <f t="shared" ca="1" si="1744"/>
        <v>180.14904955388494</v>
      </c>
      <c r="G856">
        <f t="shared" ca="1" si="1745"/>
        <v>1650.6562879505229</v>
      </c>
      <c r="I856">
        <f>SUM(D$2:D856)/COUNT(D$2:D856)</f>
        <v>2.139148946136642E-2</v>
      </c>
      <c r="J856">
        <f>D856/I856</f>
        <v>6.5659757008476767</v>
      </c>
      <c r="L856">
        <f ca="1">VARA(C$2:C856)</f>
        <v>9.641290849606958E-2</v>
      </c>
      <c r="M856">
        <f ca="1">(L856-L855)/D856</f>
        <v>-7.9973753114452562E-4</v>
      </c>
      <c r="N856">
        <f t="shared" ca="1" si="1746"/>
        <v>0.28314732014051974</v>
      </c>
      <c r="O856" t="b">
        <f ca="1">IF(OR(O855,M856*MIN((B856-B$2)*Analysis!$B$19,1)&gt;Analysis!$B$18),TRUE,FALSE)</f>
        <v>1</v>
      </c>
      <c r="P856">
        <f ca="1">IF(O856,P855,SUM(C$2:C856)/COUNT(C$2:C856))</f>
        <v>9.8538943641176484</v>
      </c>
      <c r="Q856">
        <f ca="1">IF(O856,C856-P856,0)</f>
        <v>8.0417955882351677E-2</v>
      </c>
      <c r="R856">
        <f ca="1">R855+Q856*$D856</f>
        <v>0.13642544601435522</v>
      </c>
      <c r="S856">
        <f t="shared" ca="1" si="1747"/>
        <v>-0.43949480734484281</v>
      </c>
      <c r="U856">
        <f ca="1">MEDIAN2(Q856,Analysis!$B$5,2)</f>
        <v>8.0417955882351677E-2</v>
      </c>
      <c r="V856">
        <f t="shared" ref="V856:W856" ca="1" si="1788">V855+U856*$D856</f>
        <v>0.13642544601435522</v>
      </c>
      <c r="W856">
        <f t="shared" ca="1" si="1788"/>
        <v>-0.43949480734484281</v>
      </c>
      <c r="Y856">
        <f ca="1">AVERAGE2(U856,Analysis!$B$5,2)</f>
        <v>8.0417955882351677E-2</v>
      </c>
      <c r="Z856">
        <f t="shared" ref="Z856:AA856" ca="1" si="1789">Z855+Y856*$D856</f>
        <v>0.13642544601435522</v>
      </c>
      <c r="AA856">
        <f t="shared" ca="1" si="1789"/>
        <v>-0.43949480734484281</v>
      </c>
      <c r="AD856">
        <f ca="1">IF(B856&gt;0,C856-Analysis!$B$14,0)</f>
        <v>7.7596175057140115E-2</v>
      </c>
      <c r="AE856">
        <f ca="1">IF(B856&gt;0,AE855+AD856*$D856,0)</f>
        <v>8.3286588240449905E-2</v>
      </c>
      <c r="AF856">
        <f ca="1">IF(B856&gt;0,AF855+AE856*$D856,0)</f>
        <v>-1.0283606765378899</v>
      </c>
      <c r="AG856">
        <f ca="1">IF(AND(B856&gt;Analysis!$B$34,B856&lt;Analysis!$B$35),FilterInput(AD856,Analysis!$B$29,Analysis!$B$30),0)</f>
        <v>7.7596175057140115E-2</v>
      </c>
      <c r="AH856">
        <f ca="1">MEDIAN2(AG856,Analysis!$B$5,2)</f>
        <v>7.7596175057140115E-2</v>
      </c>
      <c r="AI856">
        <f ca="1">AVERAGE2(AH856,Analysis!$B$6,2)</f>
        <v>7.7596175057140115E-2</v>
      </c>
      <c r="AJ856">
        <f ca="1">INTEGRAL2(AI856,$B856,AJ855,AI855,$B855,Analysis!$B$22)</f>
        <v>3.1904187249677328E-2</v>
      </c>
      <c r="AK856">
        <f ca="1">IF(AND(B856&lt;Analysis!$B$35,B856&gt;Analysis!$B$34),INTEGRAL2(AJ856,$B856,AK855,AJ855,$B855,Analysis!$B$23),0)</f>
        <v>-0.97655442351560495</v>
      </c>
      <c r="AM856">
        <f>Analysis!$B$31*'Flight Input'!U856+IF('Flight Input'!U856 &gt; 0,Analysis!$B$32,0)</f>
        <v>-0.92754899999999996</v>
      </c>
      <c r="AN856">
        <f ca="1">_xlfn.COVARIANCE.P($AK$102:$AK$1171,AM856:AM1925)</f>
        <v>0</v>
      </c>
      <c r="AO856">
        <f t="shared" ca="1" si="1743"/>
        <v>4.9005423515604996E-2</v>
      </c>
    </row>
    <row r="857" spans="1:41" x14ac:dyDescent="0.3">
      <c r="A857">
        <v>855</v>
      </c>
      <c r="B857">
        <f>'Flight Input'!M857</f>
        <v>18.380057000002125</v>
      </c>
      <c r="C857">
        <f ca="1">INDIRECT(CONCATENATE("'Flight Input'!",Analysis!$B$2,A857+2))</f>
        <v>9.9550016100000001</v>
      </c>
      <c r="D857">
        <f t="shared" si="1740"/>
        <v>5.9124999999767169E-2</v>
      </c>
      <c r="F857">
        <f t="shared" ca="1" si="1744"/>
        <v>180.73763902407387</v>
      </c>
      <c r="G857">
        <f t="shared" ca="1" si="1745"/>
        <v>1661.3424008577792</v>
      </c>
      <c r="I857">
        <f>SUM(D$2:D857)/COUNT(D$2:D857)</f>
        <v>2.1435622222230045E-2</v>
      </c>
      <c r="J857">
        <f>D857/I857</f>
        <v>2.7582590972540535</v>
      </c>
      <c r="L857">
        <f ca="1">VARA(C$2:C857)</f>
        <v>9.6302522332999296E-2</v>
      </c>
      <c r="M857">
        <f ca="1">(L857-L856)/D857</f>
        <v>-1.8669964155724004E-3</v>
      </c>
      <c r="N857">
        <f t="shared" ca="1" si="1746"/>
        <v>0.34992456659757198</v>
      </c>
      <c r="O857" t="b">
        <f ca="1">IF(OR(O856,M857*MIN((B857-B$2)*Analysis!$B$19,1)&gt;Analysis!$B$18),TRUE,FALSE)</f>
        <v>1</v>
      </c>
      <c r="P857">
        <f ca="1">IF(O857,P856,SUM(C$2:C857)/COUNT(C$2:C857))</f>
        <v>9.8538943641176484</v>
      </c>
      <c r="Q857">
        <f ca="1">IF(O857,C857-P857,0)</f>
        <v>0.10110724588235165</v>
      </c>
      <c r="R857">
        <f ca="1">R856+Q857*$D857</f>
        <v>0.14240341192712572</v>
      </c>
      <c r="S857">
        <f t="shared" ca="1" si="1747"/>
        <v>-0.43107520561468465</v>
      </c>
      <c r="U857">
        <f ca="1">MEDIAN2(Q857,Analysis!$B$5,2)</f>
        <v>0.10110724588235165</v>
      </c>
      <c r="V857">
        <f t="shared" ref="V857:W857" ca="1" si="1790">V856+U857*$D857</f>
        <v>0.14240341192712572</v>
      </c>
      <c r="W857">
        <f t="shared" ca="1" si="1790"/>
        <v>-0.43107520561468465</v>
      </c>
      <c r="Y857">
        <f ca="1">AVERAGE2(U857,Analysis!$B$5,2)</f>
        <v>0.10110724588235165</v>
      </c>
      <c r="Z857">
        <f t="shared" ref="Z857:AA857" ca="1" si="1791">Z856+Y857*$D857</f>
        <v>0.14240341192712572</v>
      </c>
      <c r="AA857">
        <f t="shared" ca="1" si="1791"/>
        <v>-0.43107520561468465</v>
      </c>
      <c r="AD857">
        <f ca="1">IF(B857&gt;0,C857-Analysis!$B$14,0)</f>
        <v>9.8285465057140087E-2</v>
      </c>
      <c r="AE857">
        <f ca="1">IF(B857&gt;0,AE856+AD857*$D857,0)</f>
        <v>8.9097716361930424E-2</v>
      </c>
      <c r="AF857">
        <f ca="1">IF(B857&gt;0,AF856+AE857*$D857,0)</f>
        <v>-1.0230927740580116</v>
      </c>
      <c r="AG857">
        <f ca="1">IF(AND(B857&gt;Analysis!$B$34,B857&lt;Analysis!$B$35),FilterInput(AD857,Analysis!$B$29,Analysis!$B$30),0)</f>
        <v>9.8285465057140087E-2</v>
      </c>
      <c r="AH857">
        <f ca="1">MEDIAN2(AG857,Analysis!$B$5,2)</f>
        <v>9.8285465057140087E-2</v>
      </c>
      <c r="AI857">
        <f ca="1">AVERAGE2(AH857,Analysis!$B$6,2)</f>
        <v>9.8285465057140087E-2</v>
      </c>
      <c r="AJ857">
        <f ca="1">INTEGRAL2(AI857,$B857,AJ856,AI856,$B856,Analysis!$B$22)</f>
        <v>3.7551200749423592E-2</v>
      </c>
      <c r="AK857">
        <f ca="1">IF(AND(B857&lt;Analysis!$B$35,B857&gt;Analysis!$B$34),INTEGRAL2(AJ857,$B857,AK856,AJ856,$B856,Analysis!$B$23),0)</f>
        <v>-0.97437671060652431</v>
      </c>
      <c r="AM857">
        <f>Analysis!$B$31*'Flight Input'!U857+IF('Flight Input'!U857 &gt; 0,Analysis!$B$32,0)</f>
        <v>-0.92754899999999996</v>
      </c>
      <c r="AN857">
        <f ca="1">_xlfn.COVARIANCE.P($AK$102:$AK$1171,AM857:AM1926)</f>
        <v>0</v>
      </c>
      <c r="AO857">
        <f t="shared" ca="1" si="1743"/>
        <v>4.6827710606524353E-2</v>
      </c>
    </row>
    <row r="858" spans="1:41" x14ac:dyDescent="0.3">
      <c r="A858">
        <v>856</v>
      </c>
      <c r="B858">
        <f>'Flight Input'!M858</f>
        <v>18.405499000000418</v>
      </c>
      <c r="C858">
        <f ca="1">INDIRECT(CONCATENATE("'Flight Input'!",Analysis!$B$2,A858+2))</f>
        <v>9.9088455599999996</v>
      </c>
      <c r="D858">
        <f t="shared" si="1740"/>
        <v>2.5441999998292886E-2</v>
      </c>
      <c r="F858">
        <f t="shared" ca="1" si="1744"/>
        <v>180.98973987279447</v>
      </c>
      <c r="G858">
        <f t="shared" ca="1" si="1745"/>
        <v>1665.9471418193139</v>
      </c>
      <c r="I858">
        <f>SUM(D$2:D858)/COUNT(D$2:D858)</f>
        <v>2.1440302570099278E-2</v>
      </c>
      <c r="J858">
        <f>D858/I858</f>
        <v>1.1866437012775366</v>
      </c>
      <c r="L858">
        <f ca="1">VARA(C$2:C858)</f>
        <v>9.6190020789242228E-2</v>
      </c>
      <c r="M858">
        <f ca="1">(L858-L857)/D858</f>
        <v>-4.4218828615917288E-3</v>
      </c>
      <c r="N858">
        <f t="shared" ca="1" si="1746"/>
        <v>-1.8141675183986101</v>
      </c>
      <c r="O858" t="b">
        <f ca="1">IF(OR(O857,M858*MIN((B858-B$2)*Analysis!$B$19,1)&gt;Analysis!$B$18),TRUE,FALSE)</f>
        <v>1</v>
      </c>
      <c r="P858">
        <f ca="1">IF(O858,P857,SUM(C$2:C858)/COUNT(C$2:C858))</f>
        <v>9.8538943641176484</v>
      </c>
      <c r="Q858">
        <f ca="1">IF(O858,C858-P858,0)</f>
        <v>5.49511958823512E-2</v>
      </c>
      <c r="R858">
        <f ca="1">R857+Q858*$D858</f>
        <v>0.1438014802526707</v>
      </c>
      <c r="S858">
        <f t="shared" ca="1" si="1747"/>
        <v>-0.4274166083543417</v>
      </c>
      <c r="U858">
        <f ca="1">MEDIAN2(Q858,Analysis!$B$5,2)</f>
        <v>5.49511958823512E-2</v>
      </c>
      <c r="V858">
        <f t="shared" ref="V858:W858" ca="1" si="1792">V857+U858*$D858</f>
        <v>0.1438014802526707</v>
      </c>
      <c r="W858">
        <f t="shared" ca="1" si="1792"/>
        <v>-0.4274166083543417</v>
      </c>
      <c r="Y858">
        <f ca="1">AVERAGE2(U858,Analysis!$B$5,2)</f>
        <v>5.49511958823512E-2</v>
      </c>
      <c r="Z858">
        <f t="shared" ref="Z858:AA858" ca="1" si="1793">Z857+Y858*$D858</f>
        <v>0.1438014802526707</v>
      </c>
      <c r="AA858">
        <f t="shared" ca="1" si="1793"/>
        <v>-0.4274166083543417</v>
      </c>
      <c r="AD858">
        <f ca="1">IF(B858&gt;0,C858-Analysis!$B$14,0)</f>
        <v>5.2129415057139639E-2</v>
      </c>
      <c r="AE858">
        <f ca="1">IF(B858&gt;0,AE857+AD858*$D858,0)</f>
        <v>9.0423992939725181E-2</v>
      </c>
      <c r="AF858">
        <f ca="1">IF(B858&gt;0,AF857+AE858*$D858,0)</f>
        <v>-1.0207922068297934</v>
      </c>
      <c r="AG858">
        <f ca="1">IF(AND(B858&gt;Analysis!$B$34,B858&lt;Analysis!$B$35),FilterInput(AD858,Analysis!$B$29,Analysis!$B$30),0)</f>
        <v>5.2129415057139639E-2</v>
      </c>
      <c r="AH858">
        <f ca="1">MEDIAN2(AG858,Analysis!$B$5,2)</f>
        <v>5.2129415057139639E-2</v>
      </c>
      <c r="AI858">
        <f ca="1">AVERAGE2(AH858,Analysis!$B$6,2)</f>
        <v>5.2129415057139639E-2</v>
      </c>
      <c r="AJ858">
        <f ca="1">INTEGRAL2(AI858,$B858,AJ857,AI857,$B857,Analysis!$B$22)</f>
        <v>3.9728321893347296E-2</v>
      </c>
      <c r="AK858">
        <f ca="1">IF(AND(B858&lt;Analysis!$B$35,B858&gt;Analysis!$B$34),INTEGRAL2(AJ858,$B858,AK857,AJ857,$B857,Analysis!$B$23),0)</f>
        <v>-0.97340402215159838</v>
      </c>
      <c r="AM858">
        <f>Analysis!$B$31*'Flight Input'!U858+IF('Flight Input'!U858 &gt; 0,Analysis!$B$32,0)</f>
        <v>-0.92754899999999996</v>
      </c>
      <c r="AN858">
        <f ca="1">_xlfn.COVARIANCE.P($AK$102:$AK$1171,AM858:AM1927)</f>
        <v>0</v>
      </c>
      <c r="AO858">
        <f t="shared" ca="1" si="1743"/>
        <v>4.5855022151598424E-2</v>
      </c>
    </row>
    <row r="859" spans="1:41" x14ac:dyDescent="0.3">
      <c r="A859">
        <v>857</v>
      </c>
      <c r="B859">
        <f>'Flight Input'!M859</f>
        <v>18.422554000004311</v>
      </c>
      <c r="C859">
        <f ca="1">INDIRECT(CONCATENATE("'Flight Input'!",Analysis!$B$2,A859+2))</f>
        <v>9.9523234800000004</v>
      </c>
      <c r="D859">
        <f t="shared" si="1740"/>
        <v>1.7055000003892928E-2</v>
      </c>
      <c r="F859">
        <f t="shared" ca="1" si="1744"/>
        <v>181.15947674978463</v>
      </c>
      <c r="G859">
        <f t="shared" ca="1" si="1745"/>
        <v>1669.0368166959868</v>
      </c>
      <c r="I859">
        <f>SUM(D$2:D859)/COUNT(D$2:D859)</f>
        <v>2.1435185530932176E-2</v>
      </c>
      <c r="J859">
        <f>D859/I859</f>
        <v>0.79565441499359113</v>
      </c>
      <c r="L859">
        <f ca="1">VARA(C$2:C859)</f>
        <v>9.6079873974878799E-2</v>
      </c>
      <c r="M859">
        <f ca="1">(L859-L858)/D859</f>
        <v>-6.4583297765046909E-3</v>
      </c>
      <c r="N859">
        <f t="shared" ca="1" si="1746"/>
        <v>2.549277044273039</v>
      </c>
      <c r="O859" t="b">
        <f ca="1">IF(OR(O858,M859*MIN((B859-B$2)*Analysis!$B$19,1)&gt;Analysis!$B$18),TRUE,FALSE)</f>
        <v>1</v>
      </c>
      <c r="P859">
        <f ca="1">IF(O859,P858,SUM(C$2:C859)/COUNT(C$2:C859))</f>
        <v>9.8538943641176484</v>
      </c>
      <c r="Q859">
        <f ca="1">IF(O859,C859-P859,0)</f>
        <v>9.8429115882352036E-2</v>
      </c>
      <c r="R859">
        <f ca="1">R858+Q859*$D859</f>
        <v>0.1454801888244274</v>
      </c>
      <c r="S859">
        <f t="shared" ca="1" si="1747"/>
        <v>-0.42493544373337472</v>
      </c>
      <c r="U859">
        <f ca="1">MEDIAN2(Q859,Analysis!$B$5,2)</f>
        <v>9.8429115882352036E-2</v>
      </c>
      <c r="V859">
        <f t="shared" ref="V859:W859" ca="1" si="1794">V858+U859*$D859</f>
        <v>0.1454801888244274</v>
      </c>
      <c r="W859">
        <f t="shared" ca="1" si="1794"/>
        <v>-0.42493544373337472</v>
      </c>
      <c r="Y859">
        <f ca="1">AVERAGE2(U859,Analysis!$B$5,2)</f>
        <v>9.8429115882352036E-2</v>
      </c>
      <c r="Z859">
        <f t="shared" ref="Z859:AA859" ca="1" si="1795">Z858+Y859*$D859</f>
        <v>0.1454801888244274</v>
      </c>
      <c r="AA859">
        <f t="shared" ca="1" si="1795"/>
        <v>-0.42493544373337472</v>
      </c>
      <c r="AD859">
        <f ca="1">IF(B859&gt;0,C859-Analysis!$B$14,0)</f>
        <v>9.5607335057140475E-2</v>
      </c>
      <c r="AE859">
        <f ca="1">IF(B859&gt;0,AE858+AD859*$D859,0)</f>
        <v>9.2054576039496905E-2</v>
      </c>
      <c r="AF859">
        <f ca="1">IF(B859&gt;0,AF858+AE859*$D859,0)</f>
        <v>-1.0192222160350815</v>
      </c>
      <c r="AG859">
        <f ca="1">IF(AND(B859&gt;Analysis!$B$34,B859&lt;Analysis!$B$35),FilterInput(AD859,Analysis!$B$29,Analysis!$B$30),0)</f>
        <v>9.5607335057140475E-2</v>
      </c>
      <c r="AH859">
        <f ca="1">MEDIAN2(AG859,Analysis!$B$5,2)</f>
        <v>9.5607335057140475E-2</v>
      </c>
      <c r="AI859">
        <f ca="1">AVERAGE2(AH859,Analysis!$B$6,2)</f>
        <v>9.5607335057140475E-2</v>
      </c>
      <c r="AJ859">
        <f ca="1">INTEGRAL2(AI859,$B859,AJ858,AI858,$B858,Analysis!$B$22)</f>
        <v>4.0163294059354961E-2</v>
      </c>
      <c r="AK859">
        <f ca="1">IF(AND(B859&lt;Analysis!$B$35,B859&gt;Analysis!$B$34),INTEGRAL2(AJ859,$B859,AK858,AJ858,$B858,Analysis!$B$23),0)</f>
        <v>-0.97273038648898646</v>
      </c>
      <c r="AM859">
        <f>Analysis!$B$31*'Flight Input'!U859+IF('Flight Input'!U859 &gt; 0,Analysis!$B$32,0)</f>
        <v>-0.92754899999999996</v>
      </c>
      <c r="AN859">
        <f ca="1">_xlfn.COVARIANCE.P($AK$102:$AK$1171,AM859:AM1928)</f>
        <v>0</v>
      </c>
      <c r="AO859">
        <f t="shared" ca="1" si="1743"/>
        <v>4.5181386488986508E-2</v>
      </c>
    </row>
    <row r="860" spans="1:41" x14ac:dyDescent="0.3">
      <c r="A860">
        <v>858</v>
      </c>
      <c r="B860">
        <f>'Flight Input'!M860</f>
        <v>18.450954999992973</v>
      </c>
      <c r="C860">
        <f ca="1">INDIRECT(CONCATENATE("'Flight Input'!",Analysis!$B$2,A860+2))</f>
        <v>9.7948337399999996</v>
      </c>
      <c r="D860">
        <f t="shared" si="1740"/>
        <v>2.8400999988662079E-2</v>
      </c>
      <c r="F860">
        <f t="shared" ca="1" si="1744"/>
        <v>181.4376598227233</v>
      </c>
      <c r="G860">
        <f t="shared" ca="1" si="1745"/>
        <v>1674.1898276705549</v>
      </c>
      <c r="I860">
        <f>SUM(D$2:D860)/COUNT(D$2:D860)</f>
        <v>2.1443304195801326E-2</v>
      </c>
      <c r="J860">
        <f>D860/I860</f>
        <v>1.3244693881749388</v>
      </c>
      <c r="L860">
        <f ca="1">VARA(C$2:C860)</f>
        <v>9.5983330490077498E-2</v>
      </c>
      <c r="M860">
        <f ca="1">(L860-L859)/D860</f>
        <v>-3.399298786656871E-3</v>
      </c>
      <c r="N860">
        <f t="shared" ca="1" si="1746"/>
        <v>-5.5452181283360469</v>
      </c>
      <c r="O860" t="b">
        <f ca="1">IF(OR(O859,M860*MIN((B860-B$2)*Analysis!$B$19,1)&gt;Analysis!$B$18),TRUE,FALSE)</f>
        <v>1</v>
      </c>
      <c r="P860">
        <f ca="1">IF(O860,P859,SUM(C$2:C860)/COUNT(C$2:C860))</f>
        <v>9.8538943641176484</v>
      </c>
      <c r="Q860">
        <f ca="1">IF(O860,C860-P860,0)</f>
        <v>-5.9060624117648786E-2</v>
      </c>
      <c r="R860">
        <f ca="1">R859+Q860*$D860</f>
        <v>0.14380280803953169</v>
      </c>
      <c r="S860">
        <f t="shared" ca="1" si="1747"/>
        <v>-0.4208513001838744</v>
      </c>
      <c r="U860">
        <f ca="1">MEDIAN2(Q860,Analysis!$B$5,2)</f>
        <v>-5.9060624117648786E-2</v>
      </c>
      <c r="V860">
        <f t="shared" ref="V860:W860" ca="1" si="1796">V859+U860*$D860</f>
        <v>0.14380280803953169</v>
      </c>
      <c r="W860">
        <f t="shared" ca="1" si="1796"/>
        <v>-0.4208513001838744</v>
      </c>
      <c r="Y860">
        <f ca="1">AVERAGE2(U860,Analysis!$B$5,2)</f>
        <v>-5.9060624117648786E-2</v>
      </c>
      <c r="Z860">
        <f t="shared" ref="Z860:AA860" ca="1" si="1797">Z859+Y860*$D860</f>
        <v>0.14380280803953169</v>
      </c>
      <c r="AA860">
        <f t="shared" ca="1" si="1797"/>
        <v>-0.4208513001838744</v>
      </c>
      <c r="AD860">
        <f ca="1">IF(B860&gt;0,C860-Analysis!$B$14,0)</f>
        <v>-6.1882404942860347E-2</v>
      </c>
      <c r="AE860">
        <f ca="1">IF(B860&gt;0,AE859+AD860*$D860,0)</f>
        <v>9.0297053857416348E-2</v>
      </c>
      <c r="AF860">
        <f ca="1">IF(B860&gt;0,AF859+AE860*$D860,0)</f>
        <v>-1.0166576894095007</v>
      </c>
      <c r="AG860">
        <f ca="1">IF(AND(B860&gt;Analysis!$B$34,B860&lt;Analysis!$B$35),FilterInput(AD860,Analysis!$B$29,Analysis!$B$30),0)</f>
        <v>-6.1882404942860347E-2</v>
      </c>
      <c r="AH860">
        <f ca="1">MEDIAN2(AG860,Analysis!$B$5,2)</f>
        <v>-6.1882404942860347E-2</v>
      </c>
      <c r="AI860">
        <f ca="1">AVERAGE2(AH860,Analysis!$B$6,2)</f>
        <v>-6.1882404942860347E-2</v>
      </c>
      <c r="AJ860">
        <f ca="1">INTEGRAL2(AI860,$B860,AJ859,AI859,$B859,Analysis!$B$22)</f>
        <v>4.1006479179464012E-2</v>
      </c>
      <c r="AK860">
        <f ca="1">IF(AND(B860&lt;Analysis!$B$35,B860&gt;Analysis!$B$34),INTEGRAL2(AJ860,$B860,AK859,AJ859,$B859,Analysis!$B$23),0)</f>
        <v>-0.97157897288861284</v>
      </c>
      <c r="AM860">
        <f>Analysis!$B$31*'Flight Input'!U860+IF('Flight Input'!U860 &gt; 0,Analysis!$B$32,0)</f>
        <v>-0.92754899999999996</v>
      </c>
      <c r="AN860">
        <f ca="1">_xlfn.COVARIANCE.P($AK$102:$AK$1171,AM860:AM1929)</f>
        <v>0</v>
      </c>
      <c r="AO860">
        <f t="shared" ca="1" si="1743"/>
        <v>4.4029972888612878E-2</v>
      </c>
    </row>
    <row r="861" spans="1:41" x14ac:dyDescent="0.3">
      <c r="A861">
        <v>859</v>
      </c>
      <c r="B861">
        <f>'Flight Input'!M861</f>
        <v>18.457024000003003</v>
      </c>
      <c r="C861">
        <f ca="1">INDIRECT(CONCATENATE("'Flight Input'!",Analysis!$B$2,A861+2))</f>
        <v>9.7426641600000004</v>
      </c>
      <c r="D861">
        <f t="shared" si="1740"/>
        <v>6.0690000100294128E-3</v>
      </c>
      <c r="F861">
        <f t="shared" ca="1" si="1744"/>
        <v>181.49678805160806</v>
      </c>
      <c r="G861">
        <f t="shared" ca="1" si="1745"/>
        <v>1675.2913316790605</v>
      </c>
      <c r="I861">
        <f>SUM(D$2:D861)/COUNT(D$2:D861)</f>
        <v>2.142540628638832E-2</v>
      </c>
      <c r="J861">
        <f>D861/I861</f>
        <v>0.28326184012132749</v>
      </c>
      <c r="L861">
        <f ca="1">VARA(C$2:C861)</f>
        <v>9.5904095696198302E-2</v>
      </c>
      <c r="M861">
        <f ca="1">(L861-L860)/D861</f>
        <v>-1.3055658880912074E-2</v>
      </c>
      <c r="N861">
        <f t="shared" ca="1" si="1746"/>
        <v>-8.5960751217310403</v>
      </c>
      <c r="O861" t="b">
        <f ca="1">IF(OR(O860,M861*MIN((B861-B$2)*Analysis!$B$19,1)&gt;Analysis!$B$18),TRUE,FALSE)</f>
        <v>1</v>
      </c>
      <c r="P861">
        <f ca="1">IF(O861,P860,SUM(C$2:C861)/COUNT(C$2:C861))</f>
        <v>9.8538943641176484</v>
      </c>
      <c r="Q861">
        <f ca="1">IF(O861,C861-P861,0)</f>
        <v>-0.11123020411764806</v>
      </c>
      <c r="R861">
        <f ca="1">R860+Q861*$D861</f>
        <v>0.1431277519296261</v>
      </c>
      <c r="S861">
        <f t="shared" ca="1" si="1747"/>
        <v>-0.41998265785597799</v>
      </c>
      <c r="U861">
        <f ca="1">MEDIAN2(Q861,Analysis!$B$5,2)</f>
        <v>-0.11123020411764806</v>
      </c>
      <c r="V861">
        <f t="shared" ref="V861:W861" ca="1" si="1798">V860+U861*$D861</f>
        <v>0.1431277519296261</v>
      </c>
      <c r="W861">
        <f t="shared" ca="1" si="1798"/>
        <v>-0.41998265785597799</v>
      </c>
      <c r="Y861">
        <f ca="1">AVERAGE2(U861,Analysis!$B$5,2)</f>
        <v>-0.11123020411764806</v>
      </c>
      <c r="Z861">
        <f t="shared" ref="Z861:AA861" ca="1" si="1799">Z860+Y861*$D861</f>
        <v>0.1431277519296261</v>
      </c>
      <c r="AA861">
        <f t="shared" ca="1" si="1799"/>
        <v>-0.41998265785597799</v>
      </c>
      <c r="AD861">
        <f ca="1">IF(B861&gt;0,C861-Analysis!$B$14,0)</f>
        <v>-0.11405198494285962</v>
      </c>
      <c r="AE861">
        <f ca="1">IF(B861&gt;0,AE860+AD861*$D861,0)</f>
        <v>8.9604872359654253E-2</v>
      </c>
      <c r="AF861">
        <f ca="1">IF(B861&gt;0,AF860+AE861*$D861,0)</f>
        <v>-1.0161138774382512</v>
      </c>
      <c r="AG861">
        <f ca="1">IF(AND(B861&gt;Analysis!$B$34,B861&lt;Analysis!$B$35),FilterInput(AD861,Analysis!$B$29,Analysis!$B$30),0)</f>
        <v>-0.11405198494285962</v>
      </c>
      <c r="AH861">
        <f ca="1">MEDIAN2(AG861,Analysis!$B$5,2)</f>
        <v>-0.11405198494285962</v>
      </c>
      <c r="AI861">
        <f ca="1">AVERAGE2(AH861,Analysis!$B$6,2)</f>
        <v>-0.11405198494285962</v>
      </c>
      <c r="AJ861">
        <f ca="1">INTEGRAL2(AI861,$B861,AJ860,AI860,$B860,Analysis!$B$22)</f>
        <v>4.434585691379378E-2</v>
      </c>
      <c r="AK861">
        <f ca="1">IF(AND(B861&lt;Analysis!$B$35,B861&gt;Analysis!$B$34),INTEGRAL2(AJ861,$B861,AK860,AJ860,$B860,Analysis!$B$23),0)</f>
        <v>-0.97155469256855609</v>
      </c>
      <c r="AM861">
        <f>Analysis!$B$31*'Flight Input'!U861+IF('Flight Input'!U861 &gt; 0,Analysis!$B$32,0)</f>
        <v>-0.92556199999999988</v>
      </c>
      <c r="AN861">
        <f ca="1">_xlfn.COVARIANCE.P($AK$102:$AK$1171,AM861:AM1930)</f>
        <v>0</v>
      </c>
      <c r="AO861">
        <f t="shared" ca="1" si="1743"/>
        <v>4.5992692568556204E-2</v>
      </c>
    </row>
    <row r="862" spans="1:41" x14ac:dyDescent="0.3">
      <c r="A862">
        <v>860</v>
      </c>
      <c r="B862">
        <f>'Flight Input'!M862</f>
        <v>18.531701999992947</v>
      </c>
      <c r="C862">
        <f ca="1">INDIRECT(CONCATENATE("'Flight Input'!",Analysis!$B$2,A862+2))</f>
        <v>9.5469448500000009</v>
      </c>
      <c r="D862">
        <f t="shared" si="1740"/>
        <v>7.467799998994451E-2</v>
      </c>
      <c r="F862">
        <f t="shared" ca="1" si="1744"/>
        <v>182.20973479902037</v>
      </c>
      <c r="G862">
        <f t="shared" ca="1" si="1745"/>
        <v>1688.8983902525495</v>
      </c>
      <c r="I862">
        <f>SUM(D$2:D862)/COUNT(D$2:D862)</f>
        <v>2.1487327906973851E-2</v>
      </c>
      <c r="J862">
        <f>D862/I862</f>
        <v>3.4754437738024784</v>
      </c>
      <c r="L862">
        <f ca="1">VARA(C$2:C862)</f>
        <v>9.5945382452917102E-2</v>
      </c>
      <c r="M862">
        <f ca="1">(L862-L861)/D862</f>
        <v>5.5286371788692168E-4</v>
      </c>
      <c r="N862">
        <f t="shared" ca="1" si="1746"/>
        <v>-2.6208429527619015</v>
      </c>
      <c r="O862" t="b">
        <f ca="1">IF(OR(O861,M862*MIN((B862-B$2)*Analysis!$B$19,1)&gt;Analysis!$B$18),TRUE,FALSE)</f>
        <v>1</v>
      </c>
      <c r="P862">
        <f ca="1">IF(O862,P861,SUM(C$2:C862)/COUNT(C$2:C862))</f>
        <v>9.8538943641176484</v>
      </c>
      <c r="Q862">
        <f ca="1">IF(O862,C862-P862,0)</f>
        <v>-0.30694951411764748</v>
      </c>
      <c r="R862">
        <f ca="1">R861+Q862*$D862</f>
        <v>0.12020537611743495</v>
      </c>
      <c r="S862">
        <f t="shared" ca="1" si="1747"/>
        <v>-0.41100596077948892</v>
      </c>
      <c r="U862">
        <f ca="1">MEDIAN2(Q862,Analysis!$B$5,2)</f>
        <v>-0.30694951411764748</v>
      </c>
      <c r="V862">
        <f t="shared" ref="V862:W862" ca="1" si="1800">V861+U862*$D862</f>
        <v>0.12020537611743495</v>
      </c>
      <c r="W862">
        <f t="shared" ca="1" si="1800"/>
        <v>-0.41100596077948892</v>
      </c>
      <c r="Y862">
        <f ca="1">AVERAGE2(U862,Analysis!$B$5,2)</f>
        <v>-0.30694951411764748</v>
      </c>
      <c r="Z862">
        <f t="shared" ref="Z862:AA862" ca="1" si="1801">Z861+Y862*$D862</f>
        <v>0.12020537611743495</v>
      </c>
      <c r="AA862">
        <f t="shared" ca="1" si="1801"/>
        <v>-0.41100596077948892</v>
      </c>
      <c r="AD862">
        <f ca="1">IF(B862&gt;0,C862-Analysis!$B$14,0)</f>
        <v>-0.30977129494285904</v>
      </c>
      <c r="AE862">
        <f ca="1">IF(B862&gt;0,AE861+AD862*$D862,0)</f>
        <v>6.6471771599026327E-2</v>
      </c>
      <c r="AF862">
        <f ca="1">IF(B862&gt;0,AF861+AE862*$D862,0)</f>
        <v>-1.0111498984794476</v>
      </c>
      <c r="AG862">
        <f ca="1">IF(AND(B862&gt;Analysis!$B$34,B862&lt;Analysis!$B$35),FilterInput(AD862,Analysis!$B$29,Analysis!$B$30),0)</f>
        <v>-0.30977129494285904</v>
      </c>
      <c r="AH862">
        <f ca="1">MEDIAN2(AG862,Analysis!$B$5,2)</f>
        <v>-0.30977129494285904</v>
      </c>
      <c r="AI862">
        <f ca="1">AVERAGE2(AH862,Analysis!$B$6,2)</f>
        <v>-0.30977129494285904</v>
      </c>
      <c r="AJ862">
        <f ca="1">INTEGRAL2(AI862,$B862,AJ861,AI861,$B861,Analysis!$B$22)</f>
        <v>2.2441931498011186E-2</v>
      </c>
      <c r="AK862">
        <f ca="1">IF(AND(B862&lt;Analysis!$B$35,B862&gt;Analysis!$B$34),INTEGRAL2(AJ862,$B862,AK861,AJ861,$B861,Analysis!$B$23),0)</f>
        <v>-0.96974825033592171</v>
      </c>
      <c r="AM862">
        <f>Analysis!$B$31*'Flight Input'!U862+IF('Flight Input'!U862 &gt; 0,Analysis!$B$32,0)</f>
        <v>-0.92556199999999988</v>
      </c>
      <c r="AN862">
        <f ca="1">_xlfn.COVARIANCE.P($AK$102:$AK$1171,AM862:AM1931)</f>
        <v>0</v>
      </c>
      <c r="AO862">
        <f t="shared" ca="1" si="1743"/>
        <v>4.4186250335921828E-2</v>
      </c>
    </row>
    <row r="863" spans="1:41" x14ac:dyDescent="0.3">
      <c r="A863">
        <v>861</v>
      </c>
      <c r="B863">
        <f>'Flight Input'!M863</f>
        <v>18.592285999999149</v>
      </c>
      <c r="C863">
        <f ca="1">INDIRECT(CONCATENATE("'Flight Input'!",Analysis!$B$2,A863+2))</f>
        <v>9.6386094900000003</v>
      </c>
      <c r="D863">
        <f t="shared" si="1740"/>
        <v>6.0584000006201677E-2</v>
      </c>
      <c r="F863">
        <f t="shared" ca="1" si="1744"/>
        <v>182.7936803164223</v>
      </c>
      <c r="G863">
        <f t="shared" ca="1" si="1745"/>
        <v>1699.9727625819733</v>
      </c>
      <c r="I863">
        <f>SUM(D$2:D863)/COUNT(D$2:D863)</f>
        <v>2.153273635308213E-2</v>
      </c>
      <c r="J863">
        <f>D863/I863</f>
        <v>2.8135764546028015</v>
      </c>
      <c r="L863">
        <f ca="1">VARA(C$2:C863)</f>
        <v>9.5918914104382039E-2</v>
      </c>
      <c r="M863">
        <f ca="1">(L863-L862)/D863</f>
        <v>-4.3688677757088018E-4</v>
      </c>
      <c r="N863">
        <f t="shared" ca="1" si="1746"/>
        <v>1.5130172981416903</v>
      </c>
      <c r="O863" t="b">
        <f ca="1">IF(OR(O862,M863*MIN((B863-B$2)*Analysis!$B$19,1)&gt;Analysis!$B$18),TRUE,FALSE)</f>
        <v>1</v>
      </c>
      <c r="P863">
        <f ca="1">IF(O863,P862,SUM(C$2:C863)/COUNT(C$2:C863))</f>
        <v>9.8538943641176484</v>
      </c>
      <c r="Q863">
        <f ca="1">IF(O863,C863-P863,0)</f>
        <v>-0.21528487411764807</v>
      </c>
      <c r="R863">
        <f ca="1">R862+Q863*$D863</f>
        <v>0.10716255730255624</v>
      </c>
      <c r="S863">
        <f t="shared" ca="1" si="1747"/>
        <v>-0.40451362440720628</v>
      </c>
      <c r="U863">
        <f ca="1">MEDIAN2(Q863,Analysis!$B$5,2)</f>
        <v>-0.21528487411764807</v>
      </c>
      <c r="V863">
        <f t="shared" ref="V863:W863" ca="1" si="1802">V862+U863*$D863</f>
        <v>0.10716255730255624</v>
      </c>
      <c r="W863">
        <f t="shared" ca="1" si="1802"/>
        <v>-0.40451362440720628</v>
      </c>
      <c r="Y863">
        <f ca="1">AVERAGE2(U863,Analysis!$B$5,2)</f>
        <v>-0.21528487411764807</v>
      </c>
      <c r="Z863">
        <f t="shared" ref="Z863:AA863" ca="1" si="1803">Z862+Y863*$D863</f>
        <v>0.10716255730255624</v>
      </c>
      <c r="AA863">
        <f t="shared" ca="1" si="1803"/>
        <v>-0.40451362440720628</v>
      </c>
      <c r="AD863">
        <f ca="1">IF(B863&gt;0,C863-Analysis!$B$14,0)</f>
        <v>-0.21810665494285963</v>
      </c>
      <c r="AE863">
        <f ca="1">IF(B863&gt;0,AE862+AD863*$D863,0)</f>
        <v>5.325799801461549E-2</v>
      </c>
      <c r="AF863">
        <f ca="1">IF(B863&gt;0,AF862+AE863*$D863,0)</f>
        <v>-1.0079233159273999</v>
      </c>
      <c r="AG863">
        <f ca="1">IF(AND(B863&gt;Analysis!$B$34,B863&lt;Analysis!$B$35),FilterInput(AD863,Analysis!$B$29,Analysis!$B$30),0)</f>
        <v>-0.21810665494285963</v>
      </c>
      <c r="AH863">
        <f ca="1">MEDIAN2(AG863,Analysis!$B$5,2)</f>
        <v>-0.21810665494285963</v>
      </c>
      <c r="AI863">
        <f ca="1">AVERAGE2(AH863,Analysis!$B$6,2)</f>
        <v>-0.21810665494285963</v>
      </c>
      <c r="AJ863">
        <f ca="1">INTEGRAL2(AI863,$B863,AJ862,AI862,$B862,Analysis!$B$22)</f>
        <v>8.5185528007718971E-3</v>
      </c>
      <c r="AK863">
        <f ca="1">IF(AND(B863&lt;Analysis!$B$35,B863&gt;Analysis!$B$34),INTEGRAL2(AJ863,$B863,AK862,AJ862,$B862,Analysis!$B$23),0)</f>
        <v>-0.96912989269876604</v>
      </c>
      <c r="AM863">
        <f>Analysis!$B$31*'Flight Input'!U863+IF('Flight Input'!U863 &gt; 0,Analysis!$B$32,0)</f>
        <v>-0.92357499999999992</v>
      </c>
      <c r="AN863">
        <f ca="1">_xlfn.COVARIANCE.P($AK$102:$AK$1171,AM863:AM1932)</f>
        <v>0</v>
      </c>
      <c r="AO863">
        <f t="shared" ca="1" si="1743"/>
        <v>4.5554892698766114E-2</v>
      </c>
    </row>
    <row r="864" spans="1:41" x14ac:dyDescent="0.3">
      <c r="A864">
        <v>862</v>
      </c>
      <c r="B864">
        <f>'Flight Input'!M864</f>
        <v>18.600279000005685</v>
      </c>
      <c r="C864">
        <f ca="1">INDIRECT(CONCATENATE("'Flight Input'!",Analysis!$B$2,A864+2))</f>
        <v>9.6449075100000012</v>
      </c>
      <c r="D864">
        <f t="shared" si="1740"/>
        <v>7.9930000065360218E-3</v>
      </c>
      <c r="F864">
        <f t="shared" ca="1" si="1744"/>
        <v>182.87077206221278</v>
      </c>
      <c r="G864">
        <f t="shared" ca="1" si="1745"/>
        <v>1701.4344486642617</v>
      </c>
      <c r="I864">
        <f>SUM(D$2:D864)/COUNT(D$2:D864)</f>
        <v>2.1517029002332076E-2</v>
      </c>
      <c r="J864">
        <f>D864/I864</f>
        <v>0.37147321805764721</v>
      </c>
      <c r="L864">
        <f ca="1">VARA(C$2:C864)</f>
        <v>9.5888410997951173E-2</v>
      </c>
      <c r="M864">
        <f ca="1">(L864-L863)/D864</f>
        <v>-3.8162274998026205E-3</v>
      </c>
      <c r="N864">
        <f t="shared" ca="1" si="1746"/>
        <v>0.78794194856135336</v>
      </c>
      <c r="O864" t="b">
        <f ca="1">IF(OR(O863,M864*MIN((B864-B$2)*Analysis!$B$19,1)&gt;Analysis!$B$18),TRUE,FALSE)</f>
        <v>1</v>
      </c>
      <c r="P864">
        <f ca="1">IF(O864,P863,SUM(C$2:C864)/COUNT(C$2:C864))</f>
        <v>9.8538943641176484</v>
      </c>
      <c r="Q864">
        <f ca="1">IF(O864,C864-P864,0)</f>
        <v>-0.20898685411764717</v>
      </c>
      <c r="R864">
        <f ca="1">R863+Q864*$D864</f>
        <v>0.10549212537622794</v>
      </c>
      <c r="S864">
        <f t="shared" ca="1" si="1747"/>
        <v>-0.40367042584838458</v>
      </c>
      <c r="U864">
        <f ca="1">MEDIAN2(Q864,Analysis!$B$5,2)</f>
        <v>-0.20898685411764717</v>
      </c>
      <c r="V864">
        <f t="shared" ref="V864:W864" ca="1" si="1804">V863+U864*$D864</f>
        <v>0.10549212537622794</v>
      </c>
      <c r="W864">
        <f t="shared" ca="1" si="1804"/>
        <v>-0.40367042584838458</v>
      </c>
      <c r="Y864">
        <f ca="1">AVERAGE2(U864,Analysis!$B$5,2)</f>
        <v>-0.20898685411764717</v>
      </c>
      <c r="Z864">
        <f t="shared" ref="Z864:AA864" ca="1" si="1805">Z863+Y864*$D864</f>
        <v>0.10549212537622794</v>
      </c>
      <c r="AA864">
        <f t="shared" ca="1" si="1805"/>
        <v>-0.40367042584838458</v>
      </c>
      <c r="AD864">
        <f ca="1">IF(B864&gt;0,C864-Analysis!$B$14,0)</f>
        <v>-0.21180863494285873</v>
      </c>
      <c r="AE864">
        <f ca="1">IF(B864&gt;0,AE863+AD864*$D864,0)</f>
        <v>5.1565011594132834E-2</v>
      </c>
      <c r="AF864">
        <f ca="1">IF(B864&gt;0,AF863+AE864*$D864,0)</f>
        <v>-1.0075111567893911</v>
      </c>
      <c r="AG864">
        <f ca="1">IF(AND(B864&gt;Analysis!$B$34,B864&lt;Analysis!$B$35),FilterInput(AD864,Analysis!$B$29,Analysis!$B$30),0)</f>
        <v>-0.21180863494285873</v>
      </c>
      <c r="AH864">
        <f ca="1">MEDIAN2(AG864,Analysis!$B$5,2)</f>
        <v>-0.21180863494285873</v>
      </c>
      <c r="AI864">
        <f ca="1">AVERAGE2(AH864,Analysis!$B$6,2)</f>
        <v>-0.21180863494285873</v>
      </c>
      <c r="AJ864">
        <f ca="1">INTEGRAL2(AI864,$B864,AJ863,AI863,$B863,Analysis!$B$22)</f>
        <v>6.4560216064139661E-3</v>
      </c>
      <c r="AK864">
        <f ca="1">IF(AND(B864&lt;Analysis!$B$35,B864&gt;Analysis!$B$34),INTEGRAL2(AJ864,$B864,AK863,AJ863,$B863,Analysis!$B$23),0)</f>
        <v>-0.96896346094525532</v>
      </c>
      <c r="AM864">
        <f>Analysis!$B$31*'Flight Input'!U864+IF('Flight Input'!U864 &gt; 0,Analysis!$B$32,0)</f>
        <v>-0.92357499999999992</v>
      </c>
      <c r="AN864">
        <f ca="1">_xlfn.COVARIANCE.P($AK$102:$AK$1171,AM864:AM1933)</f>
        <v>0</v>
      </c>
      <c r="AO864">
        <f t="shared" ca="1" si="1743"/>
        <v>4.5388460945255393E-2</v>
      </c>
    </row>
    <row r="865" spans="1:41" x14ac:dyDescent="0.3">
      <c r="A865">
        <v>863</v>
      </c>
      <c r="B865">
        <f>'Flight Input'!M865</f>
        <v>18.643800000005285</v>
      </c>
      <c r="C865">
        <f ca="1">INDIRECT(CONCATENATE("'Flight Input'!",Analysis!$B$2,A865+2))</f>
        <v>9.6237277199999998</v>
      </c>
      <c r="D865">
        <f t="shared" si="1740"/>
        <v>4.3520999999600463E-2</v>
      </c>
      <c r="F865">
        <f t="shared" ca="1" si="1744"/>
        <v>183.28960631631105</v>
      </c>
      <c r="G865">
        <f t="shared" ca="1" si="1745"/>
        <v>1709.4113956206807</v>
      </c>
      <c r="I865">
        <f>SUM(D$2:D865)/COUNT(D$2:D865)</f>
        <v>2.1542526071853821E-2</v>
      </c>
      <c r="J865">
        <f>D865/I865</f>
        <v>2.0202366173047088</v>
      </c>
      <c r="L865">
        <f ca="1">VARA(C$2:C865)</f>
        <v>9.5871240156563078E-2</v>
      </c>
      <c r="M865">
        <f ca="1">(L865-L864)/D865</f>
        <v>-3.9454151761799191E-4</v>
      </c>
      <c r="N865">
        <f t="shared" ca="1" si="1746"/>
        <v>-0.48665678638349102</v>
      </c>
      <c r="O865" t="b">
        <f ca="1">IF(OR(O864,M865*MIN((B865-B$2)*Analysis!$B$19,1)&gt;Analysis!$B$18),TRUE,FALSE)</f>
        <v>1</v>
      </c>
      <c r="P865">
        <f ca="1">IF(O865,P864,SUM(C$2:C865)/COUNT(C$2:C865))</f>
        <v>9.8538943641176484</v>
      </c>
      <c r="Q865">
        <f ca="1">IF(O865,C865-P865,0)</f>
        <v>-0.23016664411764864</v>
      </c>
      <c r="R865">
        <f ca="1">R864+Q865*$D865</f>
        <v>9.5475042857675718E-2</v>
      </c>
      <c r="S865">
        <f t="shared" ca="1" si="1747"/>
        <v>-0.39951525650821385</v>
      </c>
      <c r="U865">
        <f ca="1">MEDIAN2(Q865,Analysis!$B$5,2)</f>
        <v>-0.23016664411764864</v>
      </c>
      <c r="V865">
        <f t="shared" ref="V865:W865" ca="1" si="1806">V864+U865*$D865</f>
        <v>9.5475042857675718E-2</v>
      </c>
      <c r="W865">
        <f t="shared" ca="1" si="1806"/>
        <v>-0.39951525650821385</v>
      </c>
      <c r="Y865">
        <f ca="1">AVERAGE2(U865,Analysis!$B$5,2)</f>
        <v>-0.23016664411764864</v>
      </c>
      <c r="Z865">
        <f t="shared" ref="Z865:AA865" ca="1" si="1807">Z864+Y865*$D865</f>
        <v>9.5475042857675718E-2</v>
      </c>
      <c r="AA865">
        <f t="shared" ca="1" si="1807"/>
        <v>-0.39951525650821385</v>
      </c>
      <c r="AD865">
        <f ca="1">IF(B865&gt;0,C865-Analysis!$B$14,0)</f>
        <v>-0.23298842494286021</v>
      </c>
      <c r="AE865">
        <f ca="1">IF(B865&gt;0,AE864+AD865*$D865,0)</f>
        <v>4.1425122352287701E-2</v>
      </c>
      <c r="AF865">
        <f ca="1">IF(B865&gt;0,AF864+AE865*$D865,0)</f>
        <v>-1.0057082940395137</v>
      </c>
      <c r="AG865">
        <f ca="1">IF(AND(B865&gt;Analysis!$B$34,B865&lt;Analysis!$B$35),FilterInput(AD865,Analysis!$B$29,Analysis!$B$30),0)</f>
        <v>-0.23298842494286021</v>
      </c>
      <c r="AH865">
        <f ca="1">MEDIAN2(AG865,Analysis!$B$5,2)</f>
        <v>-0.23298842494286021</v>
      </c>
      <c r="AI865">
        <f ca="1">AVERAGE2(AH865,Analysis!$B$6,2)</f>
        <v>-0.23298842494286021</v>
      </c>
      <c r="AJ865">
        <f ca="1">INTEGRAL2(AI865,$B865,AJ864,AI864,$B864,Analysis!$B$22)</f>
        <v>-3.4556256026173084E-3</v>
      </c>
      <c r="AK865">
        <f ca="1">IF(AND(B865&lt;Analysis!$B$35,B865&gt;Analysis!$B$34),INTEGRAL2(AJ865,$B865,AK864,AJ864,$B864,Analysis!$B$23),0)</f>
        <v>-0.96901250714112253</v>
      </c>
      <c r="AM865">
        <f>Analysis!$B$31*'Flight Input'!U865+IF('Flight Input'!U865 &gt; 0,Analysis!$B$32,0)</f>
        <v>-0.92158799999999985</v>
      </c>
      <c r="AN865">
        <f ca="1">_xlfn.COVARIANCE.P($AK$102:$AK$1171,AM865:AM1934)</f>
        <v>0</v>
      </c>
      <c r="AO865">
        <f t="shared" ca="1" si="1743"/>
        <v>4.7424507141122674E-2</v>
      </c>
    </row>
    <row r="866" spans="1:41" x14ac:dyDescent="0.3">
      <c r="A866">
        <v>864</v>
      </c>
      <c r="B866">
        <f>'Flight Input'!M866</f>
        <v>18.669360999992932</v>
      </c>
      <c r="C866">
        <f ca="1">INDIRECT(CONCATENATE("'Flight Input'!",Analysis!$B$2,A866+2))</f>
        <v>9.9609170400000018</v>
      </c>
      <c r="D866">
        <f t="shared" si="1740"/>
        <v>2.5560999987646937E-2</v>
      </c>
      <c r="F866">
        <f t="shared" ca="1" si="1744"/>
        <v>183.54421731664743</v>
      </c>
      <c r="G866">
        <f t="shared" ca="1" si="1745"/>
        <v>1714.1029693572441</v>
      </c>
      <c r="I866">
        <f>SUM(D$2:D866)/COUNT(D$2:D866)</f>
        <v>2.1547177083330434E-2</v>
      </c>
      <c r="J866">
        <f>D866/I866</f>
        <v>1.1862806848801424</v>
      </c>
      <c r="L866">
        <f ca="1">VARA(C$2:C866)</f>
        <v>9.5763479832145657E-2</v>
      </c>
      <c r="M866">
        <f ca="1">(L866-L865)/D866</f>
        <v>-4.2158101979382677E-3</v>
      </c>
      <c r="N866">
        <f t="shared" ca="1" si="1746"/>
        <v>13.191554327411216</v>
      </c>
      <c r="O866" t="b">
        <f ca="1">IF(OR(O865,M866*MIN((B866-B$2)*Analysis!$B$19,1)&gt;Analysis!$B$18),TRUE,FALSE)</f>
        <v>1</v>
      </c>
      <c r="P866">
        <f ca="1">IF(O866,P865,SUM(C$2:C866)/COUNT(C$2:C866))</f>
        <v>9.8538943641176484</v>
      </c>
      <c r="Q866">
        <f ca="1">IF(O866,C866-P866,0)</f>
        <v>0.10702267588235337</v>
      </c>
      <c r="R866">
        <f ca="1">R865+Q866*$D866</f>
        <v>9.8210649474582495E-2</v>
      </c>
      <c r="S866">
        <f t="shared" ca="1" si="1747"/>
        <v>-0.39700489409820722</v>
      </c>
      <c r="U866">
        <f ca="1">MEDIAN2(Q866,Analysis!$B$5,2)</f>
        <v>0.10702267588235337</v>
      </c>
      <c r="V866">
        <f t="shared" ref="V866:W866" ca="1" si="1808">V865+U866*$D866</f>
        <v>9.8210649474582495E-2</v>
      </c>
      <c r="W866">
        <f t="shared" ca="1" si="1808"/>
        <v>-0.39700489409820722</v>
      </c>
      <c r="Y866">
        <f ca="1">AVERAGE2(U866,Analysis!$B$5,2)</f>
        <v>0.10702267588235337</v>
      </c>
      <c r="Z866">
        <f t="shared" ref="Z866:AA866" ca="1" si="1809">Z865+Y866*$D866</f>
        <v>9.8210649474582495E-2</v>
      </c>
      <c r="AA866">
        <f t="shared" ca="1" si="1809"/>
        <v>-0.39700489409820722</v>
      </c>
      <c r="AD866">
        <f ca="1">IF(B866&gt;0,C866-Analysis!$B$14,0)</f>
        <v>0.10420089505714181</v>
      </c>
      <c r="AE866">
        <f ca="1">IF(B866&gt;0,AE865+AD866*$D866,0)</f>
        <v>4.4088601429556104E-2</v>
      </c>
      <c r="AF866">
        <f ca="1">IF(B866&gt;0,AF865+AE866*$D866,0)</f>
        <v>-1.0045813452989174</v>
      </c>
      <c r="AG866">
        <f ca="1">IF(AND(B866&gt;Analysis!$B$34,B866&lt;Analysis!$B$35),FilterInput(AD866,Analysis!$B$29,Analysis!$B$30),0)</f>
        <v>0.10420089505714181</v>
      </c>
      <c r="AH866">
        <f ca="1">MEDIAN2(AG866,Analysis!$B$5,2)</f>
        <v>0.10420089505714181</v>
      </c>
      <c r="AI866">
        <f ca="1">AVERAGE2(AH866,Analysis!$B$6,2)</f>
        <v>0.10420089505714181</v>
      </c>
      <c r="AJ866">
        <f ca="1">INTEGRAL2(AI866,$B866,AJ865,AI865,$B865,Analysis!$B$22)</f>
        <v>-6.9789855049047674E-3</v>
      </c>
      <c r="AK866">
        <f ca="1">IF(AND(B866&lt;Analysis!$B$35,B866&gt;Analysis!$B$34),INTEGRAL2(AJ866,$B866,AK865,AJ865,$B865,Analysis!$B$23),0)</f>
        <v>-0.96912955763827824</v>
      </c>
      <c r="AM866">
        <f>Analysis!$B$31*'Flight Input'!U866+IF('Flight Input'!U866 &gt; 0,Analysis!$B$32,0)</f>
        <v>-0.92556199999999988</v>
      </c>
      <c r="AN866">
        <f ca="1">_xlfn.COVARIANCE.P($AK$102:$AK$1171,AM866:AM1935)</f>
        <v>0</v>
      </c>
      <c r="AO866">
        <f t="shared" ca="1" si="1743"/>
        <v>4.3567557638278354E-2</v>
      </c>
    </row>
    <row r="867" spans="1:41" x14ac:dyDescent="0.3">
      <c r="A867">
        <v>865</v>
      </c>
      <c r="B867">
        <f>'Flight Input'!M867</f>
        <v>18.70567700000538</v>
      </c>
      <c r="C867">
        <f ca="1">INDIRECT(CONCATENATE("'Flight Input'!",Analysis!$B$2,A867+2))</f>
        <v>9.9215985600000014</v>
      </c>
      <c r="D867">
        <f t="shared" si="1740"/>
        <v>3.6316000012448058E-2</v>
      </c>
      <c r="F867">
        <f t="shared" ca="1" si="1744"/>
        <v>183.90453009007589</v>
      </c>
      <c r="G867">
        <f t="shared" ca="1" si="1745"/>
        <v>1720.7816462742846</v>
      </c>
      <c r="I867">
        <f>SUM(D$2:D867)/COUNT(D$2:D867)</f>
        <v>2.1564250867063518E-2</v>
      </c>
      <c r="J867">
        <f>D867/I867</f>
        <v>1.6840835434685024</v>
      </c>
      <c r="L867">
        <f ca="1">VARA(C$2:C867)</f>
        <v>9.5652973240880512E-2</v>
      </c>
      <c r="M867">
        <f ca="1">(L867-L866)/D867</f>
        <v>-3.0429174806494621E-3</v>
      </c>
      <c r="N867">
        <f t="shared" ca="1" si="1746"/>
        <v>-1.0826765058520531</v>
      </c>
      <c r="O867" t="b">
        <f ca="1">IF(OR(O866,M867*MIN((B867-B$2)*Analysis!$B$19,1)&gt;Analysis!$B$18),TRUE,FALSE)</f>
        <v>1</v>
      </c>
      <c r="P867">
        <f ca="1">IF(O867,P866,SUM(C$2:C867)/COUNT(C$2:C867))</f>
        <v>9.8538943641176484</v>
      </c>
      <c r="Q867">
        <f ca="1">IF(O867,C867-P867,0)</f>
        <v>6.7704195882352991E-2</v>
      </c>
      <c r="R867">
        <f ca="1">R866+Q867*$D867</f>
        <v>0.10066939505308881</v>
      </c>
      <c r="S867">
        <f t="shared" ca="1" si="1747"/>
        <v>-0.39334898434620613</v>
      </c>
      <c r="U867">
        <f ca="1">MEDIAN2(Q867,Analysis!$B$5,2)</f>
        <v>6.7704195882352991E-2</v>
      </c>
      <c r="V867">
        <f t="shared" ref="V867:W867" ca="1" si="1810">V866+U867*$D867</f>
        <v>0.10066939505308881</v>
      </c>
      <c r="W867">
        <f t="shared" ca="1" si="1810"/>
        <v>-0.39334898434620613</v>
      </c>
      <c r="Y867">
        <f ca="1">AVERAGE2(U867,Analysis!$B$5,2)</f>
        <v>6.7704195882352991E-2</v>
      </c>
      <c r="Z867">
        <f t="shared" ref="Z867:AA867" ca="1" si="1811">Z866+Y867*$D867</f>
        <v>0.10066939505308881</v>
      </c>
      <c r="AA867">
        <f t="shared" ca="1" si="1811"/>
        <v>-0.39334898434620613</v>
      </c>
      <c r="AD867">
        <f ca="1">IF(B867&gt;0,C867-Analysis!$B$14,0)</f>
        <v>6.4882415057141429E-2</v>
      </c>
      <c r="AE867">
        <f ca="1">IF(B867&gt;0,AE866+AD867*$D867,0)</f>
        <v>4.6444871215578915E-2</v>
      </c>
      <c r="AF867">
        <f ca="1">IF(B867&gt;0,AF866+AE867*$D867,0)</f>
        <v>-1.0028946533552743</v>
      </c>
      <c r="AG867">
        <f ca="1">IF(AND(B867&gt;Analysis!$B$34,B867&lt;Analysis!$B$35),FilterInput(AD867,Analysis!$B$29,Analysis!$B$30),0)</f>
        <v>6.4882415057141429E-2</v>
      </c>
      <c r="AH867">
        <f ca="1">MEDIAN2(AG867,Analysis!$B$5,2)</f>
        <v>6.4882415057141429E-2</v>
      </c>
      <c r="AI867">
        <f ca="1">AVERAGE2(AH867,Analysis!$B$6,2)</f>
        <v>6.4882415057141429E-2</v>
      </c>
      <c r="AJ867">
        <f ca="1">INTEGRAL2(AI867,$B867,AJ866,AI866,$B866,Analysis!$B$22)</f>
        <v>-4.1149404376373466E-3</v>
      </c>
      <c r="AK867">
        <f ca="1">IF(AND(B867&lt;Analysis!$B$35,B867&gt;Analysis!$B$34),INTEGRAL2(AJ867,$B867,AK866,AJ866,$B866,Analysis!$B$23),0)</f>
        <v>-0.96931409054085182</v>
      </c>
      <c r="AM867">
        <f>Analysis!$B$31*'Flight Input'!U867+IF('Flight Input'!U867 &gt; 0,Analysis!$B$32,0)</f>
        <v>-0.92754899999999996</v>
      </c>
      <c r="AN867">
        <f ca="1">_xlfn.COVARIANCE.P($AK$102:$AK$1171,AM867:AM1936)</f>
        <v>0</v>
      </c>
      <c r="AO867">
        <f t="shared" ca="1" si="1743"/>
        <v>4.1765090540851868E-2</v>
      </c>
    </row>
    <row r="868" spans="1:41" x14ac:dyDescent="0.3">
      <c r="A868">
        <v>866</v>
      </c>
      <c r="B868">
        <f>'Flight Input'!M868</f>
        <v>18.727463999995962</v>
      </c>
      <c r="C868">
        <f ca="1">INDIRECT(CONCATENATE("'Flight Input'!",Analysis!$B$2,A868+2))</f>
        <v>10.081079730000001</v>
      </c>
      <c r="D868">
        <f t="shared" si="1740"/>
        <v>2.1786999990581535E-2</v>
      </c>
      <c r="F868">
        <f t="shared" ca="1" si="1744"/>
        <v>184.12416657405845</v>
      </c>
      <c r="G868">
        <f t="shared" ca="1" si="1745"/>
        <v>1724.7931594896995</v>
      </c>
      <c r="I868">
        <f>SUM(D$2:D868)/COUNT(D$2:D868)</f>
        <v>2.1564508083141483E-2</v>
      </c>
      <c r="J868">
        <f>D868/I868</f>
        <v>1.0103175044189387</v>
      </c>
      <c r="L868">
        <f ca="1">VARA(C$2:C868)</f>
        <v>9.5576925125172144E-2</v>
      </c>
      <c r="M868">
        <f ca="1">(L868-L867)/D868</f>
        <v>-3.4905271832397335E-3</v>
      </c>
      <c r="N868">
        <f t="shared" ca="1" si="1746"/>
        <v>7.3200151498114794</v>
      </c>
      <c r="O868" t="b">
        <f ca="1">IF(OR(O867,M868*MIN((B868-B$2)*Analysis!$B$19,1)&gt;Analysis!$B$18),TRUE,FALSE)</f>
        <v>1</v>
      </c>
      <c r="P868">
        <f ca="1">IF(O868,P867,SUM(C$2:C868)/COUNT(C$2:C868))</f>
        <v>9.8538943641176484</v>
      </c>
      <c r="Q868">
        <f ca="1">IF(O868,C868-P868,0)</f>
        <v>0.22718536588235239</v>
      </c>
      <c r="R868">
        <f ca="1">R867+Q868*$D868</f>
        <v>0.10561908261742788</v>
      </c>
      <c r="S868">
        <f t="shared" ca="1" si="1747"/>
        <v>-0.39104786139421499</v>
      </c>
      <c r="U868">
        <f ca="1">MEDIAN2(Q868,Analysis!$B$5,2)</f>
        <v>0.22718536588235239</v>
      </c>
      <c r="V868">
        <f t="shared" ref="V868:W868" ca="1" si="1812">V867+U868*$D868</f>
        <v>0.10561908261742788</v>
      </c>
      <c r="W868">
        <f t="shared" ca="1" si="1812"/>
        <v>-0.39104786139421499</v>
      </c>
      <c r="Y868">
        <f ca="1">AVERAGE2(U868,Analysis!$B$5,2)</f>
        <v>0.22718536588235239</v>
      </c>
      <c r="Z868">
        <f t="shared" ref="Z868:AA868" ca="1" si="1813">Z867+Y868*$D868</f>
        <v>0.10561908261742788</v>
      </c>
      <c r="AA868">
        <f t="shared" ca="1" si="1813"/>
        <v>-0.39104786139421499</v>
      </c>
      <c r="AD868">
        <f ca="1">IF(B868&gt;0,C868-Analysis!$B$14,0)</f>
        <v>0.22436358505714082</v>
      </c>
      <c r="AE868">
        <f ca="1">IF(B868&gt;0,AE867+AD868*$D868,0)</f>
        <v>5.1333080641105679E-2</v>
      </c>
      <c r="AF868">
        <f ca="1">IF(B868&gt;0,AF867+AE868*$D868,0)</f>
        <v>-1.0017762595278299</v>
      </c>
      <c r="AG868">
        <f ca="1">IF(AND(B868&gt;Analysis!$B$34,B868&lt;Analysis!$B$35),FilterInput(AD868,Analysis!$B$29,Analysis!$B$30),0)</f>
        <v>0.22436358505714082</v>
      </c>
      <c r="AH868">
        <f ca="1">MEDIAN2(AG868,Analysis!$B$5,2)</f>
        <v>0.22436358505714082</v>
      </c>
      <c r="AI868">
        <f ca="1">AVERAGE2(AH868,Analysis!$B$6,2)</f>
        <v>0.22436358505714082</v>
      </c>
      <c r="AJ868">
        <f ca="1">INTEGRAL2(AI868,$B868,AJ867,AI867,$B867,Analysis!$B$22)</f>
        <v>-2.6598181173721641E-3</v>
      </c>
      <c r="AK868">
        <f ca="1">IF(AND(B868&lt;Analysis!$B$35,B868&gt;Analysis!$B$34),INTEGRAL2(AJ868,$B868,AK867,AJ867,$B867,Analysis!$B$23),0)</f>
        <v>-0.96940176090661823</v>
      </c>
      <c r="AM868">
        <f>Analysis!$B$31*'Flight Input'!U868+IF('Flight Input'!U868 &gt; 0,Analysis!$B$32,0)</f>
        <v>-0.92953599999999992</v>
      </c>
      <c r="AN868">
        <f ca="1">_xlfn.COVARIANCE.P($AK$102:$AK$1171,AM868:AM1937)</f>
        <v>0</v>
      </c>
      <c r="AO868">
        <f t="shared" ca="1" si="1743"/>
        <v>3.9865760906618308E-2</v>
      </c>
    </row>
    <row r="869" spans="1:41" x14ac:dyDescent="0.3">
      <c r="A869">
        <v>867</v>
      </c>
      <c r="B869">
        <f>'Flight Input'!M869</f>
        <v>18.75185899999633</v>
      </c>
      <c r="C869">
        <f ca="1">INDIRECT(CONCATENATE("'Flight Input'!",Analysis!$B$2,A869+2))</f>
        <v>9.9295348499999996</v>
      </c>
      <c r="D869">
        <f t="shared" si="1740"/>
        <v>2.4395000000367872E-2</v>
      </c>
      <c r="F869">
        <f t="shared" ca="1" si="1744"/>
        <v>184.36639757672785</v>
      </c>
      <c r="G869">
        <f t="shared" ca="1" si="1745"/>
        <v>1729.2907777586515</v>
      </c>
      <c r="I869">
        <f>SUM(D$2:D869)/COUNT(D$2:D869)</f>
        <v>2.1567772779701146E-2</v>
      </c>
      <c r="J869">
        <f>D869/I869</f>
        <v>1.1310857291360012</v>
      </c>
      <c r="L869">
        <f ca="1">VARA(C$2:C869)</f>
        <v>9.5467193008864693E-2</v>
      </c>
      <c r="M869">
        <f ca="1">(L869-L868)/D869</f>
        <v>-4.4981396313095437E-3</v>
      </c>
      <c r="N869">
        <f t="shared" ca="1" si="1746"/>
        <v>-6.2121287148069664</v>
      </c>
      <c r="O869" t="b">
        <f ca="1">IF(OR(O868,M869*MIN((B869-B$2)*Analysis!$B$19,1)&gt;Analysis!$B$18),TRUE,FALSE)</f>
        <v>1</v>
      </c>
      <c r="P869">
        <f ca="1">IF(O869,P868,SUM(C$2:C869)/COUNT(C$2:C869))</f>
        <v>9.8538943641176484</v>
      </c>
      <c r="Q869">
        <f ca="1">IF(O869,C869-P869,0)</f>
        <v>7.5640485882351172E-2</v>
      </c>
      <c r="R869">
        <f ca="1">R868+Q869*$D869</f>
        <v>0.10746433227055566</v>
      </c>
      <c r="S869">
        <f t="shared" ca="1" si="1747"/>
        <v>-0.38842626900843524</v>
      </c>
      <c r="U869">
        <f ca="1">MEDIAN2(Q869,Analysis!$B$5,2)</f>
        <v>7.5640485882351172E-2</v>
      </c>
      <c r="V869">
        <f t="shared" ref="V869:W869" ca="1" si="1814">V868+U869*$D869</f>
        <v>0.10746433227055566</v>
      </c>
      <c r="W869">
        <f t="shared" ca="1" si="1814"/>
        <v>-0.38842626900843524</v>
      </c>
      <c r="Y869">
        <f ca="1">AVERAGE2(U869,Analysis!$B$5,2)</f>
        <v>7.5640485882351172E-2</v>
      </c>
      <c r="Z869">
        <f t="shared" ref="Z869:AA869" ca="1" si="1815">Z868+Y869*$D869</f>
        <v>0.10746433227055566</v>
      </c>
      <c r="AA869">
        <f t="shared" ca="1" si="1815"/>
        <v>-0.38842626900843524</v>
      </c>
      <c r="AD869">
        <f ca="1">IF(B869&gt;0,C869-Analysis!$B$14,0)</f>
        <v>7.281870505713961E-2</v>
      </c>
      <c r="AE869">
        <f ca="1">IF(B869&gt;0,AE868+AD869*$D869,0)</f>
        <v>5.310949295100139E-2</v>
      </c>
      <c r="AF869">
        <f ca="1">IF(B869&gt;0,AF868+AE869*$D869,0)</f>
        <v>-1.0004806534472708</v>
      </c>
      <c r="AG869">
        <f ca="1">IF(AND(B869&gt;Analysis!$B$34,B869&lt;Analysis!$B$35),FilterInput(AD869,Analysis!$B$29,Analysis!$B$30),0)</f>
        <v>7.281870505713961E-2</v>
      </c>
      <c r="AH869">
        <f ca="1">MEDIAN2(AG869,Analysis!$B$5,2)</f>
        <v>7.281870505713961E-2</v>
      </c>
      <c r="AI869">
        <f ca="1">AVERAGE2(AH869,Analysis!$B$6,2)</f>
        <v>7.281870505713961E-2</v>
      </c>
      <c r="AJ869">
        <f ca="1">INTEGRAL2(AI869,$B869,AJ868,AI868,$B868,Analysis!$B$22)</f>
        <v>2.0300825597680122E-3</v>
      </c>
      <c r="AK869">
        <f ca="1">IF(AND(B869&lt;Analysis!$B$35,B869&gt;Analysis!$B$34),INTEGRAL2(AJ869,$B869,AK868,AJ868,$B868,Analysis!$B$23),0)</f>
        <v>-0.96943778759806676</v>
      </c>
      <c r="AM869">
        <f>Analysis!$B$31*'Flight Input'!U869+IF('Flight Input'!U869 &gt; 0,Analysis!$B$32,0)</f>
        <v>-0.93350999999999995</v>
      </c>
      <c r="AN869">
        <f ca="1">_xlfn.COVARIANCE.P($AK$102:$AK$1171,AM869:AM1938)</f>
        <v>0</v>
      </c>
      <c r="AO869">
        <f t="shared" ca="1" si="1743"/>
        <v>3.5927787598066807E-2</v>
      </c>
    </row>
    <row r="870" spans="1:41" x14ac:dyDescent="0.3">
      <c r="A870">
        <v>868</v>
      </c>
      <c r="B870">
        <f>'Flight Input'!M870</f>
        <v>18.771382999999332</v>
      </c>
      <c r="C870">
        <f ca="1">INDIRECT(CONCATENATE("'Flight Input'!",Analysis!$B$2,A870+2))</f>
        <v>9.7699850099999992</v>
      </c>
      <c r="D870">
        <f t="shared" si="1740"/>
        <v>1.9524000003002584E-2</v>
      </c>
      <c r="F870">
        <f t="shared" ca="1" si="1744"/>
        <v>184.55714676409244</v>
      </c>
      <c r="G870">
        <f t="shared" ca="1" si="1745"/>
        <v>1732.8940714926277</v>
      </c>
      <c r="I870">
        <f>SUM(D$2:D870)/COUNT(D$2:D870)</f>
        <v>2.1565418202769464E-2</v>
      </c>
      <c r="J870">
        <f>D870/I870</f>
        <v>0.90533834398329838</v>
      </c>
      <c r="L870">
        <f ca="1">VARA(C$2:C870)</f>
        <v>9.5379315272627732E-2</v>
      </c>
      <c r="M870">
        <f ca="1">(L870-L869)/D870</f>
        <v>-4.5010108698753182E-3</v>
      </c>
      <c r="N870">
        <f t="shared" ca="1" si="1746"/>
        <v>-8.1719852476676564</v>
      </c>
      <c r="O870" t="b">
        <f ca="1">IF(OR(O869,M870*MIN((B870-B$2)*Analysis!$B$19,1)&gt;Analysis!$B$18),TRUE,FALSE)</f>
        <v>1</v>
      </c>
      <c r="P870">
        <f ca="1">IF(O870,P869,SUM(C$2:C870)/COUNT(C$2:C870))</f>
        <v>9.8538943641176484</v>
      </c>
      <c r="Q870">
        <f ca="1">IF(O870,C870-P870,0)</f>
        <v>-8.3909354117649215E-2</v>
      </c>
      <c r="R870">
        <f ca="1">R869+Q870*$D870</f>
        <v>0.10582608604051073</v>
      </c>
      <c r="S870">
        <f t="shared" ca="1" si="1747"/>
        <v>-0.38636012050426255</v>
      </c>
      <c r="U870">
        <f ca="1">MEDIAN2(Q870,Analysis!$B$5,2)</f>
        <v>-8.3909354117649215E-2</v>
      </c>
      <c r="V870">
        <f t="shared" ref="V870:W870" ca="1" si="1816">V869+U870*$D870</f>
        <v>0.10582608604051073</v>
      </c>
      <c r="W870">
        <f t="shared" ca="1" si="1816"/>
        <v>-0.38636012050426255</v>
      </c>
      <c r="Y870">
        <f ca="1">AVERAGE2(U870,Analysis!$B$5,2)</f>
        <v>-8.3909354117649215E-2</v>
      </c>
      <c r="Z870">
        <f t="shared" ref="Z870:AA870" ca="1" si="1817">Z869+Y870*$D870</f>
        <v>0.10582608604051073</v>
      </c>
      <c r="AA870">
        <f t="shared" ca="1" si="1817"/>
        <v>-0.38636012050426255</v>
      </c>
      <c r="AD870">
        <f ca="1">IF(B870&gt;0,C870-Analysis!$B$14,0)</f>
        <v>-8.6731134942860777E-2</v>
      </c>
      <c r="AE870">
        <f ca="1">IF(B870&gt;0,AE869+AD870*$D870,0)</f>
        <v>5.1416154272116557E-2</v>
      </c>
      <c r="AF870">
        <f ca="1">IF(B870&gt;0,AF869+AE870*$D870,0)</f>
        <v>-0.99947680445110754</v>
      </c>
      <c r="AG870">
        <f ca="1">IF(AND(B870&gt;Analysis!$B$34,B870&lt;Analysis!$B$35),FilterInput(AD870,Analysis!$B$29,Analysis!$B$30),0)</f>
        <v>-8.6731134942860777E-2</v>
      </c>
      <c r="AH870">
        <f ca="1">MEDIAN2(AG870,Analysis!$B$5,2)</f>
        <v>-8.6731134942860777E-2</v>
      </c>
      <c r="AI870">
        <f ca="1">AVERAGE2(AH870,Analysis!$B$6,2)</f>
        <v>-8.6731134942860777E-2</v>
      </c>
      <c r="AJ870">
        <f ca="1">INTEGRAL2(AI870,$B870,AJ869,AI869,$B869,Analysis!$B$22)</f>
        <v>4.1694049620393117E-3</v>
      </c>
      <c r="AK870">
        <f ca="1">IF(AND(B870&lt;Analysis!$B$35,B870&gt;Analysis!$B$34),INTEGRAL2(AJ870,$B870,AK869,AJ869,$B869,Analysis!$B$23),0)</f>
        <v>-0.96940514455704963</v>
      </c>
      <c r="AM870">
        <f>Analysis!$B$31*'Flight Input'!U870+IF('Flight Input'!U870 &gt; 0,Analysis!$B$32,0)</f>
        <v>-0.93549699999999991</v>
      </c>
      <c r="AN870">
        <f ca="1">_xlfn.COVARIANCE.P($AK$102:$AK$1171,AM870:AM1939)</f>
        <v>0</v>
      </c>
      <c r="AO870">
        <f t="shared" ca="1" si="1743"/>
        <v>3.3908144557049713E-2</v>
      </c>
    </row>
    <row r="871" spans="1:41" x14ac:dyDescent="0.3">
      <c r="A871">
        <v>869</v>
      </c>
      <c r="B871">
        <f>'Flight Input'!M871</f>
        <v>18.788291000004392</v>
      </c>
      <c r="C871">
        <f ca="1">INDIRECT(CONCATENATE("'Flight Input'!",Analysis!$B$2,A871+2))</f>
        <v>9.5859297899999998</v>
      </c>
      <c r="D871">
        <f t="shared" si="1740"/>
        <v>1.6908000005059876E-2</v>
      </c>
      <c r="F871">
        <f t="shared" ca="1" si="1744"/>
        <v>184.71922566503025</v>
      </c>
      <c r="G871">
        <f t="shared" ca="1" si="1745"/>
        <v>1736.0173041611067</v>
      </c>
      <c r="I871">
        <f>SUM(D$2:D871)/COUNT(D$2:D871)</f>
        <v>2.15600586881576E-2</v>
      </c>
      <c r="J871">
        <f>D871/I871</f>
        <v>0.78422792115807249</v>
      </c>
      <c r="L871">
        <f ca="1">VARA(C$2:C871)</f>
        <v>9.5389105877877522E-2</v>
      </c>
      <c r="M871">
        <f ca="1">(L871-L870)/D871</f>
        <v>5.7905164696359318E-4</v>
      </c>
      <c r="N871">
        <f t="shared" ca="1" si="1746"/>
        <v>-10.885688428254033</v>
      </c>
      <c r="O871" t="b">
        <f ca="1">IF(OR(O870,M871*MIN((B871-B$2)*Analysis!$B$19,1)&gt;Analysis!$B$18),TRUE,FALSE)</f>
        <v>1</v>
      </c>
      <c r="P871">
        <f ca="1">IF(O871,P870,SUM(C$2:C871)/COUNT(C$2:C871))</f>
        <v>9.8538943641176484</v>
      </c>
      <c r="Q871">
        <f ca="1">IF(O871,C871-P871,0)</f>
        <v>-0.26796457411764862</v>
      </c>
      <c r="R871">
        <f ca="1">R870+Q871*$D871</f>
        <v>0.10129534101997366</v>
      </c>
      <c r="S871">
        <f t="shared" ca="1" si="1747"/>
        <v>-0.38464741887778431</v>
      </c>
      <c r="U871">
        <f ca="1">MEDIAN2(Q871,Analysis!$B$5,2)</f>
        <v>-0.26796457411764862</v>
      </c>
      <c r="V871">
        <f t="shared" ref="V871:W871" ca="1" si="1818">V870+U871*$D871</f>
        <v>0.10129534101997366</v>
      </c>
      <c r="W871">
        <f t="shared" ca="1" si="1818"/>
        <v>-0.38464741887778431</v>
      </c>
      <c r="Y871">
        <f ca="1">AVERAGE2(U871,Analysis!$B$5,2)</f>
        <v>-0.26796457411764862</v>
      </c>
      <c r="Z871">
        <f t="shared" ref="Z871:AA871" ca="1" si="1819">Z870+Y871*$D871</f>
        <v>0.10129534101997366</v>
      </c>
      <c r="AA871">
        <f t="shared" ca="1" si="1819"/>
        <v>-0.38464741887778431</v>
      </c>
      <c r="AD871">
        <f ca="1">IF(B871&gt;0,C871-Analysis!$B$14,0)</f>
        <v>-0.27078635494286019</v>
      </c>
      <c r="AE871">
        <f ca="1">IF(B871&gt;0,AE870+AD871*$D871,0)</f>
        <v>4.6837698581372531E-2</v>
      </c>
      <c r="AF871">
        <f ca="1">IF(B871&gt;0,AF870+AE871*$D871,0)</f>
        <v>-0.99868487264325667</v>
      </c>
      <c r="AG871">
        <f ca="1">IF(AND(B871&gt;Analysis!$B$34,B871&lt;Analysis!$B$35),FilterInput(AD871,Analysis!$B$29,Analysis!$B$30),0)</f>
        <v>-0.27078635494286019</v>
      </c>
      <c r="AH871">
        <f ca="1">MEDIAN2(AG871,Analysis!$B$5,2)</f>
        <v>-0.27078635494286019</v>
      </c>
      <c r="AI871">
        <f ca="1">AVERAGE2(AH871,Analysis!$B$6,2)</f>
        <v>-0.27078635494286019</v>
      </c>
      <c r="AJ871">
        <f ca="1">INTEGRAL2(AI871,$B871,AJ870,AI870,$B870,Analysis!$B$22)</f>
        <v>4.6963371441464275E-3</v>
      </c>
      <c r="AK871">
        <f ca="1">IF(AND(B871&lt;Analysis!$B$35,B871&gt;Analysis!$B$34),INTEGRAL2(AJ871,$B871,AK870,AJ870,$B870,Analysis!$B$23),0)</f>
        <v>-0.96933960716520529</v>
      </c>
      <c r="AM871">
        <f>Analysis!$B$31*'Flight Input'!U871+IF('Flight Input'!U871 &gt; 0,Analysis!$B$32,0)</f>
        <v>-0.93549699999999991</v>
      </c>
      <c r="AN871">
        <f ca="1">_xlfn.COVARIANCE.P($AK$102:$AK$1171,AM871:AM1940)</f>
        <v>0</v>
      </c>
      <c r="AO871">
        <f t="shared" ca="1" si="1743"/>
        <v>3.3842607165205374E-2</v>
      </c>
    </row>
    <row r="872" spans="1:41" x14ac:dyDescent="0.3">
      <c r="A872">
        <v>870</v>
      </c>
      <c r="B872">
        <f>'Flight Input'!M872</f>
        <v>18.848809000002802</v>
      </c>
      <c r="C872">
        <f ca="1">INDIRECT(CONCATENATE("'Flight Input'!",Analysis!$B$2,A872+2))</f>
        <v>9.7843174200000007</v>
      </c>
      <c r="D872">
        <f t="shared" si="1740"/>
        <v>6.0517999998410232E-2</v>
      </c>
      <c r="F872">
        <f t="shared" ca="1" si="1744"/>
        <v>185.31135298663827</v>
      </c>
      <c r="G872">
        <f t="shared" ca="1" si="1745"/>
        <v>1747.2319766208575</v>
      </c>
      <c r="I872">
        <f>SUM(D$2:D872)/COUNT(D$2:D872)</f>
        <v>2.1604837931042949E-2</v>
      </c>
      <c r="J872">
        <f>D872/I872</f>
        <v>2.8011318664628742</v>
      </c>
      <c r="L872">
        <f ca="1">VARA(C$2:C872)</f>
        <v>9.5297043310495488E-2</v>
      </c>
      <c r="M872">
        <f ca="1">(L872-L871)/D872</f>
        <v>-1.521242727526563E-3</v>
      </c>
      <c r="N872">
        <f t="shared" ca="1" si="1746"/>
        <v>3.2781590602004766</v>
      </c>
      <c r="O872" t="b">
        <f ca="1">IF(OR(O871,M872*MIN((B872-B$2)*Analysis!$B$19,1)&gt;Analysis!$B$18),TRUE,FALSE)</f>
        <v>1</v>
      </c>
      <c r="P872">
        <f ca="1">IF(O872,P871,SUM(C$2:C872)/COUNT(C$2:C872))</f>
        <v>9.8538943641176484</v>
      </c>
      <c r="Q872">
        <f ca="1">IF(O872,C872-P872,0)</f>
        <v>-6.9576944117647699E-2</v>
      </c>
      <c r="R872">
        <f ca="1">R871+Q872*$D872</f>
        <v>9.7084683515972464E-2</v>
      </c>
      <c r="S872">
        <f t="shared" ca="1" si="1747"/>
        <v>-0.37877204800091901</v>
      </c>
      <c r="U872">
        <f ca="1">MEDIAN2(Q872,Analysis!$B$5,2)</f>
        <v>-6.9576944117647699E-2</v>
      </c>
      <c r="V872">
        <f t="shared" ref="V872:W872" ca="1" si="1820">V871+U872*$D872</f>
        <v>9.7084683515972464E-2</v>
      </c>
      <c r="W872">
        <f t="shared" ca="1" si="1820"/>
        <v>-0.37877204800091901</v>
      </c>
      <c r="Y872">
        <f ca="1">AVERAGE2(U872,Analysis!$B$5,2)</f>
        <v>-6.9576944117647699E-2</v>
      </c>
      <c r="Z872">
        <f t="shared" ref="Z872:AA872" ca="1" si="1821">Z871+Y872*$D872</f>
        <v>9.7084683515972464E-2</v>
      </c>
      <c r="AA872">
        <f t="shared" ca="1" si="1821"/>
        <v>-0.37877204800091901</v>
      </c>
      <c r="AD872">
        <f ca="1">IF(B872&gt;0,C872-Analysis!$B$14,0)</f>
        <v>-7.2398724942859261E-2</v>
      </c>
      <c r="AE872">
        <f ca="1">IF(B872&gt;0,AE871+AD872*$D872,0)</f>
        <v>4.2456272545395669E-2</v>
      </c>
      <c r="AF872">
        <f ca="1">IF(B872&gt;0,AF871+AE872*$D872,0)</f>
        <v>-0.9961155039414219</v>
      </c>
      <c r="AG872">
        <f ca="1">IF(AND(B872&gt;Analysis!$B$34,B872&lt;Analysis!$B$35),FilterInput(AD872,Analysis!$B$29,Analysis!$B$30),0)</f>
        <v>-7.2398724942859261E-2</v>
      </c>
      <c r="AH872">
        <f ca="1">MEDIAN2(AG872,Analysis!$B$5,2)</f>
        <v>-7.2398724942859261E-2</v>
      </c>
      <c r="AI872">
        <f ca="1">AVERAGE2(AH872,Analysis!$B$6,2)</f>
        <v>-7.2398724942859261E-2</v>
      </c>
      <c r="AJ872">
        <f ca="1">INTEGRAL2(AI872,$B872,AJ871,AI871,$B871,Analysis!$B$22)</f>
        <v>-1.2225454910644556E-3</v>
      </c>
      <c r="AK872">
        <f ca="1">IF(AND(B872&lt;Analysis!$B$35,B872&gt;Analysis!$B$34),INTEGRAL2(AJ872,$B872,AK871,AJ871,$B871,Analysis!$B$23),0)</f>
        <v>-0.96937007053909408</v>
      </c>
      <c r="AM872">
        <f>Analysis!$B$31*'Flight Input'!U872+IF('Flight Input'!U872 &gt; 0,Analysis!$B$32,0)</f>
        <v>-0.93549699999999991</v>
      </c>
      <c r="AN872">
        <f ca="1">_xlfn.COVARIANCE.P($AK$102:$AK$1171,AM872:AM1941)</f>
        <v>0</v>
      </c>
      <c r="AO872">
        <f t="shared" ca="1" si="1743"/>
        <v>3.3873070539094163E-2</v>
      </c>
    </row>
    <row r="873" spans="1:41" x14ac:dyDescent="0.3">
      <c r="A873">
        <v>871</v>
      </c>
      <c r="B873">
        <f>'Flight Input'!M873</f>
        <v>18.853226000006543</v>
      </c>
      <c r="C873">
        <f ca="1">INDIRECT(CONCATENATE("'Flight Input'!",Analysis!$B$2,A873+2))</f>
        <v>9.8679869100000008</v>
      </c>
      <c r="D873">
        <f t="shared" si="1740"/>
        <v>4.4170000037411228E-3</v>
      </c>
      <c r="F873">
        <f t="shared" ca="1" si="1744"/>
        <v>185.35493988485666</v>
      </c>
      <c r="G873">
        <f t="shared" ca="1" si="1745"/>
        <v>1748.0506893910224</v>
      </c>
      <c r="I873">
        <f>SUM(D$2:D873)/COUNT(D$2:D873)</f>
        <v>2.1585104477624691E-2</v>
      </c>
      <c r="J873">
        <f>D873/I873</f>
        <v>0.20463185658053329</v>
      </c>
      <c r="L873">
        <f ca="1">VARA(C$2:C873)</f>
        <v>9.5189460788095953E-2</v>
      </c>
      <c r="M873">
        <f ca="1">(L873-L872)/D873</f>
        <v>-2.435646871370041E-2</v>
      </c>
      <c r="N873">
        <f t="shared" ca="1" si="1746"/>
        <v>18.942605825024568</v>
      </c>
      <c r="O873" t="b">
        <f ca="1">IF(OR(O872,M873*MIN((B873-B$2)*Analysis!$B$19,1)&gt;Analysis!$B$18),TRUE,FALSE)</f>
        <v>1</v>
      </c>
      <c r="P873">
        <f ca="1">IF(O873,P872,SUM(C$2:C873)/COUNT(C$2:C873))</f>
        <v>9.8538943641176484</v>
      </c>
      <c r="Q873">
        <f ca="1">IF(O873,C873-P873,0)</f>
        <v>1.4092545882352425E-2</v>
      </c>
      <c r="R873">
        <f ca="1">R872+Q873*$D873</f>
        <v>9.7146930291187539E-2</v>
      </c>
      <c r="S873">
        <f t="shared" ca="1" si="1747"/>
        <v>-0.37834295000945939</v>
      </c>
      <c r="U873">
        <f ca="1">MEDIAN2(Q873,Analysis!$B$5,2)</f>
        <v>1.4092545882352425E-2</v>
      </c>
      <c r="V873">
        <f t="shared" ref="V873:W873" ca="1" si="1822">V872+U873*$D873</f>
        <v>9.7146930291187539E-2</v>
      </c>
      <c r="W873">
        <f t="shared" ca="1" si="1822"/>
        <v>-0.37834295000945939</v>
      </c>
      <c r="Y873">
        <f ca="1">AVERAGE2(U873,Analysis!$B$5,2)</f>
        <v>1.4092545882352425E-2</v>
      </c>
      <c r="Z873">
        <f t="shared" ref="Z873:AA873" ca="1" si="1823">Z872+Y873*$D873</f>
        <v>9.7146930291187539E-2</v>
      </c>
      <c r="AA873">
        <f t="shared" ca="1" si="1823"/>
        <v>-0.37834295000945939</v>
      </c>
      <c r="AD873">
        <f ca="1">IF(B873&gt;0,C873-Analysis!$B$14,0)</f>
        <v>1.1270765057140864E-2</v>
      </c>
      <c r="AE873">
        <f ca="1">IF(B873&gt;0,AE872+AD873*$D873,0)</f>
        <v>4.2506055514695225E-2</v>
      </c>
      <c r="AF873">
        <f ca="1">IF(B873&gt;0,AF872+AE873*$D873,0)</f>
        <v>-0.99592775469405448</v>
      </c>
      <c r="AG873">
        <f ca="1">IF(AND(B873&gt;Analysis!$B$34,B873&lt;Analysis!$B$35),FilterInput(AD873,Analysis!$B$29,Analysis!$B$30),0)</f>
        <v>1.1270765057140864E-2</v>
      </c>
      <c r="AH873">
        <f ca="1">MEDIAN2(AG873,Analysis!$B$5,2)</f>
        <v>1.1270765057140864E-2</v>
      </c>
      <c r="AI873">
        <f ca="1">AVERAGE2(AH873,Analysis!$B$6,2)</f>
        <v>1.1270765057140864E-2</v>
      </c>
      <c r="AJ873">
        <f ca="1">INTEGRAL2(AI873,$B873,AJ872,AI872,$B872,Analysis!$B$22)</f>
        <v>-1.0056844653701422E-2</v>
      </c>
      <c r="AK873">
        <f ca="1">IF(AND(B873&lt;Analysis!$B$35,B873&gt;Analysis!$B$34),INTEGRAL2(AJ873,$B873,AK872,AJ872,$B872,Analysis!$B$23),0)</f>
        <v>-0.96852446148294891</v>
      </c>
      <c r="AM873">
        <f>Analysis!$B$31*'Flight Input'!U873+IF('Flight Input'!U873 &gt; 0,Analysis!$B$32,0)</f>
        <v>-0.93549699999999991</v>
      </c>
      <c r="AN873">
        <f ca="1">_xlfn.COVARIANCE.P($AK$102:$AK$1171,AM873:AM1942)</f>
        <v>0</v>
      </c>
      <c r="AO873">
        <f t="shared" ca="1" si="1743"/>
        <v>3.3027461482948994E-2</v>
      </c>
    </row>
    <row r="874" spans="1:41" x14ac:dyDescent="0.3">
      <c r="A874">
        <v>872</v>
      </c>
      <c r="B874">
        <f>'Flight Input'!M874</f>
        <v>18.931729999996605</v>
      </c>
      <c r="C874">
        <f ca="1">INDIRECT(CONCATENATE("'Flight Input'!",Analysis!$B$2,A874+2))</f>
        <v>9.7032181499999997</v>
      </c>
      <c r="D874">
        <f t="shared" si="1740"/>
        <v>7.8503999990061857E-2</v>
      </c>
      <c r="F874">
        <f t="shared" ca="1" si="1744"/>
        <v>186.11668132240783</v>
      </c>
      <c r="G874">
        <f t="shared" ca="1" si="1745"/>
        <v>1762.661593339707</v>
      </c>
      <c r="I874">
        <f>SUM(D$2:D874)/COUNT(D$2:D874)</f>
        <v>2.1650378440368313E-2</v>
      </c>
      <c r="J874">
        <f>D874/I874</f>
        <v>3.6259874258681255</v>
      </c>
      <c r="L874">
        <f ca="1">VARA(C$2:C874)</f>
        <v>9.5128274848891983E-2</v>
      </c>
      <c r="M874">
        <f ca="1">(L874-L873)/D874</f>
        <v>-7.7939900147400946E-4</v>
      </c>
      <c r="N874">
        <f t="shared" ca="1" si="1746"/>
        <v>-2.0988581476212667</v>
      </c>
      <c r="O874" t="b">
        <f ca="1">IF(OR(O873,M874*MIN((B874-B$2)*Analysis!$B$19,1)&gt;Analysis!$B$18),TRUE,FALSE)</f>
        <v>1</v>
      </c>
      <c r="P874">
        <f ca="1">IF(O874,P873,SUM(C$2:C874)/COUNT(C$2:C874))</f>
        <v>9.8538943641176484</v>
      </c>
      <c r="Q874">
        <f ca="1">IF(O874,C874-P874,0)</f>
        <v>-0.15067621411764875</v>
      </c>
      <c r="R874">
        <f ca="1">R873+Q874*$D874</f>
        <v>8.5318244779593086E-2</v>
      </c>
      <c r="S874">
        <f t="shared" ca="1" si="1747"/>
        <v>-0.37164512652213011</v>
      </c>
      <c r="U874">
        <f ca="1">MEDIAN2(Q874,Analysis!$B$5,2)</f>
        <v>-0.15067621411764875</v>
      </c>
      <c r="V874">
        <f t="shared" ref="V874:W874" ca="1" si="1824">V873+U874*$D874</f>
        <v>8.5318244779593086E-2</v>
      </c>
      <c r="W874">
        <f t="shared" ca="1" si="1824"/>
        <v>-0.37164512652213011</v>
      </c>
      <c r="Y874">
        <f ca="1">AVERAGE2(U874,Analysis!$B$5,2)</f>
        <v>-0.15067621411764875</v>
      </c>
      <c r="Z874">
        <f t="shared" ref="Z874:AA874" ca="1" si="1825">Z873+Y874*$D874</f>
        <v>8.5318244779593086E-2</v>
      </c>
      <c r="AA874">
        <f t="shared" ca="1" si="1825"/>
        <v>-0.37164512652213011</v>
      </c>
      <c r="AD874">
        <f ca="1">IF(B874&gt;0,C874-Analysis!$B$14,0)</f>
        <v>-0.15349799494286032</v>
      </c>
      <c r="AE874">
        <f ca="1">IF(B874&gt;0,AE873+AD874*$D874,0)</f>
        <v>3.0455848921226401E-2</v>
      </c>
      <c r="AF874">
        <f ca="1">IF(B874&gt;0,AF873+AE874*$D874,0)</f>
        <v>-0.99353684873064518</v>
      </c>
      <c r="AG874">
        <f ca="1">IF(AND(B874&gt;Analysis!$B$34,B874&lt;Analysis!$B$35),FilterInput(AD874,Analysis!$B$29,Analysis!$B$30),0)</f>
        <v>-0.15349799494286032</v>
      </c>
      <c r="AH874">
        <f ca="1">MEDIAN2(AG874,Analysis!$B$5,2)</f>
        <v>-0.15349799494286032</v>
      </c>
      <c r="AI874">
        <f ca="1">AVERAGE2(AH874,Analysis!$B$6,2)</f>
        <v>-0.15349799494286032</v>
      </c>
      <c r="AJ874">
        <f ca="1">INTEGRAL2(AI874,$B874,AJ873,AI873,$B873,Analysis!$B$22)</f>
        <v>-2.1122686775935866E-2</v>
      </c>
      <c r="AK874">
        <f ca="1">IF(AND(B874&lt;Analysis!$B$35,B874&gt;Analysis!$B$34),INTEGRAL2(AJ874,$B874,AK873,AJ873,$B873,Analysis!$B$23),0)</f>
        <v>-0.9701199501486063</v>
      </c>
      <c r="AM874">
        <f>Analysis!$B$31*'Flight Input'!U874+IF('Flight Input'!U874 &gt; 0,Analysis!$B$32,0)</f>
        <v>-0.93748399999999987</v>
      </c>
      <c r="AN874">
        <f ca="1">_xlfn.COVARIANCE.P($AK$102:$AK$1171,AM874:AM1943)</f>
        <v>0</v>
      </c>
      <c r="AO874">
        <f t="shared" ca="1" si="1743"/>
        <v>3.263595014860643E-2</v>
      </c>
    </row>
    <row r="875" spans="1:41" x14ac:dyDescent="0.3">
      <c r="A875">
        <v>873</v>
      </c>
      <c r="B875">
        <f>'Flight Input'!M875</f>
        <v>18.949353999996674</v>
      </c>
      <c r="C875">
        <f ca="1">INDIRECT(CONCATENATE("'Flight Input'!",Analysis!$B$2,A875+2))</f>
        <v>9.6923290500000014</v>
      </c>
      <c r="D875">
        <f t="shared" si="1740"/>
        <v>1.7624000000068918E-2</v>
      </c>
      <c r="F875">
        <f t="shared" ca="1" si="1744"/>
        <v>186.28749892958569</v>
      </c>
      <c r="G875">
        <f t="shared" ca="1" si="1745"/>
        <v>1765.9447242208548</v>
      </c>
      <c r="I875">
        <f>SUM(D$2:D875)/COUNT(D$2:D875)</f>
        <v>2.1645766323025471E-2</v>
      </c>
      <c r="J875">
        <f>D875/I875</f>
        <v>0.81420078813848973</v>
      </c>
      <c r="L875">
        <f ca="1">VARA(C$2:C875)</f>
        <v>9.5072348788741504E-2</v>
      </c>
      <c r="M875">
        <f ca="1">(L875-L874)/D875</f>
        <v>-3.1732898405731351E-3</v>
      </c>
      <c r="N875">
        <f t="shared" ca="1" si="1746"/>
        <v>-0.61785633227165382</v>
      </c>
      <c r="O875" t="b">
        <f ca="1">IF(OR(O874,M875*MIN((B875-B$2)*Analysis!$B$19,1)&gt;Analysis!$B$18),TRUE,FALSE)</f>
        <v>1</v>
      </c>
      <c r="P875">
        <f ca="1">IF(O875,P874,SUM(C$2:C875)/COUNT(C$2:C875))</f>
        <v>9.8538943641176484</v>
      </c>
      <c r="Q875">
        <f ca="1">IF(O875,C875-P875,0)</f>
        <v>-0.16156531411764696</v>
      </c>
      <c r="R875">
        <f ca="1">R874+Q875*$D875</f>
        <v>8.2470817683572548E-2</v>
      </c>
      <c r="S875">
        <f t="shared" ca="1" si="1747"/>
        <v>-0.37019166083126914</v>
      </c>
      <c r="U875">
        <f ca="1">MEDIAN2(Q875,Analysis!$B$5,2)</f>
        <v>-0.16156531411764696</v>
      </c>
      <c r="V875">
        <f t="shared" ref="V875:W875" ca="1" si="1826">V874+U875*$D875</f>
        <v>8.2470817683572548E-2</v>
      </c>
      <c r="W875">
        <f t="shared" ca="1" si="1826"/>
        <v>-0.37019166083126914</v>
      </c>
      <c r="Y875">
        <f ca="1">AVERAGE2(U875,Analysis!$B$5,2)</f>
        <v>-0.16156531411764696</v>
      </c>
      <c r="Z875">
        <f t="shared" ref="Z875:AA875" ca="1" si="1827">Z874+Y875*$D875</f>
        <v>8.2470817683572548E-2</v>
      </c>
      <c r="AA875">
        <f t="shared" ca="1" si="1827"/>
        <v>-0.37019166083126914</v>
      </c>
      <c r="AD875">
        <f ca="1">IF(B875&gt;0,C875-Analysis!$B$14,0)</f>
        <v>-0.16438709494285852</v>
      </c>
      <c r="AE875">
        <f ca="1">IF(B875&gt;0,AE874+AD875*$D875,0)</f>
        <v>2.7558690759942134E-2</v>
      </c>
      <c r="AF875">
        <f ca="1">IF(B875&gt;0,AF874+AE875*$D875,0)</f>
        <v>-0.99305115436469005</v>
      </c>
      <c r="AG875">
        <f ca="1">IF(AND(B875&gt;Analysis!$B$34,B875&lt;Analysis!$B$35),FilterInput(AD875,Analysis!$B$29,Analysis!$B$30),0)</f>
        <v>-0.16438709494285852</v>
      </c>
      <c r="AH875">
        <f ca="1">MEDIAN2(AG875,Analysis!$B$5,2)</f>
        <v>-0.16438709494285852</v>
      </c>
      <c r="AI875">
        <f ca="1">AVERAGE2(AH875,Analysis!$B$6,2)</f>
        <v>-0.16438709494285852</v>
      </c>
      <c r="AJ875">
        <f ca="1">INTEGRAL2(AI875,$B875,AJ874,AI874,$B874,Analysis!$B$22)</f>
        <v>-2.3730070317384729E-2</v>
      </c>
      <c r="AK875">
        <f ca="1">IF(AND(B875&lt;Analysis!$B$35,B875&gt;Analysis!$B$34),INTEGRAL2(AJ875,$B875,AK874,AJ874,$B874,Analysis!$B$23),0)</f>
        <v>-0.97047233336113048</v>
      </c>
      <c r="AM875">
        <f>Analysis!$B$31*'Flight Input'!U875+IF('Flight Input'!U875 &gt; 0,Analysis!$B$32,0)</f>
        <v>-0.93748399999999987</v>
      </c>
      <c r="AN875">
        <f ca="1">_xlfn.COVARIANCE.P($AK$102:$AK$1171,AM875:AM1944)</f>
        <v>0</v>
      </c>
      <c r="AO875">
        <f t="shared" ca="1" si="1743"/>
        <v>3.2988333361130606E-2</v>
      </c>
    </row>
    <row r="876" spans="1:41" x14ac:dyDescent="0.3">
      <c r="A876">
        <v>874</v>
      </c>
      <c r="B876">
        <f>'Flight Input'!M876</f>
        <v>18.969987000004039</v>
      </c>
      <c r="C876">
        <f ca="1">INDIRECT(CONCATENATE("'Flight Input'!",Analysis!$B$2,A876+2))</f>
        <v>10.15877493</v>
      </c>
      <c r="D876">
        <f t="shared" si="1740"/>
        <v>2.0633000007364899E-2</v>
      </c>
      <c r="F876">
        <f t="shared" ca="1" si="1744"/>
        <v>186.49710493279122</v>
      </c>
      <c r="G876">
        <f t="shared" ca="1" si="1745"/>
        <v>1769.7927189883067</v>
      </c>
      <c r="I876">
        <f>SUM(D$2:D876)/COUNT(D$2:D876)</f>
        <v>2.1644607551497257E-2</v>
      </c>
      <c r="J876">
        <f>D876/I876</f>
        <v>0.95326283732677886</v>
      </c>
      <c r="L876">
        <f ca="1">VARA(C$2:C876)</f>
        <v>9.5035791665694869E-2</v>
      </c>
      <c r="M876">
        <f ca="1">(L876-L875)/D876</f>
        <v>-1.7717793357042585E-3</v>
      </c>
      <c r="N876">
        <f t="shared" ca="1" si="1746"/>
        <v>22.60678911614897</v>
      </c>
      <c r="O876" t="b">
        <f ca="1">IF(OR(O875,M876*MIN((B876-B$2)*Analysis!$B$19,1)&gt;Analysis!$B$18),TRUE,FALSE)</f>
        <v>1</v>
      </c>
      <c r="P876">
        <f ca="1">IF(O876,P875,SUM(C$2:C876)/COUNT(C$2:C876))</f>
        <v>9.8538943641176484</v>
      </c>
      <c r="Q876">
        <f ca="1">IF(O876,C876-P876,0)</f>
        <v>0.30488056588235146</v>
      </c>
      <c r="R876">
        <f ca="1">R875+Q876*$D876</f>
        <v>8.8761418401668513E-2</v>
      </c>
      <c r="S876">
        <f t="shared" ca="1" si="1747"/>
        <v>-0.36836024648473381</v>
      </c>
      <c r="U876">
        <f ca="1">MEDIAN2(Q876,Analysis!$B$5,2)</f>
        <v>0.30488056588235146</v>
      </c>
      <c r="V876">
        <f t="shared" ref="V876:W876" ca="1" si="1828">V875+U876*$D876</f>
        <v>8.8761418401668513E-2</v>
      </c>
      <c r="W876">
        <f t="shared" ca="1" si="1828"/>
        <v>-0.36836024648473381</v>
      </c>
      <c r="Y876">
        <f ca="1">AVERAGE2(U876,Analysis!$B$5,2)</f>
        <v>0.30488056588235146</v>
      </c>
      <c r="Z876">
        <f t="shared" ref="Z876:AA876" ca="1" si="1829">Z875+Y876*$D876</f>
        <v>8.8761418401668513E-2</v>
      </c>
      <c r="AA876">
        <f t="shared" ca="1" si="1829"/>
        <v>-0.36836024648473381</v>
      </c>
      <c r="AD876">
        <f ca="1">IF(B876&gt;0,C876-Analysis!$B$14,0)</f>
        <v>0.3020587850571399</v>
      </c>
      <c r="AE876">
        <f ca="1">IF(B876&gt;0,AE875+AD876*$D876,0)</f>
        <v>3.3791069674250732E-2</v>
      </c>
      <c r="AF876">
        <f ca="1">IF(B876&gt;0,AF875+AE876*$D876,0)</f>
        <v>-0.9923539432238524</v>
      </c>
      <c r="AG876">
        <f ca="1">IF(AND(B876&gt;Analysis!$B$34,B876&lt;Analysis!$B$35),FilterInput(AD876,Analysis!$B$29,Analysis!$B$30),0)</f>
        <v>0.3020587850571399</v>
      </c>
      <c r="AH876">
        <f ca="1">MEDIAN2(AG876,Analysis!$B$5,2)</f>
        <v>0.3020587850571399</v>
      </c>
      <c r="AI876">
        <f ca="1">AVERAGE2(AH876,Analysis!$B$6,2)</f>
        <v>0.3020587850571399</v>
      </c>
      <c r="AJ876">
        <f ca="1">INTEGRAL2(AI876,$B876,AJ875,AI875,$B875,Analysis!$B$22)</f>
        <v>-2.8100275498549994E-2</v>
      </c>
      <c r="AK876">
        <f ca="1">IF(AND(B876&lt;Analysis!$B$35,B876&gt;Analysis!$B$34),INTEGRAL2(AJ876,$B876,AK875,AJ875,$B875,Analysis!$B$23),0)</f>
        <v>-0.97095787241728704</v>
      </c>
      <c r="AM876">
        <f>Analysis!$B$31*'Flight Input'!U876+IF('Flight Input'!U876 &gt; 0,Analysis!$B$32,0)</f>
        <v>-0.94145799999999991</v>
      </c>
      <c r="AN876">
        <f ca="1">_xlfn.COVARIANCE.P($AK$102:$AK$1171,AM876:AM1945)</f>
        <v>0</v>
      </c>
      <c r="AO876">
        <f t="shared" ca="1" si="1743"/>
        <v>2.9499872417287132E-2</v>
      </c>
    </row>
    <row r="877" spans="1:41" x14ac:dyDescent="0.3">
      <c r="A877">
        <v>875</v>
      </c>
      <c r="B877">
        <f>'Flight Input'!M877</f>
        <v>18.990466999995988</v>
      </c>
      <c r="C877">
        <f ca="1">INDIRECT(CONCATENATE("'Flight Input'!",Analysis!$B$2,A877+2))</f>
        <v>9.8152581600000008</v>
      </c>
      <c r="D877">
        <f t="shared" si="1740"/>
        <v>2.0479999991948716E-2</v>
      </c>
      <c r="F877">
        <f t="shared" ca="1" si="1744"/>
        <v>186.69812141982899</v>
      </c>
      <c r="G877">
        <f t="shared" ca="1" si="1745"/>
        <v>1773.6162965134815</v>
      </c>
      <c r="I877">
        <f>SUM(D$2:D877)/COUNT(D$2:D877)</f>
        <v>2.1643276571429202E-2</v>
      </c>
      <c r="J877">
        <f>D877/I877</f>
        <v>0.94625228875852829</v>
      </c>
      <c r="L877">
        <f ca="1">VARA(C$2:C877)</f>
        <v>9.493692998085787E-2</v>
      </c>
      <c r="M877">
        <f ca="1">(L877-L876)/D877</f>
        <v>-4.8272307068292827E-3</v>
      </c>
      <c r="N877">
        <f t="shared" ca="1" si="1746"/>
        <v>-16.773279791750266</v>
      </c>
      <c r="O877" t="b">
        <f ca="1">IF(OR(O876,M877*MIN((B877-B$2)*Analysis!$B$19,1)&gt;Analysis!$B$18),TRUE,FALSE)</f>
        <v>1</v>
      </c>
      <c r="P877">
        <f ca="1">IF(O877,P876,SUM(C$2:C877)/COUNT(C$2:C877))</f>
        <v>9.8538943641176484</v>
      </c>
      <c r="Q877">
        <f ca="1">IF(O877,C877-P877,0)</f>
        <v>-3.8636204117647566E-2</v>
      </c>
      <c r="R877">
        <f ca="1">R876+Q877*$D877</f>
        <v>8.7970148941650159E-2</v>
      </c>
      <c r="S877">
        <f t="shared" ca="1" si="1747"/>
        <v>-0.36655861783511706</v>
      </c>
      <c r="U877">
        <f ca="1">MEDIAN2(Q877,Analysis!$B$5,2)</f>
        <v>-3.8636204117647566E-2</v>
      </c>
      <c r="V877">
        <f t="shared" ref="V877:W877" ca="1" si="1830">V876+U877*$D877</f>
        <v>8.7970148941650159E-2</v>
      </c>
      <c r="W877">
        <f t="shared" ca="1" si="1830"/>
        <v>-0.36655861783511706</v>
      </c>
      <c r="Y877">
        <f ca="1">AVERAGE2(U877,Analysis!$B$5,2)</f>
        <v>-3.8636204117647566E-2</v>
      </c>
      <c r="Z877">
        <f t="shared" ref="Z877:AA877" ca="1" si="1831">Z876+Y877*$D877</f>
        <v>8.7970148941650159E-2</v>
      </c>
      <c r="AA877">
        <f t="shared" ca="1" si="1831"/>
        <v>-0.36655861783511706</v>
      </c>
      <c r="AD877">
        <f ca="1">IF(B877&gt;0,C877-Analysis!$B$14,0)</f>
        <v>-4.1457984942859127E-2</v>
      </c>
      <c r="AE877">
        <f ca="1">IF(B877&gt;0,AE876+AD877*$D877,0)</f>
        <v>3.2942010142954767E-2</v>
      </c>
      <c r="AF877">
        <f ca="1">IF(B877&gt;0,AF876+AE877*$D877,0)</f>
        <v>-0.99167929085638995</v>
      </c>
      <c r="AG877">
        <f ca="1">IF(AND(B877&gt;Analysis!$B$34,B877&lt;Analysis!$B$35),FilterInput(AD877,Analysis!$B$29,Analysis!$B$30),0)</f>
        <v>-4.1457984942859127E-2</v>
      </c>
      <c r="AH877">
        <f ca="1">MEDIAN2(AG877,Analysis!$B$5,2)</f>
        <v>-4.1457984942859127E-2</v>
      </c>
      <c r="AI877">
        <f ca="1">AVERAGE2(AH877,Analysis!$B$6,2)</f>
        <v>-4.1457984942859127E-2</v>
      </c>
      <c r="AJ877">
        <f ca="1">INTEGRAL2(AI877,$B877,AJ876,AI876,$B876,Analysis!$B$22)</f>
        <v>-2.1082666807515082E-2</v>
      </c>
      <c r="AK877">
        <f ca="1">IF(AND(B877&lt;Analysis!$B$35,B877&gt;Analysis!$B$34),INTEGRAL2(AJ877,$B877,AK876,AJ876,$B876,Analysis!$B$23),0)</f>
        <v>-0.97154212765348835</v>
      </c>
      <c r="AM877">
        <f>Analysis!$B$31*'Flight Input'!U877+IF('Flight Input'!U877 &gt; 0,Analysis!$B$32,0)</f>
        <v>-0.94940599999999997</v>
      </c>
      <c r="AN877">
        <f ca="1">_xlfn.COVARIANCE.P($AK$102:$AK$1171,AM877:AM1946)</f>
        <v>0</v>
      </c>
      <c r="AO877">
        <f t="shared" ca="1" si="1743"/>
        <v>2.213612765348838E-2</v>
      </c>
    </row>
    <row r="878" spans="1:41" x14ac:dyDescent="0.3">
      <c r="A878">
        <v>876</v>
      </c>
      <c r="B878">
        <f>'Flight Input'!M878</f>
        <v>19.001478999998653</v>
      </c>
      <c r="C878">
        <f ca="1">INDIRECT(CONCATENATE("'Flight Input'!",Analysis!$B$2,A878+2))</f>
        <v>9.8307873900000011</v>
      </c>
      <c r="D878">
        <f t="shared" si="1740"/>
        <v>1.1012000002665445E-2</v>
      </c>
      <c r="F878">
        <f t="shared" ca="1" si="1744"/>
        <v>186.80637805059388</v>
      </c>
      <c r="G878">
        <f t="shared" ca="1" si="1745"/>
        <v>1775.6734083490726</v>
      </c>
      <c r="I878">
        <f>SUM(D$2:D878)/COUNT(D$2:D878)</f>
        <v>2.1631140410962577E-2</v>
      </c>
      <c r="J878">
        <f>D878/I878</f>
        <v>0.50908088031662946</v>
      </c>
      <c r="L878">
        <f ca="1">VARA(C$2:C878)</f>
        <v>9.4835277488895683E-2</v>
      </c>
      <c r="M878">
        <f ca="1">(L878-L877)/D878</f>
        <v>-9.2310653775501319E-3</v>
      </c>
      <c r="N878">
        <f t="shared" ca="1" si="1746"/>
        <v>1.4102097708174215</v>
      </c>
      <c r="O878" t="b">
        <f ca="1">IF(OR(O877,M878*MIN((B878-B$2)*Analysis!$B$19,1)&gt;Analysis!$B$18),TRUE,FALSE)</f>
        <v>1</v>
      </c>
      <c r="P878">
        <f ca="1">IF(O878,P877,SUM(C$2:C878)/COUNT(C$2:C878))</f>
        <v>9.8538943641176484</v>
      </c>
      <c r="Q878">
        <f ca="1">IF(O878,C878-P878,0)</f>
        <v>-2.3106974117647283E-2</v>
      </c>
      <c r="R878">
        <f ca="1">R877+Q878*$D878</f>
        <v>8.7715694942605033E-2</v>
      </c>
      <c r="S878">
        <f t="shared" ca="1" si="1747"/>
        <v>-0.36559269260217531</v>
      </c>
      <c r="U878">
        <f ca="1">MEDIAN2(Q878,Analysis!$B$5,2)</f>
        <v>-2.3106974117647283E-2</v>
      </c>
      <c r="V878">
        <f t="shared" ref="V878:W878" ca="1" si="1832">V877+U878*$D878</f>
        <v>8.7715694942605033E-2</v>
      </c>
      <c r="W878">
        <f t="shared" ca="1" si="1832"/>
        <v>-0.36559269260217531</v>
      </c>
      <c r="Y878">
        <f ca="1">AVERAGE2(U878,Analysis!$B$5,2)</f>
        <v>-2.3106974117647283E-2</v>
      </c>
      <c r="Z878">
        <f t="shared" ref="Z878:AA878" ca="1" si="1833">Z877+Y878*$D878</f>
        <v>8.7715694942605033E-2</v>
      </c>
      <c r="AA878">
        <f t="shared" ca="1" si="1833"/>
        <v>-0.36559269260217531</v>
      </c>
      <c r="AD878">
        <f ca="1">IF(B878&gt;0,C878-Analysis!$B$14,0)</f>
        <v>-2.5928754942858845E-2</v>
      </c>
      <c r="AE878">
        <f ca="1">IF(B878&gt;0,AE877+AD878*$D878,0)</f>
        <v>3.2656482693454891E-2</v>
      </c>
      <c r="AF878">
        <f ca="1">IF(B878&gt;0,AF877+AE878*$D878,0)</f>
        <v>-0.99131967766888263</v>
      </c>
      <c r="AG878">
        <f ca="1">IF(AND(B878&gt;Analysis!$B$34,B878&lt;Analysis!$B$35),FilterInput(AD878,Analysis!$B$29,Analysis!$B$30),0)</f>
        <v>-2.5928754942858845E-2</v>
      </c>
      <c r="AH878">
        <f ca="1">MEDIAN2(AG878,Analysis!$B$5,2)</f>
        <v>-2.5928754942858845E-2</v>
      </c>
      <c r="AI878">
        <f ca="1">AVERAGE2(AH878,Analysis!$B$6,2)</f>
        <v>-2.5928754942858845E-2</v>
      </c>
      <c r="AJ878">
        <f ca="1">INTEGRAL2(AI878,$B878,AJ877,AI877,$B877,Analysis!$B$22)</f>
        <v>-2.2029582639528325E-2</v>
      </c>
      <c r="AK878">
        <f ca="1">IF(AND(B878&lt;Analysis!$B$35,B878&gt;Analysis!$B$34),INTEGRAL2(AJ878,$B878,AK877,AJ877,$B877,Analysis!$B$23),0)</f>
        <v>-0.97174645211198474</v>
      </c>
      <c r="AM878">
        <f>Analysis!$B$31*'Flight Input'!U878+IF('Flight Input'!U878 &gt; 0,Analysis!$B$32,0)</f>
        <v>-0.95139299999999993</v>
      </c>
      <c r="AN878">
        <f ca="1">_xlfn.COVARIANCE.P($AK$102:$AK$1171,AM878:AM1947)</f>
        <v>0</v>
      </c>
      <c r="AO878">
        <f t="shared" ca="1" si="1743"/>
        <v>2.0353452111984804E-2</v>
      </c>
    </row>
    <row r="879" spans="1:41" x14ac:dyDescent="0.3">
      <c r="A879">
        <v>877</v>
      </c>
      <c r="B879">
        <f>'Flight Input'!M879</f>
        <v>19.030511000004481</v>
      </c>
      <c r="C879">
        <f ca="1">INDIRECT(CONCATENATE("'Flight Input'!",Analysis!$B$2,A879+2))</f>
        <v>9.8471406600000009</v>
      </c>
      <c r="D879">
        <f t="shared" si="1740"/>
        <v>2.9032000005827285E-2</v>
      </c>
      <c r="F879">
        <f t="shared" ca="1" si="1744"/>
        <v>187.09226023829237</v>
      </c>
      <c r="G879">
        <f t="shared" ca="1" si="1745"/>
        <v>1781.105070849401</v>
      </c>
      <c r="I879">
        <f>SUM(D$2:D879)/COUNT(D$2:D879)</f>
        <v>2.1639579247444748E-2</v>
      </c>
      <c r="J879">
        <f>D879/I879</f>
        <v>1.3416157344766975</v>
      </c>
      <c r="L879">
        <f ca="1">VARA(C$2:C879)</f>
        <v>9.473128900494461E-2</v>
      </c>
      <c r="M879">
        <f ca="1">(L879-L878)/D879</f>
        <v>-3.5818573963282054E-3</v>
      </c>
      <c r="N879">
        <f t="shared" ca="1" si="1746"/>
        <v>0.56328430685854691</v>
      </c>
      <c r="O879" t="b">
        <f ca="1">IF(OR(O878,M879*MIN((B879-B$2)*Analysis!$B$19,1)&gt;Analysis!$B$18),TRUE,FALSE)</f>
        <v>1</v>
      </c>
      <c r="P879">
        <f ca="1">IF(O879,P878,SUM(C$2:C879)/COUNT(C$2:C879))</f>
        <v>9.8538943641176484</v>
      </c>
      <c r="Q879">
        <f ca="1">IF(O879,C879-P879,0)</f>
        <v>-6.7537041176475299E-3</v>
      </c>
      <c r="R879">
        <f ca="1">R878+Q879*$D879</f>
        <v>8.7519621404622133E-2</v>
      </c>
      <c r="S879">
        <f t="shared" ca="1" si="1747"/>
        <v>-0.36305182295304633</v>
      </c>
      <c r="U879">
        <f ca="1">MEDIAN2(Q879,Analysis!$B$5,2)</f>
        <v>-6.7537041176475299E-3</v>
      </c>
      <c r="V879">
        <f t="shared" ref="V879:W879" ca="1" si="1834">V878+U879*$D879</f>
        <v>8.7519621404622133E-2</v>
      </c>
      <c r="W879">
        <f t="shared" ca="1" si="1834"/>
        <v>-0.36305182295304633</v>
      </c>
      <c r="Y879">
        <f ca="1">AVERAGE2(U879,Analysis!$B$5,2)</f>
        <v>-6.7537041176475299E-3</v>
      </c>
      <c r="Z879">
        <f t="shared" ref="Z879:AA879" ca="1" si="1835">Z878+Y879*$D879</f>
        <v>8.7519621404622133E-2</v>
      </c>
      <c r="AA879">
        <f t="shared" ca="1" si="1835"/>
        <v>-0.36305182295304633</v>
      </c>
      <c r="AD879">
        <f ca="1">IF(B879&gt;0,C879-Analysis!$B$14,0)</f>
        <v>-9.5754849428590916E-3</v>
      </c>
      <c r="AE879">
        <f ca="1">IF(B879&gt;0,AE878+AD879*$D879,0)</f>
        <v>3.237848721453801E-2</v>
      </c>
      <c r="AF879">
        <f ca="1">IF(B879&gt;0,AF878+AE879*$D879,0)</f>
        <v>-0.99037966542788147</v>
      </c>
      <c r="AG879">
        <f ca="1">IF(AND(B879&gt;Analysis!$B$34,B879&lt;Analysis!$B$35),FilterInput(AD879,Analysis!$B$29,Analysis!$B$30),0)</f>
        <v>-9.5754849428590916E-3</v>
      </c>
      <c r="AH879">
        <f ca="1">MEDIAN2(AG879,Analysis!$B$5,2)</f>
        <v>-9.5754849428590916E-3</v>
      </c>
      <c r="AI879">
        <f ca="1">AVERAGE2(AH879,Analysis!$B$6,2)</f>
        <v>-9.5754849428590916E-3</v>
      </c>
      <c r="AJ879">
        <f ca="1">INTEGRAL2(AI879,$B879,AJ878,AI878,$B878,Analysis!$B$22)</f>
        <v>-2.257175845836187E-2</v>
      </c>
      <c r="AK879">
        <f ca="1">IF(AND(B879&lt;Analysis!$B$35,B879&gt;Analysis!$B$34),INTEGRAL2(AJ879,$B879,AK878,AJ878,$B878,Analysis!$B$23),0)</f>
        <v>-0.9723934449793431</v>
      </c>
      <c r="AM879">
        <f>Analysis!$B$31*'Flight Input'!U879+IF('Flight Input'!U879 &gt; 0,Analysis!$B$32,0)</f>
        <v>-0.95337999999999989</v>
      </c>
      <c r="AN879">
        <f ca="1">_xlfn.COVARIANCE.P($AK$102:$AK$1171,AM879:AM1948)</f>
        <v>0</v>
      </c>
      <c r="AO879">
        <f t="shared" ca="1" si="1743"/>
        <v>1.9013444979343208E-2</v>
      </c>
    </row>
    <row r="880" spans="1:41" x14ac:dyDescent="0.3">
      <c r="A880">
        <v>878</v>
      </c>
      <c r="B880">
        <f>'Flight Input'!M880</f>
        <v>19.071265000005951</v>
      </c>
      <c r="C880">
        <f ca="1">INDIRECT(CONCATENATE("'Flight Input'!",Analysis!$B$2,A880+2))</f>
        <v>9.82544094</v>
      </c>
      <c r="D880">
        <f t="shared" si="1740"/>
        <v>4.0754000001470558E-2</v>
      </c>
      <c r="F880">
        <f t="shared" ca="1" si="1744"/>
        <v>187.49268625837558</v>
      </c>
      <c r="G880">
        <f t="shared" ca="1" si="1745"/>
        <v>1788.7461477854506</v>
      </c>
      <c r="I880">
        <f>SUM(D$2:D880)/COUNT(D$2:D880)</f>
        <v>2.1661349658326327E-2</v>
      </c>
      <c r="J880">
        <f>D880/I880</f>
        <v>1.8814155463210149</v>
      </c>
      <c r="L880">
        <f ca="1">VARA(C$2:C880)</f>
        <v>9.463103972969969E-2</v>
      </c>
      <c r="M880">
        <f ca="1">(L880-L879)/D880</f>
        <v>-2.4598634549075774E-3</v>
      </c>
      <c r="N880">
        <f t="shared" ca="1" si="1746"/>
        <v>-0.53245620059915244</v>
      </c>
      <c r="O880" t="b">
        <f ca="1">IF(OR(O879,M880*MIN((B880-B$2)*Analysis!$B$19,1)&gt;Analysis!$B$18),TRUE,FALSE)</f>
        <v>1</v>
      </c>
      <c r="P880">
        <f ca="1">IF(O880,P879,SUM(C$2:C880)/COUNT(C$2:C880))</f>
        <v>9.8538943641176484</v>
      </c>
      <c r="Q880">
        <f ca="1">IF(O880,C880-P880,0)</f>
        <v>-2.8453424117648396E-2</v>
      </c>
      <c r="R880">
        <f ca="1">R879+Q880*$D880</f>
        <v>8.6360030558089648E-2</v>
      </c>
      <c r="S880">
        <f t="shared" ca="1" si="1747"/>
        <v>-0.35953230626755495</v>
      </c>
      <c r="U880">
        <f ca="1">MEDIAN2(Q880,Analysis!$B$5,2)</f>
        <v>-2.8453424117648396E-2</v>
      </c>
      <c r="V880">
        <f t="shared" ref="V880:W880" ca="1" si="1836">V879+U880*$D880</f>
        <v>8.6360030558089648E-2</v>
      </c>
      <c r="W880">
        <f t="shared" ca="1" si="1836"/>
        <v>-0.35953230626755495</v>
      </c>
      <c r="Y880">
        <f ca="1">AVERAGE2(U880,Analysis!$B$5,2)</f>
        <v>-2.8453424117648396E-2</v>
      </c>
      <c r="Z880">
        <f t="shared" ref="Z880:AA880" ca="1" si="1837">Z879+Y880*$D880</f>
        <v>8.6360030558089648E-2</v>
      </c>
      <c r="AA880">
        <f t="shared" ca="1" si="1837"/>
        <v>-0.35953230626755495</v>
      </c>
      <c r="AD880">
        <f ca="1">IF(B880&gt;0,C880-Analysis!$B$14,0)</f>
        <v>-3.1275204942859958E-2</v>
      </c>
      <c r="AE880">
        <f ca="1">IF(B880&gt;0,AE879+AD880*$D880,0)</f>
        <v>3.1103897512250702E-2</v>
      </c>
      <c r="AF880">
        <f ca="1">IF(B880&gt;0,AF879+AE880*$D880,0)</f>
        <v>-0.9891120571886215</v>
      </c>
      <c r="AG880">
        <f ca="1">IF(AND(B880&gt;Analysis!$B$34,B880&lt;Analysis!$B$35),FilterInput(AD880,Analysis!$B$29,Analysis!$B$30),0)</f>
        <v>-3.1275204942859958E-2</v>
      </c>
      <c r="AH880">
        <f ca="1">MEDIAN2(AG880,Analysis!$B$5,2)</f>
        <v>-3.1275204942859958E-2</v>
      </c>
      <c r="AI880">
        <f ca="1">AVERAGE2(AH880,Analysis!$B$6,2)</f>
        <v>-3.1275204942859958E-2</v>
      </c>
      <c r="AJ880">
        <f ca="1">INTEGRAL2(AI880,$B880,AJ879,AI879,$B879,Analysis!$B$22)</f>
        <v>-2.3596626202568177E-2</v>
      </c>
      <c r="AK880">
        <f ca="1">IF(AND(B880&lt;Analysis!$B$35,B880&gt;Analysis!$B$34),INTEGRAL2(AJ880,$B880,AK879,AJ879,$B879,Analysis!$B$23),0)</f>
        <v>-0.97334391117484409</v>
      </c>
      <c r="AM880">
        <f>Analysis!$B$31*'Flight Input'!U880+IF('Flight Input'!U880 &gt; 0,Analysis!$B$32,0)</f>
        <v>-0.95337999999999989</v>
      </c>
      <c r="AN880">
        <f ca="1">_xlfn.COVARIANCE.P($AK$102:$AK$1171,AM880:AM1949)</f>
        <v>0</v>
      </c>
      <c r="AO880">
        <f t="shared" ca="1" si="1743"/>
        <v>1.9963911174844196E-2</v>
      </c>
    </row>
    <row r="881" spans="1:41" x14ac:dyDescent="0.3">
      <c r="A881">
        <v>879</v>
      </c>
      <c r="B881">
        <f>'Flight Input'!M881</f>
        <v>19.087696999995387</v>
      </c>
      <c r="C881">
        <f ca="1">INDIRECT(CONCATENATE("'Flight Input'!",Analysis!$B$2,A881+2))</f>
        <v>9.8980447500000004</v>
      </c>
      <c r="D881">
        <f t="shared" si="1740"/>
        <v>1.6431999989436008E-2</v>
      </c>
      <c r="F881">
        <f t="shared" ca="1" si="1744"/>
        <v>187.65533092960302</v>
      </c>
      <c r="G881">
        <f t="shared" ca="1" si="1745"/>
        <v>1791.8297001813035</v>
      </c>
      <c r="I881">
        <f>SUM(D$2:D881)/COUNT(D$2:D881)</f>
        <v>2.1655400455062514E-2</v>
      </c>
      <c r="J881">
        <f>D881/I881</f>
        <v>0.75879455674506358</v>
      </c>
      <c r="L881">
        <f ca="1">VARA(C$2:C881)</f>
        <v>9.452347995908425E-2</v>
      </c>
      <c r="M881">
        <f ca="1">(L881-L880)/D881</f>
        <v>-6.5457504068031219E-3</v>
      </c>
      <c r="N881">
        <f t="shared" ca="1" si="1746"/>
        <v>4.4184402413995096</v>
      </c>
      <c r="O881" t="b">
        <f ca="1">IF(OR(O880,M881*MIN((B881-B$2)*Analysis!$B$19,1)&gt;Analysis!$B$18),TRUE,FALSE)</f>
        <v>1</v>
      </c>
      <c r="P881">
        <f ca="1">IF(O881,P880,SUM(C$2:C881)/COUNT(C$2:C881))</f>
        <v>9.8538943641176484</v>
      </c>
      <c r="Q881">
        <f ca="1">IF(O881,C881-P881,0)</f>
        <v>4.4150385882351983E-2</v>
      </c>
      <c r="R881">
        <f ca="1">R880+Q881*$D881</f>
        <v>8.7085509698442046E-2</v>
      </c>
      <c r="S881">
        <f t="shared" ca="1" si="1747"/>
        <v>-0.35810131717311011</v>
      </c>
      <c r="U881">
        <f ca="1">MEDIAN2(Q881,Analysis!$B$5,2)</f>
        <v>4.4150385882351983E-2</v>
      </c>
      <c r="V881">
        <f t="shared" ref="V881:W881" ca="1" si="1838">V880+U881*$D881</f>
        <v>8.7085509698442046E-2</v>
      </c>
      <c r="W881">
        <f t="shared" ca="1" si="1838"/>
        <v>-0.35810131717311011</v>
      </c>
      <c r="Y881">
        <f ca="1">AVERAGE2(U881,Analysis!$B$5,2)</f>
        <v>4.4150385882351983E-2</v>
      </c>
      <c r="Z881">
        <f t="shared" ref="Z881:AA881" ca="1" si="1839">Z880+Y881*$D881</f>
        <v>8.7085509698442046E-2</v>
      </c>
      <c r="AA881">
        <f t="shared" ca="1" si="1839"/>
        <v>-0.35810131717311011</v>
      </c>
      <c r="AD881">
        <f ca="1">IF(B881&gt;0,C881-Analysis!$B$14,0)</f>
        <v>4.1328605057140422E-2</v>
      </c>
      <c r="AE881">
        <f ca="1">IF(B881&gt;0,AE880+AD881*$D881,0)</f>
        <v>3.1783009150113041E-2</v>
      </c>
      <c r="AF881">
        <f ca="1">IF(B881&gt;0,AF880+AE881*$D881,0)</f>
        <v>-0.98858979878260256</v>
      </c>
      <c r="AG881">
        <f ca="1">IF(AND(B881&gt;Analysis!$B$34,B881&lt;Analysis!$B$35),FilterInput(AD881,Analysis!$B$29,Analysis!$B$30),0)</f>
        <v>4.1328605057140422E-2</v>
      </c>
      <c r="AH881">
        <f ca="1">MEDIAN2(AG881,Analysis!$B$5,2)</f>
        <v>4.1328605057140422E-2</v>
      </c>
      <c r="AI881">
        <f ca="1">AVERAGE2(AH881,Analysis!$B$6,2)</f>
        <v>4.1328605057140422E-2</v>
      </c>
      <c r="AJ881">
        <f ca="1">INTEGRAL2(AI881,$B881,AJ880,AI880,$B880,Analysis!$B$22)</f>
        <v>-2.4989763037922212E-2</v>
      </c>
      <c r="AK881">
        <f ca="1">IF(AND(B881&lt;Analysis!$B$35,B881&gt;Analysis!$B$34),INTEGRAL2(AJ881,$B881,AK880,AJ880,$B880,Analysis!$B$23),0)</f>
        <v>-0.97371681499756879</v>
      </c>
      <c r="AM881">
        <f>Analysis!$B$31*'Flight Input'!U881+IF('Flight Input'!U881 &gt; 0,Analysis!$B$32,0)</f>
        <v>-0.95536699999999997</v>
      </c>
      <c r="AN881">
        <f ca="1">_xlfn.COVARIANCE.P($AK$102:$AK$1171,AM881:AM1950)</f>
        <v>0</v>
      </c>
      <c r="AO881">
        <f t="shared" ca="1" si="1743"/>
        <v>1.8349814997568825E-2</v>
      </c>
    </row>
    <row r="882" spans="1:41" x14ac:dyDescent="0.3">
      <c r="A882">
        <v>880</v>
      </c>
      <c r="B882">
        <f>'Flight Input'!M882</f>
        <v>19.109417999992729</v>
      </c>
      <c r="C882">
        <f ca="1">INDIRECT(CONCATENATE("'Flight Input'!",Analysis!$B$2,A882+2))</f>
        <v>9.9855793800000008</v>
      </c>
      <c r="D882">
        <f t="shared" si="1740"/>
        <v>2.1720999997342005E-2</v>
      </c>
      <c r="F882">
        <f t="shared" ca="1" si="1744"/>
        <v>187.87222769928945</v>
      </c>
      <c r="G882">
        <f t="shared" ca="1" si="1745"/>
        <v>1795.9104728386603</v>
      </c>
      <c r="I882">
        <f>SUM(D$2:D882)/COUNT(D$2:D882)</f>
        <v>2.1655474999996923E-2</v>
      </c>
      <c r="J882">
        <f>D882/I882</f>
        <v>1.0030257935854601</v>
      </c>
      <c r="L882">
        <f ca="1">VARA(C$2:C882)</f>
        <v>9.4423019921001272E-2</v>
      </c>
      <c r="M882">
        <f ca="1">(L882-L881)/D882</f>
        <v>-4.625019018243688E-3</v>
      </c>
      <c r="N882">
        <f t="shared" ca="1" si="1746"/>
        <v>4.0299539620971405</v>
      </c>
      <c r="O882" t="b">
        <f ca="1">IF(OR(O881,M882*MIN((B882-B$2)*Analysis!$B$19,1)&gt;Analysis!$B$18),TRUE,FALSE)</f>
        <v>1</v>
      </c>
      <c r="P882">
        <f ca="1">IF(O882,P881,SUM(C$2:C882)/COUNT(C$2:C882))</f>
        <v>9.8538943641176484</v>
      </c>
      <c r="Q882">
        <f ca="1">IF(O882,C882-P882,0)</f>
        <v>0.13168501588235237</v>
      </c>
      <c r="R882">
        <f ca="1">R881+Q882*$D882</f>
        <v>8.9945839928072605E-2</v>
      </c>
      <c r="S882">
        <f t="shared" ca="1" si="1747"/>
        <v>-0.3561476035842715</v>
      </c>
      <c r="U882">
        <f ca="1">MEDIAN2(Q882,Analysis!$B$5,2)</f>
        <v>0.13168501588235237</v>
      </c>
      <c r="V882">
        <f t="shared" ref="V882:W882" ca="1" si="1840">V881+U882*$D882</f>
        <v>8.9945839928072605E-2</v>
      </c>
      <c r="W882">
        <f t="shared" ca="1" si="1840"/>
        <v>-0.3561476035842715</v>
      </c>
      <c r="Y882">
        <f ca="1">AVERAGE2(U882,Analysis!$B$5,2)</f>
        <v>0.13168501588235237</v>
      </c>
      <c r="Z882">
        <f t="shared" ref="Z882:AA882" ca="1" si="1841">Z881+Y882*$D882</f>
        <v>8.9945839928072605E-2</v>
      </c>
      <c r="AA882">
        <f t="shared" ca="1" si="1841"/>
        <v>-0.3561476035842715</v>
      </c>
      <c r="AD882">
        <f ca="1">IF(B882&gt;0,C882-Analysis!$B$14,0)</f>
        <v>0.12886323505714081</v>
      </c>
      <c r="AE882">
        <f ca="1">IF(B882&gt;0,AE881+AD882*$D882,0)</f>
        <v>3.4582047478446676E-2</v>
      </c>
      <c r="AF882">
        <f ca="1">IF(B882&gt;0,AF881+AE882*$D882,0)</f>
        <v>-0.98783864212941519</v>
      </c>
      <c r="AG882">
        <f ca="1">IF(AND(B882&gt;Analysis!$B$34,B882&lt;Analysis!$B$35),FilterInput(AD882,Analysis!$B$29,Analysis!$B$30),0)</f>
        <v>0.12886323505714081</v>
      </c>
      <c r="AH882">
        <f ca="1">MEDIAN2(AG882,Analysis!$B$5,2)</f>
        <v>0.12886323505714081</v>
      </c>
      <c r="AI882">
        <f ca="1">AVERAGE2(AH882,Analysis!$B$6,2)</f>
        <v>0.12886323505714081</v>
      </c>
      <c r="AJ882">
        <f ca="1">INTEGRAL2(AI882,$B882,AJ881,AI881,$B881,Analysis!$B$22)</f>
        <v>-2.4080773117812131E-2</v>
      </c>
      <c r="AK882">
        <f ca="1">IF(AND(B882&lt;Analysis!$B$35,B882&gt;Analysis!$B$34),INTEGRAL2(AJ882,$B882,AK881,AJ881,$B881,Analysis!$B$23),0)</f>
        <v>-0.97425849602527448</v>
      </c>
      <c r="AM882">
        <f>Analysis!$B$31*'Flight Input'!U882+IF('Flight Input'!U882 &gt; 0,Analysis!$B$32,0)</f>
        <v>-0.95735399999999993</v>
      </c>
      <c r="AN882">
        <f ca="1">_xlfn.COVARIANCE.P($AK$102:$AK$1171,AM882:AM1951)</f>
        <v>0</v>
      </c>
      <c r="AO882">
        <f t="shared" ca="1" si="1743"/>
        <v>1.6904496025274551E-2</v>
      </c>
    </row>
    <row r="883" spans="1:41" x14ac:dyDescent="0.3">
      <c r="A883">
        <v>881</v>
      </c>
      <c r="B883">
        <f>'Flight Input'!M883</f>
        <v>19.121025999993435</v>
      </c>
      <c r="C883">
        <f ca="1">INDIRECT(CONCATENATE("'Flight Input'!",Analysis!$B$2,A883+2))</f>
        <v>9.9461529899999999</v>
      </c>
      <c r="D883">
        <f t="shared" si="1740"/>
        <v>1.1608000000705943E-2</v>
      </c>
      <c r="F883">
        <f t="shared" ca="1" si="1744"/>
        <v>187.98768264320441</v>
      </c>
      <c r="G883">
        <f t="shared" ca="1" si="1745"/>
        <v>1798.0926338589154</v>
      </c>
      <c r="I883">
        <f>SUM(D$2:D883)/COUNT(D$2:D883)</f>
        <v>2.1644070374572076E-2</v>
      </c>
      <c r="J883">
        <f>D883/I883</f>
        <v>0.5363131702964371</v>
      </c>
      <c r="L883">
        <f ca="1">VARA(C$2:C883)</f>
        <v>9.431754536489094E-2</v>
      </c>
      <c r="M883">
        <f ca="1">(L883-L882)/D883</f>
        <v>-9.0863676864161077E-3</v>
      </c>
      <c r="N883">
        <f t="shared" ca="1" si="1746"/>
        <v>-3.3964843209513438</v>
      </c>
      <c r="O883" t="b">
        <f ca="1">IF(OR(O882,M883*MIN((B883-B$2)*Analysis!$B$19,1)&gt;Analysis!$B$18),TRUE,FALSE)</f>
        <v>1</v>
      </c>
      <c r="P883">
        <f ca="1">IF(O883,P882,SUM(C$2:C883)/COUNT(C$2:C883))</f>
        <v>9.8538943641176484</v>
      </c>
      <c r="Q883">
        <f ca="1">IF(O883,C883-P883,0)</f>
        <v>9.2258625882351453E-2</v>
      </c>
      <c r="R883">
        <f ca="1">R882+Q883*$D883</f>
        <v>9.1016778057380066E-2</v>
      </c>
      <c r="S883">
        <f t="shared" ca="1" si="1747"/>
        <v>-0.35509108082451718</v>
      </c>
      <c r="U883">
        <f ca="1">MEDIAN2(Q883,Analysis!$B$5,2)</f>
        <v>9.2258625882351453E-2</v>
      </c>
      <c r="V883">
        <f t="shared" ref="V883:W883" ca="1" si="1842">V882+U883*$D883</f>
        <v>9.1016778057380066E-2</v>
      </c>
      <c r="W883">
        <f t="shared" ca="1" si="1842"/>
        <v>-0.35509108082451718</v>
      </c>
      <c r="Y883">
        <f ca="1">AVERAGE2(U883,Analysis!$B$5,2)</f>
        <v>9.2258625882351453E-2</v>
      </c>
      <c r="Z883">
        <f t="shared" ref="Z883:AA883" ca="1" si="1843">Z882+Y883*$D883</f>
        <v>9.1016778057380066E-2</v>
      </c>
      <c r="AA883">
        <f t="shared" ca="1" si="1843"/>
        <v>-0.35509108082451718</v>
      </c>
      <c r="AD883">
        <f ca="1">IF(B883&gt;0,C883-Analysis!$B$14,0)</f>
        <v>8.9436845057139891E-2</v>
      </c>
      <c r="AE883">
        <f ca="1">IF(B883&gt;0,AE882+AD883*$D883,0)</f>
        <v>3.5620230375933093E-2</v>
      </c>
      <c r="AF883">
        <f ca="1">IF(B883&gt;0,AF882+AE883*$D883,0)</f>
        <v>-0.98742516249518619</v>
      </c>
      <c r="AG883">
        <f ca="1">IF(AND(B883&gt;Analysis!$B$34,B883&lt;Analysis!$B$35),FilterInput(AD883,Analysis!$B$29,Analysis!$B$30),0)</f>
        <v>8.9436845057139891E-2</v>
      </c>
      <c r="AH883">
        <f ca="1">MEDIAN2(AG883,Analysis!$B$5,2)</f>
        <v>8.9436845057139891E-2</v>
      </c>
      <c r="AI883">
        <f ca="1">AVERAGE2(AH883,Analysis!$B$6,2)</f>
        <v>8.9436845057139891E-2</v>
      </c>
      <c r="AJ883">
        <f ca="1">INTEGRAL2(AI883,$B883,AJ882,AI882,$B882,Analysis!$B$22)</f>
        <v>-2.1449639073799535E-2</v>
      </c>
      <c r="AK883">
        <f ca="1">IF(AND(B883&lt;Analysis!$B$35,B883&gt;Analysis!$B$34),INTEGRAL2(AJ883,$B883,AK882,AJ882,$B882,Analysis!$B$23),0)</f>
        <v>-0.97460834961842147</v>
      </c>
      <c r="AM883">
        <f>Analysis!$B$31*'Flight Input'!U883+IF('Flight Input'!U883 &gt; 0,Analysis!$B$32,0)</f>
        <v>-0.95735399999999993</v>
      </c>
      <c r="AN883">
        <f ca="1">_xlfn.COVARIANCE.P($AK$102:$AK$1171,AM883:AM1952)</f>
        <v>0</v>
      </c>
      <c r="AO883">
        <f t="shared" ca="1" si="1743"/>
        <v>1.7254349618421538E-2</v>
      </c>
    </row>
    <row r="884" spans="1:41" x14ac:dyDescent="0.3">
      <c r="A884">
        <v>882</v>
      </c>
      <c r="B884">
        <f>'Flight Input'!M884</f>
        <v>19.135913999998593</v>
      </c>
      <c r="C884">
        <f ca="1">INDIRECT(CONCATENATE("'Flight Input'!",Analysis!$B$2,A884+2))</f>
        <v>10.017314730000001</v>
      </c>
      <c r="D884">
        <f t="shared" si="1740"/>
        <v>1.4888000005157664E-2</v>
      </c>
      <c r="F884">
        <f t="shared" ca="1" si="1744"/>
        <v>188.13682042495631</v>
      </c>
      <c r="G884">
        <f t="shared" ca="1" si="1745"/>
        <v>1800.8936148423725</v>
      </c>
      <c r="I884">
        <f>SUM(D$2:D884)/COUNT(D$2:D884)</f>
        <v>2.1636410430842582E-2</v>
      </c>
      <c r="J884">
        <f>D884/I884</f>
        <v>0.68809935237385322</v>
      </c>
      <c r="L884">
        <f ca="1">VARA(C$2:C884)</f>
        <v>9.4224279984024023E-2</v>
      </c>
      <c r="M884">
        <f ca="1">(L884-L883)/D884</f>
        <v>-6.2644667406371894E-3</v>
      </c>
      <c r="N884">
        <f t="shared" ca="1" si="1746"/>
        <v>4.7798052105956632</v>
      </c>
      <c r="O884" t="b">
        <f ca="1">IF(OR(O883,M884*MIN((B884-B$2)*Analysis!$B$19,1)&gt;Analysis!$B$18),TRUE,FALSE)</f>
        <v>1</v>
      </c>
      <c r="P884">
        <f ca="1">IF(O884,P883,SUM(C$2:C884)/COUNT(C$2:C884))</f>
        <v>9.8538943641176484</v>
      </c>
      <c r="Q884">
        <f ca="1">IF(O884,C884-P884,0)</f>
        <v>0.16342036588235231</v>
      </c>
      <c r="R884">
        <f ca="1">R883+Q884*$D884</f>
        <v>9.3449780465479387E-2</v>
      </c>
      <c r="S884">
        <f t="shared" ca="1" si="1747"/>
        <v>-0.35369980049246513</v>
      </c>
      <c r="U884">
        <f ca="1">MEDIAN2(Q884,Analysis!$B$5,2)</f>
        <v>0.16342036588235231</v>
      </c>
      <c r="V884">
        <f t="shared" ref="V884:W884" ca="1" si="1844">V883+U884*$D884</f>
        <v>9.3449780465479387E-2</v>
      </c>
      <c r="W884">
        <f t="shared" ca="1" si="1844"/>
        <v>-0.35369980049246513</v>
      </c>
      <c r="Y884">
        <f ca="1">AVERAGE2(U884,Analysis!$B$5,2)</f>
        <v>0.16342036588235231</v>
      </c>
      <c r="Z884">
        <f t="shared" ref="Z884:AA884" ca="1" si="1845">Z883+Y884*$D884</f>
        <v>9.3449780465479387E-2</v>
      </c>
      <c r="AA884">
        <f t="shared" ca="1" si="1845"/>
        <v>-0.35369980049246513</v>
      </c>
      <c r="AD884">
        <f ca="1">IF(B884&gt;0,C884-Analysis!$B$14,0)</f>
        <v>0.16059858505714075</v>
      </c>
      <c r="AE884">
        <f ca="1">IF(B884&gt;0,AE883+AD884*$D884,0)</f>
        <v>3.8011222111092119E-2</v>
      </c>
      <c r="AF884">
        <f ca="1">IF(B884&gt;0,AF883+AE884*$D884,0)</f>
        <v>-0.98685925142020026</v>
      </c>
      <c r="AG884">
        <f ca="1">IF(AND(B884&gt;Analysis!$B$34,B884&lt;Analysis!$B$35),FilterInput(AD884,Analysis!$B$29,Analysis!$B$30),0)</f>
        <v>0.16059858505714075</v>
      </c>
      <c r="AH884">
        <f ca="1">MEDIAN2(AG884,Analysis!$B$5,2)</f>
        <v>0.16059858505714075</v>
      </c>
      <c r="AI884">
        <f ca="1">AVERAGE2(AH884,Analysis!$B$6,2)</f>
        <v>0.16059858505714075</v>
      </c>
      <c r="AJ884">
        <f ca="1">INTEGRAL2(AI884,$B884,AJ883,AI883,$B883,Analysis!$B$22)</f>
        <v>-2.1300375982409876E-2</v>
      </c>
      <c r="AK884">
        <f ca="1">IF(AND(B884&lt;Analysis!$B$35,B884&gt;Analysis!$B$34),INTEGRAL2(AJ884,$B884,AK883,AJ883,$B883,Analysis!$B$23),0)</f>
        <v>-0.9749299310666979</v>
      </c>
      <c r="AM884">
        <f>Analysis!$B$31*'Flight Input'!U884+IF('Flight Input'!U884 &gt; 0,Analysis!$B$32,0)</f>
        <v>-0.95735399999999993</v>
      </c>
      <c r="AN884">
        <f ca="1">_xlfn.COVARIANCE.P($AK$102:$AK$1171,AM884:AM1953)</f>
        <v>0</v>
      </c>
      <c r="AO884">
        <f t="shared" ca="1" si="1743"/>
        <v>1.757593106669797E-2</v>
      </c>
    </row>
    <row r="885" spans="1:41" x14ac:dyDescent="0.3">
      <c r="A885">
        <v>883</v>
      </c>
      <c r="B885">
        <f>'Flight Input'!M885</f>
        <v>19.192383000001428</v>
      </c>
      <c r="C885">
        <f ca="1">INDIRECT(CONCATENATE("'Flight Input'!",Analysis!$B$2,A885+2))</f>
        <v>9.9769956300000011</v>
      </c>
      <c r="D885">
        <f t="shared" si="1740"/>
        <v>5.6469000002834946E-2</v>
      </c>
      <c r="F885">
        <f t="shared" ca="1" si="1744"/>
        <v>188.70021139121508</v>
      </c>
      <c r="G885">
        <f t="shared" ca="1" si="1745"/>
        <v>1811.5493270799579</v>
      </c>
      <c r="I885">
        <f>SUM(D$2:D885)/COUNT(D$2:D885)</f>
        <v>2.1675858437152879E-2</v>
      </c>
      <c r="J885">
        <f>D885/I885</f>
        <v>2.6051563386318248</v>
      </c>
      <c r="L885">
        <f ca="1">VARA(C$2:C885)</f>
        <v>9.4123023057921903E-2</v>
      </c>
      <c r="M885">
        <f ca="1">(L885-L884)/D885</f>
        <v>-1.7931418317490321E-3</v>
      </c>
      <c r="N885">
        <f t="shared" ca="1" si="1746"/>
        <v>-0.71400414383069377</v>
      </c>
      <c r="O885" t="b">
        <f ca="1">IF(OR(O884,M885*MIN((B885-B$2)*Analysis!$B$19,1)&gt;Analysis!$B$18),TRUE,FALSE)</f>
        <v>1</v>
      </c>
      <c r="P885">
        <f ca="1">IF(O885,P884,SUM(C$2:C885)/COUNT(C$2:C885))</f>
        <v>9.8538943641176484</v>
      </c>
      <c r="Q885">
        <f ca="1">IF(O885,C885-P885,0)</f>
        <v>0.12310126588235271</v>
      </c>
      <c r="R885">
        <f ca="1">R884+Q885*$D885</f>
        <v>0.10040118584893895</v>
      </c>
      <c r="S885">
        <f t="shared" ca="1" si="1747"/>
        <v>-0.34803024592847676</v>
      </c>
      <c r="U885">
        <f ca="1">MEDIAN2(Q885,Analysis!$B$5,2)</f>
        <v>0.12310126588235271</v>
      </c>
      <c r="V885">
        <f t="shared" ref="V885:W885" ca="1" si="1846">V884+U885*$D885</f>
        <v>0.10040118584893895</v>
      </c>
      <c r="W885">
        <f t="shared" ca="1" si="1846"/>
        <v>-0.34803024592847676</v>
      </c>
      <c r="Y885">
        <f ca="1">AVERAGE2(U885,Analysis!$B$5,2)</f>
        <v>0.12310126588235271</v>
      </c>
      <c r="Z885">
        <f t="shared" ref="Z885:AA885" ca="1" si="1847">Z884+Y885*$D885</f>
        <v>0.10040118584893895</v>
      </c>
      <c r="AA885">
        <f t="shared" ca="1" si="1847"/>
        <v>-0.34803024592847676</v>
      </c>
      <c r="AD885">
        <f ca="1">IF(B885&gt;0,C885-Analysis!$B$14,0)</f>
        <v>0.12027948505714114</v>
      </c>
      <c r="AE885">
        <f ca="1">IF(B885&gt;0,AE884+AD885*$D885,0)</f>
        <v>4.4803284353124806E-2</v>
      </c>
      <c r="AF885">
        <f ca="1">IF(B885&gt;0,AF884+AE885*$D885,0)</f>
        <v>-0.98432925475593669</v>
      </c>
      <c r="AG885">
        <f ca="1">IF(AND(B885&gt;Analysis!$B$34,B885&lt;Analysis!$B$35),FilterInput(AD885,Analysis!$B$29,Analysis!$B$30),0)</f>
        <v>0.12027948505714114</v>
      </c>
      <c r="AH885">
        <f ca="1">MEDIAN2(AG885,Analysis!$B$5,2)</f>
        <v>0.12027948505714114</v>
      </c>
      <c r="AI885">
        <f ca="1">AVERAGE2(AH885,Analysis!$B$6,2)</f>
        <v>0.12027948505714114</v>
      </c>
      <c r="AJ885">
        <f ca="1">INTEGRAL2(AI885,$B885,AJ884,AI884,$B884,Analysis!$B$22)</f>
        <v>-1.4173445796920592E-2</v>
      </c>
      <c r="AK885">
        <f ca="1">IF(AND(B885&lt;Analysis!$B$35,B885&gt;Analysis!$B$34),INTEGRAL2(AJ885,$B885,AK884,AJ884,$B884,Analysis!$B$23),0)</f>
        <v>-0.97578645465167246</v>
      </c>
      <c r="AM885">
        <f>Analysis!$B$31*'Flight Input'!U885+IF('Flight Input'!U885 &gt; 0,Analysis!$B$32,0)</f>
        <v>-0.95735399999999993</v>
      </c>
      <c r="AN885">
        <f ca="1">_xlfn.COVARIANCE.P($AK$102:$AK$1171,AM885:AM1954)</f>
        <v>0</v>
      </c>
      <c r="AO885">
        <f t="shared" ca="1" si="1743"/>
        <v>1.8432454651672536E-2</v>
      </c>
    </row>
    <row r="886" spans="1:41" x14ac:dyDescent="0.3">
      <c r="A886">
        <v>884</v>
      </c>
      <c r="B886">
        <f>'Flight Input'!M886</f>
        <v>19.210042999999132</v>
      </c>
      <c r="C886">
        <f ca="1">INDIRECT(CONCATENATE("'Flight Input'!",Analysis!$B$2,A886+2))</f>
        <v>10.20686355</v>
      </c>
      <c r="D886">
        <f t="shared" si="1740"/>
        <v>1.765999999770429E-2</v>
      </c>
      <c r="F886">
        <f t="shared" ca="1" si="1744"/>
        <v>188.88046460148465</v>
      </c>
      <c r="G886">
        <f t="shared" ca="1" si="1745"/>
        <v>1814.8849560843867</v>
      </c>
      <c r="I886">
        <f>SUM(D$2:D886)/COUNT(D$2:D886)</f>
        <v>2.1671315610863908E-2</v>
      </c>
      <c r="J886">
        <f>D886/I886</f>
        <v>0.81490207215898181</v>
      </c>
      <c r="L886">
        <f ca="1">VARA(C$2:C886)</f>
        <v>9.411771221706676E-2</v>
      </c>
      <c r="M886">
        <f ca="1">(L886-L885)/D886</f>
        <v>-3.0072711527940352E-4</v>
      </c>
      <c r="N886">
        <f t="shared" ca="1" si="1746"/>
        <v>13.016303512450742</v>
      </c>
      <c r="O886" t="b">
        <f ca="1">IF(OR(O885,M886*MIN((B886-B$2)*Analysis!$B$19,1)&gt;Analysis!$B$18),TRUE,FALSE)</f>
        <v>1</v>
      </c>
      <c r="P886">
        <f ca="1">IF(O886,P885,SUM(C$2:C886)/COUNT(C$2:C886))</f>
        <v>9.8538943641176484</v>
      </c>
      <c r="Q886">
        <f ca="1">IF(O886,C886-P886,0)</f>
        <v>0.35296918588235116</v>
      </c>
      <c r="R886">
        <f ca="1">R885+Q886*$D886</f>
        <v>0.10663462167081096</v>
      </c>
      <c r="S886">
        <f t="shared" ca="1" si="1747"/>
        <v>-0.34614707851001503</v>
      </c>
      <c r="U886">
        <f ca="1">MEDIAN2(Q886,Analysis!$B$5,2)</f>
        <v>0.35296918588235116</v>
      </c>
      <c r="V886">
        <f t="shared" ref="V886:W886" ca="1" si="1848">V885+U886*$D886</f>
        <v>0.10663462167081096</v>
      </c>
      <c r="W886">
        <f t="shared" ca="1" si="1848"/>
        <v>-0.34614707851001503</v>
      </c>
      <c r="Y886">
        <f ca="1">AVERAGE2(U886,Analysis!$B$5,2)</f>
        <v>0.35296918588235116</v>
      </c>
      <c r="Z886">
        <f t="shared" ref="Z886:AA886" ca="1" si="1849">Z885+Y886*$D886</f>
        <v>0.10663462167081096</v>
      </c>
      <c r="AA886">
        <f t="shared" ca="1" si="1849"/>
        <v>-0.34614707851001503</v>
      </c>
      <c r="AD886">
        <f ca="1">IF(B886&gt;0,C886-Analysis!$B$14,0)</f>
        <v>0.35014740505713959</v>
      </c>
      <c r="AE886">
        <f ca="1">IF(B886&gt;0,AE885+AD886*$D886,0)</f>
        <v>5.0986887525630055E-2</v>
      </c>
      <c r="AF886">
        <f ca="1">IF(B886&gt;0,AF885+AE886*$D886,0)</f>
        <v>-0.98342882632235107</v>
      </c>
      <c r="AG886">
        <f ca="1">IF(AND(B886&gt;Analysis!$B$34,B886&lt;Analysis!$B$35),FilterInput(AD886,Analysis!$B$29,Analysis!$B$30),0)</f>
        <v>0.35014740505713959</v>
      </c>
      <c r="AH886">
        <f ca="1">MEDIAN2(AG886,Analysis!$B$5,2)</f>
        <v>0.35014740505713959</v>
      </c>
      <c r="AI886">
        <f ca="1">AVERAGE2(AH886,Analysis!$B$6,2)</f>
        <v>0.35014740505713959</v>
      </c>
      <c r="AJ886">
        <f ca="1">INTEGRAL2(AI886,$B886,AJ885,AI885,$B885,Analysis!$B$22)</f>
        <v>-1.4094488971754741E-2</v>
      </c>
      <c r="AK886">
        <f ca="1">IF(AND(B886&lt;Analysis!$B$35,B886&gt;Analysis!$B$34),INTEGRAL2(AJ886,$B886,AK885,AJ885,$B885,Analysis!$B$23),0)</f>
        <v>-0.97603735289580562</v>
      </c>
      <c r="AM886">
        <f>Analysis!$B$31*'Flight Input'!U886+IF('Flight Input'!U886 &gt; 0,Analysis!$B$32,0)</f>
        <v>-0.95735399999999993</v>
      </c>
      <c r="AN886">
        <f ca="1">_xlfn.COVARIANCE.P($AK$102:$AK$1171,AM886:AM1955)</f>
        <v>0</v>
      </c>
      <c r="AO886">
        <f t="shared" ca="1" si="1743"/>
        <v>1.8683352895805694E-2</v>
      </c>
    </row>
    <row r="887" spans="1:41" x14ac:dyDescent="0.3">
      <c r="A887">
        <v>885</v>
      </c>
      <c r="B887">
        <f>'Flight Input'!M887</f>
        <v>19.269948000001023</v>
      </c>
      <c r="C887">
        <f ca="1">INDIRECT(CONCATENATE("'Flight Input'!",Analysis!$B$2,A887+2))</f>
        <v>10.18581129</v>
      </c>
      <c r="D887">
        <f t="shared" si="1740"/>
        <v>5.9905000001890585E-2</v>
      </c>
      <c r="F887">
        <f t="shared" ca="1" si="1744"/>
        <v>189.49064562683137</v>
      </c>
      <c r="G887">
        <f t="shared" ca="1" si="1745"/>
        <v>1826.2363932110202</v>
      </c>
      <c r="I887">
        <f>SUM(D$2:D887)/COUNT(D$2:D887)</f>
        <v>2.1714517514130605E-2</v>
      </c>
      <c r="J887">
        <f>D887/I887</f>
        <v>2.758753445150588</v>
      </c>
      <c r="L887">
        <f ca="1">VARA(C$2:C887)</f>
        <v>9.4098482279179399E-2</v>
      </c>
      <c r="M887">
        <f ca="1">(L887-L886)/D887</f>
        <v>-3.2100722622074472E-4</v>
      </c>
      <c r="N887">
        <f t="shared" ca="1" si="1746"/>
        <v>-0.35142742674793381</v>
      </c>
      <c r="O887" t="b">
        <f ca="1">IF(OR(O886,M887*MIN((B887-B$2)*Analysis!$B$19,1)&gt;Analysis!$B$18),TRUE,FALSE)</f>
        <v>1</v>
      </c>
      <c r="P887">
        <f ca="1">IF(O887,P886,SUM(C$2:C887)/COUNT(C$2:C887))</f>
        <v>9.8538943641176484</v>
      </c>
      <c r="Q887">
        <f ca="1">IF(O887,C887-P887,0)</f>
        <v>0.33191692588235178</v>
      </c>
      <c r="R887">
        <f ca="1">R886+Q887*$D887</f>
        <v>0.12651810511642075</v>
      </c>
      <c r="S887">
        <f t="shared" ca="1" si="1747"/>
        <v>-0.33856801142277665</v>
      </c>
      <c r="U887">
        <f ca="1">MEDIAN2(Q887,Analysis!$B$5,2)</f>
        <v>0.33191692588235178</v>
      </c>
      <c r="V887">
        <f t="shared" ref="V887:W887" ca="1" si="1850">V886+U887*$D887</f>
        <v>0.12651810511642075</v>
      </c>
      <c r="W887">
        <f t="shared" ca="1" si="1850"/>
        <v>-0.33856801142277665</v>
      </c>
      <c r="Y887">
        <f ca="1">AVERAGE2(U887,Analysis!$B$5,2)</f>
        <v>0.33191692588235178</v>
      </c>
      <c r="Z887">
        <f t="shared" ref="Z887:AA887" ca="1" si="1851">Z886+Y887*$D887</f>
        <v>0.12651810511642075</v>
      </c>
      <c r="AA887">
        <f t="shared" ca="1" si="1851"/>
        <v>-0.33856801142277665</v>
      </c>
      <c r="AD887">
        <f ca="1">IF(B887&gt;0,C887-Analysis!$B$14,0)</f>
        <v>0.32909514505714021</v>
      </c>
      <c r="AE887">
        <f ca="1">IF(B887&gt;0,AE886+AD887*$D887,0)</f>
        <v>7.0701332190900218E-2</v>
      </c>
      <c r="AF887">
        <f ca="1">IF(B887&gt;0,AF886+AE887*$D887,0)</f>
        <v>-0.97919346301732157</v>
      </c>
      <c r="AG887">
        <f ca="1">IF(AND(B887&gt;Analysis!$B$34,B887&lt;Analysis!$B$35),FilterInput(AD887,Analysis!$B$29,Analysis!$B$30),0)</f>
        <v>0.32909514505714021</v>
      </c>
      <c r="AH887">
        <f ca="1">MEDIAN2(AG887,Analysis!$B$5,2)</f>
        <v>0.32909514505714021</v>
      </c>
      <c r="AI887">
        <f ca="1">AVERAGE2(AH887,Analysis!$B$6,2)</f>
        <v>0.32909514505714021</v>
      </c>
      <c r="AJ887">
        <f ca="1">INTEGRAL2(AI887,$B887,AJ886,AI886,$B886,Analysis!$B$22)</f>
        <v>5.7847751566602063E-3</v>
      </c>
      <c r="AK887">
        <f ca="1">IF(AND(B887&lt;Analysis!$B$35,B887&gt;Analysis!$B$34),INTEGRAL2(AJ887,$B887,AK886,AJ886,$B886,Analysis!$B$23),0)</f>
        <v>-0.97583848762915715</v>
      </c>
      <c r="AM887">
        <f>Analysis!$B$31*'Flight Input'!U887+IF('Flight Input'!U887 &gt; 0,Analysis!$B$32,0)</f>
        <v>-0.95735399999999993</v>
      </c>
      <c r="AN887">
        <f ca="1">_xlfn.COVARIANCE.P($AK$102:$AK$1171,AM887:AM1956)</f>
        <v>0</v>
      </c>
      <c r="AO887">
        <f t="shared" ca="1" si="1743"/>
        <v>1.848448762915722E-2</v>
      </c>
    </row>
    <row r="888" spans="1:41" x14ac:dyDescent="0.3">
      <c r="A888">
        <v>886</v>
      </c>
      <c r="B888">
        <f>'Flight Input'!M888</f>
        <v>19.277885999996215</v>
      </c>
      <c r="C888">
        <f ca="1">INDIRECT(CONCATENATE("'Flight Input'!",Analysis!$B$2,A888+2))</f>
        <v>10.147650390000001</v>
      </c>
      <c r="D888">
        <f t="shared" si="1740"/>
        <v>7.9379999951925129E-3</v>
      </c>
      <c r="F888">
        <f t="shared" ca="1" si="1744"/>
        <v>189.57119767557839</v>
      </c>
      <c r="G888">
        <f t="shared" ca="1" si="1745"/>
        <v>1827.7412093772575</v>
      </c>
      <c r="I888">
        <f>SUM(D$2:D888)/COUNT(D$2:D888)</f>
        <v>2.1698968397292077E-2</v>
      </c>
      <c r="J888">
        <f>D888/I888</f>
        <v>0.36582384239903015</v>
      </c>
      <c r="L888">
        <f ca="1">VARA(C$2:C888)</f>
        <v>9.4056862940286215E-2</v>
      </c>
      <c r="M888">
        <f ca="1">(L888-L887)/D888</f>
        <v>-5.2430510101272275E-3</v>
      </c>
      <c r="N888">
        <f t="shared" ca="1" si="1746"/>
        <v>-4.8073696174238796</v>
      </c>
      <c r="O888" t="b">
        <f ca="1">IF(OR(O887,M888*MIN((B888-B$2)*Analysis!$B$19,1)&gt;Analysis!$B$18),TRUE,FALSE)</f>
        <v>1</v>
      </c>
      <c r="P888">
        <f ca="1">IF(O888,P887,SUM(C$2:C888)/COUNT(C$2:C888))</f>
        <v>9.8538943641176484</v>
      </c>
      <c r="Q888">
        <f ca="1">IF(O888,C888-P888,0)</f>
        <v>0.29375602588235239</v>
      </c>
      <c r="R888">
        <f ca="1">R887+Q888*$D888</f>
        <v>0.12884994044846265</v>
      </c>
      <c r="S888">
        <f t="shared" ca="1" si="1747"/>
        <v>-0.3375452005961162</v>
      </c>
      <c r="U888">
        <f ca="1">MEDIAN2(Q888,Analysis!$B$5,2)</f>
        <v>0.29375602588235239</v>
      </c>
      <c r="V888">
        <f t="shared" ref="V888:W888" ca="1" si="1852">V887+U888*$D888</f>
        <v>0.12884994044846265</v>
      </c>
      <c r="W888">
        <f t="shared" ca="1" si="1852"/>
        <v>-0.3375452005961162</v>
      </c>
      <c r="Y888">
        <f ca="1">AVERAGE2(U888,Analysis!$B$5,2)</f>
        <v>0.29375602588235239</v>
      </c>
      <c r="Z888">
        <f t="shared" ref="Z888:AA888" ca="1" si="1853">Z887+Y888*$D888</f>
        <v>0.12884994044846265</v>
      </c>
      <c r="AA888">
        <f t="shared" ca="1" si="1853"/>
        <v>-0.3375452005961162</v>
      </c>
      <c r="AD888">
        <f ca="1">IF(B888&gt;0,C888-Analysis!$B$14,0)</f>
        <v>0.29093424505714083</v>
      </c>
      <c r="AE888">
        <f ca="1">IF(B888&gt;0,AE887+AD888*$D888,0)</f>
        <v>7.3010768226765138E-2</v>
      </c>
      <c r="AF888">
        <f ca="1">IF(B888&gt;0,AF887+AE888*$D888,0)</f>
        <v>-0.97861390353948852</v>
      </c>
      <c r="AG888">
        <f ca="1">IF(AND(B888&gt;Analysis!$B$34,B888&lt;Analysis!$B$35),FilterInput(AD888,Analysis!$B$29,Analysis!$B$30),0)</f>
        <v>0.29093424505714083</v>
      </c>
      <c r="AH888">
        <f ca="1">MEDIAN2(AG888,Analysis!$B$5,2)</f>
        <v>0.29093424505714083</v>
      </c>
      <c r="AI888">
        <f ca="1">AVERAGE2(AH888,Analysis!$B$6,2)</f>
        <v>0.29093424505714083</v>
      </c>
      <c r="AJ888">
        <f ca="1">INTEGRAL2(AI888,$B888,AJ887,AI887,$B887,Analysis!$B$22)</f>
        <v>1.0348867543096928E-2</v>
      </c>
      <c r="AK888">
        <f ca="1">IF(AND(B888&lt;Analysis!$B$35,B888&gt;Analysis!$B$34),INTEGRAL2(AJ888,$B888,AK887,AJ887,$B887,Analysis!$B$23),0)</f>
        <v>-0.97601219887712731</v>
      </c>
      <c r="AM888">
        <f>Analysis!$B$31*'Flight Input'!U888+IF('Flight Input'!U888 &gt; 0,Analysis!$B$32,0)</f>
        <v>-0.95934099999999989</v>
      </c>
      <c r="AN888">
        <f ca="1">_xlfn.COVARIANCE.P($AK$102:$AK$1171,AM888:AM1957)</f>
        <v>0</v>
      </c>
      <c r="AO888">
        <f t="shared" ca="1" si="1743"/>
        <v>1.6671198877127424E-2</v>
      </c>
    </row>
    <row r="889" spans="1:41" x14ac:dyDescent="0.3">
      <c r="A889">
        <v>887</v>
      </c>
      <c r="B889">
        <f>'Flight Input'!M889</f>
        <v>19.330692000003182</v>
      </c>
      <c r="C889">
        <f ca="1">INDIRECT(CONCATENATE("'Flight Input'!",Analysis!$B$2,A889+2))</f>
        <v>10.226640509999999</v>
      </c>
      <c r="D889">
        <f t="shared" si="1740"/>
        <v>5.2806000006967224E-2</v>
      </c>
      <c r="F889">
        <f t="shared" ca="1" si="1744"/>
        <v>190.11122565442071</v>
      </c>
      <c r="G889">
        <f t="shared" ca="1" si="1745"/>
        <v>1837.7802227604893</v>
      </c>
      <c r="I889">
        <f>SUM(D$2:D889)/COUNT(D$2:D889)</f>
        <v>2.1734038331463073E-2</v>
      </c>
      <c r="J889">
        <f>D889/I889</f>
        <v>2.4296451125018548</v>
      </c>
      <c r="L889">
        <f ca="1">VARA(C$2:C889)</f>
        <v>9.4064752222692338E-2</v>
      </c>
      <c r="M889">
        <f ca="1">(L889-L888)/D889</f>
        <v>1.4940124995421709E-4</v>
      </c>
      <c r="N889">
        <f t="shared" ca="1" si="1746"/>
        <v>1.4958550162780089</v>
      </c>
      <c r="O889" t="b">
        <f ca="1">IF(OR(O888,M889*MIN((B889-B$2)*Analysis!$B$19,1)&gt;Analysis!$B$18),TRUE,FALSE)</f>
        <v>1</v>
      </c>
      <c r="P889">
        <f ca="1">IF(O889,P888,SUM(C$2:C889)/COUNT(C$2:C889))</f>
        <v>9.8538943641176484</v>
      </c>
      <c r="Q889">
        <f ca="1">IF(O889,C889-P889,0)</f>
        <v>0.37274614588235089</v>
      </c>
      <c r="R889">
        <f ca="1">R888+Q889*$D889</f>
        <v>0.14853317343052308</v>
      </c>
      <c r="S889">
        <f t="shared" ca="1" si="1747"/>
        <v>-0.32970175783890915</v>
      </c>
      <c r="U889">
        <f ca="1">MEDIAN2(Q889,Analysis!$B$5,2)</f>
        <v>0.37274614588235089</v>
      </c>
      <c r="V889">
        <f t="shared" ref="V889:W889" ca="1" si="1854">V888+U889*$D889</f>
        <v>0.14853317343052308</v>
      </c>
      <c r="W889">
        <f t="shared" ca="1" si="1854"/>
        <v>-0.32970175783890915</v>
      </c>
      <c r="Y889">
        <f ca="1">AVERAGE2(U889,Analysis!$B$5,2)</f>
        <v>0.37274614588235089</v>
      </c>
      <c r="Z889">
        <f t="shared" ref="Z889:AA889" ca="1" si="1855">Z888+Y889*$D889</f>
        <v>0.14853317343052308</v>
      </c>
      <c r="AA889">
        <f t="shared" ca="1" si="1855"/>
        <v>-0.32970175783890915</v>
      </c>
      <c r="AD889">
        <f ca="1">IF(B889&gt;0,C889-Analysis!$B$14,0)</f>
        <v>0.36992436505713933</v>
      </c>
      <c r="AE889">
        <f ca="1">IF(B889&gt;0,AE888+AD889*$D889,0)</f>
        <v>9.2544994250549781E-2</v>
      </c>
      <c r="AF889">
        <f ca="1">IF(B889&gt;0,AF888+AE889*$D889,0)</f>
        <v>-0.97372697257244922</v>
      </c>
      <c r="AG889">
        <f ca="1">IF(AND(B889&gt;Analysis!$B$34,B889&lt;Analysis!$B$35),FilterInput(AD889,Analysis!$B$29,Analysis!$B$30),0)</f>
        <v>0.36992436505713933</v>
      </c>
      <c r="AH889">
        <f ca="1">MEDIAN2(AG889,Analysis!$B$5,2)</f>
        <v>0.36992436505713933</v>
      </c>
      <c r="AI889">
        <f ca="1">AVERAGE2(AH889,Analysis!$B$6,2)</f>
        <v>0.36992436505713933</v>
      </c>
      <c r="AJ889">
        <f ca="1">INTEGRAL2(AI889,$B889,AJ888,AI888,$B888,Analysis!$B$22)</f>
        <v>2.9181537564247188E-2</v>
      </c>
      <c r="AK889">
        <f ca="1">IF(AND(B889&lt;Analysis!$B$35,B889&gt;Analysis!$B$34),INTEGRAL2(AJ889,$B889,AK888,AJ888,$B888,Analysis!$B$23),0)</f>
        <v>-0.97462994288333349</v>
      </c>
      <c r="AM889">
        <f>Analysis!$B$31*'Flight Input'!U889+IF('Flight Input'!U889 &gt; 0,Analysis!$B$32,0)</f>
        <v>-0.95934099999999989</v>
      </c>
      <c r="AN889">
        <f ca="1">_xlfn.COVARIANCE.P($AK$102:$AK$1171,AM889:AM1958)</f>
        <v>0</v>
      </c>
      <c r="AO889">
        <f t="shared" ca="1" si="1743"/>
        <v>1.5288942883333601E-2</v>
      </c>
    </row>
    <row r="890" spans="1:41" x14ac:dyDescent="0.3">
      <c r="A890">
        <v>888</v>
      </c>
      <c r="B890">
        <f>'Flight Input'!M890</f>
        <v>19.347475000002305</v>
      </c>
      <c r="C890">
        <f ca="1">INDIRECT(CONCATENATE("'Flight Input'!",Analysis!$B$2,A890+2))</f>
        <v>10.14185268</v>
      </c>
      <c r="D890">
        <f t="shared" si="1740"/>
        <v>1.6782999999122694E-2</v>
      </c>
      <c r="F890">
        <f t="shared" ca="1" si="1744"/>
        <v>190.28143636794024</v>
      </c>
      <c r="G890">
        <f t="shared" ca="1" si="1745"/>
        <v>1840.9737161068856</v>
      </c>
      <c r="I890">
        <f>SUM(D$2:D890)/COUNT(D$2:D890)</f>
        <v>2.1728462837845571E-2</v>
      </c>
      <c r="J890">
        <f>D890/I890</f>
        <v>0.77239702248476072</v>
      </c>
      <c r="L890">
        <f ca="1">VARA(C$2:C890)</f>
        <v>9.4019851148300707E-2</v>
      </c>
      <c r="M890">
        <f ca="1">(L890-L889)/D890</f>
        <v>-2.6753902397651701E-3</v>
      </c>
      <c r="N890">
        <f t="shared" ca="1" si="1746"/>
        <v>-5.0520067928518104</v>
      </c>
      <c r="O890" t="b">
        <f ca="1">IF(OR(O889,M890*MIN((B890-B$2)*Analysis!$B$19,1)&gt;Analysis!$B$18),TRUE,FALSE)</f>
        <v>1</v>
      </c>
      <c r="P890">
        <f ca="1">IF(O890,P889,SUM(C$2:C890)/COUNT(C$2:C890))</f>
        <v>9.8538943641176484</v>
      </c>
      <c r="Q890">
        <f ca="1">IF(O890,C890-P890,0)</f>
        <v>0.2879583158823511</v>
      </c>
      <c r="R890">
        <f ca="1">R889+Q890*$D890</f>
        <v>0.15336597784572395</v>
      </c>
      <c r="S890">
        <f t="shared" ca="1" si="1747"/>
        <v>-0.32712781663285889</v>
      </c>
      <c r="U890">
        <f ca="1">MEDIAN2(Q890,Analysis!$B$5,2)</f>
        <v>0.2879583158823511</v>
      </c>
      <c r="V890">
        <f t="shared" ref="V890:W890" ca="1" si="1856">V889+U890*$D890</f>
        <v>0.15336597784572395</v>
      </c>
      <c r="W890">
        <f t="shared" ca="1" si="1856"/>
        <v>-0.32712781663285889</v>
      </c>
      <c r="Y890">
        <f ca="1">AVERAGE2(U890,Analysis!$B$5,2)</f>
        <v>0.2879583158823511</v>
      </c>
      <c r="Z890">
        <f t="shared" ref="Z890:AA890" ca="1" si="1857">Z889+Y890*$D890</f>
        <v>0.15336597784572395</v>
      </c>
      <c r="AA890">
        <f t="shared" ca="1" si="1857"/>
        <v>-0.32712781663285889</v>
      </c>
      <c r="AD890">
        <f ca="1">IF(B890&gt;0,C890-Analysis!$B$14,0)</f>
        <v>0.28513653505713954</v>
      </c>
      <c r="AE890">
        <f ca="1">IF(B890&gt;0,AE889+AD890*$D890,0)</f>
        <v>9.7330440718163602E-2</v>
      </c>
      <c r="AF890">
        <f ca="1">IF(B890&gt;0,AF889+AE890*$D890,0)</f>
        <v>-0.97209347578596172</v>
      </c>
      <c r="AG890">
        <f ca="1">IF(AND(B890&gt;Analysis!$B$34,B890&lt;Analysis!$B$35),FilterInput(AD890,Analysis!$B$29,Analysis!$B$30),0)</f>
        <v>0.28513653505713954</v>
      </c>
      <c r="AH890">
        <f ca="1">MEDIAN2(AG890,Analysis!$B$5,2)</f>
        <v>0.28513653505713954</v>
      </c>
      <c r="AI890">
        <f ca="1">AVERAGE2(AH890,Analysis!$B$6,2)</f>
        <v>0.28513653505713954</v>
      </c>
      <c r="AJ890">
        <f ca="1">INTEGRAL2(AI890,$B890,AJ889,AI889,$B889,Analysis!$B$22)</f>
        <v>3.6336375217708508E-2</v>
      </c>
      <c r="AK890">
        <f ca="1">IF(AND(B890&lt;Analysis!$B$35,B890&gt;Analysis!$B$34),INTEGRAL2(AJ890,$B890,AK889,AJ889,$B889,Analysis!$B$23),0)</f>
        <v>-0.97420981948771634</v>
      </c>
      <c r="AM890">
        <f>Analysis!$B$31*'Flight Input'!U890+IF('Flight Input'!U890 &gt; 0,Analysis!$B$32,0)</f>
        <v>-0.96132799999999996</v>
      </c>
      <c r="AN890">
        <f ca="1">_xlfn.COVARIANCE.P($AK$102:$AK$1171,AM890:AM1959)</f>
        <v>0</v>
      </c>
      <c r="AO890">
        <f t="shared" ca="1" si="1743"/>
        <v>1.2881819487716384E-2</v>
      </c>
    </row>
    <row r="891" spans="1:41" x14ac:dyDescent="0.3">
      <c r="A891">
        <v>889</v>
      </c>
      <c r="B891">
        <f>'Flight Input'!M891</f>
        <v>19.412165999994613</v>
      </c>
      <c r="C891">
        <f ca="1">INDIRECT(CONCATENATE("'Flight Input'!",Analysis!$B$2,A891+2))</f>
        <v>9.156536280000001</v>
      </c>
      <c r="D891">
        <f t="shared" si="1740"/>
        <v>6.4690999992308207E-2</v>
      </c>
      <c r="F891">
        <f t="shared" ca="1" si="1744"/>
        <v>190.8737818563593</v>
      </c>
      <c r="G891">
        <f t="shared" ca="1" si="1745"/>
        <v>1853.3215319274873</v>
      </c>
      <c r="I891">
        <f>SUM(D$2:D891)/COUNT(D$2:D891)</f>
        <v>2.1776789651292663E-2</v>
      </c>
      <c r="J891">
        <f>D891/I891</f>
        <v>2.9706398889915424</v>
      </c>
      <c r="L891">
        <f ca="1">VARA(C$2:C891)</f>
        <v>9.4550596012636226E-2</v>
      </c>
      <c r="M891">
        <f ca="1">(L891-L890)/D891</f>
        <v>8.2043076223682638E-3</v>
      </c>
      <c r="N891">
        <f t="shared" ca="1" si="1746"/>
        <v>-15.231120250377227</v>
      </c>
      <c r="O891" t="b">
        <f ca="1">IF(OR(O890,M891*MIN((B891-B$2)*Analysis!$B$19,1)&gt;Analysis!$B$18),TRUE,FALSE)</f>
        <v>1</v>
      </c>
      <c r="P891">
        <f ca="1">IF(O891,P890,SUM(C$2:C891)/COUNT(C$2:C891))</f>
        <v>9.8538943641176484</v>
      </c>
      <c r="Q891">
        <f ca="1">IF(O891,C891-P891,0)</f>
        <v>-0.69735808411764744</v>
      </c>
      <c r="R891">
        <f ca="1">R890+Q891*$D891</f>
        <v>0.10825318603143316</v>
      </c>
      <c r="S891">
        <f t="shared" ca="1" si="1747"/>
        <v>-0.32012480977613211</v>
      </c>
      <c r="U891">
        <f ca="1">MEDIAN2(Q891,Analysis!$B$5,2)</f>
        <v>-0.69735808411764744</v>
      </c>
      <c r="V891">
        <f t="shared" ref="V891:W891" ca="1" si="1858">V890+U891*$D891</f>
        <v>0.10825318603143316</v>
      </c>
      <c r="W891">
        <f t="shared" ca="1" si="1858"/>
        <v>-0.32012480977613211</v>
      </c>
      <c r="Y891">
        <f ca="1">AVERAGE2(U891,Analysis!$B$5,2)</f>
        <v>-0.69735808411764744</v>
      </c>
      <c r="Z891">
        <f t="shared" ref="Z891:AA891" ca="1" si="1859">Z890+Y891*$D891</f>
        <v>0.10825318603143316</v>
      </c>
      <c r="AA891">
        <f t="shared" ca="1" si="1859"/>
        <v>-0.32012480977613211</v>
      </c>
      <c r="AD891">
        <f ca="1">IF(B891&gt;0,C891-Analysis!$B$14,0)</f>
        <v>-0.700179864942859</v>
      </c>
      <c r="AE891">
        <f ca="1">IF(B891&gt;0,AE890+AD891*$D891,0)</f>
        <v>5.2035105080530747E-2</v>
      </c>
      <c r="AF891">
        <f ca="1">IF(B891&gt;0,AF890+AE891*$D891,0)</f>
        <v>-0.96872727280359738</v>
      </c>
      <c r="AG891">
        <f ca="1">IF(AND(B891&gt;Analysis!$B$34,B891&lt;Analysis!$B$35),FilterInput(AD891,Analysis!$B$29,Analysis!$B$30),0)</f>
        <v>-0.700179864942859</v>
      </c>
      <c r="AH891">
        <f ca="1">MEDIAN2(AG891,Analysis!$B$5,2)</f>
        <v>-0.700179864942859</v>
      </c>
      <c r="AI891">
        <f ca="1">AVERAGE2(AH891,Analysis!$B$6,2)</f>
        <v>-0.700179864942859</v>
      </c>
      <c r="AJ891">
        <f ca="1">INTEGRAL2(AI891,$B891,AJ890,AI890,$B890,Analysis!$B$22)</f>
        <v>-1.8155650224974259E-3</v>
      </c>
      <c r="AK891">
        <f ca="1">IF(AND(B891&lt;Analysis!$B$35,B891&gt;Analysis!$B$34),INTEGRAL2(AJ891,$B891,AK890,AJ890,$B890,Analysis!$B$23),0)</f>
        <v>-0.97406482854485332</v>
      </c>
      <c r="AM891">
        <f>Analysis!$B$31*'Flight Input'!U891+IF('Flight Input'!U891 &gt; 0,Analysis!$B$32,0)</f>
        <v>-0.96530199999999999</v>
      </c>
      <c r="AN891">
        <f ca="1">_xlfn.COVARIANCE.P($AK$102:$AK$1171,AM891:AM1960)</f>
        <v>0</v>
      </c>
      <c r="AO891">
        <f t="shared" ca="1" si="1743"/>
        <v>8.7628285448533294E-3</v>
      </c>
    </row>
    <row r="892" spans="1:41" x14ac:dyDescent="0.3">
      <c r="A892">
        <v>890</v>
      </c>
      <c r="B892">
        <f>'Flight Input'!M892</f>
        <v>19.416817000004812</v>
      </c>
      <c r="C892">
        <f ca="1">INDIRECT(CONCATENATE("'Flight Input'!",Analysis!$B$2,A892+2))</f>
        <v>10.158696450000001</v>
      </c>
      <c r="D892">
        <f t="shared" si="1740"/>
        <v>4.6510000101989135E-3</v>
      </c>
      <c r="F892">
        <f t="shared" ca="1" si="1744"/>
        <v>190.92102995365187</v>
      </c>
      <c r="G892">
        <f t="shared" ca="1" si="1745"/>
        <v>1854.2095056397488</v>
      </c>
      <c r="I892">
        <f>SUM(D$2:D892)/COUNT(D$2:D892)</f>
        <v>2.175754719102177E-2</v>
      </c>
      <c r="J892">
        <f>D892/I892</f>
        <v>0.2137649050862748</v>
      </c>
      <c r="L892">
        <f ca="1">VARA(C$2:C892)</f>
        <v>9.4514702691373034E-2</v>
      </c>
      <c r="M892">
        <f ca="1">(L892-L891)/D892</f>
        <v>-7.7173341613595691E-3</v>
      </c>
      <c r="N892">
        <f t="shared" ca="1" si="1746"/>
        <v>215.47197759673614</v>
      </c>
      <c r="O892" t="b">
        <f ca="1">IF(OR(O891,M892*MIN((B892-B$2)*Analysis!$B$19,1)&gt;Analysis!$B$18),TRUE,FALSE)</f>
        <v>1</v>
      </c>
      <c r="P892">
        <f ca="1">IF(O892,P891,SUM(C$2:C892)/COUNT(C$2:C892))</f>
        <v>9.8538943641176484</v>
      </c>
      <c r="Q892">
        <f ca="1">IF(O892,C892-P892,0)</f>
        <v>0.30480208588235236</v>
      </c>
      <c r="R892">
        <f ca="1">R891+Q892*$D892</f>
        <v>0.10967082053598064</v>
      </c>
      <c r="S892">
        <f t="shared" ca="1" si="1747"/>
        <v>-0.31961473078870073</v>
      </c>
      <c r="U892">
        <f ca="1">MEDIAN2(Q892,Analysis!$B$5,2)</f>
        <v>0.30480208588235236</v>
      </c>
      <c r="V892">
        <f t="shared" ref="V892:W892" ca="1" si="1860">V891+U892*$D892</f>
        <v>0.10967082053598064</v>
      </c>
      <c r="W892">
        <f t="shared" ca="1" si="1860"/>
        <v>-0.31961473078870073</v>
      </c>
      <c r="Y892">
        <f ca="1">AVERAGE2(U892,Analysis!$B$5,2)</f>
        <v>0.30480208588235236</v>
      </c>
      <c r="Z892">
        <f t="shared" ref="Z892:AA892" ca="1" si="1861">Z891+Y892*$D892</f>
        <v>0.10967082053598064</v>
      </c>
      <c r="AA892">
        <f t="shared" ca="1" si="1861"/>
        <v>-0.31961473078870073</v>
      </c>
      <c r="AD892">
        <f ca="1">IF(B892&gt;0,C892-Analysis!$B$14,0)</f>
        <v>0.3019803050571408</v>
      </c>
      <c r="AE892">
        <f ca="1">IF(B892&gt;0,AE891+AD892*$D892,0)</f>
        <v>5.3439615482431382E-2</v>
      </c>
      <c r="AF892">
        <f ca="1">IF(B892&gt;0,AF891+AE892*$D892,0)</f>
        <v>-0.96847872515144362</v>
      </c>
      <c r="AG892">
        <f ca="1">IF(AND(B892&gt;Analysis!$B$34,B892&lt;Analysis!$B$35),FilterInput(AD892,Analysis!$B$29,Analysis!$B$30),0)</f>
        <v>0.3019803050571408</v>
      </c>
      <c r="AH892">
        <f ca="1">MEDIAN2(AG892,Analysis!$B$5,2)</f>
        <v>0.3019803050571408</v>
      </c>
      <c r="AI892">
        <f ca="1">AVERAGE2(AH892,Analysis!$B$6,2)</f>
        <v>0.3019803050571408</v>
      </c>
      <c r="AJ892">
        <f ca="1">INTEGRAL2(AI892,$B892,AJ891,AI891,$B891,Analysis!$B$22)</f>
        <v>-0.10146741211346604</v>
      </c>
      <c r="AK892">
        <f ca="1">IF(AND(B892&lt;Analysis!$B$35,B892&gt;Analysis!$B$34),INTEGRAL2(AJ892,$B892,AK891,AJ891,$B891,Analysis!$B$23),0)</f>
        <v>-0.96500222932176094</v>
      </c>
      <c r="AM892">
        <f>Analysis!$B$31*'Flight Input'!U892+IF('Flight Input'!U892 &gt; 0,Analysis!$B$32,0)</f>
        <v>-0.96530199999999999</v>
      </c>
      <c r="AN892">
        <f ca="1">_xlfn.COVARIANCE.P($AK$102:$AK$1171,AM892:AM1961)</f>
        <v>0</v>
      </c>
      <c r="AO892">
        <f t="shared" ca="1" si="1743"/>
        <v>-2.9977067823905301E-4</v>
      </c>
    </row>
    <row r="893" spans="1:41" x14ac:dyDescent="0.3">
      <c r="A893">
        <v>891</v>
      </c>
      <c r="B893">
        <f>'Flight Input'!M893</f>
        <v>19.470014000005904</v>
      </c>
      <c r="C893">
        <f ca="1">INDIRECT(CONCATENATE("'Flight Input'!",Analysis!$B$2,A893+2))</f>
        <v>9.8718520500000011</v>
      </c>
      <c r="D893">
        <f t="shared" si="1740"/>
        <v>5.319700000109151E-2</v>
      </c>
      <c r="F893">
        <f t="shared" ca="1" si="1744"/>
        <v>191.4461828671665</v>
      </c>
      <c r="G893">
        <f t="shared" ca="1" si="1745"/>
        <v>1864.3938682299424</v>
      </c>
      <c r="I893">
        <f>SUM(D$2:D893)/COUNT(D$2:D893)</f>
        <v>2.1792832772177854E-2</v>
      </c>
      <c r="J893">
        <f>D893/I893</f>
        <v>2.4410319005891816</v>
      </c>
      <c r="L893">
        <f ca="1">VARA(C$2:C893)</f>
        <v>9.4410141634051398E-2</v>
      </c>
      <c r="M893">
        <f ca="1">(L893-L892)/D893</f>
        <v>-1.9655442472224214E-3</v>
      </c>
      <c r="N893">
        <f t="shared" ca="1" si="1746"/>
        <v>-5.3921160966617316</v>
      </c>
      <c r="O893" t="b">
        <f ca="1">IF(OR(O892,M893*MIN((B893-B$2)*Analysis!$B$19,1)&gt;Analysis!$B$18),TRUE,FALSE)</f>
        <v>1</v>
      </c>
      <c r="P893">
        <f ca="1">IF(O893,P892,SUM(C$2:C893)/COUNT(C$2:C893))</f>
        <v>9.8538943641176484</v>
      </c>
      <c r="Q893">
        <f ca="1">IF(O893,C893-P893,0)</f>
        <v>1.7957685882352692E-2</v>
      </c>
      <c r="R893">
        <f ca="1">R892+Q893*$D893</f>
        <v>0.11062611555188376</v>
      </c>
      <c r="S893">
        <f t="shared" ca="1" si="1747"/>
        <v>-0.31372975331956643</v>
      </c>
      <c r="U893">
        <f ca="1">MEDIAN2(Q893,Analysis!$B$5,2)</f>
        <v>1.7957685882352692E-2</v>
      </c>
      <c r="V893">
        <f t="shared" ref="V893:W893" ca="1" si="1862">V892+U893*$D893</f>
        <v>0.11062611555188376</v>
      </c>
      <c r="W893">
        <f t="shared" ca="1" si="1862"/>
        <v>-0.31372975331956643</v>
      </c>
      <c r="Y893">
        <f ca="1">AVERAGE2(U893,Analysis!$B$5,2)</f>
        <v>1.7957685882352692E-2</v>
      </c>
      <c r="Z893">
        <f t="shared" ref="Z893:AA893" ca="1" si="1863">Z892+Y893*$D893</f>
        <v>0.11062611555188376</v>
      </c>
      <c r="AA893">
        <f t="shared" ca="1" si="1863"/>
        <v>-0.31372975331956643</v>
      </c>
      <c r="AD893">
        <f ca="1">IF(B893&gt;0,C893-Analysis!$B$14,0)</f>
        <v>1.513590505714113E-2</v>
      </c>
      <c r="AE893">
        <f ca="1">IF(B893&gt;0,AE892+AD893*$D893,0)</f>
        <v>5.4244800223772642E-2</v>
      </c>
      <c r="AF893">
        <f ca="1">IF(B893&gt;0,AF892+AE893*$D893,0)</f>
        <v>-0.96559306451388038</v>
      </c>
      <c r="AG893">
        <f ca="1">IF(AND(B893&gt;Analysis!$B$34,B893&lt;Analysis!$B$35),FilterInput(AD893,Analysis!$B$29,Analysis!$B$30),0)</f>
        <v>1.513590505714113E-2</v>
      </c>
      <c r="AH893">
        <f ca="1">MEDIAN2(AG893,Analysis!$B$5,2)</f>
        <v>1.513590505714113E-2</v>
      </c>
      <c r="AI893">
        <f ca="1">AVERAGE2(AH893,Analysis!$B$6,2)</f>
        <v>1.513590505714113E-2</v>
      </c>
      <c r="AJ893">
        <f ca="1">INTEGRAL2(AI893,$B893,AJ892,AI892,$B892,Analysis!$B$22)</f>
        <v>-9.8133324922790435E-2</v>
      </c>
      <c r="AK893">
        <f ca="1">IF(AND(B893&lt;Analysis!$B$35,B893&gt;Analysis!$B$34),INTEGRAL2(AJ893,$B893,AK892,AJ892,$B892,Analysis!$B$23),0)</f>
        <v>-0.97025051789180972</v>
      </c>
      <c r="AM893">
        <f>Analysis!$B$31*'Flight Input'!U893+IF('Flight Input'!U893 &gt; 0,Analysis!$B$32,0)</f>
        <v>-0.96530199999999999</v>
      </c>
      <c r="AN893">
        <f ca="1">_xlfn.COVARIANCE.P($AK$102:$AK$1171,AM893:AM1962)</f>
        <v>0</v>
      </c>
      <c r="AO893">
        <f t="shared" ca="1" si="1743"/>
        <v>4.9485178918097228E-3</v>
      </c>
    </row>
    <row r="894" spans="1:41" x14ac:dyDescent="0.3">
      <c r="A894">
        <v>892</v>
      </c>
      <c r="B894">
        <f>'Flight Input'!M894</f>
        <v>19.473469000004116</v>
      </c>
      <c r="C894">
        <f ca="1">INDIRECT(CONCATENATE("'Flight Input'!",Analysis!$B$2,A894+2))</f>
        <v>9.9113274900000015</v>
      </c>
      <c r="D894">
        <f t="shared" si="1740"/>
        <v>3.4549999982118607E-3</v>
      </c>
      <c r="F894">
        <f t="shared" ca="1" si="1744"/>
        <v>191.48042650362672</v>
      </c>
      <c r="G894">
        <f t="shared" ca="1" si="1745"/>
        <v>1865.0554331031701</v>
      </c>
      <c r="I894">
        <f>SUM(D$2:D894)/COUNT(D$2:D894)</f>
        <v>2.177227466368686E-2</v>
      </c>
      <c r="J894">
        <f>D894/I894</f>
        <v>0.15868805862413274</v>
      </c>
      <c r="L894">
        <f ca="1">VARA(C$2:C894)</f>
        <v>9.4304309092500205E-2</v>
      </c>
      <c r="M894">
        <f ca="1">(L894-L893)/D894</f>
        <v>-3.0631705240511342E-2</v>
      </c>
      <c r="N894">
        <f t="shared" ca="1" si="1746"/>
        <v>11.425597690428631</v>
      </c>
      <c r="O894" t="b">
        <f ca="1">IF(OR(O893,M894*MIN((B894-B$2)*Analysis!$B$19,1)&gt;Analysis!$B$18),TRUE,FALSE)</f>
        <v>1</v>
      </c>
      <c r="P894">
        <f ca="1">IF(O894,P893,SUM(C$2:C894)/COUNT(C$2:C894))</f>
        <v>9.8538943641176484</v>
      </c>
      <c r="Q894">
        <f ca="1">IF(O894,C894-P894,0)</f>
        <v>5.7433125882353053E-2</v>
      </c>
      <c r="R894">
        <f ca="1">R893+Q894*$D894</f>
        <v>0.11082454700170459</v>
      </c>
      <c r="S894">
        <f t="shared" ca="1" si="1747"/>
        <v>-0.31334685450987371</v>
      </c>
      <c r="U894">
        <f ca="1">MEDIAN2(Q894,Analysis!$B$5,2)</f>
        <v>5.7433125882353053E-2</v>
      </c>
      <c r="V894">
        <f t="shared" ref="V894:W894" ca="1" si="1864">V893+U894*$D894</f>
        <v>0.11082454700170459</v>
      </c>
      <c r="W894">
        <f t="shared" ca="1" si="1864"/>
        <v>-0.31334685450987371</v>
      </c>
      <c r="Y894">
        <f ca="1">AVERAGE2(U894,Analysis!$B$5,2)</f>
        <v>5.7433125882353053E-2</v>
      </c>
      <c r="Z894">
        <f t="shared" ref="Z894:AA894" ca="1" si="1865">Z893+Y894*$D894</f>
        <v>0.11082454700170459</v>
      </c>
      <c r="AA894">
        <f t="shared" ca="1" si="1865"/>
        <v>-0.31334685450987371</v>
      </c>
      <c r="AD894">
        <f ca="1">IF(B894&gt;0,C894-Analysis!$B$14,0)</f>
        <v>5.4611345057141492E-2</v>
      </c>
      <c r="AE894">
        <f ca="1">IF(B894&gt;0,AE893+AD894*$D894,0)</f>
        <v>5.4433482420847411E-2</v>
      </c>
      <c r="AF894">
        <f ca="1">IF(B894&gt;0,AF893+AE894*$D894,0)</f>
        <v>-0.9654049968322137</v>
      </c>
      <c r="AG894">
        <f ca="1">IF(AND(B894&gt;Analysis!$B$34,B894&lt;Analysis!$B$35),FilterInput(AD894,Analysis!$B$29,Analysis!$B$30),0)</f>
        <v>5.4611345057141492E-2</v>
      </c>
      <c r="AH894">
        <f ca="1">MEDIAN2(AG894,Analysis!$B$5,2)</f>
        <v>5.4611345057141492E-2</v>
      </c>
      <c r="AI894">
        <f ca="1">AVERAGE2(AH894,Analysis!$B$6,2)</f>
        <v>5.4611345057141492E-2</v>
      </c>
      <c r="AJ894">
        <f ca="1">INTEGRAL2(AI894,$B894,AJ893,AI893,$B893,Analysis!$B$22)</f>
        <v>-0.10330324804252669</v>
      </c>
      <c r="AK894">
        <f ca="1">IF(AND(B894&lt;Analysis!$B$35,B894&gt;Analysis!$B$34),INTEGRAL2(AJ894,$B894,AK893,AJ893,$B893,Analysis!$B$23),0)</f>
        <v>-0.96994155050088449</v>
      </c>
      <c r="AM894">
        <f>Analysis!$B$31*'Flight Input'!U894+IF('Flight Input'!U894 &gt; 0,Analysis!$B$32,0)</f>
        <v>-0.96530199999999999</v>
      </c>
      <c r="AN894">
        <f ca="1">_xlfn.COVARIANCE.P($AK$102:$AK$1171,AM894:AM1963)</f>
        <v>0</v>
      </c>
      <c r="AO894">
        <f t="shared" ca="1" si="1743"/>
        <v>4.6395505008844928E-3</v>
      </c>
    </row>
    <row r="895" spans="1:41" x14ac:dyDescent="0.3">
      <c r="A895">
        <v>893</v>
      </c>
      <c r="B895">
        <f>'Flight Input'!M895</f>
        <v>19.558466000002227</v>
      </c>
      <c r="C895">
        <f ca="1">INDIRECT(CONCATENATE("'Flight Input'!",Analysis!$B$2,A895+2))</f>
        <v>10.104054750000001</v>
      </c>
      <c r="D895">
        <f t="shared" si="1740"/>
        <v>8.4996999998111278E-2</v>
      </c>
      <c r="F895">
        <f t="shared" ca="1" si="1744"/>
        <v>192.33924084519339</v>
      </c>
      <c r="G895">
        <f t="shared" ca="1" si="1745"/>
        <v>1881.4036915569257</v>
      </c>
      <c r="I895">
        <f>SUM(D$2:D895)/COUNT(D$2:D895)</f>
        <v>2.1843075028003124E-2</v>
      </c>
      <c r="J895">
        <f>D895/I895</f>
        <v>3.8912561481908545</v>
      </c>
      <c r="L895">
        <f ca="1">VARA(C$2:C895)</f>
        <v>9.4241442687180557E-2</v>
      </c>
      <c r="M895">
        <f ca="1">(L895-L894)/D895</f>
        <v>-7.396308731019278E-4</v>
      </c>
      <c r="N895">
        <f t="shared" ca="1" si="1746"/>
        <v>2.2674595574465268</v>
      </c>
      <c r="O895" t="b">
        <f ca="1">IF(OR(O894,M895*MIN((B895-B$2)*Analysis!$B$19,1)&gt;Analysis!$B$18),TRUE,FALSE)</f>
        <v>1</v>
      </c>
      <c r="P895">
        <f ca="1">IF(O895,P894,SUM(C$2:C895)/COUNT(C$2:C895))</f>
        <v>9.8538943641176484</v>
      </c>
      <c r="Q895">
        <f ca="1">IF(O895,C895-P895,0)</f>
        <v>0.2501603858823529</v>
      </c>
      <c r="R895">
        <f ca="1">R894+Q895*$D895</f>
        <v>0.13208742932007445</v>
      </c>
      <c r="S895">
        <f t="shared" ca="1" si="1747"/>
        <v>-0.30211981928020482</v>
      </c>
      <c r="U895">
        <f ca="1">MEDIAN2(Q895,Analysis!$B$5,2)</f>
        <v>0.2501603858823529</v>
      </c>
      <c r="V895">
        <f t="shared" ref="V895:W895" ca="1" si="1866">V894+U895*$D895</f>
        <v>0.13208742932007445</v>
      </c>
      <c r="W895">
        <f t="shared" ca="1" si="1866"/>
        <v>-0.30211981928020482</v>
      </c>
      <c r="Y895">
        <f ca="1">AVERAGE2(U895,Analysis!$B$5,2)</f>
        <v>0.2501603858823529</v>
      </c>
      <c r="Z895">
        <f t="shared" ref="Z895:AA895" ca="1" si="1867">Z894+Y895*$D895</f>
        <v>0.13208742932007445</v>
      </c>
      <c r="AA895">
        <f t="shared" ca="1" si="1867"/>
        <v>-0.30211981928020482</v>
      </c>
      <c r="AD895">
        <f ca="1">IF(B895&gt;0,C895-Analysis!$B$14,0)</f>
        <v>0.24733860505714134</v>
      </c>
      <c r="AE895">
        <f ca="1">IF(B895&gt;0,AE894+AD895*$D895,0)</f>
        <v>7.5456521834422099E-2</v>
      </c>
      <c r="AF895">
        <f ca="1">IF(B895&gt;0,AF894+AE895*$D895,0)</f>
        <v>-0.95899141884599581</v>
      </c>
      <c r="AG895">
        <f ca="1">IF(AND(B895&gt;Analysis!$B$34,B895&lt;Analysis!$B$35),FilterInput(AD895,Analysis!$B$29,Analysis!$B$30),0)</f>
        <v>0.24733860505714134</v>
      </c>
      <c r="AH895">
        <f ca="1">MEDIAN2(AG895,Analysis!$B$5,2)</f>
        <v>0.24733860505714134</v>
      </c>
      <c r="AI895">
        <f ca="1">AVERAGE2(AH895,Analysis!$B$6,2)</f>
        <v>0.24733860505714134</v>
      </c>
      <c r="AJ895">
        <f ca="1">INTEGRAL2(AI895,$B895,AJ894,AI894,$B894,Analysis!$B$22)</f>
        <v>-8.3343647161394432E-2</v>
      </c>
      <c r="AK895">
        <f ca="1">IF(AND(B895&lt;Analysis!$B$35,B895&gt;Analysis!$B$34),INTEGRAL2(AJ895,$B895,AK894,AJ894,$B894,Analysis!$B$23),0)</f>
        <v>-0.97713000854775722</v>
      </c>
      <c r="AM895">
        <f>Analysis!$B$31*'Flight Input'!U895+IF('Flight Input'!U895 &gt; 0,Analysis!$B$32,0)</f>
        <v>-0.96728899999999995</v>
      </c>
      <c r="AN895">
        <f ca="1">_xlfn.COVARIANCE.P($AK$102:$AK$1171,AM895:AM1964)</f>
        <v>0</v>
      </c>
      <c r="AO895">
        <f t="shared" ca="1" si="1743"/>
        <v>9.8410085477572684E-3</v>
      </c>
    </row>
    <row r="896" spans="1:41" x14ac:dyDescent="0.3">
      <c r="A896">
        <v>894</v>
      </c>
      <c r="B896">
        <f>'Flight Input'!M896</f>
        <v>19.60882799999672</v>
      </c>
      <c r="C896">
        <f ca="1">INDIRECT(CONCATENATE("'Flight Input'!",Analysis!$B$2,A896+2))</f>
        <v>9.9417973500000016</v>
      </c>
      <c r="D896">
        <f t="shared" si="1740"/>
        <v>5.036199999449309E-2</v>
      </c>
      <c r="F896">
        <f t="shared" ca="1" si="1744"/>
        <v>192.83992964327933</v>
      </c>
      <c r="G896">
        <f t="shared" ca="1" si="1745"/>
        <v>1891.1154960925585</v>
      </c>
      <c r="I896">
        <f>SUM(D$2:D896)/COUNT(D$2:D896)</f>
        <v>2.1874975391500316E-2</v>
      </c>
      <c r="J896">
        <f>D896/I896</f>
        <v>2.3022654468476165</v>
      </c>
      <c r="L896">
        <f ca="1">VARA(C$2:C896)</f>
        <v>9.4137243295919049E-2</v>
      </c>
      <c r="M896">
        <f ca="1">(L896-L895)/D896</f>
        <v>-2.0690082060462731E-3</v>
      </c>
      <c r="N896">
        <f t="shared" ca="1" si="1746"/>
        <v>-3.2218220090096095</v>
      </c>
      <c r="O896" t="b">
        <f ca="1">IF(OR(O895,M896*MIN((B896-B$2)*Analysis!$B$19,1)&gt;Analysis!$B$18),TRUE,FALSE)</f>
        <v>1</v>
      </c>
      <c r="P896">
        <f ca="1">IF(O896,P895,SUM(C$2:C896)/COUNT(C$2:C896))</f>
        <v>9.8538943641176484</v>
      </c>
      <c r="Q896">
        <f ca="1">IF(O896,C896-P896,0)</f>
        <v>8.7902985882353235E-2</v>
      </c>
      <c r="R896">
        <f ca="1">R895+Q896*$D896</f>
        <v>0.13651439949459745</v>
      </c>
      <c r="S896">
        <f t="shared" ca="1" si="1747"/>
        <v>-0.29524468109360968</v>
      </c>
      <c r="U896">
        <f ca="1">MEDIAN2(Q896,Analysis!$B$5,2)</f>
        <v>8.7902985882353235E-2</v>
      </c>
      <c r="V896">
        <f t="shared" ref="V896:W896" ca="1" si="1868">V895+U896*$D896</f>
        <v>0.13651439949459745</v>
      </c>
      <c r="W896">
        <f t="shared" ca="1" si="1868"/>
        <v>-0.29524468109360968</v>
      </c>
      <c r="Y896">
        <f ca="1">AVERAGE2(U896,Analysis!$B$5,2)</f>
        <v>8.7902985882353235E-2</v>
      </c>
      <c r="Z896">
        <f t="shared" ref="Z896:AA896" ca="1" si="1869">Z895+Y896*$D896</f>
        <v>0.13651439949459745</v>
      </c>
      <c r="AA896">
        <f t="shared" ca="1" si="1869"/>
        <v>-0.29524468109360968</v>
      </c>
      <c r="AD896">
        <f ca="1">IF(B896&gt;0,C896-Analysis!$B$14,0)</f>
        <v>8.5081205057141673E-2</v>
      </c>
      <c r="AE896">
        <f ca="1">IF(B896&gt;0,AE895+AD896*$D896,0)</f>
        <v>7.9741381483041329E-2</v>
      </c>
      <c r="AF896">
        <f ca="1">IF(B896&gt;0,AF895+AE896*$D896,0)</f>
        <v>-0.95497548339218596</v>
      </c>
      <c r="AG896">
        <f ca="1">IF(AND(B896&gt;Analysis!$B$34,B896&lt;Analysis!$B$35),FilterInput(AD896,Analysis!$B$29,Analysis!$B$30),0)</f>
        <v>8.5081205057141673E-2</v>
      </c>
      <c r="AH896">
        <f ca="1">MEDIAN2(AG896,Analysis!$B$5,2)</f>
        <v>8.5081205057141673E-2</v>
      </c>
      <c r="AI896">
        <f ca="1">AVERAGE2(AH896,Analysis!$B$6,2)</f>
        <v>8.5081205057141673E-2</v>
      </c>
      <c r="AJ896">
        <f ca="1">INTEGRAL2(AI896,$B896,AJ895,AI895,$B895,Analysis!$B$22)</f>
        <v>-7.7547752990549695E-2</v>
      </c>
      <c r="AK896">
        <f ca="1">IF(AND(B896&lt;Analysis!$B$35,B896&gt;Analysis!$B$34),INTEGRAL2(AJ896,$B896,AK895,AJ895,$B895,Analysis!$B$23),0)</f>
        <v>-0.98108668116177522</v>
      </c>
      <c r="AM896">
        <f>Analysis!$B$31*'Flight Input'!U896+IF('Flight Input'!U896 &gt; 0,Analysis!$B$32,0)</f>
        <v>-0.96728899999999995</v>
      </c>
      <c r="AN896">
        <f ca="1">_xlfn.COVARIANCE.P($AK$102:$AK$1171,AM896:AM1965)</f>
        <v>0</v>
      </c>
      <c r="AO896">
        <f t="shared" ca="1" si="1743"/>
        <v>1.3797681161775266E-2</v>
      </c>
    </row>
    <row r="897" spans="1:41" x14ac:dyDescent="0.3">
      <c r="A897">
        <v>895</v>
      </c>
      <c r="B897">
        <f>'Flight Input'!M897</f>
        <v>19.616255999993882</v>
      </c>
      <c r="C897">
        <f ca="1">INDIRECT(CONCATENATE("'Flight Input'!",Analysis!$B$2,A897+2))</f>
        <v>9.9723947400000004</v>
      </c>
      <c r="D897">
        <f t="shared" si="1740"/>
        <v>7.4279999971622601E-3</v>
      </c>
      <c r="F897">
        <f t="shared" ca="1" si="1744"/>
        <v>192.91400459137975</v>
      </c>
      <c r="G897">
        <f t="shared" ca="1" si="1745"/>
        <v>1892.5484613181159</v>
      </c>
      <c r="I897">
        <f>SUM(D$2:D897)/COUNT(D$2:D897)</f>
        <v>2.1858833519551337E-2</v>
      </c>
      <c r="J897">
        <f>D897/I897</f>
        <v>0.3398168520986441</v>
      </c>
      <c r="L897">
        <f ca="1">VARA(C$2:C897)</f>
        <v>9.403656959755298E-2</v>
      </c>
      <c r="M897">
        <f ca="1">(L897-L896)/D897</f>
        <v>-1.3553271190701337E-2</v>
      </c>
      <c r="N897">
        <f t="shared" ca="1" si="1746"/>
        <v>4.1191962859030609</v>
      </c>
      <c r="O897" t="b">
        <f ca="1">IF(OR(O896,M897*MIN((B897-B$2)*Analysis!$B$19,1)&gt;Analysis!$B$18),TRUE,FALSE)</f>
        <v>1</v>
      </c>
      <c r="P897">
        <f ca="1">IF(O897,P896,SUM(C$2:C897)/COUNT(C$2:C897))</f>
        <v>9.8538943641176484</v>
      </c>
      <c r="Q897">
        <f ca="1">IF(O897,C897-P897,0)</f>
        <v>0.11850037588235196</v>
      </c>
      <c r="R897">
        <f ca="1">R896+Q897*$D897</f>
        <v>0.1373946202863153</v>
      </c>
      <c r="S897">
        <f t="shared" ca="1" si="1747"/>
        <v>-0.2942241138545128</v>
      </c>
      <c r="U897">
        <f ca="1">MEDIAN2(Q897,Analysis!$B$5,2)</f>
        <v>0.11850037588235196</v>
      </c>
      <c r="V897">
        <f t="shared" ref="V897:W897" ca="1" si="1870">V896+U897*$D897</f>
        <v>0.1373946202863153</v>
      </c>
      <c r="W897">
        <f t="shared" ca="1" si="1870"/>
        <v>-0.2942241138545128</v>
      </c>
      <c r="Y897">
        <f ca="1">AVERAGE2(U897,Analysis!$B$5,2)</f>
        <v>0.11850037588235196</v>
      </c>
      <c r="Z897">
        <f t="shared" ref="Z897:AA897" ca="1" si="1871">Z896+Y897*$D897</f>
        <v>0.1373946202863153</v>
      </c>
      <c r="AA897">
        <f t="shared" ca="1" si="1871"/>
        <v>-0.2942241138545128</v>
      </c>
      <c r="AD897">
        <f ca="1">IF(B897&gt;0,C897-Analysis!$B$14,0)</f>
        <v>0.1156785950571404</v>
      </c>
      <c r="AE897">
        <f ca="1">IF(B897&gt;0,AE896+AD897*$D897,0)</f>
        <v>8.06006420867975E-2</v>
      </c>
      <c r="AF897">
        <f ca="1">IF(B897&gt;0,AF896+AE897*$D897,0)</f>
        <v>-0.9543767818229939</v>
      </c>
      <c r="AG897">
        <f ca="1">IF(AND(B897&gt;Analysis!$B$34,B897&lt;Analysis!$B$35),FilterInput(AD897,Analysis!$B$29,Analysis!$B$30),0)</f>
        <v>0.1156785950571404</v>
      </c>
      <c r="AH897">
        <f ca="1">MEDIAN2(AG897,Analysis!$B$5,2)</f>
        <v>0.1156785950571404</v>
      </c>
      <c r="AI897">
        <f ca="1">AVERAGE2(AH897,Analysis!$B$6,2)</f>
        <v>0.1156785950571404</v>
      </c>
      <c r="AJ897">
        <f ca="1">INTEGRAL2(AI897,$B897,AJ896,AI896,$B896,Analysis!$B$22)</f>
        <v>-7.8620395444882057E-2</v>
      </c>
      <c r="AK897">
        <f ca="1">IF(AND(B897&lt;Analysis!$B$35,B897&gt;Analysis!$B$34),INTEGRAL2(AJ897,$B897,AK896,AJ896,$B896,Analysis!$B$23),0)</f>
        <v>-0.98160641310722574</v>
      </c>
      <c r="AM897">
        <f>Analysis!$B$31*'Flight Input'!U897+IF('Flight Input'!U897 &gt; 0,Analysis!$B$32,0)</f>
        <v>-0.96728899999999995</v>
      </c>
      <c r="AN897">
        <f ca="1">_xlfn.COVARIANCE.P($AK$102:$AK$1171,AM897:AM1966)</f>
        <v>0</v>
      </c>
      <c r="AO897">
        <f t="shared" ca="1" si="1743"/>
        <v>1.4317413107225785E-2</v>
      </c>
    </row>
    <row r="898" spans="1:41" x14ac:dyDescent="0.3">
      <c r="A898">
        <v>896</v>
      </c>
      <c r="B898">
        <f>'Flight Input'!M898</f>
        <v>19.681517000004533</v>
      </c>
      <c r="C898">
        <f ca="1">INDIRECT(CONCATENATE("'Flight Input'!",Analysis!$B$2,A898+2))</f>
        <v>9.7294599000000002</v>
      </c>
      <c r="D898">
        <f t="shared" si="1740"/>
        <v>6.5261000010650605E-2</v>
      </c>
      <c r="F898">
        <f t="shared" ca="1" si="1744"/>
        <v>193.54895887401727</v>
      </c>
      <c r="G898">
        <f t="shared" ca="1" si="1745"/>
        <v>1905.1796599252546</v>
      </c>
      <c r="I898">
        <f>SUM(D$2:D898)/COUNT(D$2:D898)</f>
        <v>2.1907273437510151E-2</v>
      </c>
      <c r="J898">
        <f>D898/I898</f>
        <v>2.9789649632486523</v>
      </c>
      <c r="L898">
        <f ca="1">VARA(C$2:C898)</f>
        <v>9.3967519786751844E-2</v>
      </c>
      <c r="M898">
        <f ca="1">(L898-L897)/D898</f>
        <v>-1.0580562784797537E-3</v>
      </c>
      <c r="N898">
        <f t="shared" ca="1" si="1746"/>
        <v>-3.7225117598619879</v>
      </c>
      <c r="O898" t="b">
        <f ca="1">IF(OR(O897,M898*MIN((B898-B$2)*Analysis!$B$19,1)&gt;Analysis!$B$18),TRUE,FALSE)</f>
        <v>1</v>
      </c>
      <c r="P898">
        <f ca="1">IF(O898,P897,SUM(C$2:C898)/COUNT(C$2:C898))</f>
        <v>9.8538943641176484</v>
      </c>
      <c r="Q898">
        <f ca="1">IF(O898,C898-P898,0)</f>
        <v>-0.12443446411764825</v>
      </c>
      <c r="R898">
        <f ca="1">R897+Q898*$D898</f>
        <v>0.12927390272220815</v>
      </c>
      <c r="S898">
        <f t="shared" ca="1" si="1747"/>
        <v>-0.28578756968758195</v>
      </c>
      <c r="U898">
        <f ca="1">MEDIAN2(Q898,Analysis!$B$5,2)</f>
        <v>-0.12443446411764825</v>
      </c>
      <c r="V898">
        <f t="shared" ref="V898:W898" ca="1" si="1872">V897+U898*$D898</f>
        <v>0.12927390272220815</v>
      </c>
      <c r="W898">
        <f t="shared" ca="1" si="1872"/>
        <v>-0.28578756968758195</v>
      </c>
      <c r="Y898">
        <f ca="1">AVERAGE2(U898,Analysis!$B$5,2)</f>
        <v>-0.12443446411764825</v>
      </c>
      <c r="Z898">
        <f t="shared" ref="Z898:AA898" ca="1" si="1873">Z897+Y898*$D898</f>
        <v>0.12927390272220815</v>
      </c>
      <c r="AA898">
        <f t="shared" ca="1" si="1873"/>
        <v>-0.28578756968758195</v>
      </c>
      <c r="AD898">
        <f ca="1">IF(B898&gt;0,C898-Analysis!$B$14,0)</f>
        <v>-0.12725624494285981</v>
      </c>
      <c r="AE898">
        <f ca="1">IF(B898&gt;0,AE897+AD898*$D898,0)</f>
        <v>7.2295772284226165E-2</v>
      </c>
      <c r="AF898">
        <f ca="1">IF(B898&gt;0,AF897+AE898*$D898,0)</f>
        <v>-0.94965868742718307</v>
      </c>
      <c r="AG898">
        <f ca="1">IF(AND(B898&gt;Analysis!$B$34,B898&lt;Analysis!$B$35),FilterInput(AD898,Analysis!$B$29,Analysis!$B$30),0)</f>
        <v>-0.12725624494285981</v>
      </c>
      <c r="AH898">
        <f ca="1">MEDIAN2(AG898,Analysis!$B$5,2)</f>
        <v>-0.12725624494285981</v>
      </c>
      <c r="AI898">
        <f ca="1">AVERAGE2(AH898,Analysis!$B$6,2)</f>
        <v>-0.12725624494285981</v>
      </c>
      <c r="AJ898">
        <f ca="1">INTEGRAL2(AI898,$B898,AJ897,AI897,$B897,Analysis!$B$22)</f>
        <v>-8.5179407232078119E-2</v>
      </c>
      <c r="AK898">
        <f ca="1">IF(AND(B898&lt;Analysis!$B$35,B898&gt;Analysis!$B$34),INTEGRAL2(AJ898,$B898,AK897,AJ897,$B897,Analysis!$B$23),0)</f>
        <v>-0.98712058198547914</v>
      </c>
      <c r="AM898">
        <f>Analysis!$B$31*'Flight Input'!U898+IF('Flight Input'!U898 &gt; 0,Analysis!$B$32,0)</f>
        <v>-0.96927599999999992</v>
      </c>
      <c r="AN898">
        <f ca="1">_xlfn.COVARIANCE.P($AK$102:$AK$1171,AM898:AM1967)</f>
        <v>0</v>
      </c>
      <c r="AO898">
        <f t="shared" ca="1" si="1743"/>
        <v>1.7844581985479224E-2</v>
      </c>
    </row>
    <row r="899" spans="1:41" x14ac:dyDescent="0.3">
      <c r="A899">
        <v>897</v>
      </c>
      <c r="B899">
        <f>'Flight Input'!M899</f>
        <v>19.754574999999022</v>
      </c>
      <c r="C899">
        <f ca="1">INDIRECT(CONCATENATE("'Flight Input'!",Analysis!$B$2,A899+2))</f>
        <v>9.7498843199999996</v>
      </c>
      <c r="D899">
        <f t="shared" ref="D899:D962" si="1874">B899-B898</f>
        <v>7.3057999994489364E-2</v>
      </c>
      <c r="F899">
        <f t="shared" ca="1" si="1744"/>
        <v>194.26126592261411</v>
      </c>
      <c r="G899">
        <f t="shared" ca="1" si="1745"/>
        <v>1919.3719994899584</v>
      </c>
      <c r="I899">
        <f>SUM(D$2:D899)/COUNT(D$2:D899)</f>
        <v>2.1964297658866875E-2</v>
      </c>
      <c r="J899">
        <f>D899/I899</f>
        <v>3.3262160770707014</v>
      </c>
      <c r="L899">
        <f ca="1">VARA(C$2:C899)</f>
        <v>9.3890854563856832E-2</v>
      </c>
      <c r="M899">
        <f ca="1">(L899-L898)/D899</f>
        <v>-1.0493747830599559E-3</v>
      </c>
      <c r="N899">
        <f t="shared" ca="1" si="1746"/>
        <v>0.27956445565906568</v>
      </c>
      <c r="O899" t="b">
        <f ca="1">IF(OR(O898,M899*MIN((B899-B$2)*Analysis!$B$19,1)&gt;Analysis!$B$18),TRUE,FALSE)</f>
        <v>1</v>
      </c>
      <c r="P899">
        <f ca="1">IF(O899,P898,SUM(C$2:C899)/COUNT(C$2:C899))</f>
        <v>9.8538943641176484</v>
      </c>
      <c r="Q899">
        <f ca="1">IF(O899,C899-P899,0)</f>
        <v>-0.1040100441176488</v>
      </c>
      <c r="R899">
        <f ca="1">R898+Q899*$D899</f>
        <v>0.12167513691963412</v>
      </c>
      <c r="S899">
        <f t="shared" ca="1" si="1747"/>
        <v>-0.27689822753517784</v>
      </c>
      <c r="U899">
        <f ca="1">MEDIAN2(Q899,Analysis!$B$5,2)</f>
        <v>-0.1040100441176488</v>
      </c>
      <c r="V899">
        <f t="shared" ref="V899:W899" ca="1" si="1875">V898+U899*$D899</f>
        <v>0.12167513691963412</v>
      </c>
      <c r="W899">
        <f t="shared" ca="1" si="1875"/>
        <v>-0.27689822753517784</v>
      </c>
      <c r="Y899">
        <f ca="1">AVERAGE2(U899,Analysis!$B$5,2)</f>
        <v>-0.1040100441176488</v>
      </c>
      <c r="Z899">
        <f t="shared" ref="Z899:AA899" ca="1" si="1876">Z898+Y899*$D899</f>
        <v>0.12167513691963412</v>
      </c>
      <c r="AA899">
        <f t="shared" ca="1" si="1876"/>
        <v>-0.27689822753517784</v>
      </c>
      <c r="AD899">
        <f ca="1">IF(B899&gt;0,C899-Analysis!$B$14,0)</f>
        <v>-0.10683182494286037</v>
      </c>
      <c r="AE899">
        <f ca="1">IF(B899&gt;0,AE898+AD899*$D899,0)</f>
        <v>6.4490852818139377E-2</v>
      </c>
      <c r="AF899">
        <f ca="1">IF(B899&gt;0,AF898+AE899*$D899,0)</f>
        <v>-0.94494711470235082</v>
      </c>
      <c r="AG899">
        <f ca="1">IF(AND(B899&gt;Analysis!$B$34,B899&lt;Analysis!$B$35),FilterInput(AD899,Analysis!$B$29,Analysis!$B$30),0)</f>
        <v>-0.10683182494286037</v>
      </c>
      <c r="AH899">
        <f ca="1">MEDIAN2(AG899,Analysis!$B$5,2)</f>
        <v>-0.10683182494286037</v>
      </c>
      <c r="AI899">
        <f ca="1">AVERAGE2(AH899,Analysis!$B$6,2)</f>
        <v>-0.10683182494286037</v>
      </c>
      <c r="AJ899">
        <f ca="1">INTEGRAL2(AI899,$B899,AJ898,AI898,$B898,Analysis!$B$22)</f>
        <v>-9.3115442427869011E-2</v>
      </c>
      <c r="AK899">
        <f ca="1">IF(AND(B899&lt;Analysis!$B$35,B899&gt;Analysis!$B$34),INTEGRAL2(AJ899,$B899,AK898,AJ898,$B898,Analysis!$B$23),0)</f>
        <v>-0.9938750711831722</v>
      </c>
      <c r="AM899">
        <f>Analysis!$B$31*'Flight Input'!U899+IF('Flight Input'!U899 &gt; 0,Analysis!$B$32,0)</f>
        <v>-0.97126299999999999</v>
      </c>
      <c r="AN899">
        <f ca="1">_xlfn.COVARIANCE.P($AK$102:$AK$1171,AM899:AM1968)</f>
        <v>0</v>
      </c>
      <c r="AO899">
        <f t="shared" ref="AO899:AO962" ca="1" si="1877">AM899-AK899</f>
        <v>2.2612071183172211E-2</v>
      </c>
    </row>
    <row r="900" spans="1:41" x14ac:dyDescent="0.3">
      <c r="A900">
        <v>898</v>
      </c>
      <c r="B900">
        <f>'Flight Input'!M900</f>
        <v>19.829968999998528</v>
      </c>
      <c r="C900">
        <f ca="1">INDIRECT(CONCATENATE("'Flight Input'!",Analysis!$B$2,A900+2))</f>
        <v>9.7086038400000003</v>
      </c>
      <c r="D900">
        <f t="shared" si="1874"/>
        <v>7.5393999999505468E-2</v>
      </c>
      <c r="F900">
        <f t="shared" ref="F900:F963" ca="1" si="1878">F899+C900*$D900</f>
        <v>194.99323640052228</v>
      </c>
      <c r="G900">
        <f t="shared" ref="G900:G963" ca="1" si="1879">G899+F900*$D900</f>
        <v>1934.0733195550429</v>
      </c>
      <c r="I900">
        <f>SUM(D$2:D900)/COUNT(D$2:D900)</f>
        <v>2.2023796213811904E-2</v>
      </c>
      <c r="J900">
        <f>D900/I900</f>
        <v>3.4232972039680978</v>
      </c>
      <c r="L900">
        <f ca="1">VARA(C$2:C900)</f>
        <v>9.3830763307331227E-2</v>
      </c>
      <c r="M900">
        <f ca="1">(L900-L899)/D900</f>
        <v>-7.9702969103640474E-4</v>
      </c>
      <c r="N900">
        <f t="shared" ref="N900:N963" ca="1" si="1880">(C900-C899)/D900</f>
        <v>-0.54753004218200463</v>
      </c>
      <c r="O900" t="b">
        <f ca="1">IF(OR(O899,M900*MIN((B900-B$2)*Analysis!$B$19,1)&gt;Analysis!$B$18),TRUE,FALSE)</f>
        <v>1</v>
      </c>
      <c r="P900">
        <f ca="1">IF(O900,P899,SUM(C$2:C900)/COUNT(C$2:C900))</f>
        <v>9.8538943641176484</v>
      </c>
      <c r="Q900">
        <f ca="1">IF(O900,C900-P900,0)</f>
        <v>-0.14529052411764809</v>
      </c>
      <c r="R900">
        <f ca="1">R899+Q900*$D900</f>
        <v>0.11072110314438001</v>
      </c>
      <c r="S900">
        <f t="shared" ref="S900:S963" ca="1" si="1881">S899+R900*$D900</f>
        <v>-0.2685505206847652</v>
      </c>
      <c r="U900">
        <f ca="1">MEDIAN2(Q900,Analysis!$B$5,2)</f>
        <v>-0.14529052411764809</v>
      </c>
      <c r="V900">
        <f t="shared" ref="V900:W900" ca="1" si="1882">V899+U900*$D900</f>
        <v>0.11072110314438001</v>
      </c>
      <c r="W900">
        <f t="shared" ca="1" si="1882"/>
        <v>-0.2685505206847652</v>
      </c>
      <c r="Y900">
        <f ca="1">AVERAGE2(U900,Analysis!$B$5,2)</f>
        <v>-0.14529052411764809</v>
      </c>
      <c r="Z900">
        <f t="shared" ref="Z900:AA900" ca="1" si="1883">Z899+Y900*$D900</f>
        <v>0.11072110314438001</v>
      </c>
      <c r="AA900">
        <f t="shared" ca="1" si="1883"/>
        <v>-0.2685505206847652</v>
      </c>
      <c r="AD900">
        <f ca="1">IF(B900&gt;0,C900-Analysis!$B$14,0)</f>
        <v>-0.14811230494285965</v>
      </c>
      <c r="AE900">
        <f ca="1">IF(B900&gt;0,AE899+AD900*$D900,0)</f>
        <v>5.332407369935066E-2</v>
      </c>
      <c r="AF900">
        <f ca="1">IF(B900&gt;0,AF899+AE900*$D900,0)</f>
        <v>-0.94092679948988833</v>
      </c>
      <c r="AG900">
        <f ca="1">IF(AND(B900&gt;Analysis!$B$34,B900&lt;Analysis!$B$35),FilterInput(AD900,Analysis!$B$29,Analysis!$B$30),0)</f>
        <v>-0.14811230494285965</v>
      </c>
      <c r="AH900">
        <f ca="1">MEDIAN2(AG900,Analysis!$B$5,2)</f>
        <v>-0.14811230494285965</v>
      </c>
      <c r="AI900">
        <f ca="1">AVERAGE2(AH900,Analysis!$B$6,2)</f>
        <v>-0.14811230494285965</v>
      </c>
      <c r="AJ900">
        <f ca="1">INTEGRAL2(AI900,$B900,AJ899,AI899,$B899,Analysis!$B$22)</f>
        <v>-0.10402542995687437</v>
      </c>
      <c r="AK900">
        <f ca="1">IF(AND(B900&lt;Analysis!$B$35,B900&gt;Analysis!$B$34),INTEGRAL2(AJ900,$B900,AK899,AJ899,$B899,Analysis!$B$23),0)</f>
        <v>-1.0016535701413809</v>
      </c>
      <c r="AM900">
        <f>Analysis!$B$31*'Flight Input'!U900+IF('Flight Input'!U900 &gt; 0,Analysis!$B$32,0)</f>
        <v>-0.97126299999999999</v>
      </c>
      <c r="AN900">
        <f ca="1">_xlfn.COVARIANCE.P($AK$102:$AK$1171,AM900:AM1969)</f>
        <v>0</v>
      </c>
      <c r="AO900">
        <f t="shared" ca="1" si="1877"/>
        <v>3.0390570141380913E-2</v>
      </c>
    </row>
    <row r="901" spans="1:41" x14ac:dyDescent="0.3">
      <c r="A901">
        <v>899</v>
      </c>
      <c r="B901">
        <f>'Flight Input'!M901</f>
        <v>19.89028999999573</v>
      </c>
      <c r="C901">
        <f ca="1">INDIRECT(CONCATENATE("'Flight Input'!",Analysis!$B$2,A901+2))</f>
        <v>9.7591645800000002</v>
      </c>
      <c r="D901">
        <f t="shared" si="1874"/>
        <v>6.0320999997202307E-2</v>
      </c>
      <c r="F901">
        <f t="shared" ca="1" si="1878"/>
        <v>195.58191896712515</v>
      </c>
      <c r="G901">
        <f t="shared" ca="1" si="1879"/>
        <v>1945.8710164885117</v>
      </c>
      <c r="I901">
        <f>SUM(D$2:D901)/COUNT(D$2:D901)</f>
        <v>2.2066395995550939E-2</v>
      </c>
      <c r="J901">
        <f>D901/I901</f>
        <v>2.7336135909717347</v>
      </c>
      <c r="L901">
        <f ca="1">VARA(C$2:C901)</f>
        <v>9.3751108496513483E-2</v>
      </c>
      <c r="M901">
        <f ca="1">(L901-L900)/D901</f>
        <v>-1.3205154228450974E-3</v>
      </c>
      <c r="N901">
        <f t="shared" ca="1" si="1880"/>
        <v>0.8381946586154887</v>
      </c>
      <c r="O901" t="b">
        <f ca="1">IF(OR(O900,M901*MIN((B901-B$2)*Analysis!$B$19,1)&gt;Analysis!$B$18),TRUE,FALSE)</f>
        <v>1</v>
      </c>
      <c r="P901">
        <f ca="1">IF(O901,P900,SUM(C$2:C901)/COUNT(C$2:C901))</f>
        <v>9.8538943641176484</v>
      </c>
      <c r="Q901">
        <f ca="1">IF(O901,C901-P901,0)</f>
        <v>-9.4729784117648208E-2</v>
      </c>
      <c r="R901">
        <f ca="1">R900+Q901*$D901</f>
        <v>0.10500690783688438</v>
      </c>
      <c r="S901">
        <f t="shared" ca="1" si="1881"/>
        <v>-0.26221639899743027</v>
      </c>
      <c r="U901">
        <f ca="1">MEDIAN2(Q901,Analysis!$B$5,2)</f>
        <v>-9.4729784117648208E-2</v>
      </c>
      <c r="V901">
        <f t="shared" ref="V901:W901" ca="1" si="1884">V900+U901*$D901</f>
        <v>0.10500690783688438</v>
      </c>
      <c r="W901">
        <f t="shared" ca="1" si="1884"/>
        <v>-0.26221639899743027</v>
      </c>
      <c r="Y901">
        <f ca="1">AVERAGE2(U901,Analysis!$B$5,2)</f>
        <v>-9.4729784117648208E-2</v>
      </c>
      <c r="Z901">
        <f t="shared" ref="Z901:AA901" ca="1" si="1885">Z900+Y901*$D901</f>
        <v>0.10500690783688438</v>
      </c>
      <c r="AA901">
        <f t="shared" ca="1" si="1885"/>
        <v>-0.26221639899743027</v>
      </c>
      <c r="AD901">
        <f ca="1">IF(B901&gt;0,C901-Analysis!$B$14,0)</f>
        <v>-9.755156494285977E-2</v>
      </c>
      <c r="AE901">
        <f ca="1">IF(B901&gt;0,AE900+AD901*$D901,0)</f>
        <v>4.7439665750705337E-2</v>
      </c>
      <c r="AF901">
        <f ca="1">IF(B901&gt;0,AF900+AE901*$D901,0)</f>
        <v>-0.93806519141227274</v>
      </c>
      <c r="AG901">
        <f ca="1">IF(AND(B901&gt;Analysis!$B$34,B901&lt;Analysis!$B$35),FilterInput(AD901,Analysis!$B$29,Analysis!$B$30),0)</f>
        <v>-9.755156494285977E-2</v>
      </c>
      <c r="AH901">
        <f ca="1">MEDIAN2(AG901,Analysis!$B$5,2)</f>
        <v>-9.755156494285977E-2</v>
      </c>
      <c r="AI901">
        <f ca="1">AVERAGE2(AH901,Analysis!$B$6,2)</f>
        <v>-9.755156494285977E-2</v>
      </c>
      <c r="AJ901">
        <f ca="1">INTEGRAL2(AI901,$B901,AJ900,AI900,$B900,Analysis!$B$22)</f>
        <v>-0.11030295120041037</v>
      </c>
      <c r="AK901">
        <f ca="1">IF(AND(B901&lt;Analysis!$B$35,B901&gt;Analysis!$B$34),INTEGRAL2(AJ901,$B901,AK900,AJ900,$B900,Analysis!$B$23),0)</f>
        <v>-1.0082608439391627</v>
      </c>
      <c r="AM901">
        <f>Analysis!$B$31*'Flight Input'!U901+IF('Flight Input'!U901 &gt; 0,Analysis!$B$32,0)</f>
        <v>-0.97126299999999999</v>
      </c>
      <c r="AN901">
        <f ca="1">_xlfn.COVARIANCE.P($AK$102:$AK$1171,AM901:AM1970)</f>
        <v>0</v>
      </c>
      <c r="AO901">
        <f t="shared" ca="1" si="1877"/>
        <v>3.6997843939162722E-2</v>
      </c>
    </row>
    <row r="902" spans="1:41" x14ac:dyDescent="0.3">
      <c r="A902">
        <v>900</v>
      </c>
      <c r="B902">
        <f>'Flight Input'!M902</f>
        <v>19.896116000003531</v>
      </c>
      <c r="C902">
        <f ca="1">INDIRECT(CONCATENATE("'Flight Input'!",Analysis!$B$2,A902+2))</f>
        <v>10.149651630000001</v>
      </c>
      <c r="D902">
        <f t="shared" si="1874"/>
        <v>5.8260000078007579E-3</v>
      </c>
      <c r="F902">
        <f t="shared" ca="1" si="1878"/>
        <v>195.64105083760072</v>
      </c>
      <c r="G902">
        <f t="shared" ca="1" si="1879"/>
        <v>1947.0108212522177</v>
      </c>
      <c r="I902">
        <f>SUM(D$2:D902)/COUNT(D$2:D902)</f>
        <v>2.2048351111120103E-2</v>
      </c>
      <c r="J902">
        <f>D902/I902</f>
        <v>0.2642374469836164</v>
      </c>
      <c r="L902">
        <f ca="1">VARA(C$2:C902)</f>
        <v>9.371167251164543E-2</v>
      </c>
      <c r="M902">
        <f ca="1">(L902-L901)/D902</f>
        <v>-6.7689640946188645E-3</v>
      </c>
      <c r="N902">
        <f t="shared" ca="1" si="1880"/>
        <v>67.024896923645016</v>
      </c>
      <c r="O902" t="b">
        <f ca="1">IF(OR(O901,M902*MIN((B902-B$2)*Analysis!$B$19,1)&gt;Analysis!$B$18),TRUE,FALSE)</f>
        <v>1</v>
      </c>
      <c r="P902">
        <f ca="1">IF(O902,P901,SUM(C$2:C902)/COUNT(C$2:C902))</f>
        <v>9.8538943641176484</v>
      </c>
      <c r="Q902">
        <f ca="1">IF(O902,C902-P902,0)</f>
        <v>0.29575726588235263</v>
      </c>
      <c r="R902">
        <f ca="1">R901+Q902*$D902</f>
        <v>0.1067299896702221</v>
      </c>
      <c r="S902">
        <f t="shared" ca="1" si="1881"/>
        <v>-0.26159459007677899</v>
      </c>
      <c r="U902">
        <f ca="1">MEDIAN2(Q902,Analysis!$B$5,2)</f>
        <v>0.29575726588235263</v>
      </c>
      <c r="V902">
        <f t="shared" ref="V902:W902" ca="1" si="1886">V901+U902*$D902</f>
        <v>0.1067299896702221</v>
      </c>
      <c r="W902">
        <f t="shared" ca="1" si="1886"/>
        <v>-0.26159459007677899</v>
      </c>
      <c r="Y902">
        <f ca="1">AVERAGE2(U902,Analysis!$B$5,2)</f>
        <v>0.29575726588235263</v>
      </c>
      <c r="Z902">
        <f t="shared" ref="Z902:AA902" ca="1" si="1887">Z901+Y902*$D902</f>
        <v>0.1067299896702221</v>
      </c>
      <c r="AA902">
        <f t="shared" ca="1" si="1887"/>
        <v>-0.26159459007677899</v>
      </c>
      <c r="AD902">
        <f ca="1">IF(B902&gt;0,C902-Analysis!$B$14,0)</f>
        <v>0.29293548505714107</v>
      </c>
      <c r="AE902">
        <f ca="1">IF(B902&gt;0,AE901+AD902*$D902,0)</f>
        <v>4.9146307888933358E-2</v>
      </c>
      <c r="AF902">
        <f ca="1">IF(B902&gt;0,AF901+AE902*$D902,0)</f>
        <v>-0.93777886502212848</v>
      </c>
      <c r="AG902">
        <f ca="1">IF(AND(B902&gt;Analysis!$B$34,B902&lt;Analysis!$B$35),FilterInput(AD902,Analysis!$B$29,Analysis!$B$30),0)</f>
        <v>0.29293548505714107</v>
      </c>
      <c r="AH902">
        <f ca="1">MEDIAN2(AG902,Analysis!$B$5,2)</f>
        <v>0.29293548505714107</v>
      </c>
      <c r="AI902">
        <f ca="1">AVERAGE2(AH902,Analysis!$B$6,2)</f>
        <v>0.29293548505714107</v>
      </c>
      <c r="AJ902">
        <f ca="1">INTEGRAL2(AI902,$B902,AJ901,AI901,$B901,Analysis!$B$22)</f>
        <v>-0.14003098571937186</v>
      </c>
      <c r="AK902">
        <f ca="1">IF(AND(B902&lt;Analysis!$B$35,B902&gt;Analysis!$B$34),INTEGRAL2(AJ902,$B902,AK901,AJ901,$B901,Analysis!$B$23),0)</f>
        <v>-1.0068059855507279</v>
      </c>
      <c r="AM902">
        <f>Analysis!$B$31*'Flight Input'!U902+IF('Flight Input'!U902 &gt; 0,Analysis!$B$32,0)</f>
        <v>-0.97523699999999991</v>
      </c>
      <c r="AN902">
        <f ca="1">_xlfn.COVARIANCE.P($AK$102:$AK$1171,AM902:AM1971)</f>
        <v>0</v>
      </c>
      <c r="AO902">
        <f t="shared" ca="1" si="1877"/>
        <v>3.1568985550727957E-2</v>
      </c>
    </row>
    <row r="903" spans="1:41" x14ac:dyDescent="0.3">
      <c r="A903">
        <v>901</v>
      </c>
      <c r="B903">
        <f>'Flight Input'!M903</f>
        <v>20.026220999992802</v>
      </c>
      <c r="C903">
        <f ca="1">INDIRECT(CONCATENATE("'Flight Input'!",Analysis!$B$2,A903+2))</f>
        <v>10.28004615</v>
      </c>
      <c r="D903">
        <f t="shared" si="1874"/>
        <v>0.13010499998927116</v>
      </c>
      <c r="F903">
        <f t="shared" ca="1" si="1878"/>
        <v>196.97853624183617</v>
      </c>
      <c r="G903">
        <f t="shared" ca="1" si="1879"/>
        <v>1972.6387137078484</v>
      </c>
      <c r="I903">
        <f>SUM(D$2:D903)/COUNT(D$2:D903)</f>
        <v>2.2168280799109173E-2</v>
      </c>
      <c r="J903">
        <f>D903/I903</f>
        <v>5.8689711289880178</v>
      </c>
      <c r="L903">
        <f ca="1">VARA(C$2:C903)</f>
        <v>9.3760777183123839E-2</v>
      </c>
      <c r="M903">
        <f ca="1">(L903-L902)/D903</f>
        <v>3.7742340019567363E-4</v>
      </c>
      <c r="N903">
        <f t="shared" ca="1" si="1880"/>
        <v>1.0022252796645179</v>
      </c>
      <c r="O903" t="b">
        <f ca="1">IF(OR(O902,M903*MIN((B903-B$2)*Analysis!$B$19,1)&gt;Analysis!$B$18),TRUE,FALSE)</f>
        <v>1</v>
      </c>
      <c r="P903">
        <f ca="1">IF(O903,P902,SUM(C$2:C903)/COUNT(C$2:C903))</f>
        <v>9.8538943641176484</v>
      </c>
      <c r="Q903">
        <f ca="1">IF(O903,C903-P903,0)</f>
        <v>0.42615178588235203</v>
      </c>
      <c r="R903">
        <f ca="1">R902+Q903*$D903</f>
        <v>0.16217446776787339</v>
      </c>
      <c r="S903">
        <f t="shared" ca="1" si="1881"/>
        <v>-0.24049488094957977</v>
      </c>
      <c r="U903">
        <f ca="1">MEDIAN2(Q903,Analysis!$B$5,2)</f>
        <v>0.42615178588235203</v>
      </c>
      <c r="V903">
        <f t="shared" ref="V903:W903" ca="1" si="1888">V902+U903*$D903</f>
        <v>0.16217446776787339</v>
      </c>
      <c r="W903">
        <f t="shared" ca="1" si="1888"/>
        <v>-0.24049488094957977</v>
      </c>
      <c r="Y903">
        <f ca="1">AVERAGE2(U903,Analysis!$B$5,2)</f>
        <v>0.42615178588235203</v>
      </c>
      <c r="Z903">
        <f t="shared" ref="Z903:AA903" ca="1" si="1889">Z902+Y903*$D903</f>
        <v>0.16217446776787339</v>
      </c>
      <c r="AA903">
        <f t="shared" ca="1" si="1889"/>
        <v>-0.24049488094957977</v>
      </c>
      <c r="AD903">
        <f ca="1">IF(B903&gt;0,C903-Analysis!$B$14,0)</f>
        <v>0.42333000505714047</v>
      </c>
      <c r="AE903">
        <f ca="1">IF(B903&gt;0,AE902+AD903*$D903,0)</f>
        <v>0.10422365819235077</v>
      </c>
      <c r="AF903">
        <f ca="1">IF(B903&gt;0,AF902+AE903*$D903,0)</f>
        <v>-0.92421884597413084</v>
      </c>
      <c r="AG903">
        <f ca="1">IF(AND(B903&gt;Analysis!$B$34,B903&lt;Analysis!$B$35),FilterInput(AD903,Analysis!$B$29,Analysis!$B$30),0)</f>
        <v>0.42333000505714047</v>
      </c>
      <c r="AH903">
        <f ca="1">MEDIAN2(AG903,Analysis!$B$5,2)</f>
        <v>0.42333000505714047</v>
      </c>
      <c r="AI903">
        <f ca="1">AVERAGE2(AH903,Analysis!$B$6,2)</f>
        <v>0.42333000505714047</v>
      </c>
      <c r="AJ903">
        <f ca="1">INTEGRAL2(AI903,$B903,AJ902,AI902,$B902,Analysis!$B$22)</f>
        <v>-8.5423679072117092E-2</v>
      </c>
      <c r="AK903">
        <f ca="1">IF(AND(B903&lt;Analysis!$B$35,B903&gt;Analysis!$B$34),INTEGRAL2(AJ903,$B903,AK902,AJ902,$B902,Analysis!$B$23),0)</f>
        <v>-1.0181068074706718</v>
      </c>
      <c r="AM903">
        <f>Analysis!$B$31*'Flight Input'!U903+IF('Flight Input'!U903 &gt; 0,Analysis!$B$32,0)</f>
        <v>-0.97523699999999991</v>
      </c>
      <c r="AN903">
        <f ca="1">_xlfn.COVARIANCE.P($AK$102:$AK$1171,AM903:AM1972)</f>
        <v>0</v>
      </c>
      <c r="AO903">
        <f t="shared" ca="1" si="1877"/>
        <v>4.2869807470671928E-2</v>
      </c>
    </row>
    <row r="904" spans="1:41" x14ac:dyDescent="0.3">
      <c r="A904">
        <v>902</v>
      </c>
      <c r="B904">
        <f>'Flight Input'!M904</f>
        <v>20.03784099999757</v>
      </c>
      <c r="C904">
        <f ca="1">INDIRECT(CONCATENATE("'Flight Input'!",Analysis!$B$2,A904+2))</f>
        <v>10.25406927</v>
      </c>
      <c r="D904">
        <f t="shared" si="1874"/>
        <v>1.1620000004768372E-2</v>
      </c>
      <c r="F904">
        <f t="shared" ca="1" si="1878"/>
        <v>197.09768852680247</v>
      </c>
      <c r="G904">
        <f t="shared" ca="1" si="1879"/>
        <v>1974.9289888494698</v>
      </c>
      <c r="I904">
        <f>SUM(D$2:D904)/COUNT(D$2:D904)</f>
        <v>2.2156586474503474E-2</v>
      </c>
      <c r="J904">
        <f>D904/I904</f>
        <v>0.52444901736736382</v>
      </c>
      <c r="L904">
        <f ca="1">VARA(C$2:C904)</f>
        <v>9.3788823688355866E-2</v>
      </c>
      <c r="M904">
        <f ca="1">(L904-L903)/D904</f>
        <v>2.4136407246572755E-3</v>
      </c>
      <c r="N904">
        <f t="shared" ca="1" si="1880"/>
        <v>-2.2355318407349514</v>
      </c>
      <c r="O904" t="b">
        <f ca="1">IF(OR(O903,M904*MIN((B904-B$2)*Analysis!$B$19,1)&gt;Analysis!$B$18),TRUE,FALSE)</f>
        <v>1</v>
      </c>
      <c r="P904">
        <f ca="1">IF(O904,P903,SUM(C$2:C904)/COUNT(C$2:C904))</f>
        <v>9.8538943641176484</v>
      </c>
      <c r="Q904">
        <f ca="1">IF(O904,C904-P904,0)</f>
        <v>0.40017490588235205</v>
      </c>
      <c r="R904">
        <f ca="1">R903+Q904*$D904</f>
        <v>0.16682450017613451</v>
      </c>
      <c r="S904">
        <f t="shared" ca="1" si="1881"/>
        <v>-0.23855638025673762</v>
      </c>
      <c r="U904">
        <f ca="1">MEDIAN2(Q904,Analysis!$B$5,2)</f>
        <v>0.40017490588235205</v>
      </c>
      <c r="V904">
        <f t="shared" ref="V904:W904" ca="1" si="1890">V903+U904*$D904</f>
        <v>0.16682450017613451</v>
      </c>
      <c r="W904">
        <f t="shared" ca="1" si="1890"/>
        <v>-0.23855638025673762</v>
      </c>
      <c r="Y904">
        <f ca="1">AVERAGE2(U904,Analysis!$B$5,2)</f>
        <v>0.40017490588235205</v>
      </c>
      <c r="Z904">
        <f t="shared" ref="Z904:AA904" ca="1" si="1891">Z903+Y904*$D904</f>
        <v>0.16682450017613451</v>
      </c>
      <c r="AA904">
        <f t="shared" ca="1" si="1891"/>
        <v>-0.23855638025673762</v>
      </c>
      <c r="AD904">
        <f ca="1">IF(B904&gt;0,C904-Analysis!$B$14,0)</f>
        <v>0.39735312505714049</v>
      </c>
      <c r="AE904">
        <f ca="1">IF(B904&gt;0,AE903+AD904*$D904,0)</f>
        <v>0.10884090150740947</v>
      </c>
      <c r="AF904">
        <f ca="1">IF(B904&gt;0,AF903+AE904*$D904,0)</f>
        <v>-0.92295411469809574</v>
      </c>
      <c r="AG904">
        <f ca="1">IF(AND(B904&gt;Analysis!$B$34,B904&lt;Analysis!$B$35),FilterInput(AD904,Analysis!$B$29,Analysis!$B$30),0)</f>
        <v>0.39735312505714049</v>
      </c>
      <c r="AH904">
        <f ca="1">MEDIAN2(AG904,Analysis!$B$5,2)</f>
        <v>0.39735312505714049</v>
      </c>
      <c r="AI904">
        <f ca="1">AVERAGE2(AH904,Analysis!$B$6,2)</f>
        <v>0.39735312505714049</v>
      </c>
      <c r="AJ904">
        <f ca="1">INTEGRAL2(AI904,$B904,AJ903,AI903,$B903,Analysis!$B$22)</f>
        <v>-7.9757971323753701E-2</v>
      </c>
      <c r="AK904">
        <f ca="1">IF(AND(B904&lt;Analysis!$B$35,B904&gt;Analysis!$B$34),INTEGRAL2(AJ904,$B904,AK903,AJ903,$B903,Analysis!$B$23),0)</f>
        <v>-1.0192505692757161</v>
      </c>
      <c r="AM904">
        <f>Analysis!$B$31*'Flight Input'!U904+IF('Flight Input'!U904 &gt; 0,Analysis!$B$32,0)</f>
        <v>-0.96927599999999992</v>
      </c>
      <c r="AN904">
        <f ca="1">_xlfn.COVARIANCE.P($AK$102:$AK$1171,AM904:AM1973)</f>
        <v>0</v>
      </c>
      <c r="AO904">
        <f t="shared" ca="1" si="1877"/>
        <v>4.9974569275716196E-2</v>
      </c>
    </row>
    <row r="905" spans="1:41" x14ac:dyDescent="0.3">
      <c r="A905">
        <v>903</v>
      </c>
      <c r="B905">
        <f>'Flight Input'!M905</f>
        <v>20.085686000005808</v>
      </c>
      <c r="C905">
        <f ca="1">INDIRECT(CONCATENATE("'Flight Input'!",Analysis!$B$2,A905+2))</f>
        <v>10.31277231</v>
      </c>
      <c r="D905">
        <f t="shared" si="1874"/>
        <v>4.7845000008237548E-2</v>
      </c>
      <c r="F905">
        <f t="shared" ca="1" si="1878"/>
        <v>197.59110311805938</v>
      </c>
      <c r="G905">
        <f t="shared" ca="1" si="1879"/>
        <v>1984.3827351797809</v>
      </c>
      <c r="I905">
        <f>SUM(D$2:D905)/COUNT(D$2:D905)</f>
        <v>2.2185034330022561E-2</v>
      </c>
      <c r="J905">
        <f>D905/I905</f>
        <v>2.1566340306938301</v>
      </c>
      <c r="L905">
        <f ca="1">VARA(C$2:C905)</f>
        <v>9.3865116425853351E-2</v>
      </c>
      <c r="M905">
        <f ca="1">(L905-L904)/D905</f>
        <v>1.5945811993802882E-3</v>
      </c>
      <c r="N905">
        <f t="shared" ca="1" si="1880"/>
        <v>1.2269419999977482</v>
      </c>
      <c r="O905" t="b">
        <f ca="1">IF(OR(O904,M905*MIN((B905-B$2)*Analysis!$B$19,1)&gt;Analysis!$B$18),TRUE,FALSE)</f>
        <v>1</v>
      </c>
      <c r="P905">
        <f ca="1">IF(O905,P904,SUM(C$2:C905)/COUNT(C$2:C905))</f>
        <v>9.8538943641176484</v>
      </c>
      <c r="Q905">
        <f ca="1">IF(O905,C905-P905,0)</f>
        <v>0.45887794588235131</v>
      </c>
      <c r="R905">
        <f ca="1">R904+Q905*$D905</f>
        <v>0.18877951550065564</v>
      </c>
      <c r="S905">
        <f t="shared" ca="1" si="1881"/>
        <v>-0.22952422433605366</v>
      </c>
      <c r="U905">
        <f ca="1">MEDIAN2(Q905,Analysis!$B$5,2)</f>
        <v>0.45887794588235131</v>
      </c>
      <c r="V905">
        <f t="shared" ref="V905:W905" ca="1" si="1892">V904+U905*$D905</f>
        <v>0.18877951550065564</v>
      </c>
      <c r="W905">
        <f t="shared" ca="1" si="1892"/>
        <v>-0.22952422433605366</v>
      </c>
      <c r="Y905">
        <f ca="1">AVERAGE2(U905,Analysis!$B$5,2)</f>
        <v>0.45887794588235131</v>
      </c>
      <c r="Z905">
        <f t="shared" ref="Z905:AA905" ca="1" si="1893">Z904+Y905*$D905</f>
        <v>0.18877951550065564</v>
      </c>
      <c r="AA905">
        <f t="shared" ca="1" si="1893"/>
        <v>-0.22952422433605366</v>
      </c>
      <c r="AD905">
        <f ca="1">IF(B905&gt;0,C905-Analysis!$B$14,0)</f>
        <v>0.45605616505713975</v>
      </c>
      <c r="AE905">
        <f ca="1">IF(B905&gt;0,AE904+AD905*$D905,0)</f>
        <v>0.13066090872832509</v>
      </c>
      <c r="AF905">
        <f ca="1">IF(B905&gt;0,AF904+AE905*$D905,0)</f>
        <v>-0.91670264351891273</v>
      </c>
      <c r="AG905">
        <f ca="1">IF(AND(B905&gt;Analysis!$B$34,B905&lt;Analysis!$B$35),FilterInput(AD905,Analysis!$B$29,Analysis!$B$30),0)</f>
        <v>0.45605616505713975</v>
      </c>
      <c r="AH905">
        <f ca="1">MEDIAN2(AG905,Analysis!$B$5,2)</f>
        <v>0.45605616505713975</v>
      </c>
      <c r="AI905">
        <f ca="1">AVERAGE2(AH905,Analysis!$B$6,2)</f>
        <v>0.45605616505713975</v>
      </c>
      <c r="AJ905">
        <f ca="1">INTEGRAL2(AI905,$B905,AJ904,AI904,$B904,Analysis!$B$22)</f>
        <v>-5.851339990083701E-2</v>
      </c>
      <c r="AK905">
        <f ca="1">IF(AND(B905&lt;Analysis!$B$35,B905&gt;Analysis!$B$34),INTEGRAL2(AJ905,$B905,AK904,AJ904,$B904,Analysis!$B$23),0)</f>
        <v>-1.0222477358358597</v>
      </c>
      <c r="AM905">
        <f>Analysis!$B$31*'Flight Input'!U905+IF('Flight Input'!U905 &gt; 0,Analysis!$B$32,0)</f>
        <v>-0.96927599999999992</v>
      </c>
      <c r="AN905">
        <f ca="1">_xlfn.COVARIANCE.P($AK$102:$AK$1171,AM905:AM1974)</f>
        <v>0</v>
      </c>
      <c r="AO905">
        <f t="shared" ca="1" si="1877"/>
        <v>5.297173583585979E-2</v>
      </c>
    </row>
    <row r="906" spans="1:41" x14ac:dyDescent="0.3">
      <c r="A906">
        <v>904</v>
      </c>
      <c r="B906">
        <f>'Flight Input'!M906</f>
        <v>20.106010000003153</v>
      </c>
      <c r="C906">
        <f ca="1">INDIRECT(CONCATENATE("'Flight Input'!",Analysis!$B$2,A906+2))</f>
        <v>10.233321120000001</v>
      </c>
      <c r="D906">
        <f t="shared" si="1874"/>
        <v>2.0323999997344799E-2</v>
      </c>
      <c r="F906">
        <f t="shared" ca="1" si="1878"/>
        <v>197.7990851364751</v>
      </c>
      <c r="G906">
        <f t="shared" ca="1" si="1879"/>
        <v>1988.4028037855694</v>
      </c>
      <c r="I906">
        <f>SUM(D$2:D906)/COUNT(D$2:D906)</f>
        <v>2.218297566372535E-2</v>
      </c>
      <c r="J906">
        <f>D906/I906</f>
        <v>0.91619809287261511</v>
      </c>
      <c r="L906">
        <f ca="1">VARA(C$2:C906)</f>
        <v>9.3877037879170663E-2</v>
      </c>
      <c r="M906">
        <f ca="1">(L906-L905)/D906</f>
        <v>5.8657022824590516E-4</v>
      </c>
      <c r="N906">
        <f t="shared" ca="1" si="1880"/>
        <v>-3.9092299749251302</v>
      </c>
      <c r="O906" t="b">
        <f ca="1">IF(OR(O905,M906*MIN((B906-B$2)*Analysis!$B$19,1)&gt;Analysis!$B$18),TRUE,FALSE)</f>
        <v>1</v>
      </c>
      <c r="P906">
        <f ca="1">IF(O906,P905,SUM(C$2:C906)/COUNT(C$2:C906))</f>
        <v>9.8538943641176484</v>
      </c>
      <c r="Q906">
        <f ca="1">IF(O906,C906-P906,0)</f>
        <v>0.37942675588235275</v>
      </c>
      <c r="R906">
        <f ca="1">R905+Q906*$D906</f>
        <v>0.19649098488620112</v>
      </c>
      <c r="S906">
        <f t="shared" ca="1" si="1881"/>
        <v>-0.22553074155974823</v>
      </c>
      <c r="U906">
        <f ca="1">MEDIAN2(Q906,Analysis!$B$5,2)</f>
        <v>0.37942675588235275</v>
      </c>
      <c r="V906">
        <f t="shared" ref="V906:W906" ca="1" si="1894">V905+U906*$D906</f>
        <v>0.19649098488620112</v>
      </c>
      <c r="W906">
        <f t="shared" ca="1" si="1894"/>
        <v>-0.22553074155974823</v>
      </c>
      <c r="Y906">
        <f ca="1">AVERAGE2(U906,Analysis!$B$5,2)</f>
        <v>0.37942675588235275</v>
      </c>
      <c r="Z906">
        <f t="shared" ref="Z906:AA906" ca="1" si="1895">Z905+Y906*$D906</f>
        <v>0.19649098488620112</v>
      </c>
      <c r="AA906">
        <f t="shared" ca="1" si="1895"/>
        <v>-0.22553074155974823</v>
      </c>
      <c r="AD906">
        <f ca="1">IF(B906&gt;0,C906-Analysis!$B$14,0)</f>
        <v>0.37660497505714119</v>
      </c>
      <c r="AE906">
        <f ca="1">IF(B906&gt;0,AE905+AD906*$D906,0)</f>
        <v>0.13831502824038647</v>
      </c>
      <c r="AF906">
        <f ca="1">IF(B906&gt;0,AF905+AE906*$D906,0)</f>
        <v>-0.91389152888532232</v>
      </c>
      <c r="AG906">
        <f ca="1">IF(AND(B906&gt;Analysis!$B$34,B906&lt;Analysis!$B$35),FilterInput(AD906,Analysis!$B$29,Analysis!$B$30),0)</f>
        <v>0.37660497505714119</v>
      </c>
      <c r="AH906">
        <f ca="1">MEDIAN2(AG906,Analysis!$B$5,2)</f>
        <v>0.37660497505714119</v>
      </c>
      <c r="AI906">
        <f ca="1">AVERAGE2(AH906,Analysis!$B$6,2)</f>
        <v>0.37660497505714119</v>
      </c>
      <c r="AJ906">
        <f ca="1">INTEGRAL2(AI906,$B906,AJ905,AI905,$B905,Analysis!$B$22)</f>
        <v>-4.902585153053575E-2</v>
      </c>
      <c r="AK906">
        <f ca="1">IF(AND(B906&lt;Analysis!$B$35,B906&gt;Analysis!$B$34),INTEGRAL2(AJ906,$B906,AK905,AJ905,$B905,Analysis!$B$23),0)</f>
        <v>-1.0234518699240573</v>
      </c>
      <c r="AM906">
        <f>Analysis!$B$31*'Flight Input'!U906+IF('Flight Input'!U906 &gt; 0,Analysis!$B$32,0)</f>
        <v>-0.97126299999999999</v>
      </c>
      <c r="AN906">
        <f ca="1">_xlfn.COVARIANCE.P($AK$102:$AK$1171,AM906:AM1975)</f>
        <v>0</v>
      </c>
      <c r="AO906">
        <f t="shared" ca="1" si="1877"/>
        <v>5.2188869924057357E-2</v>
      </c>
    </row>
    <row r="907" spans="1:41" x14ac:dyDescent="0.3">
      <c r="A907">
        <v>905</v>
      </c>
      <c r="B907">
        <f>'Flight Input'!M907</f>
        <v>20.16501199999766</v>
      </c>
      <c r="C907">
        <f ca="1">INDIRECT(CONCATENATE("'Flight Input'!",Analysis!$B$2,A907+2))</f>
        <v>10.095402330000001</v>
      </c>
      <c r="D907">
        <f t="shared" si="1874"/>
        <v>5.9001999994507059E-2</v>
      </c>
      <c r="F907">
        <f t="shared" ca="1" si="1878"/>
        <v>198.39473406469432</v>
      </c>
      <c r="G907">
        <f t="shared" ca="1" si="1879"/>
        <v>2000.1084898837648</v>
      </c>
      <c r="I907">
        <f>SUM(D$2:D907)/COUNT(D$2:D907)</f>
        <v>2.2223659668510743E-2</v>
      </c>
      <c r="J907">
        <f>D907/I907</f>
        <v>2.6549182661444579</v>
      </c>
      <c r="L907">
        <f ca="1">VARA(C$2:C907)</f>
        <v>9.3811240400355517E-2</v>
      </c>
      <c r="M907">
        <f ca="1">(L907-L906)/D907</f>
        <v>-1.1151737029468868E-3</v>
      </c>
      <c r="N907">
        <f t="shared" ca="1" si="1880"/>
        <v>-2.3375273721711198</v>
      </c>
      <c r="O907" t="b">
        <f ca="1">IF(OR(O906,M907*MIN((B907-B$2)*Analysis!$B$19,1)&gt;Analysis!$B$18),TRUE,FALSE)</f>
        <v>1</v>
      </c>
      <c r="P907">
        <f ca="1">IF(O907,P906,SUM(C$2:C907)/COUNT(C$2:C907))</f>
        <v>9.8538943641176484</v>
      </c>
      <c r="Q907">
        <f ca="1">IF(O907,C907-P907,0)</f>
        <v>0.24150796588235224</v>
      </c>
      <c r="R907">
        <f ca="1">R906+Q907*$D907</f>
        <v>0.21074043788786509</v>
      </c>
      <c r="S907">
        <f t="shared" ca="1" si="1881"/>
        <v>-0.213096634244646</v>
      </c>
      <c r="U907">
        <f ca="1">MEDIAN2(Q907,Analysis!$B$5,2)</f>
        <v>0.24150796588235224</v>
      </c>
      <c r="V907">
        <f t="shared" ref="V907:W907" ca="1" si="1896">V906+U907*$D907</f>
        <v>0.21074043788786509</v>
      </c>
      <c r="W907">
        <f t="shared" ca="1" si="1896"/>
        <v>-0.213096634244646</v>
      </c>
      <c r="Y907">
        <f ca="1">AVERAGE2(U907,Analysis!$B$5,2)</f>
        <v>0.24150796588235224</v>
      </c>
      <c r="Z907">
        <f t="shared" ref="Z907:AA907" ca="1" si="1897">Z906+Y907*$D907</f>
        <v>0.21074043788786509</v>
      </c>
      <c r="AA907">
        <f t="shared" ca="1" si="1897"/>
        <v>-0.213096634244646</v>
      </c>
      <c r="AD907">
        <f ca="1">IF(B907&gt;0,C907-Analysis!$B$14,0)</f>
        <v>0.23868618505714068</v>
      </c>
      <c r="AE907">
        <f ca="1">IF(B907&gt;0,AE906+AD907*$D907,0)</f>
        <v>0.15239799052981678</v>
      </c>
      <c r="AF907">
        <f ca="1">IF(B907&gt;0,AF906+AE907*$D907,0)</f>
        <v>-0.90489974264891915</v>
      </c>
      <c r="AG907">
        <f ca="1">IF(AND(B907&gt;Analysis!$B$34,B907&lt;Analysis!$B$35),FilterInput(AD907,Analysis!$B$29,Analysis!$B$30),0)</f>
        <v>0.23868618505714068</v>
      </c>
      <c r="AH907">
        <f ca="1">MEDIAN2(AG907,Analysis!$B$5,2)</f>
        <v>0.23868618505714068</v>
      </c>
      <c r="AI907">
        <f ca="1">AVERAGE2(AH907,Analysis!$B$6,2)</f>
        <v>0.23868618505714068</v>
      </c>
      <c r="AJ907">
        <f ca="1">INTEGRAL2(AI907,$B907,AJ906,AI906,$B906,Analysis!$B$22)</f>
        <v>-3.384658890355717E-2</v>
      </c>
      <c r="AK907">
        <f ca="1">IF(AND(B907&lt;Analysis!$B$35,B907&gt;Analysis!$B$34),INTEGRAL2(AJ907,$B907,AK906,AJ906,$B906,Analysis!$B$23),0)</f>
        <v>-1.0255633701403606</v>
      </c>
      <c r="AM907">
        <f>Analysis!$B$31*'Flight Input'!U907+IF('Flight Input'!U907 &gt; 0,Analysis!$B$32,0)</f>
        <v>-0.96927599999999992</v>
      </c>
      <c r="AN907">
        <f ca="1">_xlfn.COVARIANCE.P($AK$102:$AK$1171,AM907:AM1976)</f>
        <v>0</v>
      </c>
      <c r="AO907">
        <f t="shared" ca="1" si="1877"/>
        <v>5.6287370140360671E-2</v>
      </c>
    </row>
    <row r="908" spans="1:41" x14ac:dyDescent="0.3">
      <c r="A908">
        <v>906</v>
      </c>
      <c r="B908">
        <f>'Flight Input'!M908</f>
        <v>20.175933000005898</v>
      </c>
      <c r="C908">
        <f ca="1">INDIRECT(CONCATENATE("'Flight Input'!",Analysis!$B$2,A908+2))</f>
        <v>10.04130999</v>
      </c>
      <c r="D908">
        <f t="shared" si="1874"/>
        <v>1.0921000008238479E-2</v>
      </c>
      <c r="F908">
        <f t="shared" ca="1" si="1878"/>
        <v>198.50439521117784</v>
      </c>
      <c r="G908">
        <f t="shared" ca="1" si="1879"/>
        <v>2002.2763563855015</v>
      </c>
      <c r="I908">
        <f>SUM(D$2:D908)/COUNT(D$2:D908)</f>
        <v>2.2211184326722363E-2</v>
      </c>
      <c r="J908">
        <f>D908/I908</f>
        <v>0.49168922501351636</v>
      </c>
      <c r="L908">
        <f ca="1">VARA(C$2:C908)</f>
        <v>9.3726642553101924E-2</v>
      </c>
      <c r="M908">
        <f ca="1">(L908-L907)/D908</f>
        <v>-7.7463462310937018E-3</v>
      </c>
      <c r="N908">
        <f t="shared" ca="1" si="1880"/>
        <v>-4.9530574085884753</v>
      </c>
      <c r="O908" t="b">
        <f ca="1">IF(OR(O907,M908*MIN((B908-B$2)*Analysis!$B$19,1)&gt;Analysis!$B$18),TRUE,FALSE)</f>
        <v>1</v>
      </c>
      <c r="P908">
        <f ca="1">IF(O908,P907,SUM(C$2:C908)/COUNT(C$2:C908))</f>
        <v>9.8538943641176484</v>
      </c>
      <c r="Q908">
        <f ca="1">IF(O908,C908-P908,0)</f>
        <v>0.18741562588235183</v>
      </c>
      <c r="R908">
        <f ca="1">R907+Q908*$D908</f>
        <v>0.21278720393967027</v>
      </c>
      <c r="S908">
        <f t="shared" ca="1" si="1881"/>
        <v>-0.21077278518866782</v>
      </c>
      <c r="U908">
        <f ca="1">MEDIAN2(Q908,Analysis!$B$5,2)</f>
        <v>0.18741562588235183</v>
      </c>
      <c r="V908">
        <f t="shared" ref="V908:W908" ca="1" si="1898">V907+U908*$D908</f>
        <v>0.21278720393967027</v>
      </c>
      <c r="W908">
        <f t="shared" ca="1" si="1898"/>
        <v>-0.21077278518866782</v>
      </c>
      <c r="Y908">
        <f ca="1">AVERAGE2(U908,Analysis!$B$5,2)</f>
        <v>0.18741562588235183</v>
      </c>
      <c r="Z908">
        <f t="shared" ref="Z908:AA908" ca="1" si="1899">Z907+Y908*$D908</f>
        <v>0.21278720393967027</v>
      </c>
      <c r="AA908">
        <f t="shared" ca="1" si="1899"/>
        <v>-0.21077278518866782</v>
      </c>
      <c r="AD908">
        <f ca="1">IF(B908&gt;0,C908-Analysis!$B$14,0)</f>
        <v>0.18459384505714027</v>
      </c>
      <c r="AE908">
        <f ca="1">IF(B908&gt;0,AE907+AD908*$D908,0)</f>
        <v>0.15441393991320659</v>
      </c>
      <c r="AF908">
        <f ca="1">IF(B908&gt;0,AF907+AE908*$D908,0)</f>
        <v>-0.90321338800985485</v>
      </c>
      <c r="AG908">
        <f ca="1">IF(AND(B908&gt;Analysis!$B$34,B908&lt;Analysis!$B$35),FilterInput(AD908,Analysis!$B$29,Analysis!$B$30),0)</f>
        <v>0.18459384505714027</v>
      </c>
      <c r="AH908">
        <f ca="1">MEDIAN2(AG908,Analysis!$B$5,2)</f>
        <v>0.18459384505714027</v>
      </c>
      <c r="AI908">
        <f ca="1">AVERAGE2(AH908,Analysis!$B$6,2)</f>
        <v>0.18459384505714027</v>
      </c>
      <c r="AJ908">
        <f ca="1">INTEGRAL2(AI908,$B908,AJ907,AI907,$B907,Analysis!$B$22)</f>
        <v>-2.9507655595539372E-2</v>
      </c>
      <c r="AK908">
        <f ca="1">IF(AND(B908&lt;Analysis!$B$35,B908&gt;Analysis!$B$34),INTEGRAL2(AJ908,$B908,AK907,AJ907,$B907,Analysis!$B$23),0)</f>
        <v>-1.0260624225624995</v>
      </c>
      <c r="AM908">
        <f>Analysis!$B$31*'Flight Input'!U908+IF('Flight Input'!U908 &gt; 0,Analysis!$B$32,0)</f>
        <v>-0.96331499999999992</v>
      </c>
      <c r="AN908">
        <f ca="1">_xlfn.COVARIANCE.P($AK$102:$AK$1171,AM908:AM1977)</f>
        <v>0</v>
      </c>
      <c r="AO908">
        <f t="shared" ca="1" si="1877"/>
        <v>6.2747422562499544E-2</v>
      </c>
    </row>
    <row r="909" spans="1:41" x14ac:dyDescent="0.3">
      <c r="A909">
        <v>907</v>
      </c>
      <c r="B909">
        <f>'Flight Input'!M909</f>
        <v>20.24430599999323</v>
      </c>
      <c r="C909">
        <f ca="1">INDIRECT(CONCATENATE("'Flight Input'!",Analysis!$B$2,A909+2))</f>
        <v>9.64034586</v>
      </c>
      <c r="D909">
        <f t="shared" si="1874"/>
        <v>6.837299998733215E-2</v>
      </c>
      <c r="F909">
        <f t="shared" ca="1" si="1878"/>
        <v>199.16353457854149</v>
      </c>
      <c r="G909">
        <f t="shared" ca="1" si="1879"/>
        <v>2015.893764732717</v>
      </c>
      <c r="I909">
        <f>SUM(D$2:D909)/COUNT(D$2:D909)</f>
        <v>2.2262079382577502E-2</v>
      </c>
      <c r="J909">
        <f>D909/I909</f>
        <v>3.0712764433335664</v>
      </c>
      <c r="L909">
        <f ca="1">VARA(C$2:C909)</f>
        <v>9.3703603128417606E-2</v>
      </c>
      <c r="M909">
        <f ca="1">(L909-L908)/D909</f>
        <v>-3.3696670745157607E-4</v>
      </c>
      <c r="N909">
        <f t="shared" ca="1" si="1880"/>
        <v>-5.8643635656514865</v>
      </c>
      <c r="O909" t="b">
        <f ca="1">IF(OR(O908,M909*MIN((B909-B$2)*Analysis!$B$19,1)&gt;Analysis!$B$18),TRUE,FALSE)</f>
        <v>1</v>
      </c>
      <c r="P909">
        <f ca="1">IF(O909,P908,SUM(C$2:C909)/COUNT(C$2:C909))</f>
        <v>9.8538943641176484</v>
      </c>
      <c r="Q909">
        <f ca="1">IF(O909,C909-P909,0)</f>
        <v>-0.21354850411764836</v>
      </c>
      <c r="R909">
        <f ca="1">R908+Q909*$D909</f>
        <v>0.19818625207033949</v>
      </c>
      <c r="S909">
        <f t="shared" ca="1" si="1881"/>
        <v>-0.19722219657837309</v>
      </c>
      <c r="U909">
        <f ca="1">MEDIAN2(Q909,Analysis!$B$5,2)</f>
        <v>-0.21354850411764836</v>
      </c>
      <c r="V909">
        <f t="shared" ref="V909:W909" ca="1" si="1900">V908+U909*$D909</f>
        <v>0.19818625207033949</v>
      </c>
      <c r="W909">
        <f t="shared" ca="1" si="1900"/>
        <v>-0.19722219657837309</v>
      </c>
      <c r="Y909">
        <f ca="1">AVERAGE2(U909,Analysis!$B$5,2)</f>
        <v>-0.21354850411764836</v>
      </c>
      <c r="Z909">
        <f t="shared" ref="Z909:AA909" ca="1" si="1901">Z908+Y909*$D909</f>
        <v>0.19818625207033949</v>
      </c>
      <c r="AA909">
        <f t="shared" ca="1" si="1901"/>
        <v>-0.19722219657837309</v>
      </c>
      <c r="AD909">
        <f ca="1">IF(B909&gt;0,C909-Analysis!$B$14,0)</f>
        <v>-0.21637028494285993</v>
      </c>
      <c r="AE909">
        <f ca="1">IF(B909&gt;0,AE908+AD909*$D909,0)</f>
        <v>0.13962005442354938</v>
      </c>
      <c r="AF909">
        <f ca="1">IF(B909&gt;0,AF908+AE909*$D909,0)</f>
        <v>-0.89366714603052222</v>
      </c>
      <c r="AG909">
        <f ca="1">IF(AND(B909&gt;Analysis!$B$34,B909&lt;Analysis!$B$35),FilterInput(AD909,Analysis!$B$29,Analysis!$B$30),0)</f>
        <v>-0.21637028494285993</v>
      </c>
      <c r="AH909">
        <f ca="1">MEDIAN2(AG909,Analysis!$B$5,2)</f>
        <v>-0.21637028494285993</v>
      </c>
      <c r="AI909">
        <f ca="1">AVERAGE2(AH909,Analysis!$B$6,2)</f>
        <v>-0.21637028494285993</v>
      </c>
      <c r="AJ909">
        <f ca="1">INTEGRAL2(AI909,$B909,AJ908,AI908,$B908,Analysis!$B$22)</f>
        <v>-4.1551154572906042E-2</v>
      </c>
      <c r="AK909">
        <f ca="1">IF(AND(B909&lt;Analysis!$B$35,B909&gt;Analysis!$B$34),INTEGRAL2(AJ909,$B909,AK908,AJ908,$B908,Analysis!$B$23),0)</f>
        <v>-1.0288250155393026</v>
      </c>
      <c r="AM909">
        <f>Analysis!$B$31*'Flight Input'!U909+IF('Flight Input'!U909 &gt; 0,Analysis!$B$32,0)</f>
        <v>-0.95536699999999997</v>
      </c>
      <c r="AN909">
        <f ca="1">_xlfn.COVARIANCE.P($AK$102:$AK$1171,AM909:AM1978)</f>
        <v>0</v>
      </c>
      <c r="AO909">
        <f t="shared" ca="1" si="1877"/>
        <v>7.3458015539302646E-2</v>
      </c>
    </row>
    <row r="910" spans="1:41" x14ac:dyDescent="0.3">
      <c r="A910">
        <v>908</v>
      </c>
      <c r="B910">
        <f>'Flight Input'!M910</f>
        <v>20.372518000003765</v>
      </c>
      <c r="C910">
        <f ca="1">INDIRECT(CONCATENATE("'Flight Input'!",Analysis!$B$2,A910+2))</f>
        <v>9.6162328800000001</v>
      </c>
      <c r="D910">
        <f t="shared" si="1874"/>
        <v>0.12821200001053512</v>
      </c>
      <c r="F910">
        <f t="shared" ca="1" si="1878"/>
        <v>200.39645102865336</v>
      </c>
      <c r="G910">
        <f t="shared" ca="1" si="1879"/>
        <v>2041.5869945141139</v>
      </c>
      <c r="I910">
        <f>SUM(D$2:D910)/COUNT(D$2:D910)</f>
        <v>2.2378764317189791E-2</v>
      </c>
      <c r="J910">
        <f>D910/I910</f>
        <v>5.7291813879129911</v>
      </c>
      <c r="L910">
        <f ca="1">VARA(C$2:C910)</f>
        <v>9.369538738285596E-2</v>
      </c>
      <c r="M910">
        <f ca="1">(L910-L909)/D910</f>
        <v>-6.4079380720766973E-5</v>
      </c>
      <c r="N910">
        <f t="shared" ca="1" si="1880"/>
        <v>-0.18807116337018842</v>
      </c>
      <c r="O910" t="b">
        <f ca="1">IF(OR(O909,M910*MIN((B910-B$2)*Analysis!$B$19,1)&gt;Analysis!$B$18),TRUE,FALSE)</f>
        <v>1</v>
      </c>
      <c r="P910">
        <f ca="1">IF(O910,P909,SUM(C$2:C910)/COUNT(C$2:C910))</f>
        <v>9.8538943641176484</v>
      </c>
      <c r="Q910">
        <f ca="1">IF(O910,C910-P910,0)</f>
        <v>-0.23766148411764831</v>
      </c>
      <c r="R910">
        <f ca="1">R909+Q910*$D910</f>
        <v>0.16771519786614378</v>
      </c>
      <c r="S910">
        <f t="shared" ca="1" si="1881"/>
        <v>-0.17571909562779217</v>
      </c>
      <c r="U910">
        <f ca="1">MEDIAN2(Q910,Analysis!$B$5,2)</f>
        <v>-0.23766148411764831</v>
      </c>
      <c r="V910">
        <f t="shared" ref="V910:W910" ca="1" si="1902">V909+U910*$D910</f>
        <v>0.16771519786614378</v>
      </c>
      <c r="W910">
        <f t="shared" ca="1" si="1902"/>
        <v>-0.17571909562779217</v>
      </c>
      <c r="Y910">
        <f ca="1">AVERAGE2(U910,Analysis!$B$5,2)</f>
        <v>-0.23766148411764831</v>
      </c>
      <c r="Z910">
        <f t="shared" ref="Z910:AA910" ca="1" si="1903">Z909+Y910*$D910</f>
        <v>0.16771519786614378</v>
      </c>
      <c r="AA910">
        <f t="shared" ca="1" si="1903"/>
        <v>-0.17571909562779217</v>
      </c>
      <c r="AD910">
        <f ca="1">IF(B910&gt;0,C910-Analysis!$B$14,0)</f>
        <v>-0.24048326494285988</v>
      </c>
      <c r="AE910">
        <f ca="1">IF(B910&gt;0,AE909+AD910*$D910,0)</f>
        <v>0.10878721405616192</v>
      </c>
      <c r="AF910">
        <f ca="1">IF(B910&gt;0,AF909+AE910*$D910,0)</f>
        <v>-0.87971931974080753</v>
      </c>
      <c r="AG910">
        <f ca="1">IF(AND(B910&gt;Analysis!$B$34,B910&lt;Analysis!$B$35),FilterInput(AD910,Analysis!$B$29,Analysis!$B$30),0)</f>
        <v>-0.24048326494285988</v>
      </c>
      <c r="AH910">
        <f ca="1">MEDIAN2(AG910,Analysis!$B$5,2)</f>
        <v>-0.24048326494285988</v>
      </c>
      <c r="AI910">
        <f ca="1">AVERAGE2(AH910,Analysis!$B$6,2)</f>
        <v>-0.24048326494285988</v>
      </c>
      <c r="AJ910">
        <f ca="1">INTEGRAL2(AI910,$B910,AJ909,AI909,$B909,Analysis!$B$22)</f>
        <v>-7.2295789564672905E-2</v>
      </c>
      <c r="AK910">
        <f ca="1">IF(AND(B910&lt;Analysis!$B$35,B910&gt;Analysis!$B$34),INTEGRAL2(AJ910,$B910,AK909,AJ909,$B909,Analysis!$B$23),0)</f>
        <v>-1.0379874944032801</v>
      </c>
      <c r="AM910">
        <f>Analysis!$B$31*'Flight Input'!U910+IF('Flight Input'!U910 &gt; 0,Analysis!$B$32,0)</f>
        <v>-0.95735399999999993</v>
      </c>
      <c r="AN910">
        <f ca="1">_xlfn.COVARIANCE.P($AK$102:$AK$1171,AM910:AM1979)</f>
        <v>0</v>
      </c>
      <c r="AO910">
        <f t="shared" ca="1" si="1877"/>
        <v>8.0633494403280159E-2</v>
      </c>
    </row>
    <row r="911" spans="1:41" x14ac:dyDescent="0.3">
      <c r="A911">
        <v>909</v>
      </c>
      <c r="B911">
        <f>'Flight Input'!M911</f>
        <v>20.380502999993041</v>
      </c>
      <c r="C911">
        <f ca="1">INDIRECT(CONCATENATE("'Flight Input'!",Analysis!$B$2,A911+2))</f>
        <v>9.87241122</v>
      </c>
      <c r="D911">
        <f t="shared" si="1874"/>
        <v>7.9849999892758206E-3</v>
      </c>
      <c r="F911">
        <f t="shared" ca="1" si="1878"/>
        <v>200.47528223213919</v>
      </c>
      <c r="G911">
        <f t="shared" ca="1" si="1879"/>
        <v>2043.1877896405877</v>
      </c>
      <c r="I911">
        <f>SUM(D$2:D911)/COUNT(D$2:D911)</f>
        <v>2.236292959295666E-2</v>
      </c>
      <c r="J911">
        <f>D911/I911</f>
        <v>0.3570641295490527</v>
      </c>
      <c r="L911">
        <f ca="1">VARA(C$2:C911)</f>
        <v>9.3593843734874296E-2</v>
      </c>
      <c r="M911">
        <f ca="1">(L911-L910)/D911</f>
        <v>-1.2716800014782864E-2</v>
      </c>
      <c r="N911">
        <f t="shared" ca="1" si="1880"/>
        <v>32.082447131378565</v>
      </c>
      <c r="O911" t="b">
        <f ca="1">IF(OR(O910,M911*MIN((B911-B$2)*Analysis!$B$19,1)&gt;Analysis!$B$18),TRUE,FALSE)</f>
        <v>1</v>
      </c>
      <c r="P911">
        <f ca="1">IF(O911,P910,SUM(C$2:C911)/COUNT(C$2:C911))</f>
        <v>9.8538943641176484</v>
      </c>
      <c r="Q911">
        <f ca="1">IF(O911,C911-P911,0)</f>
        <v>1.8516855882351635E-2</v>
      </c>
      <c r="R911">
        <f ca="1">R910+Q911*$D911</f>
        <v>0.16786305496016576</v>
      </c>
      <c r="S911">
        <f t="shared" ca="1" si="1881"/>
        <v>-0.17437870913573544</v>
      </c>
      <c r="U911">
        <f ca="1">MEDIAN2(Q911,Analysis!$B$5,2)</f>
        <v>1.8516855882351635E-2</v>
      </c>
      <c r="V911">
        <f t="shared" ref="V911:W911" ca="1" si="1904">V910+U911*$D911</f>
        <v>0.16786305496016576</v>
      </c>
      <c r="W911">
        <f t="shared" ca="1" si="1904"/>
        <v>-0.17437870913573544</v>
      </c>
      <c r="Y911">
        <f ca="1">AVERAGE2(U911,Analysis!$B$5,2)</f>
        <v>1.8516855882351635E-2</v>
      </c>
      <c r="Z911">
        <f t="shared" ref="Z911:AA911" ca="1" si="1905">Z910+Y911*$D911</f>
        <v>0.16786305496016576</v>
      </c>
      <c r="AA911">
        <f t="shared" ca="1" si="1905"/>
        <v>-0.17437870913573544</v>
      </c>
      <c r="AD911">
        <f ca="1">IF(B911&gt;0,C911-Analysis!$B$14,0)</f>
        <v>1.5695075057140073E-2</v>
      </c>
      <c r="AE911">
        <f ca="1">IF(B911&gt;0,AE910+AD911*$D911,0)</f>
        <v>0.10891253923032486</v>
      </c>
      <c r="AF911">
        <f ca="1">IF(B911&gt;0,AF910+AE911*$D911,0)</f>
        <v>-0.87884965311622143</v>
      </c>
      <c r="AG911">
        <f ca="1">IF(AND(B911&gt;Analysis!$B$34,B911&lt;Analysis!$B$35),FilterInput(AD911,Analysis!$B$29,Analysis!$B$30),0)</f>
        <v>1.5695075057140073E-2</v>
      </c>
      <c r="AH911">
        <f ca="1">MEDIAN2(AG911,Analysis!$B$5,2)</f>
        <v>1.5695075057140073E-2</v>
      </c>
      <c r="AI911">
        <f ca="1">AVERAGE2(AH911,Analysis!$B$6,2)</f>
        <v>1.5695075057140073E-2</v>
      </c>
      <c r="AJ911">
        <f ca="1">INTEGRAL2(AI911,$B911,AJ910,AI910,$B910,Analysis!$B$22)</f>
        <v>-8.7217132095126507E-2</v>
      </c>
      <c r="AK911">
        <f ca="1">IF(AND(B911&lt;Analysis!$B$35,B911&gt;Analysis!$B$34),INTEGRAL2(AJ911,$B911,AK910,AJ910,$B910,Analysis!$B$23),0)</f>
        <v>-1.0378523643499051</v>
      </c>
      <c r="AM911">
        <f>Analysis!$B$31*'Flight Input'!U911+IF('Flight Input'!U911 &gt; 0,Analysis!$B$32,0)</f>
        <v>-0.94940599999999997</v>
      </c>
      <c r="AN911">
        <f ca="1">_xlfn.COVARIANCE.P($AK$102:$AK$1171,AM911:AM1980)</f>
        <v>0</v>
      </c>
      <c r="AO911">
        <f t="shared" ca="1" si="1877"/>
        <v>8.844636434990516E-2</v>
      </c>
    </row>
    <row r="912" spans="1:41" x14ac:dyDescent="0.3">
      <c r="A912">
        <v>910</v>
      </c>
      <c r="B912">
        <f>'Flight Input'!M912</f>
        <v>20.444394999998622</v>
      </c>
      <c r="C912">
        <f ca="1">INDIRECT(CONCATENATE("'Flight Input'!",Analysis!$B$2,A912+2))</f>
        <v>9.7392895199999998</v>
      </c>
      <c r="D912">
        <f t="shared" si="1874"/>
        <v>6.3892000005580485E-2</v>
      </c>
      <c r="F912">
        <f t="shared" ca="1" si="1878"/>
        <v>201.09754491820539</v>
      </c>
      <c r="G912">
        <f t="shared" ca="1" si="1879"/>
        <v>2056.0363139816241</v>
      </c>
      <c r="I912">
        <f>SUM(D$2:D912)/COUNT(D$2:D912)</f>
        <v>2.2408565934069435E-2</v>
      </c>
      <c r="J912">
        <f>D912/I912</f>
        <v>2.8512310958926941</v>
      </c>
      <c r="L912">
        <f ca="1">VARA(C$2:C912)</f>
        <v>9.3522871266287083E-2</v>
      </c>
      <c r="M912">
        <f ca="1">(L912-L911)/D912</f>
        <v>-1.1108193291963669E-3</v>
      </c>
      <c r="N912">
        <f t="shared" ca="1" si="1880"/>
        <v>-2.0835425403551784</v>
      </c>
      <c r="O912" t="b">
        <f ca="1">IF(OR(O911,M912*MIN((B912-B$2)*Analysis!$B$19,1)&gt;Analysis!$B$18),TRUE,FALSE)</f>
        <v>1</v>
      </c>
      <c r="P912">
        <f ca="1">IF(O912,P911,SUM(C$2:C912)/COUNT(C$2:C912))</f>
        <v>9.8538943641176484</v>
      </c>
      <c r="Q912">
        <f ca="1">IF(O912,C912-P912,0)</f>
        <v>-0.1146048441176486</v>
      </c>
      <c r="R912">
        <f ca="1">R911+Q912*$D912</f>
        <v>0.16054072225916141</v>
      </c>
      <c r="S912">
        <f t="shared" ca="1" si="1881"/>
        <v>-0.1641214413082572</v>
      </c>
      <c r="U912">
        <f ca="1">MEDIAN2(Q912,Analysis!$B$5,2)</f>
        <v>-0.1146048441176486</v>
      </c>
      <c r="V912">
        <f t="shared" ref="V912:W912" ca="1" si="1906">V911+U912*$D912</f>
        <v>0.16054072225916141</v>
      </c>
      <c r="W912">
        <f t="shared" ca="1" si="1906"/>
        <v>-0.1641214413082572</v>
      </c>
      <c r="Y912">
        <f ca="1">AVERAGE2(U912,Analysis!$B$5,2)</f>
        <v>-0.1146048441176486</v>
      </c>
      <c r="Z912">
        <f t="shared" ref="Z912:AA912" ca="1" si="1907">Z911+Y912*$D912</f>
        <v>0.16054072225916141</v>
      </c>
      <c r="AA912">
        <f t="shared" ca="1" si="1907"/>
        <v>-0.1641214413082572</v>
      </c>
      <c r="AD912">
        <f ca="1">IF(B912&gt;0,C912-Analysis!$B$14,0)</f>
        <v>-0.11742662494286016</v>
      </c>
      <c r="AE912">
        <f ca="1">IF(B912&gt;0,AE911+AD912*$D912,0)</f>
        <v>0.10140991730882035</v>
      </c>
      <c r="AF912">
        <f ca="1">IF(B912&gt;0,AF911+AE912*$D912,0)</f>
        <v>-0.87237037067896039</v>
      </c>
      <c r="AG912">
        <f ca="1">IF(AND(B912&gt;Analysis!$B$34,B912&lt;Analysis!$B$35),FilterInput(AD912,Analysis!$B$29,Analysis!$B$30),0)</f>
        <v>-0.11742662494286016</v>
      </c>
      <c r="AH912">
        <f ca="1">MEDIAN2(AG912,Analysis!$B$5,2)</f>
        <v>-0.11742662494286016</v>
      </c>
      <c r="AI912">
        <f ca="1">AVERAGE2(AH912,Analysis!$B$6,2)</f>
        <v>-0.11742662494286016</v>
      </c>
      <c r="AJ912">
        <f ca="1">INTEGRAL2(AI912,$B912,AJ911,AI911,$B911,Analysis!$B$22)</f>
        <v>-9.3742572565204435E-2</v>
      </c>
      <c r="AK912">
        <f ca="1">IF(AND(B912&lt;Analysis!$B$35,B912&gt;Analysis!$B$34),INTEGRAL2(AJ912,$B912,AK911,AJ911,$B911,Analysis!$B$23),0)</f>
        <v>-1.043796315898484</v>
      </c>
      <c r="AM912">
        <f>Analysis!$B$31*'Flight Input'!U912+IF('Flight Input'!U912 &gt; 0,Analysis!$B$32,0)</f>
        <v>-0.95139299999999993</v>
      </c>
      <c r="AN912">
        <f ca="1">_xlfn.COVARIANCE.P($AK$102:$AK$1171,AM912:AM1981)</f>
        <v>0</v>
      </c>
      <c r="AO912">
        <f t="shared" ca="1" si="1877"/>
        <v>9.2403315898484051E-2</v>
      </c>
    </row>
    <row r="913" spans="1:41" x14ac:dyDescent="0.3">
      <c r="A913">
        <v>911</v>
      </c>
      <c r="B913">
        <f>'Flight Input'!M913</f>
        <v>20.50830099999439</v>
      </c>
      <c r="C913">
        <f ca="1">INDIRECT(CONCATENATE("'Flight Input'!",Analysis!$B$2,A913+2))</f>
        <v>9.2776505399999998</v>
      </c>
      <c r="D913">
        <f t="shared" si="1874"/>
        <v>6.390599999576807E-2</v>
      </c>
      <c r="F913">
        <f t="shared" ca="1" si="1878"/>
        <v>201.69044245357537</v>
      </c>
      <c r="G913">
        <f t="shared" ca="1" si="1879"/>
        <v>2068.9255433962089</v>
      </c>
      <c r="I913">
        <f>SUM(D$2:D913)/COUNT(D$2:D913)</f>
        <v>2.2454117453346821E-2</v>
      </c>
      <c r="J913">
        <f>D913/I913</f>
        <v>2.8460704424721346</v>
      </c>
      <c r="L913">
        <f ca="1">VARA(C$2:C913)</f>
        <v>9.3857990157041937E-2</v>
      </c>
      <c r="M913">
        <f ca="1">(L913-L912)/D913</f>
        <v>5.2439346974782666E-3</v>
      </c>
      <c r="N913">
        <f t="shared" ca="1" si="1880"/>
        <v>-7.2237189001122006</v>
      </c>
      <c r="O913" t="b">
        <f ca="1">IF(OR(O912,M913*MIN((B913-B$2)*Analysis!$B$19,1)&gt;Analysis!$B$18),TRUE,FALSE)</f>
        <v>1</v>
      </c>
      <c r="P913">
        <f ca="1">IF(O913,P912,SUM(C$2:C913)/COUNT(C$2:C913))</f>
        <v>9.8538943641176484</v>
      </c>
      <c r="Q913">
        <f ca="1">IF(O913,C913-P913,0)</f>
        <v>-0.57624382411764863</v>
      </c>
      <c r="R913">
        <f ca="1">R912+Q913*$D913</f>
        <v>0.12371528443753758</v>
      </c>
      <c r="S913">
        <f t="shared" ca="1" si="1881"/>
        <v>-0.15621529234151549</v>
      </c>
      <c r="U913">
        <f ca="1">MEDIAN2(Q913,Analysis!$B$5,2)</f>
        <v>-0.57624382411764863</v>
      </c>
      <c r="V913">
        <f t="shared" ref="V913:W913" ca="1" si="1908">V912+U913*$D913</f>
        <v>0.12371528443753758</v>
      </c>
      <c r="W913">
        <f t="shared" ca="1" si="1908"/>
        <v>-0.15621529234151549</v>
      </c>
      <c r="Y913">
        <f ca="1">AVERAGE2(U913,Analysis!$B$5,2)</f>
        <v>-0.57624382411764863</v>
      </c>
      <c r="Z913">
        <f t="shared" ref="Z913:AA913" ca="1" si="1909">Z912+Y913*$D913</f>
        <v>0.12371528443753758</v>
      </c>
      <c r="AA913">
        <f t="shared" ca="1" si="1909"/>
        <v>-0.15621529234151549</v>
      </c>
      <c r="AD913">
        <f ca="1">IF(B913&gt;0,C913-Analysis!$B$14,0)</f>
        <v>-0.57906560494286019</v>
      </c>
      <c r="AE913">
        <f ca="1">IF(B913&gt;0,AE912+AD913*$D913,0)</f>
        <v>6.4404150761792484E-2</v>
      </c>
      <c r="AF913">
        <f ca="1">IF(B913&gt;0,AF912+AE913*$D913,0)</f>
        <v>-0.86825455902064985</v>
      </c>
      <c r="AG913">
        <f ca="1">IF(AND(B913&gt;Analysis!$B$34,B913&lt;Analysis!$B$35),FilterInput(AD913,Analysis!$B$29,Analysis!$B$30),0)</f>
        <v>-0.57906560494286019</v>
      </c>
      <c r="AH913">
        <f ca="1">MEDIAN2(AG913,Analysis!$B$5,2)</f>
        <v>-0.57906560494286019</v>
      </c>
      <c r="AI913">
        <f ca="1">AVERAGE2(AH913,Analysis!$B$6,2)</f>
        <v>-0.57906560494286019</v>
      </c>
      <c r="AJ913">
        <f ca="1">INTEGRAL2(AI913,$B913,AJ912,AI912,$B912,Analysis!$B$22)</f>
        <v>-0.12736041494807968</v>
      </c>
      <c r="AK913">
        <f ca="1">IF(AND(B913&lt;Analysis!$B$35,B913&gt;Analysis!$B$34),INTEGRAL2(AJ913,$B913,AK912,AJ912,$B912,Analysis!$B$23),0)</f>
        <v>-1.0517013176913592</v>
      </c>
      <c r="AM913">
        <f>Analysis!$B$31*'Flight Input'!U913+IF('Flight Input'!U913 &gt; 0,Analysis!$B$32,0)</f>
        <v>-0.94940599999999997</v>
      </c>
      <c r="AN913">
        <f ca="1">_xlfn.COVARIANCE.P($AK$102:$AK$1171,AM913:AM1982)</f>
        <v>0</v>
      </c>
      <c r="AO913">
        <f t="shared" ca="1" si="1877"/>
        <v>0.10229531769135924</v>
      </c>
    </row>
    <row r="914" spans="1:41" x14ac:dyDescent="0.3">
      <c r="A914">
        <v>912</v>
      </c>
      <c r="B914">
        <f>'Flight Input'!M914</f>
        <v>20.521355999997468</v>
      </c>
      <c r="C914">
        <f ca="1">INDIRECT(CONCATENATE("'Flight Input'!",Analysis!$B$2,A914+2))</f>
        <v>10.10119023</v>
      </c>
      <c r="D914">
        <f t="shared" si="1874"/>
        <v>1.3055000003078021E-2</v>
      </c>
      <c r="F914">
        <f t="shared" ca="1" si="1878"/>
        <v>201.82231349205912</v>
      </c>
      <c r="G914">
        <f t="shared" ca="1" si="1879"/>
        <v>2071.5603336994691</v>
      </c>
      <c r="I914">
        <f>SUM(D$2:D914)/COUNT(D$2:D914)</f>
        <v>2.2443811403511E-2</v>
      </c>
      <c r="J914">
        <f>D914/I914</f>
        <v>0.58167482199729059</v>
      </c>
      <c r="L914">
        <f ca="1">VARA(C$2:C914)</f>
        <v>9.379560700605917E-2</v>
      </c>
      <c r="M914">
        <f ca="1">(L914-L913)/D914</f>
        <v>-4.778487243819139E-3</v>
      </c>
      <c r="N914">
        <f t="shared" ca="1" si="1880"/>
        <v>63.082320168964515</v>
      </c>
      <c r="O914" t="b">
        <f ca="1">IF(OR(O913,M914*MIN((B914-B$2)*Analysis!$B$19,1)&gt;Analysis!$B$18),TRUE,FALSE)</f>
        <v>1</v>
      </c>
      <c r="P914">
        <f ca="1">IF(O914,P913,SUM(C$2:C914)/COUNT(C$2:C914))</f>
        <v>9.8538943641176484</v>
      </c>
      <c r="Q914">
        <f ca="1">IF(O914,C914-P914,0)</f>
        <v>0.24729586588235186</v>
      </c>
      <c r="R914">
        <f ca="1">R913+Q914*$D914</f>
        <v>0.12694373196739286</v>
      </c>
      <c r="S914">
        <f t="shared" ca="1" si="1881"/>
        <v>-0.15455804192029043</v>
      </c>
      <c r="U914">
        <f ca="1">MEDIAN2(Q914,Analysis!$B$5,2)</f>
        <v>0.24729586588235186</v>
      </c>
      <c r="V914">
        <f t="shared" ref="V914:W914" ca="1" si="1910">V913+U914*$D914</f>
        <v>0.12694373196739286</v>
      </c>
      <c r="W914">
        <f t="shared" ca="1" si="1910"/>
        <v>-0.15455804192029043</v>
      </c>
      <c r="Y914">
        <f ca="1">AVERAGE2(U914,Analysis!$B$5,2)</f>
        <v>0.24729586588235186</v>
      </c>
      <c r="Z914">
        <f t="shared" ref="Z914:AA914" ca="1" si="1911">Z913+Y914*$D914</f>
        <v>0.12694373196739286</v>
      </c>
      <c r="AA914">
        <f t="shared" ca="1" si="1911"/>
        <v>-0.15455804192029043</v>
      </c>
      <c r="AD914">
        <f ca="1">IF(B914&gt;0,C914-Analysis!$B$14,0)</f>
        <v>0.2444740850571403</v>
      </c>
      <c r="AE914">
        <f ca="1">IF(B914&gt;0,AE913+AD914*$D914,0)</f>
        <v>6.7595759942965947E-2</v>
      </c>
      <c r="AF914">
        <f ca="1">IF(B914&gt;0,AF913+AE914*$D914,0)</f>
        <v>-0.86737209637438639</v>
      </c>
      <c r="AG914">
        <f ca="1">IF(AND(B914&gt;Analysis!$B$34,B914&lt;Analysis!$B$35),FilterInput(AD914,Analysis!$B$29,Analysis!$B$30),0)</f>
        <v>0.2444740850571403</v>
      </c>
      <c r="AH914">
        <f ca="1">MEDIAN2(AG914,Analysis!$B$5,2)</f>
        <v>0.2444740850571403</v>
      </c>
      <c r="AI914">
        <f ca="1">AVERAGE2(AH914,Analysis!$B$6,2)</f>
        <v>0.2444740850571403</v>
      </c>
      <c r="AJ914">
        <f ca="1">INTEGRAL2(AI914,$B914,AJ913,AI913,$B913,Analysis!$B$22)</f>
        <v>-0.15375441392615058</v>
      </c>
      <c r="AK914">
        <f ca="1">IF(AND(B914&lt;Analysis!$B$35,B914&gt;Analysis!$B$34),INTEGRAL2(AJ914,$B914,AK913,AJ913,$B913,Analysis!$B$23),0)</f>
        <v>-1.0528089010185322</v>
      </c>
      <c r="AM914">
        <f>Analysis!$B$31*'Flight Input'!U914+IF('Flight Input'!U914 &gt; 0,Analysis!$B$32,0)</f>
        <v>-0.9474189999999999</v>
      </c>
      <c r="AN914">
        <f ca="1">_xlfn.COVARIANCE.P($AK$102:$AK$1171,AM914:AM1983)</f>
        <v>0</v>
      </c>
      <c r="AO914">
        <f t="shared" ca="1" si="1877"/>
        <v>0.10538990101853229</v>
      </c>
    </row>
    <row r="915" spans="1:41" x14ac:dyDescent="0.3">
      <c r="A915">
        <v>913</v>
      </c>
      <c r="B915">
        <f>'Flight Input'!M915</f>
        <v>20.557960000005551</v>
      </c>
      <c r="C915">
        <f ca="1">INDIRECT(CONCATENATE("'Flight Input'!",Analysis!$B$2,A915+2))</f>
        <v>9.94412232</v>
      </c>
      <c r="D915">
        <f t="shared" si="1874"/>
        <v>3.6604000008082949E-2</v>
      </c>
      <c r="F915">
        <f t="shared" ca="1" si="1878"/>
        <v>202.18630814554078</v>
      </c>
      <c r="G915">
        <f t="shared" ca="1" si="1879"/>
        <v>2078.9611613244629</v>
      </c>
      <c r="I915">
        <f>SUM(D$2:D915)/COUNT(D$2:D915)</f>
        <v>2.2459320920054891E-2</v>
      </c>
      <c r="J915">
        <f>D915/I915</f>
        <v>1.6297910403603373</v>
      </c>
      <c r="L915">
        <f ca="1">VARA(C$2:C915)</f>
        <v>9.3694220637814588E-2</v>
      </c>
      <c r="M915">
        <f ca="1">(L915-L914)/D915</f>
        <v>-2.7698166381322888E-3</v>
      </c>
      <c r="N915">
        <f t="shared" ca="1" si="1880"/>
        <v>-4.291003987687585</v>
      </c>
      <c r="O915" t="b">
        <f ca="1">IF(OR(O914,M915*MIN((B915-B$2)*Analysis!$B$19,1)&gt;Analysis!$B$18),TRUE,FALSE)</f>
        <v>1</v>
      </c>
      <c r="P915">
        <f ca="1">IF(O915,P914,SUM(C$2:C915)/COUNT(C$2:C915))</f>
        <v>9.8538943641176484</v>
      </c>
      <c r="Q915">
        <f ca="1">IF(O915,C915-P915,0)</f>
        <v>9.0227955882351552E-2</v>
      </c>
      <c r="R915">
        <f ca="1">R914+Q915*$D915</f>
        <v>0.13024643606523978</v>
      </c>
      <c r="S915">
        <f t="shared" ca="1" si="1881"/>
        <v>-0.14979050137350564</v>
      </c>
      <c r="U915">
        <f ca="1">MEDIAN2(Q915,Analysis!$B$5,2)</f>
        <v>9.0227955882351552E-2</v>
      </c>
      <c r="V915">
        <f t="shared" ref="V915:W915" ca="1" si="1912">V914+U915*$D915</f>
        <v>0.13024643606523978</v>
      </c>
      <c r="W915">
        <f t="shared" ca="1" si="1912"/>
        <v>-0.14979050137350564</v>
      </c>
      <c r="Y915">
        <f ca="1">AVERAGE2(U915,Analysis!$B$5,2)</f>
        <v>9.0227955882351552E-2</v>
      </c>
      <c r="Z915">
        <f t="shared" ref="Z915:AA915" ca="1" si="1913">Z914+Y915*$D915</f>
        <v>0.13024643606523978</v>
      </c>
      <c r="AA915">
        <f t="shared" ca="1" si="1913"/>
        <v>-0.14979050137350564</v>
      </c>
      <c r="AD915">
        <f ca="1">IF(B915&gt;0,C915-Analysis!$B$14,0)</f>
        <v>8.740617505713999E-2</v>
      </c>
      <c r="AE915">
        <f ca="1">IF(B915&gt;0,AE914+AD915*$D915,0)</f>
        <v>7.0795175575463998E-2</v>
      </c>
      <c r="AF915">
        <f ca="1">IF(B915&gt;0,AF914+AE915*$D915,0)</f>
        <v>-0.8647807097670499</v>
      </c>
      <c r="AG915">
        <f ca="1">IF(AND(B915&gt;Analysis!$B$34,B915&lt;Analysis!$B$35),FilterInput(AD915,Analysis!$B$29,Analysis!$B$30),0)</f>
        <v>8.740617505713999E-2</v>
      </c>
      <c r="AH915">
        <f ca="1">MEDIAN2(AG915,Analysis!$B$5,2)</f>
        <v>8.740617505713999E-2</v>
      </c>
      <c r="AI915">
        <f ca="1">AVERAGE2(AH915,Analysis!$B$6,2)</f>
        <v>8.740617505713999E-2</v>
      </c>
      <c r="AJ915">
        <f ca="1">INTEGRAL2(AI915,$B915,AJ914,AI914,$B914,Analysis!$B$22)</f>
        <v>-0.14854251742342703</v>
      </c>
      <c r="AK915">
        <f ca="1">IF(AND(B915&lt;Analysis!$B$35,B915&gt;Analysis!$B$34),INTEGRAL2(AJ915,$B915,AK914,AJ914,$B914,Analysis!$B$23),0)</f>
        <v>-1.0583095130896898</v>
      </c>
      <c r="AM915">
        <f>Analysis!$B$31*'Flight Input'!U915+IF('Flight Input'!U915 &gt; 0,Analysis!$B$32,0)</f>
        <v>-0.94940599999999997</v>
      </c>
      <c r="AN915">
        <f ca="1">_xlfn.COVARIANCE.P($AK$102:$AK$1171,AM915:AM1984)</f>
        <v>0</v>
      </c>
      <c r="AO915">
        <f t="shared" ca="1" si="1877"/>
        <v>0.10890351308968982</v>
      </c>
    </row>
    <row r="916" spans="1:41" x14ac:dyDescent="0.3">
      <c r="A916">
        <v>914</v>
      </c>
      <c r="B916">
        <f>'Flight Input'!M916</f>
        <v>20.587719999995898</v>
      </c>
      <c r="C916">
        <f ca="1">INDIRECT(CONCATENATE("'Flight Input'!",Analysis!$B$2,A916+2))</f>
        <v>10.360497960000002</v>
      </c>
      <c r="D916">
        <f t="shared" si="1874"/>
        <v>2.9759999990346842E-2</v>
      </c>
      <c r="F916">
        <f t="shared" ca="1" si="1878"/>
        <v>202.49463656473037</v>
      </c>
      <c r="G916">
        <f t="shared" ca="1" si="1879"/>
        <v>2084.9874017066745</v>
      </c>
      <c r="I916">
        <f>SUM(D$2:D916)/COUNT(D$2:D916)</f>
        <v>2.2467308533917353E-2</v>
      </c>
      <c r="J916">
        <f>D916/I916</f>
        <v>1.3245912364367194</v>
      </c>
      <c r="L916">
        <f ca="1">VARA(C$2:C916)</f>
        <v>9.3814426581641561E-2</v>
      </c>
      <c r="M916">
        <f ca="1">(L916-L915)/D916</f>
        <v>4.0391782213025527E-3</v>
      </c>
      <c r="N916">
        <f t="shared" ca="1" si="1880"/>
        <v>13.991116940022188</v>
      </c>
      <c r="O916" t="b">
        <f ca="1">IF(OR(O915,M916*MIN((B916-B$2)*Analysis!$B$19,1)&gt;Analysis!$B$18),TRUE,FALSE)</f>
        <v>1</v>
      </c>
      <c r="P916">
        <f ca="1">IF(O916,P915,SUM(C$2:C916)/COUNT(C$2:C916))</f>
        <v>9.8538943641176484</v>
      </c>
      <c r="Q916">
        <f ca="1">IF(O916,C916-P916,0)</f>
        <v>0.50660359588235337</v>
      </c>
      <c r="R916">
        <f ca="1">R915+Q916*$D916</f>
        <v>0.14532295907380829</v>
      </c>
      <c r="S916">
        <f t="shared" ca="1" si="1881"/>
        <v>-0.14546569011287191</v>
      </c>
      <c r="U916">
        <f ca="1">MEDIAN2(Q916,Analysis!$B$5,2)</f>
        <v>0.50660359588235337</v>
      </c>
      <c r="V916">
        <f t="shared" ref="V916:W916" ca="1" si="1914">V915+U916*$D916</f>
        <v>0.14532295907380829</v>
      </c>
      <c r="W916">
        <f t="shared" ca="1" si="1914"/>
        <v>-0.14546569011287191</v>
      </c>
      <c r="Y916">
        <f ca="1">AVERAGE2(U916,Analysis!$B$5,2)</f>
        <v>0.50660359588235337</v>
      </c>
      <c r="Z916">
        <f t="shared" ref="Z916:AA916" ca="1" si="1915">Z915+Y916*$D916</f>
        <v>0.14532295907380829</v>
      </c>
      <c r="AA916">
        <f t="shared" ca="1" si="1915"/>
        <v>-0.14546569011287191</v>
      </c>
      <c r="AD916">
        <f ca="1">IF(B916&gt;0,C916-Analysis!$B$14,0)</f>
        <v>0.50378181505714181</v>
      </c>
      <c r="AE916">
        <f ca="1">IF(B916&gt;0,AE915+AD916*$D916,0)</f>
        <v>8.5787722386701459E-2</v>
      </c>
      <c r="AF916">
        <f ca="1">IF(B916&gt;0,AF915+AE916*$D916,0)</f>
        <v>-0.86222766714964982</v>
      </c>
      <c r="AG916">
        <f ca="1">IF(AND(B916&gt;Analysis!$B$34,B916&lt;Analysis!$B$35),FilterInput(AD916,Analysis!$B$29,Analysis!$B$30),0)</f>
        <v>0.50378181505714181</v>
      </c>
      <c r="AH916">
        <f ca="1">MEDIAN2(AG916,Analysis!$B$5,2)</f>
        <v>0.50378181505714181</v>
      </c>
      <c r="AI916">
        <f ca="1">AVERAGE2(AH916,Analysis!$B$6,2)</f>
        <v>0.50378181505714181</v>
      </c>
      <c r="AJ916">
        <f ca="1">INTEGRAL2(AI916,$B916,AJ915,AI915,$B915,Analysis!$B$22)</f>
        <v>-0.14011180445705998</v>
      </c>
      <c r="AK916">
        <f ca="1">IF(AND(B916&lt;Analysis!$B$35,B916&gt;Analysis!$B$34),INTEGRAL2(AJ916,$B916,AK915,AJ915,$B915,Analysis!$B$23),0)</f>
        <v>-1.0626053044773951</v>
      </c>
      <c r="AM916">
        <f>Analysis!$B$31*'Flight Input'!U916+IF('Flight Input'!U916 &gt; 0,Analysis!$B$32,0)</f>
        <v>-0.95337999999999989</v>
      </c>
      <c r="AN916">
        <f ca="1">_xlfn.COVARIANCE.P($AK$102:$AK$1171,AM916:AM1985)</f>
        <v>0</v>
      </c>
      <c r="AO916">
        <f t="shared" ca="1" si="1877"/>
        <v>0.1092253044773952</v>
      </c>
    </row>
    <row r="917" spans="1:41" x14ac:dyDescent="0.3">
      <c r="A917">
        <v>915</v>
      </c>
      <c r="B917">
        <f>'Flight Input'!M917</f>
        <v>20.609152999997605</v>
      </c>
      <c r="C917">
        <f ca="1">INDIRECT(CONCATENATE("'Flight Input'!",Analysis!$B$2,A917+2))</f>
        <v>10.634089050000002</v>
      </c>
      <c r="D917">
        <f t="shared" si="1874"/>
        <v>2.1433000001707114E-2</v>
      </c>
      <c r="F917">
        <f t="shared" ca="1" si="1878"/>
        <v>202.72255699535717</v>
      </c>
      <c r="G917">
        <f t="shared" ca="1" si="1879"/>
        <v>2089.3323542711023</v>
      </c>
      <c r="I917">
        <f>SUM(D$2:D917)/COUNT(D$2:D917)</f>
        <v>2.2466178142078873E-2</v>
      </c>
      <c r="J917">
        <f>D917/I917</f>
        <v>0.95401184243097281</v>
      </c>
      <c r="L917">
        <f ca="1">VARA(C$2:C917)</f>
        <v>9.4284969434593149E-2</v>
      </c>
      <c r="M917">
        <f ca="1">(L917-L916)/D917</f>
        <v>2.195412928260675E-2</v>
      </c>
      <c r="N917">
        <f t="shared" ca="1" si="1880"/>
        <v>12.76494611012032</v>
      </c>
      <c r="O917" t="b">
        <f ca="1">IF(OR(O916,M917*MIN((B917-B$2)*Analysis!$B$19,1)&gt;Analysis!$B$18),TRUE,FALSE)</f>
        <v>1</v>
      </c>
      <c r="P917">
        <f ca="1">IF(O917,P916,SUM(C$2:C917)/COUNT(C$2:C917))</f>
        <v>9.8538943641176484</v>
      </c>
      <c r="Q917">
        <f ca="1">IF(O917,C917-P917,0)</f>
        <v>0.78019468588235341</v>
      </c>
      <c r="R917">
        <f ca="1">R916+Q917*$D917</f>
        <v>0.16204487177765667</v>
      </c>
      <c r="S917">
        <f t="shared" ca="1" si="1881"/>
        <v>-0.14199258237578477</v>
      </c>
      <c r="U917">
        <f ca="1">MEDIAN2(Q917,Analysis!$B$5,2)</f>
        <v>0.78019468588235341</v>
      </c>
      <c r="V917">
        <f t="shared" ref="V917:W917" ca="1" si="1916">V916+U917*$D917</f>
        <v>0.16204487177765667</v>
      </c>
      <c r="W917">
        <f t="shared" ca="1" si="1916"/>
        <v>-0.14199258237578477</v>
      </c>
      <c r="Y917">
        <f ca="1">AVERAGE2(U917,Analysis!$B$5,2)</f>
        <v>0.78019468588235341</v>
      </c>
      <c r="Z917">
        <f t="shared" ref="Z917:AA917" ca="1" si="1917">Z916+Y917*$D917</f>
        <v>0.16204487177765667</v>
      </c>
      <c r="AA917">
        <f t="shared" ca="1" si="1917"/>
        <v>-0.14199258237578477</v>
      </c>
      <c r="AD917">
        <f ca="1">IF(B917&gt;0,C917-Analysis!$B$14,0)</f>
        <v>0.77737290505714185</v>
      </c>
      <c r="AE917">
        <f ca="1">IF(B917&gt;0,AE916+AD917*$D917,0)</f>
        <v>0.10244915586211825</v>
      </c>
      <c r="AF917">
        <f ca="1">IF(B917&gt;0,AF916+AE917*$D917,0)</f>
        <v>-0.86003187439188211</v>
      </c>
      <c r="AG917">
        <f ca="1">IF(AND(B917&gt;Analysis!$B$34,B917&lt;Analysis!$B$35),FilterInput(AD917,Analysis!$B$29,Analysis!$B$30),0)</f>
        <v>0.77737290505714185</v>
      </c>
      <c r="AH917">
        <f ca="1">MEDIAN2(AG917,Analysis!$B$5,2)</f>
        <v>0.77737290505714185</v>
      </c>
      <c r="AI917">
        <f ca="1">AVERAGE2(AH917,Analysis!$B$6,2)</f>
        <v>0.77737290505714185</v>
      </c>
      <c r="AJ917">
        <f ca="1">INTEGRAL2(AI917,$B917,AJ916,AI916,$B916,Analysis!$B$22)</f>
        <v>-0.12943713070728963</v>
      </c>
      <c r="AK917">
        <f ca="1">IF(AND(B917&lt;Analysis!$B$35,B917&gt;Analysis!$B$34),INTEGRAL2(AJ917,$B917,AK916,AJ916,$B916,Analysis!$B$23),0)</f>
        <v>-1.0656011620877233</v>
      </c>
      <c r="AM917">
        <f>Analysis!$B$31*'Flight Input'!U917+IF('Flight Input'!U917 &gt; 0,Analysis!$B$32,0)</f>
        <v>-0.94344499999999987</v>
      </c>
      <c r="AN917">
        <f ca="1">_xlfn.COVARIANCE.P($AK$102:$AK$1171,AM917:AM1986)</f>
        <v>0</v>
      </c>
      <c r="AO917">
        <f t="shared" ca="1" si="1877"/>
        <v>0.1221561620877234</v>
      </c>
    </row>
    <row r="918" spans="1:41" x14ac:dyDescent="0.3">
      <c r="A918">
        <v>916</v>
      </c>
      <c r="B918">
        <f>'Flight Input'!M918</f>
        <v>20.619072000001324</v>
      </c>
      <c r="C918">
        <f ca="1">INDIRECT(CONCATENATE("'Flight Input'!",Analysis!$B$2,A918+2))</f>
        <v>10.423429109999999</v>
      </c>
      <c r="D918">
        <f t="shared" si="1874"/>
        <v>9.9190000037197024E-3</v>
      </c>
      <c r="F918">
        <f t="shared" ca="1" si="1878"/>
        <v>202.82594698873802</v>
      </c>
      <c r="G918">
        <f t="shared" ca="1" si="1879"/>
        <v>2091.344184840038</v>
      </c>
      <c r="I918">
        <f>SUM(D$2:D918)/COUNT(D$2:D918)</f>
        <v>2.2452480349351406E-2</v>
      </c>
      <c r="J918">
        <f>D918/I918</f>
        <v>0.4417774717707853</v>
      </c>
      <c r="L918">
        <f ca="1">VARA(C$2:C918)</f>
        <v>9.4469108498941468E-2</v>
      </c>
      <c r="M918">
        <f ca="1">(L918-L917)/D918</f>
        <v>1.8564277072211369E-2</v>
      </c>
      <c r="N918">
        <f t="shared" ca="1" si="1880"/>
        <v>-21.238021970057844</v>
      </c>
      <c r="O918" t="b">
        <f ca="1">IF(OR(O917,M918*MIN((B918-B$2)*Analysis!$B$19,1)&gt;Analysis!$B$18),TRUE,FALSE)</f>
        <v>1</v>
      </c>
      <c r="P918">
        <f ca="1">IF(O918,P917,SUM(C$2:C918)/COUNT(C$2:C918))</f>
        <v>9.8538943641176484</v>
      </c>
      <c r="Q918">
        <f ca="1">IF(O918,C918-P918,0)</f>
        <v>0.56953474588235053</v>
      </c>
      <c r="R918">
        <f ca="1">R917+Q918*$D918</f>
        <v>0.1676940869241822</v>
      </c>
      <c r="S918">
        <f t="shared" ca="1" si="1881"/>
        <v>-0.14032922472696002</v>
      </c>
      <c r="U918">
        <f ca="1">MEDIAN2(Q918,Analysis!$B$5,2)</f>
        <v>0.56953474588235053</v>
      </c>
      <c r="V918">
        <f t="shared" ref="V918:W918" ca="1" si="1918">V917+U918*$D918</f>
        <v>0.1676940869241822</v>
      </c>
      <c r="W918">
        <f t="shared" ca="1" si="1918"/>
        <v>-0.14032922472696002</v>
      </c>
      <c r="Y918">
        <f ca="1">AVERAGE2(U918,Analysis!$B$5,2)</f>
        <v>0.56953474588235053</v>
      </c>
      <c r="Z918">
        <f t="shared" ref="Z918:AA918" ca="1" si="1919">Z917+Y918*$D918</f>
        <v>0.1676940869241822</v>
      </c>
      <c r="AA918">
        <f t="shared" ca="1" si="1919"/>
        <v>-0.14032922472696002</v>
      </c>
      <c r="AD918">
        <f ca="1">IF(B918&gt;0,C918-Analysis!$B$14,0)</f>
        <v>0.56671296505713897</v>
      </c>
      <c r="AE918">
        <f ca="1">IF(B918&gt;0,AE917+AD918*$D918,0)</f>
        <v>0.10807038176462802</v>
      </c>
      <c r="AF918">
        <f ca="1">IF(B918&gt;0,AF917+AE918*$D918,0)</f>
        <v>-0.85895992427475676</v>
      </c>
      <c r="AG918">
        <f ca="1">IF(AND(B918&gt;Analysis!$B$34,B918&lt;Analysis!$B$35),FilterInput(AD918,Analysis!$B$29,Analysis!$B$30),0)</f>
        <v>0.56671296505713897</v>
      </c>
      <c r="AH918">
        <f ca="1">MEDIAN2(AG918,Analysis!$B$5,2)</f>
        <v>0.56671296505713897</v>
      </c>
      <c r="AI918">
        <f ca="1">AVERAGE2(AH918,Analysis!$B$6,2)</f>
        <v>0.56671296505713897</v>
      </c>
      <c r="AJ918">
        <f ca="1">INTEGRAL2(AI918,$B918,AJ917,AI917,$B917,Analysis!$B$22)</f>
        <v>-0.11385527250082272</v>
      </c>
      <c r="AK918">
        <f ca="1">IF(AND(B918&lt;Analysis!$B$35,B918&gt;Analysis!$B$34),INTEGRAL2(AJ918,$B918,AK917,AJ917,$B917,Analysis!$B$23),0)</f>
        <v>-1.0674295475717996</v>
      </c>
      <c r="AM918">
        <f>Analysis!$B$31*'Flight Input'!U918+IF('Flight Input'!U918 &gt; 0,Analysis!$B$32,0)</f>
        <v>-0.9474189999999999</v>
      </c>
      <c r="AN918">
        <f ca="1">_xlfn.COVARIANCE.P($AK$102:$AK$1171,AM918:AM1987)</f>
        <v>0</v>
      </c>
      <c r="AO918">
        <f t="shared" ca="1" si="1877"/>
        <v>0.12001054757179974</v>
      </c>
    </row>
    <row r="919" spans="1:41" x14ac:dyDescent="0.3">
      <c r="A919">
        <v>917</v>
      </c>
      <c r="B919">
        <f>'Flight Input'!M919</f>
        <v>20.67234799999278</v>
      </c>
      <c r="C919">
        <f ca="1">INDIRECT(CONCATENATE("'Flight Input'!",Analysis!$B$2,A919+2))</f>
        <v>10.21708557</v>
      </c>
      <c r="D919">
        <f t="shared" si="1874"/>
        <v>5.3275999991456047E-2</v>
      </c>
      <c r="F919">
        <f t="shared" ca="1" si="1878"/>
        <v>203.37027243947804</v>
      </c>
      <c r="G919">
        <f t="shared" ca="1" si="1879"/>
        <v>2102.1789394727862</v>
      </c>
      <c r="I919">
        <f>SUM(D$2:D919)/COUNT(D$2:D919)</f>
        <v>2.2486093784075619E-2</v>
      </c>
      <c r="J919">
        <f>D919/I919</f>
        <v>2.3692865689809346</v>
      </c>
      <c r="L919">
        <f ca="1">VARA(C$2:C919)</f>
        <v>9.4468201769032006E-2</v>
      </c>
      <c r="M919">
        <f ca="1">(L919-L918)/D919</f>
        <v>-1.701948174800251E-5</v>
      </c>
      <c r="N919">
        <f t="shared" ca="1" si="1880"/>
        <v>-3.8731049634561625</v>
      </c>
      <c r="O919" t="b">
        <f ca="1">IF(OR(O918,M919*MIN((B919-B$2)*Analysis!$B$19,1)&gt;Analysis!$B$18),TRUE,FALSE)</f>
        <v>1</v>
      </c>
      <c r="P919">
        <f ca="1">IF(O919,P918,SUM(C$2:C919)/COUNT(C$2:C919))</f>
        <v>9.8538943641176484</v>
      </c>
      <c r="Q919">
        <f ca="1">IF(O919,C919-P919,0)</f>
        <v>0.36319120588235165</v>
      </c>
      <c r="R919">
        <f ca="1">R918+Q919*$D919</f>
        <v>0.18704346160566726</v>
      </c>
      <c r="S919">
        <f t="shared" ca="1" si="1881"/>
        <v>-0.1303642972680546</v>
      </c>
      <c r="U919">
        <f ca="1">MEDIAN2(Q919,Analysis!$B$5,2)</f>
        <v>0.36319120588235165</v>
      </c>
      <c r="V919">
        <f t="shared" ref="V919:W919" ca="1" si="1920">V918+U919*$D919</f>
        <v>0.18704346160566726</v>
      </c>
      <c r="W919">
        <f t="shared" ca="1" si="1920"/>
        <v>-0.1303642972680546</v>
      </c>
      <c r="Y919">
        <f ca="1">AVERAGE2(U919,Analysis!$B$5,2)</f>
        <v>0.36319120588235165</v>
      </c>
      <c r="Z919">
        <f t="shared" ref="Z919:AA919" ca="1" si="1921">Z918+Y919*$D919</f>
        <v>0.18704346160566726</v>
      </c>
      <c r="AA919">
        <f t="shared" ca="1" si="1921"/>
        <v>-0.1303642972680546</v>
      </c>
      <c r="AD919">
        <f ca="1">IF(B919&gt;0,C919-Analysis!$B$14,0)</f>
        <v>0.36036942505714009</v>
      </c>
      <c r="AE919">
        <f ca="1">IF(B919&gt;0,AE918+AD919*$D919,0)</f>
        <v>0.12726942325089324</v>
      </c>
      <c r="AF919">
        <f ca="1">IF(B919&gt;0,AF918+AE919*$D919,0)</f>
        <v>-0.85217951848272955</v>
      </c>
      <c r="AG919">
        <f ca="1">IF(AND(B919&gt;Analysis!$B$34,B919&lt;Analysis!$B$35),FilterInput(AD919,Analysis!$B$29,Analysis!$B$30),0)</f>
        <v>0.36036942505714009</v>
      </c>
      <c r="AH919">
        <f ca="1">MEDIAN2(AG919,Analysis!$B$5,2)</f>
        <v>0.36036942505714009</v>
      </c>
      <c r="AI919">
        <f ca="1">AVERAGE2(AH919,Analysis!$B$6,2)</f>
        <v>0.36036942505714009</v>
      </c>
      <c r="AJ919">
        <f ca="1">INTEGRAL2(AI919,$B919,AJ918,AI918,$B918,Analysis!$B$22)</f>
        <v>-9.2839744786696557E-2</v>
      </c>
      <c r="AK919">
        <f ca="1">IF(AND(B919&lt;Analysis!$B$35,B919&gt;Analysis!$B$34),INTEGRAL2(AJ919,$B919,AK918,AJ918,$B918,Analysis!$B$23),0)</f>
        <v>-1.0725512148259431</v>
      </c>
      <c r="AM919">
        <f>Analysis!$B$31*'Flight Input'!U919+IF('Flight Input'!U919 &gt; 0,Analysis!$B$32,0)</f>
        <v>-0.9474189999999999</v>
      </c>
      <c r="AN919">
        <f ca="1">_xlfn.COVARIANCE.P($AK$102:$AK$1171,AM919:AM1988)</f>
        <v>0</v>
      </c>
      <c r="AO919">
        <f t="shared" ca="1" si="1877"/>
        <v>0.12513221482594317</v>
      </c>
    </row>
    <row r="920" spans="1:41" x14ac:dyDescent="0.3">
      <c r="A920">
        <v>918</v>
      </c>
      <c r="B920">
        <f>'Flight Input'!M920</f>
        <v>20.689606999992975</v>
      </c>
      <c r="C920">
        <f ca="1">INDIRECT(CONCATENATE("'Flight Input'!",Analysis!$B$2,A920+2))</f>
        <v>5.2237563300000005</v>
      </c>
      <c r="D920">
        <f t="shared" si="1874"/>
        <v>1.7259000000194646E-2</v>
      </c>
      <c r="F920">
        <f t="shared" ca="1" si="1878"/>
        <v>203.46042924997852</v>
      </c>
      <c r="G920">
        <f t="shared" ca="1" si="1879"/>
        <v>2105.6904630212512</v>
      </c>
      <c r="I920">
        <f>SUM(D$2:D920)/COUNT(D$2:D920)</f>
        <v>2.2480399782132395E-2</v>
      </c>
      <c r="J920">
        <f>D920/I920</f>
        <v>0.76773545699628709</v>
      </c>
      <c r="L920">
        <f ca="1">VARA(C$2:C920)</f>
        <v>0.11827453705415988</v>
      </c>
      <c r="M920">
        <f ca="1">(L920-L919)/D920</f>
        <v>1.3793577429085921</v>
      </c>
      <c r="N920">
        <f t="shared" ca="1" si="1880"/>
        <v>-289.31741352011619</v>
      </c>
      <c r="O920" t="b">
        <f ca="1">IF(OR(O919,M920*MIN((B920-B$2)*Analysis!$B$19,1)&gt;Analysis!$B$18),TRUE,FALSE)</f>
        <v>1</v>
      </c>
      <c r="P920">
        <f ca="1">IF(O920,P919,SUM(C$2:C920)/COUNT(C$2:C920))</f>
        <v>9.8538943641176484</v>
      </c>
      <c r="Q920">
        <f ca="1">IF(O920,C920-P920,0)</f>
        <v>-4.6301380341176479</v>
      </c>
      <c r="R920">
        <f ca="1">R919+Q920*$D920</f>
        <v>0.10713190927392953</v>
      </c>
      <c r="S920">
        <f t="shared" ca="1" si="1881"/>
        <v>-0.12851530764587499</v>
      </c>
      <c r="U920">
        <f ca="1">MEDIAN2(Q920,Analysis!$B$5,2)</f>
        <v>-4.6301380341176479</v>
      </c>
      <c r="V920">
        <f t="shared" ref="V920:W920" ca="1" si="1922">V919+U920*$D920</f>
        <v>0.10713190927392953</v>
      </c>
      <c r="W920">
        <f t="shared" ca="1" si="1922"/>
        <v>-0.12851530764587499</v>
      </c>
      <c r="Y920">
        <f ca="1">AVERAGE2(U920,Analysis!$B$5,2)</f>
        <v>-4.6301380341176479</v>
      </c>
      <c r="Z920">
        <f t="shared" ref="Z920:AA920" ca="1" si="1923">Z919+Y920*$D920</f>
        <v>0.10713190927392953</v>
      </c>
      <c r="AA920">
        <f t="shared" ca="1" si="1923"/>
        <v>-0.12851530764587499</v>
      </c>
      <c r="AD920">
        <f ca="1">IF(B920&gt;0,C920-Analysis!$B$14,0)</f>
        <v>-4.6329598149428595</v>
      </c>
      <c r="AE920">
        <f ca="1">IF(B920&gt;0,AE919+AD920*$D920,0)</f>
        <v>4.7309169803892645E-2</v>
      </c>
      <c r="AF920">
        <f ca="1">IF(B920&gt;0,AF919+AE920*$D920,0)</f>
        <v>-0.85136300952107491</v>
      </c>
      <c r="AG920">
        <f ca="1">IF(AND(B920&gt;Analysis!$B$34,B920&lt;Analysis!$B$35),FilterInput(AD920,Analysis!$B$29,Analysis!$B$30),0)</f>
        <v>-4.6329598149428595</v>
      </c>
      <c r="AH920">
        <f ca="1">MEDIAN2(AG920,Analysis!$B$5,2)</f>
        <v>-4.6329598149428595</v>
      </c>
      <c r="AI920">
        <f ca="1">AVERAGE2(AH920,Analysis!$B$6,2)</f>
        <v>-4.6329598149428595</v>
      </c>
      <c r="AJ920">
        <f ca="1">INTEGRAL2(AI920,$B920,AJ919,AI919,$B919,Analysis!$B$22)</f>
        <v>-3.7110131292762666E-2</v>
      </c>
      <c r="AK920">
        <f ca="1">IF(AND(B920&lt;Analysis!$B$35,B920&gt;Analysis!$B$34),INTEGRAL2(AJ920,$B920,AK919,AJ919,$B919,Analysis!$B$23),0)</f>
        <v>-1.0746286113813133</v>
      </c>
      <c r="AM920">
        <f>Analysis!$B$31*'Flight Input'!U920+IF('Flight Input'!U920 &gt; 0,Analysis!$B$32,0)</f>
        <v>-0.95934099999999989</v>
      </c>
      <c r="AN920">
        <f ca="1">_xlfn.COVARIANCE.P($AK$102:$AK$1171,AM920:AM1989)</f>
        <v>0</v>
      </c>
      <c r="AO920">
        <f t="shared" ca="1" si="1877"/>
        <v>0.11528761138131338</v>
      </c>
    </row>
    <row r="921" spans="1:41" x14ac:dyDescent="0.3">
      <c r="A921">
        <v>919</v>
      </c>
      <c r="B921">
        <f>'Flight Input'!M921</f>
        <v>20.710848000002443</v>
      </c>
      <c r="C921">
        <f ca="1">INDIRECT(CONCATENATE("'Flight Input'!",Analysis!$B$2,A921+2))</f>
        <v>5.7077719200000008</v>
      </c>
      <c r="D921">
        <f t="shared" si="1874"/>
        <v>2.1241000009467825E-2</v>
      </c>
      <c r="F921">
        <f t="shared" ca="1" si="1878"/>
        <v>203.58166803338528</v>
      </c>
      <c r="G921">
        <f t="shared" ca="1" si="1879"/>
        <v>2110.0147412338756</v>
      </c>
      <c r="I921">
        <f>SUM(D$2:D921)/COUNT(D$2:D921)</f>
        <v>2.2479051142553871E-2</v>
      </c>
      <c r="J921">
        <f>D921/I921</f>
        <v>0.94492422632811401</v>
      </c>
      <c r="L921">
        <f ca="1">VARA(C$2:C921)</f>
        <v>0.13730493548655656</v>
      </c>
      <c r="M921">
        <f ca="1">(L921-L920)/D921</f>
        <v>0.89592761282021527</v>
      </c>
      <c r="N921">
        <f t="shared" ca="1" si="1880"/>
        <v>22.786855128490103</v>
      </c>
      <c r="O921" t="b">
        <f ca="1">IF(OR(O920,M921*MIN((B921-B$2)*Analysis!$B$19,1)&gt;Analysis!$B$18),TRUE,FALSE)</f>
        <v>1</v>
      </c>
      <c r="P921">
        <f ca="1">IF(O921,P920,SUM(C$2:C921)/COUNT(C$2:C921))</f>
        <v>9.8538943641176484</v>
      </c>
      <c r="Q921">
        <f ca="1">IF(O921,C921-P921,0)</f>
        <v>-4.1461224441176476</v>
      </c>
      <c r="R921">
        <f ca="1">R920+Q921*$D921</f>
        <v>1.906412239917181E-2</v>
      </c>
      <c r="S921">
        <f t="shared" ca="1" si="1881"/>
        <v>-0.12811036662181369</v>
      </c>
      <c r="U921">
        <f ca="1">MEDIAN2(Q921,Analysis!$B$5,2)</f>
        <v>-4.1461224441176476</v>
      </c>
      <c r="V921">
        <f t="shared" ref="V921:W921" ca="1" si="1924">V920+U921*$D921</f>
        <v>1.906412239917181E-2</v>
      </c>
      <c r="W921">
        <f t="shared" ca="1" si="1924"/>
        <v>-0.12811036662181369</v>
      </c>
      <c r="Y921">
        <f ca="1">AVERAGE2(U921,Analysis!$B$5,2)</f>
        <v>-4.1461224441176476</v>
      </c>
      <c r="Z921">
        <f t="shared" ref="Z921:AA921" ca="1" si="1925">Z920+Y921*$D921</f>
        <v>1.906412239917181E-2</v>
      </c>
      <c r="AA921">
        <f t="shared" ca="1" si="1925"/>
        <v>-0.12811036662181369</v>
      </c>
      <c r="AD921">
        <f ca="1">IF(B921&gt;0,C921-Analysis!$B$14,0)</f>
        <v>-4.1489442249428592</v>
      </c>
      <c r="AE921">
        <f ca="1">IF(B921&gt;0,AE920+AD921*$D921,0)</f>
        <v>-4.0818554517400102E-2</v>
      </c>
      <c r="AF921">
        <f ca="1">IF(B921&gt;0,AF920+AE921*$D921,0)</f>
        <v>-0.85223003643796547</v>
      </c>
      <c r="AG921">
        <f ca="1">IF(AND(B921&gt;Analysis!$B$34,B921&lt;Analysis!$B$35),FilterInput(AD921,Analysis!$B$29,Analysis!$B$30),0)</f>
        <v>-4.1489442249428592</v>
      </c>
      <c r="AH921">
        <f ca="1">MEDIAN2(AG921,Analysis!$B$5,2)</f>
        <v>-4.1489442249428592</v>
      </c>
      <c r="AI921">
        <f ca="1">AVERAGE2(AH921,Analysis!$B$6,2)</f>
        <v>-4.1489442249428592</v>
      </c>
      <c r="AJ921">
        <f ca="1">INTEGRAL2(AI921,$B921,AJ920,AI920,$B920,Analysis!$B$22)</f>
        <v>-0.13592489066931729</v>
      </c>
      <c r="AK921">
        <f ca="1">IF(AND(B921&lt;Analysis!$B$35,B921&gt;Analysis!$B$34),INTEGRAL2(AJ921,$B921,AK920,AJ920,$B920,Analysis!$B$23),0)</f>
        <v>-1.0754456178926106</v>
      </c>
      <c r="AM921">
        <f>Analysis!$B$31*'Flight Input'!U921+IF('Flight Input'!U921 &gt; 0,Analysis!$B$32,0)</f>
        <v>-0.9871589999999999</v>
      </c>
      <c r="AN921">
        <f ca="1">_xlfn.COVARIANCE.P($AK$102:$AK$1171,AM921:AM1990)</f>
        <v>0</v>
      </c>
      <c r="AO921">
        <f t="shared" ca="1" si="1877"/>
        <v>8.8286617892610719E-2</v>
      </c>
    </row>
    <row r="922" spans="1:41" x14ac:dyDescent="0.3">
      <c r="A922">
        <v>920</v>
      </c>
      <c r="B922">
        <f>'Flight Input'!M922</f>
        <v>20.713470999995479</v>
      </c>
      <c r="C922">
        <f ca="1">INDIRECT(CONCATENATE("'Flight Input'!",Analysis!$B$2,A922+2))</f>
        <v>6.0113227499999997</v>
      </c>
      <c r="D922">
        <f t="shared" si="1874"/>
        <v>2.6229999930365011E-3</v>
      </c>
      <c r="F922">
        <f t="shared" ca="1" si="1878"/>
        <v>203.59743573291667</v>
      </c>
      <c r="G922">
        <f t="shared" ca="1" si="1879"/>
        <v>2110.5487773063851</v>
      </c>
      <c r="I922">
        <f>SUM(D$2:D922)/COUNT(D$2:D922)</f>
        <v>2.2457468478260915E-2</v>
      </c>
      <c r="J922">
        <f>D922/I922</f>
        <v>0.11679856060248264</v>
      </c>
      <c r="L922">
        <f ca="1">VARA(C$2:C922)</f>
        <v>0.15358798669002421</v>
      </c>
      <c r="M922">
        <f ca="1">(L922-L921)/D922</f>
        <v>6.2077968916109949</v>
      </c>
      <c r="N922">
        <f t="shared" ca="1" si="1880"/>
        <v>115.7265843712775</v>
      </c>
      <c r="O922" t="b">
        <f ca="1">IF(OR(O921,M922*MIN((B922-B$2)*Analysis!$B$19,1)&gt;Analysis!$B$18),TRUE,FALSE)</f>
        <v>1</v>
      </c>
      <c r="P922">
        <f ca="1">IF(O922,P921,SUM(C$2:C922)/COUNT(C$2:C922))</f>
        <v>9.8538943641176484</v>
      </c>
      <c r="Q922">
        <f ca="1">IF(O922,C922-P922,0)</f>
        <v>-3.8425716141176487</v>
      </c>
      <c r="R922">
        <f ca="1">R921+Q922*$D922</f>
        <v>8.9850570820989607E-3</v>
      </c>
      <c r="S922">
        <f t="shared" ca="1" si="1881"/>
        <v>-0.12808679881714991</v>
      </c>
      <c r="U922">
        <f ca="1">MEDIAN2(Q922,Analysis!$B$5,2)</f>
        <v>-3.8425716141176487</v>
      </c>
      <c r="V922">
        <f t="shared" ref="V922:W922" ca="1" si="1926">V921+U922*$D922</f>
        <v>8.9850570820989607E-3</v>
      </c>
      <c r="W922">
        <f t="shared" ca="1" si="1926"/>
        <v>-0.12808679881714991</v>
      </c>
      <c r="Y922">
        <f ca="1">AVERAGE2(U922,Analysis!$B$5,2)</f>
        <v>-3.8425716141176487</v>
      </c>
      <c r="Z922">
        <f t="shared" ref="Z922:AA922" ca="1" si="1927">Z921+Y922*$D922</f>
        <v>8.9850570820989607E-3</v>
      </c>
      <c r="AA922">
        <f t="shared" ca="1" si="1927"/>
        <v>-0.12808679881714991</v>
      </c>
      <c r="AD922">
        <f ca="1">IF(B922&gt;0,C922-Analysis!$B$14,0)</f>
        <v>-3.8453933949428603</v>
      </c>
      <c r="AE922">
        <f ca="1">IF(B922&gt;0,AE921+AD922*$D922,0)</f>
        <v>-5.0905021365557829E-2</v>
      </c>
      <c r="AF922">
        <f ca="1">IF(B922&gt;0,AF921+AE922*$D922,0)</f>
        <v>-0.8523635603086529</v>
      </c>
      <c r="AG922">
        <f ca="1">IF(AND(B922&gt;Analysis!$B$34,B922&lt;Analysis!$B$35),FilterInput(AD922,Analysis!$B$29,Analysis!$B$30),0)</f>
        <v>-3.8453933949428603</v>
      </c>
      <c r="AH922">
        <f ca="1">MEDIAN2(AG922,Analysis!$B$5,2)</f>
        <v>-3.8453933949428603</v>
      </c>
      <c r="AI922">
        <f ca="1">AVERAGE2(AH922,Analysis!$B$6,2)</f>
        <v>-3.8453933949428603</v>
      </c>
      <c r="AJ922">
        <f ca="1">INTEGRAL2(AI922,$B922,AJ921,AI921,$B921,Analysis!$B$22)</f>
        <v>-0.20028712558760417</v>
      </c>
      <c r="AK922">
        <f ca="1">IF(AND(B922&lt;Analysis!$B$35,B922&gt;Analysis!$B$34),INTEGRAL2(AJ922,$B922,AK921,AJ921,$B921,Analysis!$B$23),0)</f>
        <v>-1.0650517203107388</v>
      </c>
      <c r="AM922">
        <f>Analysis!$B$31*'Flight Input'!U922+IF('Flight Input'!U922 &gt; 0,Analysis!$B$32,0)</f>
        <v>-0.99312</v>
      </c>
      <c r="AN922">
        <f ca="1">_xlfn.COVARIANCE.P($AK$102:$AK$1171,AM922:AM1991)</f>
        <v>0</v>
      </c>
      <c r="AO922">
        <f t="shared" ca="1" si="1877"/>
        <v>7.19317203107388E-2</v>
      </c>
    </row>
    <row r="923" spans="1:41" x14ac:dyDescent="0.3">
      <c r="A923">
        <v>921</v>
      </c>
      <c r="B923">
        <f>'Flight Input'!M923</f>
        <v>20.770128999996814</v>
      </c>
      <c r="C923">
        <f ca="1">INDIRECT(CONCATENATE("'Flight Input'!",Analysis!$B$2,A923+2))</f>
        <v>8.3172515400000009</v>
      </c>
      <c r="D923">
        <f t="shared" si="1874"/>
        <v>5.6658000001334585E-2</v>
      </c>
      <c r="F923">
        <f t="shared" ca="1" si="1878"/>
        <v>204.06867457068108</v>
      </c>
      <c r="G923">
        <f t="shared" ca="1" si="1879"/>
        <v>2122.1109002704829</v>
      </c>
      <c r="I923">
        <f>SUM(D$2:D923)/COUNT(D$2:D923)</f>
        <v>2.2494602605864687E-2</v>
      </c>
      <c r="J923">
        <f>D923/I923</f>
        <v>2.5187375386913025</v>
      </c>
      <c r="L923">
        <f ca="1">VARA(C$2:C923)</f>
        <v>0.15612919374913756</v>
      </c>
      <c r="M923">
        <f ca="1">(L923-L922)/D923</f>
        <v>4.4851690124139303E-2</v>
      </c>
      <c r="N923">
        <f t="shared" ca="1" si="1880"/>
        <v>40.699085565069097</v>
      </c>
      <c r="O923" t="b">
        <f ca="1">IF(OR(O922,M923*MIN((B923-B$2)*Analysis!$B$19,1)&gt;Analysis!$B$18),TRUE,FALSE)</f>
        <v>1</v>
      </c>
      <c r="P923">
        <f ca="1">IF(O923,P922,SUM(C$2:C923)/COUNT(C$2:C923))</f>
        <v>9.8538943641176484</v>
      </c>
      <c r="Q923">
        <f ca="1">IF(O923,C923-P923,0)</f>
        <v>-1.5366428241176475</v>
      </c>
      <c r="R923">
        <f ca="1">R922+Q923*$D923</f>
        <v>-7.8078052048809493E-2</v>
      </c>
      <c r="S923">
        <f t="shared" ca="1" si="1881"/>
        <v>-0.13251054509023555</v>
      </c>
      <c r="U923">
        <f ca="1">MEDIAN2(Q923,Analysis!$B$5,2)</f>
        <v>-1.5366428241176475</v>
      </c>
      <c r="V923">
        <f t="shared" ref="V923:W923" ca="1" si="1928">V922+U923*$D923</f>
        <v>-7.8078052048809493E-2</v>
      </c>
      <c r="W923">
        <f t="shared" ca="1" si="1928"/>
        <v>-0.13251054509023555</v>
      </c>
      <c r="Y923">
        <f ca="1">AVERAGE2(U923,Analysis!$B$5,2)</f>
        <v>-1.5366428241176475</v>
      </c>
      <c r="Z923">
        <f t="shared" ref="Z923:AA923" ca="1" si="1929">Z922+Y923*$D923</f>
        <v>-7.8078052048809493E-2</v>
      </c>
      <c r="AA923">
        <f t="shared" ca="1" si="1929"/>
        <v>-0.13251054509023555</v>
      </c>
      <c r="AD923">
        <f ca="1">IF(B923&gt;0,C923-Analysis!$B$14,0)</f>
        <v>-1.5394646049428591</v>
      </c>
      <c r="AE923">
        <f ca="1">IF(B923&gt;0,AE922+AD923*$D923,0)</f>
        <v>-0.13812800695446487</v>
      </c>
      <c r="AF923">
        <f ca="1">IF(B923&gt;0,AF922+AE923*$D923,0)</f>
        <v>-0.86018961692686335</v>
      </c>
      <c r="AG923">
        <f ca="1">IF(AND(B923&gt;Analysis!$B$34,B923&lt;Analysis!$B$35),FilterInput(AD923,Analysis!$B$29,Analysis!$B$30),0)</f>
        <v>-1.5394646049428591</v>
      </c>
      <c r="AH923">
        <f ca="1">MEDIAN2(AG923,Analysis!$B$5,2)</f>
        <v>-1.5394646049428591</v>
      </c>
      <c r="AI923">
        <f ca="1">AVERAGE2(AH923,Analysis!$B$6,2)</f>
        <v>-1.5394646049428591</v>
      </c>
      <c r="AJ923">
        <f ca="1">INTEGRAL2(AI923,$B923,AJ922,AI922,$B922,Analysis!$B$22)</f>
        <v>-0.30659798230652863</v>
      </c>
      <c r="AK923">
        <f ca="1">IF(AND(B923&lt;Analysis!$B$35,B923&gt;Analysis!$B$34),INTEGRAL2(AJ923,$B923,AK922,AJ922,$B922,Analysis!$B$23),0)</f>
        <v>-1.0815879681855407</v>
      </c>
      <c r="AM923">
        <f>Analysis!$B$31*'Flight Input'!U923+IF('Flight Input'!U923 &gt; 0,Analysis!$B$32,0)</f>
        <v>-1.036834</v>
      </c>
      <c r="AN923">
        <f ca="1">_xlfn.COVARIANCE.P($AK$102:$AK$1171,AM923:AM1992)</f>
        <v>0</v>
      </c>
      <c r="AO923">
        <f t="shared" ca="1" si="1877"/>
        <v>4.4753968185540671E-2</v>
      </c>
    </row>
    <row r="924" spans="1:41" x14ac:dyDescent="0.3">
      <c r="A924">
        <v>922</v>
      </c>
      <c r="B924">
        <f>'Flight Input'!M924</f>
        <v>20.781872999999905</v>
      </c>
      <c r="C924">
        <f ca="1">INDIRECT(CONCATENATE("'Flight Input'!",Analysis!$B$2,A924+2))</f>
        <v>8.6845771799999998</v>
      </c>
      <c r="D924">
        <f t="shared" si="1874"/>
        <v>1.174400000309106E-2</v>
      </c>
      <c r="F924">
        <f t="shared" ca="1" si="1878"/>
        <v>204.17066624510986</v>
      </c>
      <c r="G924">
        <f t="shared" ca="1" si="1879"/>
        <v>2124.5086805754968</v>
      </c>
      <c r="I924">
        <f>SUM(D$2:D924)/COUNT(D$2:D924)</f>
        <v>2.2482942516273828E-2</v>
      </c>
      <c r="J924">
        <f>D924/I924</f>
        <v>0.52235155583351245</v>
      </c>
      <c r="L924">
        <f ca="1">VARA(C$2:C924)</f>
        <v>0.15754890495220839</v>
      </c>
      <c r="M924">
        <f ca="1">(L924-L923)/D924</f>
        <v>0.120888215488518</v>
      </c>
      <c r="N924">
        <f t="shared" ca="1" si="1880"/>
        <v>31.277728193402382</v>
      </c>
      <c r="O924" t="b">
        <f ca="1">IF(OR(O923,M924*MIN((B924-B$2)*Analysis!$B$19,1)&gt;Analysis!$B$18),TRUE,FALSE)</f>
        <v>1</v>
      </c>
      <c r="P924">
        <f ca="1">IF(O924,P923,SUM(C$2:C924)/COUNT(C$2:C924))</f>
        <v>9.8538943641176484</v>
      </c>
      <c r="Q924">
        <f ca="1">IF(O924,C924-P924,0)</f>
        <v>-1.1693171841176486</v>
      </c>
      <c r="R924">
        <f ca="1">R923+Q924*$D924</f>
        <v>-9.181051306270159E-2</v>
      </c>
      <c r="S924">
        <f t="shared" ca="1" si="1881"/>
        <v>-0.13358876775592771</v>
      </c>
      <c r="U924">
        <f ca="1">MEDIAN2(Q924,Analysis!$B$5,2)</f>
        <v>-1.1693171841176486</v>
      </c>
      <c r="V924">
        <f t="shared" ref="V924:W924" ca="1" si="1930">V923+U924*$D924</f>
        <v>-9.181051306270159E-2</v>
      </c>
      <c r="W924">
        <f t="shared" ca="1" si="1930"/>
        <v>-0.13358876775592771</v>
      </c>
      <c r="Y924">
        <f ca="1">AVERAGE2(U924,Analysis!$B$5,2)</f>
        <v>-1.1693171841176486</v>
      </c>
      <c r="Z924">
        <f t="shared" ref="Z924:AA924" ca="1" si="1931">Z923+Y924*$D924</f>
        <v>-9.181051306270159E-2</v>
      </c>
      <c r="AA924">
        <f t="shared" ca="1" si="1931"/>
        <v>-0.13358876775592771</v>
      </c>
      <c r="AD924">
        <f ca="1">IF(B924&gt;0,C924-Analysis!$B$14,0)</f>
        <v>-1.1721389649428602</v>
      </c>
      <c r="AE924">
        <f ca="1">IF(B924&gt;0,AE923+AD924*$D924,0)</f>
        <v>-0.15189360696237697</v>
      </c>
      <c r="AF924">
        <f ca="1">IF(B924&gt;0,AF923+AE924*$D924,0)</f>
        <v>-0.86197345544749904</v>
      </c>
      <c r="AG924">
        <f ca="1">IF(AND(B924&gt;Analysis!$B$34,B924&lt;Analysis!$B$35),FilterInput(AD924,Analysis!$B$29,Analysis!$B$30),0)</f>
        <v>-1.1721389649428602</v>
      </c>
      <c r="AH924">
        <f ca="1">MEDIAN2(AG924,Analysis!$B$5,2)</f>
        <v>-1.1721389649428602</v>
      </c>
      <c r="AI924">
        <f ca="1">AVERAGE2(AH924,Analysis!$B$6,2)</f>
        <v>-1.1721389649428602</v>
      </c>
      <c r="AJ924">
        <f ca="1">INTEGRAL2(AI924,$B924,AJ923,AI923,$B923,Analysis!$B$22)</f>
        <v>-0.33503283683714646</v>
      </c>
      <c r="AK924">
        <f ca="1">IF(AND(B924&lt;Analysis!$B$35,B924&gt;Analysis!$B$34),INTEGRAL2(AJ924,$B924,AK923,AJ923,$B923,Analysis!$B$23),0)</f>
        <v>-1.0844451491474263</v>
      </c>
      <c r="AM924">
        <f>Analysis!$B$31*'Flight Input'!U924+IF('Flight Input'!U924 &gt; 0,Analysis!$B$32,0)</f>
        <v>-1.0427949999999999</v>
      </c>
      <c r="AN924">
        <f ca="1">_xlfn.COVARIANCE.P($AK$102:$AK$1171,AM924:AM1993)</f>
        <v>0</v>
      </c>
      <c r="AO924">
        <f t="shared" ca="1" si="1877"/>
        <v>4.1650149147426374E-2</v>
      </c>
    </row>
    <row r="925" spans="1:41" x14ac:dyDescent="0.3">
      <c r="A925">
        <v>923</v>
      </c>
      <c r="B925">
        <f>'Flight Input'!M925</f>
        <v>20.851871999999275</v>
      </c>
      <c r="C925">
        <f ca="1">INDIRECT(CONCATENATE("'Flight Input'!",Analysis!$B$2,A925+2))</f>
        <v>8.7082094699999999</v>
      </c>
      <c r="D925">
        <f t="shared" si="1874"/>
        <v>6.9998999999370426E-2</v>
      </c>
      <c r="F925">
        <f t="shared" ca="1" si="1878"/>
        <v>204.78023219979491</v>
      </c>
      <c r="G925">
        <f t="shared" ca="1" si="1879"/>
        <v>2138.8430920491214</v>
      </c>
      <c r="I925">
        <f>SUM(D$2:D925)/COUNT(D$2:D925)</f>
        <v>2.2534422535215426E-2</v>
      </c>
      <c r="J925">
        <f>D925/I925</f>
        <v>3.1063143459735985</v>
      </c>
      <c r="L925">
        <f ca="1">VARA(C$2:C925)</f>
        <v>0.15890082676722292</v>
      </c>
      <c r="M925">
        <f ca="1">(L925-L924)/D925</f>
        <v>1.9313444692448369E-2</v>
      </c>
      <c r="N925">
        <f t="shared" ca="1" si="1880"/>
        <v>0.33760896584540723</v>
      </c>
      <c r="O925" t="b">
        <f ca="1">IF(OR(O924,M925*MIN((B925-B$2)*Analysis!$B$19,1)&gt;Analysis!$B$18),TRUE,FALSE)</f>
        <v>1</v>
      </c>
      <c r="P925">
        <f ca="1">IF(O925,P924,SUM(C$2:C925)/COUNT(C$2:C925))</f>
        <v>9.8538943641176484</v>
      </c>
      <c r="Q925">
        <f ca="1">IF(O925,C925-P925,0)</f>
        <v>-1.1456848941176485</v>
      </c>
      <c r="R925">
        <f ca="1">R924+Q925*$D925</f>
        <v>-0.17200730996532157</v>
      </c>
      <c r="S925">
        <f t="shared" ca="1" si="1881"/>
        <v>-0.14562910744608196</v>
      </c>
      <c r="U925">
        <f ca="1">MEDIAN2(Q925,Analysis!$B$5,2)</f>
        <v>-1.1456848941176485</v>
      </c>
      <c r="V925">
        <f t="shared" ref="V925:W925" ca="1" si="1932">V924+U925*$D925</f>
        <v>-0.17200730996532157</v>
      </c>
      <c r="W925">
        <f t="shared" ca="1" si="1932"/>
        <v>-0.14562910744608196</v>
      </c>
      <c r="Y925">
        <f ca="1">AVERAGE2(U925,Analysis!$B$5,2)</f>
        <v>-1.1456848941176485</v>
      </c>
      <c r="Z925">
        <f t="shared" ref="Z925:AA925" ca="1" si="1933">Z924+Y925*$D925</f>
        <v>-0.17200730996532157</v>
      </c>
      <c r="AA925">
        <f t="shared" ca="1" si="1933"/>
        <v>-0.14562910744608196</v>
      </c>
      <c r="AD925">
        <f ca="1">IF(B925&gt;0,C925-Analysis!$B$14,0)</f>
        <v>-1.1485066749428601</v>
      </c>
      <c r="AE925">
        <f ca="1">IF(B925&gt;0,AE924+AD925*$D925,0)</f>
        <v>-0.23228792570097917</v>
      </c>
      <c r="AF925">
        <f ca="1">IF(B925&gt;0,AF924+AE925*$D925,0)</f>
        <v>-0.87823337795849565</v>
      </c>
      <c r="AG925">
        <f ca="1">IF(AND(B925&gt;Analysis!$B$34,B925&lt;Analysis!$B$35),FilterInput(AD925,Analysis!$B$29,Analysis!$B$30),0)</f>
        <v>-1.1485066749428601</v>
      </c>
      <c r="AH925">
        <f ca="1">MEDIAN2(AG925,Analysis!$B$5,2)</f>
        <v>-1.1485066749428601</v>
      </c>
      <c r="AI925">
        <f ca="1">AVERAGE2(AH925,Analysis!$B$6,2)</f>
        <v>-1.1485066749428601</v>
      </c>
      <c r="AJ925">
        <f ca="1">INTEGRAL2(AI925,$B925,AJ924,AI924,$B924,Analysis!$B$22)</f>
        <v>-0.41558549418073015</v>
      </c>
      <c r="AK925">
        <f ca="1">IF(AND(B925&lt;Analysis!$B$35,B925&gt;Analysis!$B$34),INTEGRAL2(AJ925,$B925,AK924,AJ924,$B924,Analysis!$B$23),0)</f>
        <v>-1.1130236260884603</v>
      </c>
      <c r="AM925">
        <f>Analysis!$B$31*'Flight Input'!U925+IF('Flight Input'!U925 &gt; 0,Analysis!$B$32,0)</f>
        <v>-1.0726</v>
      </c>
      <c r="AN925">
        <f ca="1">_xlfn.COVARIANCE.P($AK$102:$AK$1171,AM925:AM1994)</f>
        <v>0</v>
      </c>
      <c r="AO925">
        <f t="shared" ca="1" si="1877"/>
        <v>4.0423626088460285E-2</v>
      </c>
    </row>
    <row r="926" spans="1:41" x14ac:dyDescent="0.3">
      <c r="A926">
        <v>924</v>
      </c>
      <c r="B926">
        <f>'Flight Input'!M926</f>
        <v>20.910011999993003</v>
      </c>
      <c r="C926">
        <f ca="1">INDIRECT(CONCATENATE("'Flight Input'!",Analysis!$B$2,A926+2))</f>
        <v>8.4660005700000003</v>
      </c>
      <c r="D926">
        <f t="shared" si="1874"/>
        <v>5.8139999993727542E-2</v>
      </c>
      <c r="F926">
        <f t="shared" ca="1" si="1878"/>
        <v>205.2724454728816</v>
      </c>
      <c r="G926">
        <f t="shared" ca="1" si="1879"/>
        <v>2150.7776320276271</v>
      </c>
      <c r="I926">
        <f>SUM(D$2:D926)/COUNT(D$2:D926)</f>
        <v>2.2572956709954076E-2</v>
      </c>
      <c r="J926">
        <f>D926/I926</f>
        <v>2.5756484071087304</v>
      </c>
      <c r="L926">
        <f ca="1">VARA(C$2:C926)</f>
        <v>0.16093045155649066</v>
      </c>
      <c r="M926">
        <f ca="1">(L926-L925)/D926</f>
        <v>3.4909267105034558E-2</v>
      </c>
      <c r="N926">
        <f t="shared" ca="1" si="1880"/>
        <v>-4.1659597527714212</v>
      </c>
      <c r="O926" t="b">
        <f ca="1">IF(OR(O925,M926*MIN((B926-B$2)*Analysis!$B$19,1)&gt;Analysis!$B$18),TRUE,FALSE)</f>
        <v>1</v>
      </c>
      <c r="P926">
        <f ca="1">IF(O926,P925,SUM(C$2:C926)/COUNT(C$2:C926))</f>
        <v>9.8538943641176484</v>
      </c>
      <c r="Q926">
        <f ca="1">IF(O926,C926-P926,0)</f>
        <v>-1.3878937941176481</v>
      </c>
      <c r="R926">
        <f ca="1">R925+Q926*$D926</f>
        <v>-0.25269945514661613</v>
      </c>
      <c r="S926">
        <f t="shared" ca="1" si="1881"/>
        <v>-0.16032105376672118</v>
      </c>
      <c r="U926">
        <f ca="1">MEDIAN2(Q926,Analysis!$B$5,2)</f>
        <v>-1.3878937941176481</v>
      </c>
      <c r="V926">
        <f t="shared" ref="V926:W926" ca="1" si="1934">V925+U926*$D926</f>
        <v>-0.25269945514661613</v>
      </c>
      <c r="W926">
        <f t="shared" ca="1" si="1934"/>
        <v>-0.16032105376672118</v>
      </c>
      <c r="Y926">
        <f ca="1">AVERAGE2(U926,Analysis!$B$5,2)</f>
        <v>-1.3878937941176481</v>
      </c>
      <c r="Z926">
        <f t="shared" ref="Z926:AA926" ca="1" si="1935">Z925+Y926*$D926</f>
        <v>-0.25269945514661613</v>
      </c>
      <c r="AA926">
        <f t="shared" ca="1" si="1935"/>
        <v>-0.16032105376672118</v>
      </c>
      <c r="AD926">
        <f ca="1">IF(B926&gt;0,C926-Analysis!$B$14,0)</f>
        <v>-1.3907155749428597</v>
      </c>
      <c r="AE926">
        <f ca="1">IF(B926&gt;0,AE925+AD926*$D926,0)</f>
        <v>-0.3131441292194338</v>
      </c>
      <c r="AF926">
        <f ca="1">IF(B926&gt;0,AF925+AE926*$D926,0)</f>
        <v>-0.89643957762934934</v>
      </c>
      <c r="AG926">
        <f ca="1">IF(AND(B926&gt;Analysis!$B$34,B926&lt;Analysis!$B$35),FilterInput(AD926,Analysis!$B$29,Analysis!$B$30),0)</f>
        <v>-1.3907155749428597</v>
      </c>
      <c r="AH926">
        <f ca="1">MEDIAN2(AG926,Analysis!$B$5,2)</f>
        <v>-1.3907155749428597</v>
      </c>
      <c r="AI926">
        <f ca="1">AVERAGE2(AH926,Analysis!$B$6,2)</f>
        <v>-1.3907155749428597</v>
      </c>
      <c r="AJ926">
        <f ca="1">INTEGRAL2(AI926,$B926,AJ925,AI925,$B925,Analysis!$B$22)</f>
        <v>-0.49448786257513505</v>
      </c>
      <c r="AK926">
        <f ca="1">IF(AND(B926&lt;Analysis!$B$35,B926&gt;Analysis!$B$34),INTEGRAL2(AJ926,$B926,AK925,AJ925,$B925,Analysis!$B$23),0)</f>
        <v>-1.1411692365190322</v>
      </c>
      <c r="AM926">
        <f>Analysis!$B$31*'Flight Input'!U926+IF('Flight Input'!U926 &gt; 0,Analysis!$B$32,0)</f>
        <v>-1.0567039999999999</v>
      </c>
      <c r="AN926">
        <f ca="1">_xlfn.COVARIANCE.P($AK$102:$AK$1171,AM926:AM1995)</f>
        <v>0</v>
      </c>
      <c r="AO926">
        <f t="shared" ca="1" si="1877"/>
        <v>8.4465236519032372E-2</v>
      </c>
    </row>
    <row r="927" spans="1:41" x14ac:dyDescent="0.3">
      <c r="A927">
        <v>925</v>
      </c>
      <c r="B927">
        <f>'Flight Input'!M927</f>
        <v>20.917421000005561</v>
      </c>
      <c r="C927">
        <f ca="1">INDIRECT(CONCATENATE("'Flight Input'!",Analysis!$B$2,A927+2))</f>
        <v>8.6346835199999994</v>
      </c>
      <c r="D927">
        <f t="shared" si="1874"/>
        <v>7.4090000125579536E-3</v>
      </c>
      <c r="F927">
        <f t="shared" ca="1" si="1878"/>
        <v>205.3364198431897</v>
      </c>
      <c r="G927">
        <f t="shared" ca="1" si="1879"/>
        <v>2152.2989695648239</v>
      </c>
      <c r="I927">
        <f>SUM(D$2:D927)/COUNT(D$2:D927)</f>
        <v>2.2556563243254189E-2</v>
      </c>
      <c r="J927">
        <f>D927/I927</f>
        <v>0.32846315871163145</v>
      </c>
      <c r="L927">
        <f ca="1">VARA(C$2:C927)</f>
        <v>0.16246231593516122</v>
      </c>
      <c r="M927">
        <f ca="1">(L927-L926)/D927</f>
        <v>0.20675723796384307</v>
      </c>
      <c r="N927">
        <f t="shared" ca="1" si="1880"/>
        <v>22.76730324120507</v>
      </c>
      <c r="O927" t="b">
        <f ca="1">IF(OR(O926,M927*MIN((B927-B$2)*Analysis!$B$19,1)&gt;Analysis!$B$18),TRUE,FALSE)</f>
        <v>1</v>
      </c>
      <c r="P927">
        <f ca="1">IF(O927,P926,SUM(C$2:C927)/COUNT(C$2:C927))</f>
        <v>9.8538943641176484</v>
      </c>
      <c r="Q927">
        <f ca="1">IF(O927,C927-P927,0)</f>
        <v>-1.219210844117649</v>
      </c>
      <c r="R927">
        <f ca="1">R926+Q927*$D927</f>
        <v>-0.26173258830599461</v>
      </c>
      <c r="S927">
        <f t="shared" ca="1" si="1881"/>
        <v>-0.16226023051676711</v>
      </c>
      <c r="U927">
        <f ca="1">MEDIAN2(Q927,Analysis!$B$5,2)</f>
        <v>-1.219210844117649</v>
      </c>
      <c r="V927">
        <f t="shared" ref="V927:W927" ca="1" si="1936">V926+U927*$D927</f>
        <v>-0.26173258830599461</v>
      </c>
      <c r="W927">
        <f t="shared" ca="1" si="1936"/>
        <v>-0.16226023051676711</v>
      </c>
      <c r="Y927">
        <f ca="1">AVERAGE2(U927,Analysis!$B$5,2)</f>
        <v>-1.219210844117649</v>
      </c>
      <c r="Z927">
        <f t="shared" ref="Z927:AA927" ca="1" si="1937">Z926+Y927*$D927</f>
        <v>-0.26173258830599461</v>
      </c>
      <c r="AA927">
        <f t="shared" ca="1" si="1937"/>
        <v>-0.16226023051676711</v>
      </c>
      <c r="AD927">
        <f ca="1">IF(B927&gt;0,C927-Analysis!$B$14,0)</f>
        <v>-1.2220326249428606</v>
      </c>
      <c r="AE927">
        <f ca="1">IF(B927&gt;0,AE926+AD927*$D927,0)</f>
        <v>-0.3221981689529817</v>
      </c>
      <c r="AF927">
        <f ca="1">IF(B927&gt;0,AF926+AE927*$D927,0)</f>
        <v>-0.8988267438671681</v>
      </c>
      <c r="AG927">
        <f ca="1">IF(AND(B927&gt;Analysis!$B$34,B927&lt;Analysis!$B$35),FilterInput(AD927,Analysis!$B$29,Analysis!$B$30),0)</f>
        <v>-1.2220326249428606</v>
      </c>
      <c r="AH927">
        <f ca="1">MEDIAN2(AG927,Analysis!$B$5,2)</f>
        <v>-1.2220326249428606</v>
      </c>
      <c r="AI927">
        <f ca="1">AVERAGE2(AH927,Analysis!$B$6,2)</f>
        <v>-1.2220326249428606</v>
      </c>
      <c r="AJ927">
        <f ca="1">INTEGRAL2(AI927,$B927,AJ926,AI926,$B926,Analysis!$B$22)</f>
        <v>-0.51421976752880805</v>
      </c>
      <c r="AK927">
        <f ca="1">IF(AND(B927&lt;Analysis!$B$35,B927&gt;Analysis!$B$34),INTEGRAL2(AJ927,$B927,AK926,AJ926,$B926,Analysis!$B$23),0)</f>
        <v>-1.1437939513999955</v>
      </c>
      <c r="AM927">
        <f>Analysis!$B$31*'Flight Input'!U927+IF('Flight Input'!U927 &gt; 0,Analysis!$B$32,0)</f>
        <v>-1.062665</v>
      </c>
      <c r="AN927">
        <f ca="1">_xlfn.COVARIANCE.P($AK$102:$AK$1171,AM927:AM1996)</f>
        <v>0</v>
      </c>
      <c r="AO927">
        <f t="shared" ca="1" si="1877"/>
        <v>8.1128951399995541E-2</v>
      </c>
    </row>
    <row r="928" spans="1:41" x14ac:dyDescent="0.3">
      <c r="A928">
        <v>926</v>
      </c>
      <c r="B928">
        <f>'Flight Input'!M928</f>
        <v>20.990090000006603</v>
      </c>
      <c r="C928">
        <f ca="1">INDIRECT(CONCATENATE("'Flight Input'!",Analysis!$B$2,A928+2))</f>
        <v>9.1334631599999998</v>
      </c>
      <c r="D928">
        <f t="shared" si="1874"/>
        <v>7.266900000104215E-2</v>
      </c>
      <c r="F928">
        <f t="shared" ca="1" si="1878"/>
        <v>206.00013947757327</v>
      </c>
      <c r="G928">
        <f t="shared" ca="1" si="1879"/>
        <v>2167.2687937007345</v>
      </c>
      <c r="I928">
        <f>SUM(D$2:D928)/COUNT(D$2:D928)</f>
        <v>2.2610680345584413E-2</v>
      </c>
      <c r="J928">
        <f>D928/I928</f>
        <v>3.2139236365452182</v>
      </c>
      <c r="L928">
        <f ca="1">VARA(C$2:C928)</f>
        <v>0.1629045383483021</v>
      </c>
      <c r="M928">
        <f ca="1">(L928-L927)/D928</f>
        <v>6.0854341347002542E-3</v>
      </c>
      <c r="N928">
        <f t="shared" ca="1" si="1880"/>
        <v>6.863719605235346</v>
      </c>
      <c r="O928" t="b">
        <f ca="1">IF(OR(O927,M928*MIN((B928-B$2)*Analysis!$B$19,1)&gt;Analysis!$B$18),TRUE,FALSE)</f>
        <v>1</v>
      </c>
      <c r="P928">
        <f ca="1">IF(O928,P927,SUM(C$2:C928)/COUNT(C$2:C928))</f>
        <v>9.8538943641176484</v>
      </c>
      <c r="Q928">
        <f ca="1">IF(O928,C928-P928,0)</f>
        <v>-0.7204312041176486</v>
      </c>
      <c r="R928">
        <f ca="1">R927+Q928*$D928</f>
        <v>-0.31408560347877079</v>
      </c>
      <c r="S928">
        <f t="shared" ca="1" si="1881"/>
        <v>-0.18508451723629321</v>
      </c>
      <c r="U928">
        <f ca="1">MEDIAN2(Q928,Analysis!$B$5,2)</f>
        <v>-0.7204312041176486</v>
      </c>
      <c r="V928">
        <f t="shared" ref="V928:W928" ca="1" si="1938">V927+U928*$D928</f>
        <v>-0.31408560347877079</v>
      </c>
      <c r="W928">
        <f t="shared" ca="1" si="1938"/>
        <v>-0.18508451723629321</v>
      </c>
      <c r="Y928">
        <f ca="1">AVERAGE2(U928,Analysis!$B$5,2)</f>
        <v>-0.7204312041176486</v>
      </c>
      <c r="Z928">
        <f t="shared" ref="Z928:AA928" ca="1" si="1939">Z927+Y928*$D928</f>
        <v>-0.31408560347877079</v>
      </c>
      <c r="AA928">
        <f t="shared" ca="1" si="1939"/>
        <v>-0.18508451723629321</v>
      </c>
      <c r="AD928">
        <f ca="1">IF(B928&gt;0,C928-Analysis!$B$14,0)</f>
        <v>-0.72325298494286017</v>
      </c>
      <c r="AE928">
        <f ca="1">IF(B928&gt;0,AE927+AD928*$D928,0)</f>
        <v>-0.37475624011654812</v>
      </c>
      <c r="AF928">
        <f ca="1">IF(B928&gt;0,AF927+AE928*$D928,0)</f>
        <v>-0.92605990508058811</v>
      </c>
      <c r="AG928">
        <f ca="1">IF(AND(B928&gt;Analysis!$B$34,B928&lt;Analysis!$B$35),FilterInput(AD928,Analysis!$B$29,Analysis!$B$30),0)</f>
        <v>-0.72325298494286017</v>
      </c>
      <c r="AH928">
        <f ca="1">MEDIAN2(AG928,Analysis!$B$5,2)</f>
        <v>-0.72325298494286017</v>
      </c>
      <c r="AI928">
        <f ca="1">AVERAGE2(AH928,Analysis!$B$6,2)</f>
        <v>-0.72325298494286017</v>
      </c>
      <c r="AJ928">
        <f ca="1">INTEGRAL2(AI928,$B928,AJ927,AI927,$B927,Analysis!$B$22)</f>
        <v>-0.56999692318722994</v>
      </c>
      <c r="AK928">
        <f ca="1">IF(AND(B928&lt;Analysis!$B$35,B928&gt;Analysis!$B$34),INTEGRAL2(AJ928,$B928,AK927,AJ927,$B927,Analysis!$B$23),0)</f>
        <v>-1.1848734976654349</v>
      </c>
      <c r="AM928">
        <f>Analysis!$B$31*'Flight Input'!U928+IF('Flight Input'!U928 &gt; 0,Analysis!$B$32,0)</f>
        <v>-1.1481059999999998</v>
      </c>
      <c r="AN928">
        <f ca="1">_xlfn.COVARIANCE.P($AK$102:$AK$1171,AM928:AM1997)</f>
        <v>0</v>
      </c>
      <c r="AO928">
        <f t="shared" ca="1" si="1877"/>
        <v>3.6767497665435078E-2</v>
      </c>
    </row>
    <row r="929" spans="1:41" x14ac:dyDescent="0.3">
      <c r="A929">
        <v>927</v>
      </c>
      <c r="B929">
        <f>'Flight Input'!M929</f>
        <v>21.059141000005184</v>
      </c>
      <c r="C929">
        <f ca="1">INDIRECT(CONCATENATE("'Flight Input'!",Analysis!$B$2,A929+2))</f>
        <v>9.0358929000000003</v>
      </c>
      <c r="D929">
        <f t="shared" si="1874"/>
        <v>6.9050999998580664E-2</v>
      </c>
      <c r="F929">
        <f t="shared" ca="1" si="1878"/>
        <v>206.62407691819834</v>
      </c>
      <c r="G929">
        <f t="shared" ca="1" si="1879"/>
        <v>2181.5363928357197</v>
      </c>
      <c r="I929">
        <f>SUM(D$2:D929)/COUNT(D$2:D929)</f>
        <v>2.2660777777788292E-2</v>
      </c>
      <c r="J929">
        <f>D929/I929</f>
        <v>3.047159310933417</v>
      </c>
      <c r="L929">
        <f ca="1">VARA(C$2:C929)</f>
        <v>0.16351368092407539</v>
      </c>
      <c r="M929">
        <f ca="1">(L929-L928)/D929</f>
        <v>8.8216329348715875E-3</v>
      </c>
      <c r="N929">
        <f t="shared" ca="1" si="1880"/>
        <v>-1.4130173350422877</v>
      </c>
      <c r="O929" t="b">
        <f ca="1">IF(OR(O928,M929*MIN((B929-B$2)*Analysis!$B$19,1)&gt;Analysis!$B$18),TRUE,FALSE)</f>
        <v>1</v>
      </c>
      <c r="P929">
        <f ca="1">IF(O929,P928,SUM(C$2:C929)/COUNT(C$2:C929))</f>
        <v>9.8538943641176484</v>
      </c>
      <c r="Q929">
        <f ca="1">IF(O929,C929-P929,0)</f>
        <v>-0.81800146411764807</v>
      </c>
      <c r="R929">
        <f ca="1">R928+Q929*$D929</f>
        <v>-0.37056942257639747</v>
      </c>
      <c r="S929">
        <f t="shared" ca="1" si="1881"/>
        <v>-0.21067270643409008</v>
      </c>
      <c r="U929">
        <f ca="1">MEDIAN2(Q929,Analysis!$B$5,2)</f>
        <v>-0.81800146411764807</v>
      </c>
      <c r="V929">
        <f t="shared" ref="V929:W929" ca="1" si="1940">V928+U929*$D929</f>
        <v>-0.37056942257639747</v>
      </c>
      <c r="W929">
        <f t="shared" ca="1" si="1940"/>
        <v>-0.21067270643409008</v>
      </c>
      <c r="Y929">
        <f ca="1">AVERAGE2(U929,Analysis!$B$5,2)</f>
        <v>-0.81800146411764807</v>
      </c>
      <c r="Z929">
        <f t="shared" ref="Z929:AA929" ca="1" si="1941">Z928+Y929*$D929</f>
        <v>-0.37056942257639747</v>
      </c>
      <c r="AA929">
        <f t="shared" ca="1" si="1941"/>
        <v>-0.21067270643409008</v>
      </c>
      <c r="AD929">
        <f ca="1">IF(B929&gt;0,C929-Analysis!$B$14,0)</f>
        <v>-0.82082324494285963</v>
      </c>
      <c r="AE929">
        <f ca="1">IF(B929&gt;0,AE928+AD929*$D929,0)</f>
        <v>-0.43143490600193252</v>
      </c>
      <c r="AF929">
        <f ca="1">IF(B929&gt;0,AF928+AE929*$D929,0)</f>
        <v>-0.95585091677431522</v>
      </c>
      <c r="AG929">
        <f ca="1">IF(AND(B929&gt;Analysis!$B$34,B929&lt;Analysis!$B$35),FilterInput(AD929,Analysis!$B$29,Analysis!$B$30),0)</f>
        <v>-0.82082324494285963</v>
      </c>
      <c r="AH929">
        <f ca="1">MEDIAN2(AG929,Analysis!$B$5,2)</f>
        <v>-0.82082324494285963</v>
      </c>
      <c r="AI929">
        <f ca="1">AVERAGE2(AH929,Analysis!$B$6,2)</f>
        <v>-0.82082324494285963</v>
      </c>
      <c r="AJ929">
        <f ca="1">INTEGRAL2(AI929,$B929,AJ928,AI928,$B928,Analysis!$B$22)</f>
        <v>-0.62601288394247956</v>
      </c>
      <c r="AK929">
        <f ca="1">IF(AND(B929&lt;Analysis!$B$35,B929&gt;Analysis!$B$34),INTEGRAL2(AJ929,$B929,AK928,AJ928,$B928,Analysis!$B$23),0)</f>
        <v>-1.2277393177808409</v>
      </c>
      <c r="AM929">
        <f>Analysis!$B$31*'Flight Input'!U929+IF('Flight Input'!U929 &gt; 0,Analysis!$B$32,0)</f>
        <v>-1.1481059999999998</v>
      </c>
      <c r="AN929">
        <f ca="1">_xlfn.COVARIANCE.P($AK$102:$AK$1171,AM929:AM1998)</f>
        <v>0</v>
      </c>
      <c r="AO929">
        <f t="shared" ca="1" si="1877"/>
        <v>7.963331778084104E-2</v>
      </c>
    </row>
    <row r="930" spans="1:41" x14ac:dyDescent="0.3">
      <c r="A930">
        <v>928</v>
      </c>
      <c r="B930">
        <f>'Flight Input'!M930</f>
        <v>21.123573999997461</v>
      </c>
      <c r="C930">
        <f ca="1">INDIRECT(CONCATENATE("'Flight Input'!",Analysis!$B$2,A930+2))</f>
        <v>9.5394205799999998</v>
      </c>
      <c r="D930">
        <f t="shared" si="1874"/>
        <v>6.4432999992277473E-2</v>
      </c>
      <c r="F930">
        <f t="shared" ca="1" si="1878"/>
        <v>207.23873040435581</v>
      </c>
      <c r="G930">
        <f t="shared" ca="1" si="1879"/>
        <v>2194.8894059502632</v>
      </c>
      <c r="I930">
        <f>SUM(D$2:D930)/COUNT(D$2:D930)</f>
        <v>2.2705790948278043E-2</v>
      </c>
      <c r="J930">
        <f>D930/I930</f>
        <v>2.8377342211531253</v>
      </c>
      <c r="L930">
        <f ca="1">VARA(C$2:C930)</f>
        <v>0.16346858720892646</v>
      </c>
      <c r="M930">
        <f ca="1">(L930-L929)/D930</f>
        <v>-6.9985434721867306E-4</v>
      </c>
      <c r="N930">
        <f t="shared" ca="1" si="1880"/>
        <v>7.8147483441768824</v>
      </c>
      <c r="O930" t="b">
        <f ca="1">IF(OR(O929,M930*MIN((B930-B$2)*Analysis!$B$19,1)&gt;Analysis!$B$18),TRUE,FALSE)</f>
        <v>1</v>
      </c>
      <c r="P930">
        <f ca="1">IF(O930,P929,SUM(C$2:C930)/COUNT(C$2:C930))</f>
        <v>9.8538943641176484</v>
      </c>
      <c r="Q930">
        <f ca="1">IF(O930,C930-P930,0)</f>
        <v>-0.31447378411764859</v>
      </c>
      <c r="R930">
        <f ca="1">R929+Q930*$D930</f>
        <v>-0.3908319119060214</v>
      </c>
      <c r="S930">
        <f t="shared" ca="1" si="1881"/>
        <v>-0.23585517901091255</v>
      </c>
      <c r="U930">
        <f ca="1">MEDIAN2(Q930,Analysis!$B$5,2)</f>
        <v>-0.31447378411764859</v>
      </c>
      <c r="V930">
        <f t="shared" ref="V930:W930" ca="1" si="1942">V929+U930*$D930</f>
        <v>-0.3908319119060214</v>
      </c>
      <c r="W930">
        <f t="shared" ca="1" si="1942"/>
        <v>-0.23585517901091255</v>
      </c>
      <c r="Y930">
        <f ca="1">AVERAGE2(U930,Analysis!$B$5,2)</f>
        <v>-0.31447378411764859</v>
      </c>
      <c r="Z930">
        <f t="shared" ref="Z930:AA930" ca="1" si="1943">Z929+Y930*$D930</f>
        <v>-0.3908319119060214</v>
      </c>
      <c r="AA930">
        <f t="shared" ca="1" si="1943"/>
        <v>-0.23585517901091255</v>
      </c>
      <c r="AD930">
        <f ca="1">IF(B930&gt;0,C930-Analysis!$B$14,0)</f>
        <v>-0.31729556494286015</v>
      </c>
      <c r="AE930">
        <f ca="1">IF(B930&gt;0,AE929+AD930*$D930,0)</f>
        <v>-0.45187921113544549</v>
      </c>
      <c r="AF930">
        <f ca="1">IF(B930&gt;0,AF929+AE930*$D930,0)</f>
        <v>-0.98496684998191575</v>
      </c>
      <c r="AG930">
        <f ca="1">IF(AND(B930&gt;Analysis!$B$34,B930&lt;Analysis!$B$35),FilterInput(AD930,Analysis!$B$29,Analysis!$B$30),0)</f>
        <v>-0.31729556494286015</v>
      </c>
      <c r="AH930">
        <f ca="1">MEDIAN2(AG930,Analysis!$B$5,2)</f>
        <v>-0.31729556494286015</v>
      </c>
      <c r="AI930">
        <f ca="1">AVERAGE2(AH930,Analysis!$B$6,2)</f>
        <v>-0.31729556494286015</v>
      </c>
      <c r="AJ930">
        <f ca="1">INTEGRAL2(AI930,$B930,AJ929,AI929,$B929,Analysis!$B$22)</f>
        <v>-0.65012230604941157</v>
      </c>
      <c r="AK930">
        <f ca="1">IF(AND(B930&lt;Analysis!$B$35,B930&gt;Analysis!$B$34),INTEGRAL2(AJ930,$B930,AK929,AJ929,$B929,Analysis!$B$23),0)</f>
        <v>-1.2694621390352843</v>
      </c>
      <c r="AM930">
        <f>Analysis!$B$31*'Flight Input'!U930+IF('Flight Input'!U930 &gt; 0,Analysis!$B$32,0)</f>
        <v>-1.2017549999999999</v>
      </c>
      <c r="AN930">
        <f ca="1">_xlfn.COVARIANCE.P($AK$102:$AK$1171,AM930:AM1999)</f>
        <v>0</v>
      </c>
      <c r="AO930">
        <f t="shared" ca="1" si="1877"/>
        <v>6.7707139035284358E-2</v>
      </c>
    </row>
    <row r="931" spans="1:41" x14ac:dyDescent="0.3">
      <c r="A931">
        <v>929</v>
      </c>
      <c r="B931">
        <f>'Flight Input'!M931</f>
        <v>21.189335000002757</v>
      </c>
      <c r="C931">
        <f ca="1">INDIRECT(CONCATENATE("'Flight Input'!",Analysis!$B$2,A931+2))</f>
        <v>9.7253691300000007</v>
      </c>
      <c r="D931">
        <f t="shared" si="1874"/>
        <v>6.57610000052955E-2</v>
      </c>
      <c r="F931">
        <f t="shared" ca="1" si="1878"/>
        <v>207.87828040376525</v>
      </c>
      <c r="G931">
        <f t="shared" ca="1" si="1879"/>
        <v>2208.5596895489962</v>
      </c>
      <c r="I931">
        <f>SUM(D$2:D931)/COUNT(D$2:D931)</f>
        <v>2.2752136706143511E-2</v>
      </c>
      <c r="J931">
        <f>D931/I931</f>
        <v>2.8903219444676935</v>
      </c>
      <c r="L931">
        <f ca="1">VARA(C$2:C931)</f>
        <v>0.16332107901385789</v>
      </c>
      <c r="M931">
        <f ca="1">(L931-L930)/D931</f>
        <v>-2.2430953765405748E-3</v>
      </c>
      <c r="N931">
        <f t="shared" ca="1" si="1880"/>
        <v>2.8276417631274935</v>
      </c>
      <c r="O931" t="b">
        <f ca="1">IF(OR(O930,M931*MIN((B931-B$2)*Analysis!$B$19,1)&gt;Analysis!$B$18),TRUE,FALSE)</f>
        <v>1</v>
      </c>
      <c r="P931">
        <f ca="1">IF(O931,P930,SUM(C$2:C931)/COUNT(C$2:C931))</f>
        <v>9.8538943641176484</v>
      </c>
      <c r="Q931">
        <f ca="1">IF(O931,C931-P931,0)</f>
        <v>-0.12852523411764771</v>
      </c>
      <c r="R931">
        <f ca="1">R930+Q931*$D931</f>
        <v>-0.39928385982751263</v>
      </c>
      <c r="S931">
        <f t="shared" ca="1" si="1881"/>
        <v>-0.26211248491914402</v>
      </c>
      <c r="U931">
        <f ca="1">MEDIAN2(Q931,Analysis!$B$5,2)</f>
        <v>-0.12852523411764771</v>
      </c>
      <c r="V931">
        <f t="shared" ref="V931:W931" ca="1" si="1944">V930+U931*$D931</f>
        <v>-0.39928385982751263</v>
      </c>
      <c r="W931">
        <f t="shared" ca="1" si="1944"/>
        <v>-0.26211248491914402</v>
      </c>
      <c r="Y931">
        <f ca="1">AVERAGE2(U931,Analysis!$B$5,2)</f>
        <v>-0.12852523411764771</v>
      </c>
      <c r="Z931">
        <f t="shared" ref="Z931:AA931" ca="1" si="1945">Z930+Y931*$D931</f>
        <v>-0.39928385982751263</v>
      </c>
      <c r="AA931">
        <f t="shared" ca="1" si="1945"/>
        <v>-0.26211248491914402</v>
      </c>
      <c r="AD931">
        <f ca="1">IF(B931&gt;0,C931-Analysis!$B$14,0)</f>
        <v>-0.13134701494285927</v>
      </c>
      <c r="AE931">
        <f ca="1">IF(B931&gt;0,AE930+AD931*$D931,0)</f>
        <v>-0.46051672218579842</v>
      </c>
      <c r="AF931">
        <f ca="1">IF(B931&gt;0,AF930+AE931*$D931,0)</f>
        <v>-1.0152508901520148</v>
      </c>
      <c r="AG931">
        <f ca="1">IF(AND(B931&gt;Analysis!$B$34,B931&lt;Analysis!$B$35),FilterInput(AD931,Analysis!$B$29,Analysis!$B$30),0)</f>
        <v>0</v>
      </c>
      <c r="AH931">
        <f ca="1">MEDIAN2(AG931,Analysis!$B$5,2)</f>
        <v>0</v>
      </c>
      <c r="AI931">
        <f ca="1">AVERAGE2(AH931,Analysis!$B$6,2)</f>
        <v>0</v>
      </c>
      <c r="AJ931">
        <f ca="1">INTEGRAL2(AI931,$B931,AJ930,AI930,$B930,Analysis!$B$22)</f>
        <v>-0.6523852220626446</v>
      </c>
      <c r="AK931">
        <f ca="1">IF(AND(B931&lt;Analysis!$B$35,B931&gt;Analysis!$B$34),INTEGRAL2(AJ931,$B931,AK930,AJ930,$B930,Analysis!$B$23),0)</f>
        <v>0</v>
      </c>
      <c r="AM931">
        <f>Analysis!$B$31*'Flight Input'!U931+IF('Flight Input'!U931 &gt; 0,Analysis!$B$32,0)</f>
        <v>-1.207716</v>
      </c>
      <c r="AN931">
        <f ca="1">_xlfn.COVARIANCE.P($AK$102:$AK$1171,AM931:AM2000)</f>
        <v>0</v>
      </c>
      <c r="AO931">
        <f t="shared" ca="1" si="1877"/>
        <v>-1.207716</v>
      </c>
    </row>
    <row r="932" spans="1:41" x14ac:dyDescent="0.3">
      <c r="A932">
        <v>930</v>
      </c>
      <c r="B932">
        <f>'Flight Input'!M932</f>
        <v>21.193016999997781</v>
      </c>
      <c r="C932">
        <f ca="1">INDIRECT(CONCATENATE("'Flight Input'!",Analysis!$B$2,A932+2))</f>
        <v>9.7489719899999994</v>
      </c>
      <c r="D932">
        <f t="shared" si="1874"/>
        <v>3.6819999950239435E-3</v>
      </c>
      <c r="F932">
        <f t="shared" ca="1" si="1878"/>
        <v>207.91417611858392</v>
      </c>
      <c r="G932">
        <f t="shared" ca="1" si="1879"/>
        <v>2209.3252295444304</v>
      </c>
      <c r="I932">
        <f>SUM(D$2:D932)/COUNT(D$2:D932)</f>
        <v>2.273163118279822E-2</v>
      </c>
      <c r="J932">
        <f>D932/I932</f>
        <v>0.16197693713288094</v>
      </c>
      <c r="L932">
        <f ca="1">VARA(C$2:C932)</f>
        <v>0.16316618610031541</v>
      </c>
      <c r="M932">
        <f ca="1">(L932-L931)/D932</f>
        <v>-4.2067602865782788E-2</v>
      </c>
      <c r="N932">
        <f t="shared" ca="1" si="1880"/>
        <v>6.4103367821555866</v>
      </c>
      <c r="O932" t="b">
        <f ca="1">IF(OR(O931,M932*MIN((B932-B$2)*Analysis!$B$19,1)&gt;Analysis!$B$18),TRUE,FALSE)</f>
        <v>1</v>
      </c>
      <c r="P932">
        <f ca="1">IF(O932,P931,SUM(C$2:C932)/COUNT(C$2:C932))</f>
        <v>9.8538943641176484</v>
      </c>
      <c r="Q932">
        <f ca="1">IF(O932,C932-P932,0)</f>
        <v>-0.10492237411764904</v>
      </c>
      <c r="R932">
        <f ca="1">R931+Q932*$D932</f>
        <v>-0.39967018400849169</v>
      </c>
      <c r="S932">
        <f t="shared" ca="1" si="1881"/>
        <v>-0.26358407053467448</v>
      </c>
      <c r="U932">
        <f ca="1">MEDIAN2(Q932,Analysis!$B$5,2)</f>
        <v>-0.10492237411764904</v>
      </c>
      <c r="V932">
        <f t="shared" ref="V932:W932" ca="1" si="1946">V931+U932*$D932</f>
        <v>-0.39967018400849169</v>
      </c>
      <c r="W932">
        <f t="shared" ca="1" si="1946"/>
        <v>-0.26358407053467448</v>
      </c>
      <c r="Y932">
        <f ca="1">AVERAGE2(U932,Analysis!$B$5,2)</f>
        <v>-0.10492237411764904</v>
      </c>
      <c r="Z932">
        <f t="shared" ref="Z932:AA932" ca="1" si="1947">Z931+Y932*$D932</f>
        <v>-0.39967018400849169</v>
      </c>
      <c r="AA932">
        <f t="shared" ca="1" si="1947"/>
        <v>-0.26358407053467448</v>
      </c>
      <c r="AD932">
        <f ca="1">IF(B932&gt;0,C932-Analysis!$B$14,0)</f>
        <v>-0.1077441549428606</v>
      </c>
      <c r="AE932">
        <f ca="1">IF(B932&gt;0,AE931+AD932*$D932,0)</f>
        <v>-0.4609134361637619</v>
      </c>
      <c r="AF932">
        <f ca="1">IF(B932&gt;0,AF931+AE932*$D932,0)</f>
        <v>-1.0169479734216762</v>
      </c>
      <c r="AG932">
        <f ca="1">IF(AND(B932&gt;Analysis!$B$34,B932&lt;Analysis!$B$35),FilterInput(AD932,Analysis!$B$29,Analysis!$B$30),0)</f>
        <v>0</v>
      </c>
      <c r="AH932">
        <f ca="1">MEDIAN2(AG932,Analysis!$B$5,2)</f>
        <v>0</v>
      </c>
      <c r="AI932">
        <f ca="1">AVERAGE2(AH932,Analysis!$B$6,2)</f>
        <v>0</v>
      </c>
      <c r="AJ932">
        <f ca="1">INTEGRAL2(AI932,$B932,AJ931,AI931,$B931,Analysis!$B$22)</f>
        <v>-0.6523852220626446</v>
      </c>
      <c r="AK932">
        <f ca="1">IF(AND(B932&lt;Analysis!$B$35,B932&gt;Analysis!$B$34),INTEGRAL2(AJ932,$B932,AK931,AJ931,$B931,Analysis!$B$23),0)</f>
        <v>0</v>
      </c>
      <c r="AM932">
        <f>Analysis!$B$31*'Flight Input'!U932+IF('Flight Input'!U932 &gt; 0,Analysis!$B$32,0)</f>
        <v>-1.2236119999999999</v>
      </c>
      <c r="AN932">
        <f ca="1">_xlfn.COVARIANCE.P($AK$102:$AK$1171,AM932:AM2001)</f>
        <v>0</v>
      </c>
      <c r="AO932">
        <f t="shared" ca="1" si="1877"/>
        <v>-1.2236119999999999</v>
      </c>
    </row>
    <row r="933" spans="1:41" x14ac:dyDescent="0.3">
      <c r="A933">
        <v>931</v>
      </c>
      <c r="B933">
        <f>'Flight Input'!M933</f>
        <v>21.267498000001069</v>
      </c>
      <c r="C933">
        <f ca="1">INDIRECT(CONCATENATE("'Flight Input'!",Analysis!$B$2,A933+2))</f>
        <v>10.117003950000001</v>
      </c>
      <c r="D933">
        <f t="shared" si="1874"/>
        <v>7.44810000032885E-2</v>
      </c>
      <c r="F933">
        <f t="shared" ca="1" si="1878"/>
        <v>208.66770068981714</v>
      </c>
      <c r="G933">
        <f t="shared" ca="1" si="1879"/>
        <v>2224.8670085601948</v>
      </c>
      <c r="I933">
        <f>SUM(D$2:D933)/COUNT(D$2:D933)</f>
        <v>2.278721589689112E-2</v>
      </c>
      <c r="J933">
        <f>D933/I933</f>
        <v>3.2685432191586865</v>
      </c>
      <c r="L933">
        <f ca="1">VARA(C$2:C933)</f>
        <v>0.16304733567415217</v>
      </c>
      <c r="M933">
        <f ca="1">(L933-L932)/D933</f>
        <v>-1.5957146944589862E-3</v>
      </c>
      <c r="N933">
        <f t="shared" ca="1" si="1880"/>
        <v>4.9412865023798291</v>
      </c>
      <c r="O933" t="b">
        <f ca="1">IF(OR(O932,M933*MIN((B933-B$2)*Analysis!$B$19,1)&gt;Analysis!$B$18),TRUE,FALSE)</f>
        <v>1</v>
      </c>
      <c r="P933">
        <f ca="1">IF(O933,P932,SUM(C$2:C933)/COUNT(C$2:C933))</f>
        <v>9.8538943641176484</v>
      </c>
      <c r="Q933">
        <f ca="1">IF(O933,C933-P933,0)</f>
        <v>0.26310958588235245</v>
      </c>
      <c r="R933">
        <f ca="1">R932+Q933*$D933</f>
        <v>-0.38007351894152297</v>
      </c>
      <c r="S933">
        <f t="shared" ca="1" si="1881"/>
        <v>-0.29189232630020789</v>
      </c>
      <c r="U933">
        <f ca="1">MEDIAN2(Q933,Analysis!$B$5,2)</f>
        <v>0.26310958588235245</v>
      </c>
      <c r="V933">
        <f t="shared" ref="V933:W933" ca="1" si="1948">V932+U933*$D933</f>
        <v>-0.38007351894152297</v>
      </c>
      <c r="W933">
        <f t="shared" ca="1" si="1948"/>
        <v>-0.29189232630020789</v>
      </c>
      <c r="Y933">
        <f ca="1">AVERAGE2(U933,Analysis!$B$5,2)</f>
        <v>0.26310958588235245</v>
      </c>
      <c r="Z933">
        <f t="shared" ref="Z933:AA933" ca="1" si="1949">Z932+Y933*$D933</f>
        <v>-0.38007351894152297</v>
      </c>
      <c r="AA933">
        <f t="shared" ca="1" si="1949"/>
        <v>-0.29189232630020789</v>
      </c>
      <c r="AD933">
        <f ca="1">IF(B933&gt;0,C933-Analysis!$B$14,0)</f>
        <v>0.26028780505714089</v>
      </c>
      <c r="AE933">
        <f ca="1">IF(B933&gt;0,AE932+AD933*$D933,0)</f>
        <v>-0.44152694015444505</v>
      </c>
      <c r="AF933">
        <f ca="1">IF(B933&gt;0,AF932+AE933*$D933,0)</f>
        <v>-1.0498333414527714</v>
      </c>
      <c r="AG933">
        <f ca="1">IF(AND(B933&gt;Analysis!$B$34,B933&lt;Analysis!$B$35),FilterInput(AD933,Analysis!$B$29,Analysis!$B$30),0)</f>
        <v>0</v>
      </c>
      <c r="AH933">
        <f ca="1">MEDIAN2(AG933,Analysis!$B$5,2)</f>
        <v>0</v>
      </c>
      <c r="AI933">
        <f ca="1">AVERAGE2(AH933,Analysis!$B$6,2)</f>
        <v>0</v>
      </c>
      <c r="AJ933">
        <f ca="1">INTEGRAL2(AI933,$B933,AJ932,AI932,$B932,Analysis!$B$22)</f>
        <v>-0.6523852220626446</v>
      </c>
      <c r="AK933">
        <f ca="1">IF(AND(B933&lt;Analysis!$B$35,B933&gt;Analysis!$B$34),INTEGRAL2(AJ933,$B933,AK932,AJ932,$B932,Analysis!$B$23),0)</f>
        <v>0</v>
      </c>
      <c r="AM933">
        <f>Analysis!$B$31*'Flight Input'!U933+IF('Flight Input'!U933 &gt; 0,Analysis!$B$32,0)</f>
        <v>-1.2911699999999999</v>
      </c>
      <c r="AN933">
        <f ca="1">_xlfn.COVARIANCE.P($AK$102:$AK$1171,AM933:AM2002)</f>
        <v>0</v>
      </c>
      <c r="AO933">
        <f t="shared" ca="1" si="1877"/>
        <v>-1.2911699999999999</v>
      </c>
    </row>
    <row r="934" spans="1:41" x14ac:dyDescent="0.3">
      <c r="A934">
        <v>932</v>
      </c>
      <c r="B934">
        <f>'Flight Input'!M934</f>
        <v>21.39588100000401</v>
      </c>
      <c r="C934">
        <f ca="1">INDIRECT(CONCATENATE("'Flight Input'!",Analysis!$B$2,A934+2))</f>
        <v>10.31428305</v>
      </c>
      <c r="D934">
        <f t="shared" si="1874"/>
        <v>0.12838300000294112</v>
      </c>
      <c r="F934">
        <f t="shared" ca="1" si="1878"/>
        <v>209.99187929065562</v>
      </c>
      <c r="G934">
        <f t="shared" ca="1" si="1879"/>
        <v>2251.8263959997848</v>
      </c>
      <c r="I934">
        <f>SUM(D$2:D934)/COUNT(D$2:D934)</f>
        <v>2.29005160944298E-2</v>
      </c>
      <c r="J934">
        <f>D934/I934</f>
        <v>5.6061181972299883</v>
      </c>
      <c r="L934">
        <f ca="1">VARA(C$2:C934)</f>
        <v>0.16306719326085437</v>
      </c>
      <c r="M934">
        <f ca="1">(L934-L933)/D934</f>
        <v>1.5467458076025579E-4</v>
      </c>
      <c r="N934">
        <f t="shared" ca="1" si="1880"/>
        <v>1.536645038638137</v>
      </c>
      <c r="O934" t="b">
        <f ca="1">IF(OR(O933,M934*MIN((B934-B$2)*Analysis!$B$19,1)&gt;Analysis!$B$18),TRUE,FALSE)</f>
        <v>1</v>
      </c>
      <c r="P934">
        <f ca="1">IF(O934,P933,SUM(C$2:C934)/COUNT(C$2:C934))</f>
        <v>9.8538943641176484</v>
      </c>
      <c r="Q934">
        <f ca="1">IF(O934,C934-P934,0)</f>
        <v>0.46038868588235182</v>
      </c>
      <c r="R934">
        <f ca="1">R933+Q934*$D934</f>
        <v>-0.32096743828053492</v>
      </c>
      <c r="S934">
        <f t="shared" ca="1" si="1881"/>
        <v>-0.33309908892992179</v>
      </c>
      <c r="U934">
        <f ca="1">MEDIAN2(Q934,Analysis!$B$5,2)</f>
        <v>0.46038868588235182</v>
      </c>
      <c r="V934">
        <f t="shared" ref="V934:W934" ca="1" si="1950">V933+U934*$D934</f>
        <v>-0.32096743828053492</v>
      </c>
      <c r="W934">
        <f t="shared" ca="1" si="1950"/>
        <v>-0.33309908892992179</v>
      </c>
      <c r="Y934">
        <f ca="1">AVERAGE2(U934,Analysis!$B$5,2)</f>
        <v>0.46038868588235182</v>
      </c>
      <c r="Z934">
        <f t="shared" ref="Z934:AA934" ca="1" si="1951">Z933+Y934*$D934</f>
        <v>-0.32096743828053492</v>
      </c>
      <c r="AA934">
        <f t="shared" ca="1" si="1951"/>
        <v>-0.33309908892992179</v>
      </c>
      <c r="AD934">
        <f ca="1">IF(B934&gt;0,C934-Analysis!$B$14,0)</f>
        <v>0.45756690505714026</v>
      </c>
      <c r="AE934">
        <f ca="1">IF(B934&gt;0,AE933+AD934*$D934,0)</f>
        <v>-0.38278312818114846</v>
      </c>
      <c r="AF934">
        <f ca="1">IF(B934&gt;0,AF933+AE934*$D934,0)</f>
        <v>-1.0989761877991775</v>
      </c>
      <c r="AG934">
        <f ca="1">IF(AND(B934&gt;Analysis!$B$34,B934&lt;Analysis!$B$35),FilterInput(AD934,Analysis!$B$29,Analysis!$B$30),0)</f>
        <v>0</v>
      </c>
      <c r="AH934">
        <f ca="1">MEDIAN2(AG934,Analysis!$B$5,2)</f>
        <v>0</v>
      </c>
      <c r="AI934">
        <f ca="1">AVERAGE2(AH934,Analysis!$B$6,2)</f>
        <v>0</v>
      </c>
      <c r="AJ934">
        <f ca="1">INTEGRAL2(AI934,$B934,AJ933,AI933,$B933,Analysis!$B$22)</f>
        <v>-0.6523852220626446</v>
      </c>
      <c r="AK934">
        <f ca="1">IF(AND(B934&lt;Analysis!$B$35,B934&gt;Analysis!$B$34),INTEGRAL2(AJ934,$B934,AK933,AJ933,$B933,Analysis!$B$23),0)</f>
        <v>0</v>
      </c>
      <c r="AM934">
        <f>Analysis!$B$31*'Flight Input'!U934+IF('Flight Input'!U934 &gt; 0,Analysis!$B$32,0)</f>
        <v>-1.299118</v>
      </c>
      <c r="AN934">
        <f ca="1">_xlfn.COVARIANCE.P($AK$102:$AK$1171,AM934:AM2003)</f>
        <v>0</v>
      </c>
      <c r="AO934">
        <f t="shared" ca="1" si="1877"/>
        <v>-1.299118</v>
      </c>
    </row>
    <row r="935" spans="1:41" x14ac:dyDescent="0.3">
      <c r="A935">
        <v>933</v>
      </c>
      <c r="B935">
        <f>'Flight Input'!M935</f>
        <v>21.476766000007046</v>
      </c>
      <c r="C935">
        <f ca="1">INDIRECT(CONCATENATE("'Flight Input'!",Analysis!$B$2,A935+2))</f>
        <v>10.714717440000001</v>
      </c>
      <c r="D935">
        <f t="shared" si="1874"/>
        <v>8.0885000003036112E-2</v>
      </c>
      <c r="F935">
        <f t="shared" ca="1" si="1878"/>
        <v>210.85853921082256</v>
      </c>
      <c r="G935">
        <f t="shared" ca="1" si="1879"/>
        <v>2268.8816889444925</v>
      </c>
      <c r="I935">
        <f>SUM(D$2:D935)/COUNT(D$2:D935)</f>
        <v>2.2962664523056387E-2</v>
      </c>
      <c r="J935">
        <f>D935/I935</f>
        <v>3.5224570703378513</v>
      </c>
      <c r="L935">
        <f ca="1">VARA(C$2:C935)</f>
        <v>0.16362343180697314</v>
      </c>
      <c r="M935">
        <f ca="1">(L935-L934)/D935</f>
        <v>6.8769060530122607E-3</v>
      </c>
      <c r="N935">
        <f t="shared" ca="1" si="1880"/>
        <v>4.9506631635651868</v>
      </c>
      <c r="O935" t="b">
        <f ca="1">IF(OR(O934,M935*MIN((B935-B$2)*Analysis!$B$19,1)&gt;Analysis!$B$18),TRUE,FALSE)</f>
        <v>1</v>
      </c>
      <c r="P935">
        <f ca="1">IF(O935,P934,SUM(C$2:C935)/COUNT(C$2:C935))</f>
        <v>9.8538943641176484</v>
      </c>
      <c r="Q935">
        <f ca="1">IF(O935,C935-P935,0)</f>
        <v>0.86082307588235274</v>
      </c>
      <c r="R935">
        <f ca="1">R934+Q935*$D935</f>
        <v>-0.25133976378517725</v>
      </c>
      <c r="S935">
        <f t="shared" ca="1" si="1881"/>
        <v>-0.35342870572444895</v>
      </c>
      <c r="U935">
        <f ca="1">MEDIAN2(Q935,Analysis!$B$5,2)</f>
        <v>0.86082307588235274</v>
      </c>
      <c r="V935">
        <f t="shared" ref="V935:W935" ca="1" si="1952">V934+U935*$D935</f>
        <v>-0.25133976378517725</v>
      </c>
      <c r="W935">
        <f t="shared" ca="1" si="1952"/>
        <v>-0.35342870572444895</v>
      </c>
      <c r="Y935">
        <f ca="1">AVERAGE2(U935,Analysis!$B$5,2)</f>
        <v>0.86082307588235274</v>
      </c>
      <c r="Z935">
        <f t="shared" ref="Z935:AA935" ca="1" si="1953">Z934+Y935*$D935</f>
        <v>-0.25133976378517725</v>
      </c>
      <c r="AA935">
        <f t="shared" ca="1" si="1953"/>
        <v>-0.35342870572444895</v>
      </c>
      <c r="AD935">
        <f ca="1">IF(B935&gt;0,C935-Analysis!$B$14,0)</f>
        <v>0.85800129505714118</v>
      </c>
      <c r="AE935">
        <f ca="1">IF(B935&gt;0,AE934+AD935*$D935,0)</f>
        <v>-0.31338369342784661</v>
      </c>
      <c r="AF935">
        <f ca="1">IF(B935&gt;0,AF934+AE935*$D935,0)</f>
        <v>-1.1243242278430403</v>
      </c>
      <c r="AG935">
        <f ca="1">IF(AND(B935&gt;Analysis!$B$34,B935&lt;Analysis!$B$35),FilterInput(AD935,Analysis!$B$29,Analysis!$B$30),0)</f>
        <v>0</v>
      </c>
      <c r="AH935">
        <f ca="1">MEDIAN2(AG935,Analysis!$B$5,2)</f>
        <v>0</v>
      </c>
      <c r="AI935">
        <f ca="1">AVERAGE2(AH935,Analysis!$B$6,2)</f>
        <v>0</v>
      </c>
      <c r="AJ935">
        <f ca="1">INTEGRAL2(AI935,$B935,AJ934,AI934,$B934,Analysis!$B$22)</f>
        <v>-0.6523852220626446</v>
      </c>
      <c r="AK935">
        <f ca="1">IF(AND(B935&lt;Analysis!$B$35,B935&gt;Analysis!$B$34),INTEGRAL2(AJ935,$B935,AK934,AJ934,$B934,Analysis!$B$23),0)</f>
        <v>0</v>
      </c>
      <c r="AM935">
        <f>Analysis!$B$31*'Flight Input'!U935+IF('Flight Input'!U935 &gt; 0,Analysis!$B$32,0)</f>
        <v>-1.322962</v>
      </c>
      <c r="AN935">
        <f ca="1">_xlfn.COVARIANCE.P($AK$102:$AK$1171,AM935:AM2004)</f>
        <v>0</v>
      </c>
      <c r="AO935">
        <f t="shared" ca="1" si="1877"/>
        <v>-1.322962</v>
      </c>
    </row>
    <row r="936" spans="1:41" x14ac:dyDescent="0.3">
      <c r="A936">
        <v>934</v>
      </c>
      <c r="B936">
        <f>'Flight Input'!M936</f>
        <v>21.671587999997428</v>
      </c>
      <c r="C936">
        <f ca="1">INDIRECT(CONCATENATE("'Flight Input'!",Analysis!$B$2,A936+2))</f>
        <v>11.369417220000001</v>
      </c>
      <c r="D936">
        <f t="shared" si="1874"/>
        <v>0.1948219999903813</v>
      </c>
      <c r="F936">
        <f t="shared" ca="1" si="1878"/>
        <v>213.07355181234803</v>
      </c>
      <c r="G936">
        <f t="shared" ca="1" si="1879"/>
        <v>2310.3931044536284</v>
      </c>
      <c r="I936">
        <f>SUM(D$2:D936)/COUNT(D$2:D936)</f>
        <v>2.3146668094220547E-2</v>
      </c>
      <c r="J936">
        <f>D936/I936</f>
        <v>8.4168485588224282</v>
      </c>
      <c r="L936">
        <f ca="1">VARA(C$2:C936)</f>
        <v>0.16579127869831203</v>
      </c>
      <c r="M936">
        <f ca="1">(L936-L935)/D936</f>
        <v>1.1127320792548702E-2</v>
      </c>
      <c r="N936">
        <f t="shared" ca="1" si="1880"/>
        <v>3.3605023048337626</v>
      </c>
      <c r="O936" t="b">
        <f ca="1">IF(OR(O935,M936*MIN((B936-B$2)*Analysis!$B$19,1)&gt;Analysis!$B$18),TRUE,FALSE)</f>
        <v>1</v>
      </c>
      <c r="P936">
        <f ca="1">IF(O936,P935,SUM(C$2:C936)/COUNT(C$2:C936))</f>
        <v>9.8538943641176484</v>
      </c>
      <c r="Q936">
        <f ca="1">IF(O936,C936-P936,0)</f>
        <v>1.5155228558823524</v>
      </c>
      <c r="R936">
        <f ca="1">R935+Q936*$D936</f>
        <v>4.3917430028957039E-2</v>
      </c>
      <c r="S936">
        <f t="shared" ca="1" si="1881"/>
        <v>-0.34487262417176989</v>
      </c>
      <c r="U936">
        <f ca="1">MEDIAN2(Q936,Analysis!$B$5,2)</f>
        <v>1.5155228558823524</v>
      </c>
      <c r="V936">
        <f t="shared" ref="V936:W936" ca="1" si="1954">V935+U936*$D936</f>
        <v>4.3917430028957039E-2</v>
      </c>
      <c r="W936">
        <f t="shared" ca="1" si="1954"/>
        <v>-0.34487262417176989</v>
      </c>
      <c r="Y936">
        <f ca="1">AVERAGE2(U936,Analysis!$B$5,2)</f>
        <v>1.5155228558823524</v>
      </c>
      <c r="Z936">
        <f t="shared" ref="Z936:AA936" ca="1" si="1955">Z935+Y936*$D936</f>
        <v>4.3917430028957039E-2</v>
      </c>
      <c r="AA936">
        <f t="shared" ca="1" si="1955"/>
        <v>-0.34487262417176989</v>
      </c>
      <c r="AD936">
        <f ca="1">IF(B936&gt;0,C936-Analysis!$B$14,0)</f>
        <v>1.5127010750571408</v>
      </c>
      <c r="AE936">
        <f ca="1">IF(B936&gt;0,AE935+AD936*$D936,0)</f>
        <v>-1.8676244597614522E-2</v>
      </c>
      <c r="AF936">
        <f ca="1">IF(B936&gt;0,AF935+AE936*$D936,0)</f>
        <v>-1.127962771167857</v>
      </c>
      <c r="AG936">
        <f ca="1">IF(AND(B936&gt;Analysis!$B$34,B936&lt;Analysis!$B$35),FilterInput(AD936,Analysis!$B$29,Analysis!$B$30),0)</f>
        <v>0</v>
      </c>
      <c r="AH936">
        <f ca="1">MEDIAN2(AG936,Analysis!$B$5,2)</f>
        <v>0</v>
      </c>
      <c r="AI936">
        <f ca="1">AVERAGE2(AH936,Analysis!$B$6,2)</f>
        <v>0</v>
      </c>
      <c r="AJ936">
        <f ca="1">INTEGRAL2(AI936,$B936,AJ935,AI935,$B935,Analysis!$B$22)</f>
        <v>-0.6523852220626446</v>
      </c>
      <c r="AK936">
        <f ca="1">IF(AND(B936&lt;Analysis!$B$35,B936&gt;Analysis!$B$34),INTEGRAL2(AJ936,$B936,AK935,AJ935,$B935,Analysis!$B$23),0)</f>
        <v>0</v>
      </c>
      <c r="AM936">
        <f>Analysis!$B$31*'Flight Input'!U936+IF('Flight Input'!U936 &gt; 0,Analysis!$B$32,0)</f>
        <v>-1.4084030000000001</v>
      </c>
      <c r="AN936">
        <f ca="1">_xlfn.COVARIANCE.P($AK$102:$AK$1171,AM936:AM2005)</f>
        <v>0</v>
      </c>
      <c r="AO936">
        <f t="shared" ca="1" si="1877"/>
        <v>-1.4084030000000001</v>
      </c>
    </row>
    <row r="937" spans="1:41" x14ac:dyDescent="0.3">
      <c r="A937">
        <v>935</v>
      </c>
      <c r="B937">
        <f>'Flight Input'!M937</f>
        <v>21.80168699999922</v>
      </c>
      <c r="C937">
        <f ca="1">INDIRECT(CONCATENATE("'Flight Input'!",Analysis!$B$2,A937+2))</f>
        <v>11.411070480000001</v>
      </c>
      <c r="D937">
        <f t="shared" si="1874"/>
        <v>0.13009900000179186</v>
      </c>
      <c r="F937">
        <f t="shared" ca="1" si="1878"/>
        <v>214.55812067074601</v>
      </c>
      <c r="G937">
        <f t="shared" ca="1" si="1879"/>
        <v>2338.3069013951563</v>
      </c>
      <c r="I937">
        <f>SUM(D$2:D937)/COUNT(D$2:D937)</f>
        <v>2.3261055614977308E-2</v>
      </c>
      <c r="J937">
        <f>D937/I937</f>
        <v>5.5929963865450647</v>
      </c>
      <c r="L937">
        <f ca="1">VARA(C$2:C937)</f>
        <v>0.16808293416377107</v>
      </c>
      <c r="M937">
        <f ca="1">(L937-L936)/D937</f>
        <v>1.7614704689716851E-2</v>
      </c>
      <c r="N937">
        <f t="shared" ca="1" si="1880"/>
        <v>0.32016587367640537</v>
      </c>
      <c r="O937" t="b">
        <f ca="1">IF(OR(O936,M937*MIN((B937-B$2)*Analysis!$B$19,1)&gt;Analysis!$B$18),TRUE,FALSE)</f>
        <v>1</v>
      </c>
      <c r="P937">
        <f ca="1">IF(O937,P936,SUM(C$2:C937)/COUNT(C$2:C937))</f>
        <v>9.8538943641176484</v>
      </c>
      <c r="Q937">
        <f ca="1">IF(O937,C937-P937,0)</f>
        <v>1.5571761158823527</v>
      </c>
      <c r="R937">
        <f ca="1">R936+Q937*$D937</f>
        <v>0.2465044855319255</v>
      </c>
      <c r="S937">
        <f t="shared" ca="1" si="1881"/>
        <v>-0.31280263710811024</v>
      </c>
      <c r="U937">
        <f ca="1">MEDIAN2(Q937,Analysis!$B$5,2)</f>
        <v>1.5571761158823527</v>
      </c>
      <c r="V937">
        <f t="shared" ref="V937:W937" ca="1" si="1956">V936+U937*$D937</f>
        <v>0.2465044855319255</v>
      </c>
      <c r="W937">
        <f t="shared" ca="1" si="1956"/>
        <v>-0.31280263710811024</v>
      </c>
      <c r="Y937">
        <f ca="1">AVERAGE2(U937,Analysis!$B$5,2)</f>
        <v>1.5571761158823527</v>
      </c>
      <c r="Z937">
        <f t="shared" ref="Z937:AA937" ca="1" si="1957">Z936+Y937*$D937</f>
        <v>0.2465044855319255</v>
      </c>
      <c r="AA937">
        <f t="shared" ca="1" si="1957"/>
        <v>-0.31280263710811024</v>
      </c>
      <c r="AD937">
        <f ca="1">IF(B937&gt;0,C937-Analysis!$B$14,0)</f>
        <v>1.5543543350571412</v>
      </c>
      <c r="AE937">
        <f ca="1">IF(B937&gt;0,AE936+AD937*$D937,0)</f>
        <v>0.18354370004176968</v>
      </c>
      <c r="AF937">
        <f ca="1">IF(B937&gt;0,AF936+AE937*$D937,0)</f>
        <v>-1.1040839193357939</v>
      </c>
      <c r="AG937">
        <f ca="1">IF(AND(B937&gt;Analysis!$B$34,B937&lt;Analysis!$B$35),FilterInput(AD937,Analysis!$B$29,Analysis!$B$30),0)</f>
        <v>0</v>
      </c>
      <c r="AH937">
        <f ca="1">MEDIAN2(AG937,Analysis!$B$5,2)</f>
        <v>0</v>
      </c>
      <c r="AI937">
        <f ca="1">AVERAGE2(AH937,Analysis!$B$6,2)</f>
        <v>0</v>
      </c>
      <c r="AJ937">
        <f ca="1">INTEGRAL2(AI937,$B937,AJ936,AI936,$B936,Analysis!$B$22)</f>
        <v>-0.6523852220626446</v>
      </c>
      <c r="AK937">
        <f ca="1">IF(AND(B937&lt;Analysis!$B$35,B937&gt;Analysis!$B$34),INTEGRAL2(AJ937,$B937,AK936,AJ936,$B936,Analysis!$B$23),0)</f>
        <v>0</v>
      </c>
      <c r="AM937">
        <f>Analysis!$B$31*'Flight Input'!U937+IF('Flight Input'!U937 &gt; 0,Analysis!$B$32,0)</f>
        <v>-1.424299</v>
      </c>
      <c r="AN937">
        <f ca="1">_xlfn.COVARIANCE.P($AK$102:$AK$1171,AM937:AM2006)</f>
        <v>0</v>
      </c>
      <c r="AO937">
        <f t="shared" ca="1" si="1877"/>
        <v>-1.424299</v>
      </c>
    </row>
    <row r="938" spans="1:41" x14ac:dyDescent="0.3">
      <c r="A938">
        <v>936</v>
      </c>
      <c r="B938">
        <f>'Flight Input'!M938</f>
        <v>21.819898000001558</v>
      </c>
      <c r="C938">
        <f ca="1">INDIRECT(CONCATENATE("'Flight Input'!",Analysis!$B$2,A938+2))</f>
        <v>11.471509890000002</v>
      </c>
      <c r="D938">
        <f t="shared" si="1874"/>
        <v>1.8211000002338551E-2</v>
      </c>
      <c r="F938">
        <f t="shared" ca="1" si="1878"/>
        <v>214.76702833737963</v>
      </c>
      <c r="G938">
        <f t="shared" ca="1" si="1879"/>
        <v>2342.2180237487105</v>
      </c>
      <c r="I938">
        <f>SUM(D$2:D938)/COUNT(D$2:D938)</f>
        <v>2.3255660256416795E-2</v>
      </c>
      <c r="J938">
        <f>D938/I938</f>
        <v>0.78307817544392011</v>
      </c>
      <c r="L938">
        <f ca="1">VARA(C$2:C938)</f>
        <v>0.17056423073916896</v>
      </c>
      <c r="M938">
        <f ca="1">(L938-L937)/D938</f>
        <v>0.13625262616436529</v>
      </c>
      <c r="N938">
        <f t="shared" ca="1" si="1880"/>
        <v>3.3188408100730036</v>
      </c>
      <c r="O938" t="b">
        <f ca="1">IF(OR(O937,M938*MIN((B938-B$2)*Analysis!$B$19,1)&gt;Analysis!$B$18),TRUE,FALSE)</f>
        <v>1</v>
      </c>
      <c r="P938">
        <f ca="1">IF(O938,P937,SUM(C$2:C938)/COUNT(C$2:C938))</f>
        <v>9.8538943641176484</v>
      </c>
      <c r="Q938">
        <f ca="1">IF(O938,C938-P938,0)</f>
        <v>1.6176155258823535</v>
      </c>
      <c r="R938">
        <f ca="1">R937+Q938*$D938</f>
        <v>0.27596288187755191</v>
      </c>
      <c r="S938">
        <f t="shared" ca="1" si="1881"/>
        <v>-0.30777707706559276</v>
      </c>
      <c r="U938">
        <f ca="1">MEDIAN2(Q938,Analysis!$B$5,2)</f>
        <v>1.6176155258823535</v>
      </c>
      <c r="V938">
        <f t="shared" ref="V938:W938" ca="1" si="1958">V937+U938*$D938</f>
        <v>0.27596288187755191</v>
      </c>
      <c r="W938">
        <f t="shared" ca="1" si="1958"/>
        <v>-0.30777707706559276</v>
      </c>
      <c r="Y938">
        <f ca="1">AVERAGE2(U938,Analysis!$B$5,2)</f>
        <v>1.6176155258823535</v>
      </c>
      <c r="Z938">
        <f t="shared" ref="Z938:AA938" ca="1" si="1959">Z937+Y938*$D938</f>
        <v>0.27596288187755191</v>
      </c>
      <c r="AA938">
        <f t="shared" ca="1" si="1959"/>
        <v>-0.30777707706559276</v>
      </c>
      <c r="AD938">
        <f ca="1">IF(B938&gt;0,C938-Analysis!$B$14,0)</f>
        <v>1.6147937450571419</v>
      </c>
      <c r="AE938">
        <f ca="1">IF(B938&gt;0,AE937+AD938*$D938,0)</f>
        <v>0.21295070893678156</v>
      </c>
      <c r="AF938">
        <f ca="1">IF(B938&gt;0,AF937+AE938*$D938,0)</f>
        <v>-1.1002058739748481</v>
      </c>
      <c r="AG938">
        <f ca="1">IF(AND(B938&gt;Analysis!$B$34,B938&lt;Analysis!$B$35),FilterInput(AD938,Analysis!$B$29,Analysis!$B$30),0)</f>
        <v>0</v>
      </c>
      <c r="AH938">
        <f ca="1">MEDIAN2(AG938,Analysis!$B$5,2)</f>
        <v>0</v>
      </c>
      <c r="AI938">
        <f ca="1">AVERAGE2(AH938,Analysis!$B$6,2)</f>
        <v>0</v>
      </c>
      <c r="AJ938">
        <f ca="1">INTEGRAL2(AI938,$B938,AJ937,AI937,$B937,Analysis!$B$22)</f>
        <v>-0.6523852220626446</v>
      </c>
      <c r="AK938">
        <f ca="1">IF(AND(B938&lt;Analysis!$B$35,B938&gt;Analysis!$B$34),INTEGRAL2(AJ938,$B938,AK937,AJ937,$B937,Analysis!$B$23),0)</f>
        <v>0</v>
      </c>
      <c r="AM938">
        <f>Analysis!$B$31*'Flight Input'!U938+IF('Flight Input'!U938 &gt; 0,Analysis!$B$32,0)</f>
        <v>-1.4401949999999999</v>
      </c>
      <c r="AN938">
        <f ca="1">_xlfn.COVARIANCE.P($AK$102:$AK$1171,AM938:AM2007)</f>
        <v>0</v>
      </c>
      <c r="AO938">
        <f t="shared" ca="1" si="1877"/>
        <v>-1.4401949999999999</v>
      </c>
    </row>
    <row r="939" spans="1:41" x14ac:dyDescent="0.3">
      <c r="A939">
        <v>937</v>
      </c>
      <c r="B939">
        <f>'Flight Input'!M939</f>
        <v>21.929365999996662</v>
      </c>
      <c r="C939">
        <f ca="1">INDIRECT(CONCATENATE("'Flight Input'!",Analysis!$B$2,A939+2))</f>
        <v>11.196417870000001</v>
      </c>
      <c r="D939">
        <f t="shared" si="1874"/>
        <v>0.10946799999510404</v>
      </c>
      <c r="F939">
        <f t="shared" ca="1" si="1878"/>
        <v>215.99267780871796</v>
      </c>
      <c r="G939">
        <f t="shared" ca="1" si="1879"/>
        <v>2365.8623102020179</v>
      </c>
      <c r="I939">
        <f>SUM(D$2:D939)/COUNT(D$2:D939)</f>
        <v>2.3347669156884979E-2</v>
      </c>
      <c r="J939">
        <f>D939/I939</f>
        <v>4.688605070576096</v>
      </c>
      <c r="L939">
        <f ca="1">VARA(C$2:C939)</f>
        <v>0.17219006765911443</v>
      </c>
      <c r="M939">
        <f ca="1">(L939-L938)/D939</f>
        <v>1.4852166112637375E-2</v>
      </c>
      <c r="N939">
        <f t="shared" ca="1" si="1880"/>
        <v>-2.5129902803769517</v>
      </c>
      <c r="O939" t="b">
        <f ca="1">IF(OR(O938,M939*MIN((B939-B$2)*Analysis!$B$19,1)&gt;Analysis!$B$18),TRUE,FALSE)</f>
        <v>1</v>
      </c>
      <c r="P939">
        <f ca="1">IF(O939,P938,SUM(C$2:C939)/COUNT(C$2:C939))</f>
        <v>9.8538943641176484</v>
      </c>
      <c r="Q939">
        <f ca="1">IF(O939,C939-P939,0)</f>
        <v>1.3425235058823528</v>
      </c>
      <c r="R939">
        <f ca="1">R938+Q939*$D939</f>
        <v>0.42292624501290838</v>
      </c>
      <c r="S939">
        <f t="shared" ca="1" si="1881"/>
        <v>-0.26148018687859031</v>
      </c>
      <c r="U939">
        <f ca="1">MEDIAN2(Q939,Analysis!$B$5,2)</f>
        <v>1.3425235058823528</v>
      </c>
      <c r="V939">
        <f t="shared" ref="V939:W939" ca="1" si="1960">V938+U939*$D939</f>
        <v>0.42292624501290838</v>
      </c>
      <c r="W939">
        <f t="shared" ca="1" si="1960"/>
        <v>-0.26148018687859031</v>
      </c>
      <c r="Y939">
        <f ca="1">AVERAGE2(U939,Analysis!$B$5,2)</f>
        <v>1.3425235058823528</v>
      </c>
      <c r="Z939">
        <f t="shared" ref="Z939:AA939" ca="1" si="1961">Z938+Y939*$D939</f>
        <v>0.42292624501290838</v>
      </c>
      <c r="AA939">
        <f t="shared" ca="1" si="1961"/>
        <v>-0.26148018687859031</v>
      </c>
      <c r="AD939">
        <f ca="1">IF(B939&gt;0,C939-Analysis!$B$14,0)</f>
        <v>1.3397017250571412</v>
      </c>
      <c r="AE939">
        <f ca="1">IF(B939&gt;0,AE938+AD939*$D939,0)</f>
        <v>0.35960517736877756</v>
      </c>
      <c r="AF939">
        <f ca="1">IF(B939&gt;0,AF938+AE939*$D939,0)</f>
        <v>-1.0608406144204034</v>
      </c>
      <c r="AG939">
        <f ca="1">IF(AND(B939&gt;Analysis!$B$34,B939&lt;Analysis!$B$35),FilterInput(AD939,Analysis!$B$29,Analysis!$B$30),0)</f>
        <v>0</v>
      </c>
      <c r="AH939">
        <f ca="1">MEDIAN2(AG939,Analysis!$B$5,2)</f>
        <v>0</v>
      </c>
      <c r="AI939">
        <f ca="1">AVERAGE2(AH939,Analysis!$B$6,2)</f>
        <v>0</v>
      </c>
      <c r="AJ939">
        <f ca="1">INTEGRAL2(AI939,$B939,AJ938,AI938,$B938,Analysis!$B$22)</f>
        <v>-0.6523852220626446</v>
      </c>
      <c r="AK939">
        <f ca="1">IF(AND(B939&lt;Analysis!$B$35,B939&gt;Analysis!$B$34),INTEGRAL2(AJ939,$B939,AK938,AJ938,$B938,Analysis!$B$23),0)</f>
        <v>0</v>
      </c>
      <c r="AM939">
        <f>Analysis!$B$31*'Flight Input'!U939+IF('Flight Input'!U939 &gt; 0,Analysis!$B$32,0)</f>
        <v>-1.3130269999999999</v>
      </c>
      <c r="AN939">
        <f ca="1">_xlfn.COVARIANCE.P($AK$102:$AK$1171,AM939:AM2008)</f>
        <v>0</v>
      </c>
      <c r="AO939">
        <f t="shared" ca="1" si="1877"/>
        <v>-1.3130269999999999</v>
      </c>
    </row>
    <row r="940" spans="1:41" x14ac:dyDescent="0.3">
      <c r="A940">
        <v>938</v>
      </c>
      <c r="B940">
        <f>'Flight Input'!M940</f>
        <v>21.950813999996171</v>
      </c>
      <c r="C940">
        <f ca="1">INDIRECT(CONCATENATE("'Flight Input'!",Analysis!$B$2,A940+2))</f>
        <v>12.296491650000002</v>
      </c>
      <c r="D940">
        <f t="shared" si="1874"/>
        <v>2.1447999999509193E-2</v>
      </c>
      <c r="F940">
        <f t="shared" ca="1" si="1878"/>
        <v>216.25641296162112</v>
      </c>
      <c r="G940">
        <f t="shared" ca="1" si="1879"/>
        <v>2370.5005777471124</v>
      </c>
      <c r="I940">
        <f>SUM(D$2:D940)/COUNT(D$2:D940)</f>
        <v>2.3345643923241722E-2</v>
      </c>
      <c r="J940">
        <f>D940/I940</f>
        <v>0.91871528881482978</v>
      </c>
      <c r="L940">
        <f ca="1">VARA(C$2:C940)</f>
        <v>0.17814531957870547</v>
      </c>
      <c r="M940">
        <f ca="1">(L940-L939)/D940</f>
        <v>0.27766001117714073</v>
      </c>
      <c r="N940">
        <f t="shared" ca="1" si="1880"/>
        <v>51.29027322012189</v>
      </c>
      <c r="O940" t="b">
        <f ca="1">IF(OR(O939,M940*MIN((B940-B$2)*Analysis!$B$19,1)&gt;Analysis!$B$18),TRUE,FALSE)</f>
        <v>1</v>
      </c>
      <c r="P940">
        <f ca="1">IF(O940,P939,SUM(C$2:C940)/COUNT(C$2:C940))</f>
        <v>9.8538943641176484</v>
      </c>
      <c r="Q940">
        <f ca="1">IF(O940,C940-P940,0)</f>
        <v>2.4425972858823535</v>
      </c>
      <c r="R940">
        <f ca="1">R939+Q940*$D940</f>
        <v>0.47531507159931424</v>
      </c>
      <c r="S940">
        <f t="shared" ca="1" si="1881"/>
        <v>-0.2512856292231615</v>
      </c>
      <c r="U940">
        <f ca="1">MEDIAN2(Q940,Analysis!$B$5,2)</f>
        <v>2.4425972858823535</v>
      </c>
      <c r="V940">
        <f t="shared" ref="V940:W940" ca="1" si="1962">V939+U940*$D940</f>
        <v>0.47531507159931424</v>
      </c>
      <c r="W940">
        <f t="shared" ca="1" si="1962"/>
        <v>-0.2512856292231615</v>
      </c>
      <c r="Y940">
        <f ca="1">AVERAGE2(U940,Analysis!$B$5,2)</f>
        <v>2.4425972858823535</v>
      </c>
      <c r="Z940">
        <f t="shared" ref="Z940:AA940" ca="1" si="1963">Z939+Y940*$D940</f>
        <v>0.47531507159931424</v>
      </c>
      <c r="AA940">
        <f t="shared" ca="1" si="1963"/>
        <v>-0.2512856292231615</v>
      </c>
      <c r="AD940">
        <f ca="1">IF(B940&gt;0,C940-Analysis!$B$14,0)</f>
        <v>2.4397755050571419</v>
      </c>
      <c r="AE940">
        <f ca="1">IF(B940&gt;0,AE939+AD940*$D940,0)</f>
        <v>0.41193348240004568</v>
      </c>
      <c r="AF940">
        <f ca="1">IF(B940&gt;0,AF939+AE940*$D940,0)</f>
        <v>-1.0520054650900894</v>
      </c>
      <c r="AG940">
        <f ca="1">IF(AND(B940&gt;Analysis!$B$34,B940&lt;Analysis!$B$35),FilterInput(AD940,Analysis!$B$29,Analysis!$B$30),0)</f>
        <v>0</v>
      </c>
      <c r="AH940">
        <f ca="1">MEDIAN2(AG940,Analysis!$B$5,2)</f>
        <v>0</v>
      </c>
      <c r="AI940">
        <f ca="1">AVERAGE2(AH940,Analysis!$B$6,2)</f>
        <v>0</v>
      </c>
      <c r="AJ940">
        <f ca="1">INTEGRAL2(AI940,$B940,AJ939,AI939,$B939,Analysis!$B$22)</f>
        <v>-0.6523852220626446</v>
      </c>
      <c r="AK940">
        <f ca="1">IF(AND(B940&lt;Analysis!$B$35,B940&gt;Analysis!$B$34),INTEGRAL2(AJ940,$B940,AK939,AJ939,$B939,Analysis!$B$23),0)</f>
        <v>0</v>
      </c>
      <c r="AM940">
        <f>Analysis!$B$31*'Flight Input'!U940+IF('Flight Input'!U940 &gt; 0,Analysis!$B$32,0)</f>
        <v>-1.320975</v>
      </c>
      <c r="AN940">
        <f ca="1">_xlfn.COVARIANCE.P($AK$102:$AK$1171,AM940:AM2009)</f>
        <v>0</v>
      </c>
      <c r="AO940">
        <f t="shared" ca="1" si="1877"/>
        <v>-1.320975</v>
      </c>
    </row>
    <row r="941" spans="1:41" x14ac:dyDescent="0.3">
      <c r="A941">
        <v>939</v>
      </c>
      <c r="B941">
        <f>'Flight Input'!M941</f>
        <v>21.969597000002977</v>
      </c>
      <c r="C941">
        <f ca="1">INDIRECT(CONCATENATE("'Flight Input'!",Analysis!$B$2,A941+2))</f>
        <v>9.1291663800000009</v>
      </c>
      <c r="D941">
        <f t="shared" si="1874"/>
        <v>1.8783000006806105E-2</v>
      </c>
      <c r="F941">
        <f t="shared" ca="1" si="1878"/>
        <v>216.4278860937988</v>
      </c>
      <c r="G941">
        <f t="shared" ca="1" si="1879"/>
        <v>2374.5657427330852</v>
      </c>
      <c r="I941">
        <f>SUM(D$2:D941)/COUNT(D$2:D941)</f>
        <v>2.3340784877537317E-2</v>
      </c>
      <c r="J941">
        <f>D941/I941</f>
        <v>0.80472872293521169</v>
      </c>
      <c r="L941">
        <f ca="1">VARA(C$2:C941)</f>
        <v>0.17858466797459566</v>
      </c>
      <c r="M941">
        <f ca="1">(L941-L940)/D941</f>
        <v>2.3390746724750461E-2</v>
      </c>
      <c r="N941">
        <f t="shared" ca="1" si="1880"/>
        <v>-168.62723041326234</v>
      </c>
      <c r="O941" t="b">
        <f ca="1">IF(OR(O940,M941*MIN((B941-B$2)*Analysis!$B$19,1)&gt;Analysis!$B$18),TRUE,FALSE)</f>
        <v>1</v>
      </c>
      <c r="P941">
        <f ca="1">IF(O941,P940,SUM(C$2:C941)/COUNT(C$2:C941))</f>
        <v>9.8538943641176484</v>
      </c>
      <c r="Q941">
        <f ca="1">IF(O941,C941-P941,0)</f>
        <v>-0.72472798411764749</v>
      </c>
      <c r="R941">
        <f ca="1">R940+Q941*$D941</f>
        <v>0.46170250586869988</v>
      </c>
      <c r="S941">
        <f t="shared" ca="1" si="1881"/>
        <v>-0.24261347105228731</v>
      </c>
      <c r="U941">
        <f ca="1">MEDIAN2(Q941,Analysis!$B$5,2)</f>
        <v>-0.72472798411764749</v>
      </c>
      <c r="V941">
        <f t="shared" ref="V941:W941" ca="1" si="1964">V940+U941*$D941</f>
        <v>0.46170250586869988</v>
      </c>
      <c r="W941">
        <f t="shared" ca="1" si="1964"/>
        <v>-0.24261347105228731</v>
      </c>
      <c r="Y941">
        <f ca="1">AVERAGE2(U941,Analysis!$B$5,2)</f>
        <v>-0.72472798411764749</v>
      </c>
      <c r="Z941">
        <f t="shared" ref="Z941:AA941" ca="1" si="1965">Z940+Y941*$D941</f>
        <v>0.46170250586869988</v>
      </c>
      <c r="AA941">
        <f t="shared" ca="1" si="1965"/>
        <v>-0.24261347105228731</v>
      </c>
      <c r="AD941">
        <f ca="1">IF(B941&gt;0,C941-Analysis!$B$14,0)</f>
        <v>-0.72754976494285906</v>
      </c>
      <c r="AE941">
        <f ca="1">IF(B941&gt;0,AE940+AD941*$D941,0)</f>
        <v>0.39826791516017218</v>
      </c>
      <c r="AF941">
        <f ca="1">IF(B941&gt;0,AF940+AE941*$D941,0)</f>
        <v>-1.0445247988369253</v>
      </c>
      <c r="AG941">
        <f ca="1">IF(AND(B941&gt;Analysis!$B$34,B941&lt;Analysis!$B$35),FilterInput(AD941,Analysis!$B$29,Analysis!$B$30),0)</f>
        <v>0</v>
      </c>
      <c r="AH941">
        <f ca="1">MEDIAN2(AG941,Analysis!$B$5,2)</f>
        <v>0</v>
      </c>
      <c r="AI941">
        <f ca="1">AVERAGE2(AH941,Analysis!$B$6,2)</f>
        <v>0</v>
      </c>
      <c r="AJ941">
        <f ca="1">INTEGRAL2(AI941,$B941,AJ940,AI940,$B940,Analysis!$B$22)</f>
        <v>-0.6523852220626446</v>
      </c>
      <c r="AK941">
        <f ca="1">IF(AND(B941&lt;Analysis!$B$35,B941&gt;Analysis!$B$34),INTEGRAL2(AJ941,$B941,AK940,AJ940,$B940,Analysis!$B$23),0)</f>
        <v>0</v>
      </c>
      <c r="AM941">
        <f>Analysis!$B$31*'Flight Input'!U941+IF('Flight Input'!U941 &gt; 0,Analysis!$B$32,0)</f>
        <v>0</v>
      </c>
      <c r="AN941">
        <f ca="1">_xlfn.COVARIANCE.P($AK$102:$AK$1171,AM941:AM2010)</f>
        <v>0</v>
      </c>
      <c r="AO941">
        <f t="shared" ca="1" si="1877"/>
        <v>0</v>
      </c>
    </row>
    <row r="942" spans="1:41" x14ac:dyDescent="0.3">
      <c r="A942">
        <v>940</v>
      </c>
      <c r="B942">
        <f>'Flight Input'!M942</f>
        <v>21.988500000006752</v>
      </c>
      <c r="C942">
        <f ca="1">INDIRECT(CONCATENATE("'Flight Input'!",Analysis!$B$2,A942+2))</f>
        <v>8.8282348200000005</v>
      </c>
      <c r="D942">
        <f t="shared" si="1874"/>
        <v>1.890300000377465E-2</v>
      </c>
      <c r="F942">
        <f t="shared" ca="1" si="1878"/>
        <v>216.59476621663458</v>
      </c>
      <c r="G942">
        <f t="shared" ca="1" si="1879"/>
        <v>2378.6600335996959</v>
      </c>
      <c r="I942">
        <f>SUM(D$2:D942)/COUNT(D$2:D942)</f>
        <v>2.3336063829799272E-2</v>
      </c>
      <c r="J942">
        <f>D942/I942</f>
        <v>0.8100337804028559</v>
      </c>
      <c r="L942">
        <f ca="1">VARA(C$2:C942)</f>
        <v>0.17960929660741962</v>
      </c>
      <c r="M942">
        <f ca="1">(L942-L941)/D942</f>
        <v>5.4204551268018639E-2</v>
      </c>
      <c r="N942">
        <f t="shared" ca="1" si="1880"/>
        <v>-15.919777809866627</v>
      </c>
      <c r="O942" t="b">
        <f ca="1">IF(OR(O941,M942*MIN((B942-B$2)*Analysis!$B$19,1)&gt;Analysis!$B$18),TRUE,FALSE)</f>
        <v>1</v>
      </c>
      <c r="P942">
        <f ca="1">IF(O942,P941,SUM(C$2:C942)/COUNT(C$2:C942))</f>
        <v>9.8538943641176484</v>
      </c>
      <c r="Q942">
        <f ca="1">IF(O942,C942-P942,0)</f>
        <v>-1.0256595441176479</v>
      </c>
      <c r="R942">
        <f ca="1">R941+Q942*$D942</f>
        <v>0.44231446350237247</v>
      </c>
      <c r="S942">
        <f t="shared" ca="1" si="1881"/>
        <v>-0.23425240074703238</v>
      </c>
      <c r="U942">
        <f ca="1">MEDIAN2(Q942,Analysis!$B$5,2)</f>
        <v>-1.0256595441176479</v>
      </c>
      <c r="V942">
        <f t="shared" ref="V942:W942" ca="1" si="1966">V941+U942*$D942</f>
        <v>0.44231446350237247</v>
      </c>
      <c r="W942">
        <f t="shared" ca="1" si="1966"/>
        <v>-0.23425240074703238</v>
      </c>
      <c r="Y942">
        <f ca="1">AVERAGE2(U942,Analysis!$B$5,2)</f>
        <v>-1.0256595441176479</v>
      </c>
      <c r="Z942">
        <f t="shared" ref="Z942:AA942" ca="1" si="1967">Z941+Y942*$D942</f>
        <v>0.44231446350237247</v>
      </c>
      <c r="AA942">
        <f t="shared" ca="1" si="1967"/>
        <v>-0.23425240074703238</v>
      </c>
      <c r="AD942">
        <f ca="1">IF(B942&gt;0,C942-Analysis!$B$14,0)</f>
        <v>-1.0284813249428595</v>
      </c>
      <c r="AE942">
        <f ca="1">IF(B942&gt;0,AE941+AD942*$D942,0)</f>
        <v>0.37882653267089517</v>
      </c>
      <c r="AF942">
        <f ca="1">IF(B942&gt;0,AF941+AE942*$D942,0)</f>
        <v>-1.0373638408884174</v>
      </c>
      <c r="AG942">
        <f ca="1">IF(AND(B942&gt;Analysis!$B$34,B942&lt;Analysis!$B$35),FilterInput(AD942,Analysis!$B$29,Analysis!$B$30),0)</f>
        <v>0</v>
      </c>
      <c r="AH942">
        <f ca="1">MEDIAN2(AG942,Analysis!$B$5,2)</f>
        <v>0</v>
      </c>
      <c r="AI942">
        <f ca="1">AVERAGE2(AH942,Analysis!$B$6,2)</f>
        <v>0</v>
      </c>
      <c r="AJ942">
        <f ca="1">INTEGRAL2(AI942,$B942,AJ941,AI941,$B941,Analysis!$B$22)</f>
        <v>-0.6523852220626446</v>
      </c>
      <c r="AK942">
        <f ca="1">IF(AND(B942&lt;Analysis!$B$35,B942&gt;Analysis!$B$34),INTEGRAL2(AJ942,$B942,AK941,AJ941,$B941,Analysis!$B$23),0)</f>
        <v>0</v>
      </c>
      <c r="AM942">
        <f>Analysis!$B$31*'Flight Input'!U942+IF('Flight Input'!U942 &gt; 0,Analysis!$B$32,0)</f>
        <v>0</v>
      </c>
      <c r="AN942">
        <f ca="1">_xlfn.COVARIANCE.P($AK$102:$AK$1171,AM942:AM2011)</f>
        <v>0</v>
      </c>
      <c r="AO942">
        <f t="shared" ca="1" si="1877"/>
        <v>0</v>
      </c>
    </row>
    <row r="943" spans="1:41" x14ac:dyDescent="0.3">
      <c r="A943">
        <v>941</v>
      </c>
      <c r="B943">
        <f>'Flight Input'!M943</f>
        <v>22.009302000005846</v>
      </c>
      <c r="C943">
        <f ca="1">INDIRECT(CONCATENATE("'Flight Input'!",Analysis!$B$2,A943+2))</f>
        <v>11.402751600000002</v>
      </c>
      <c r="D943">
        <f t="shared" si="1874"/>
        <v>2.0801999999093823E-2</v>
      </c>
      <c r="F943">
        <f t="shared" ca="1" si="1878"/>
        <v>216.83196625540745</v>
      </c>
      <c r="G943">
        <f t="shared" ca="1" si="1879"/>
        <v>2383.1705721615444</v>
      </c>
      <c r="I943">
        <f>SUM(D$2:D943)/COUNT(D$2:D943)</f>
        <v>2.3333370882051445E-2</v>
      </c>
      <c r="J943">
        <f>D943/I943</f>
        <v>0.89151285102553235</v>
      </c>
      <c r="L943">
        <f ca="1">VARA(C$2:C943)</f>
        <v>0.18182791248733501</v>
      </c>
      <c r="M943">
        <f ca="1">(L943-L942)/D943</f>
        <v>0.10665396981117417</v>
      </c>
      <c r="N943">
        <f t="shared" ca="1" si="1880"/>
        <v>123.76294491453478</v>
      </c>
      <c r="O943" t="b">
        <f ca="1">IF(OR(O942,M943*MIN((B943-B$2)*Analysis!$B$19,1)&gt;Analysis!$B$18),TRUE,FALSE)</f>
        <v>1</v>
      </c>
      <c r="P943">
        <f ca="1">IF(O943,P942,SUM(C$2:C943)/COUNT(C$2:C943))</f>
        <v>9.8538943641176484</v>
      </c>
      <c r="Q943">
        <f ca="1">IF(O943,C943-P943,0)</f>
        <v>1.5488572358823536</v>
      </c>
      <c r="R943">
        <f ca="1">R942+Q943*$D943</f>
        <v>0.47453379172179366</v>
      </c>
      <c r="S943">
        <f t="shared" ca="1" si="1881"/>
        <v>-0.22438114881206564</v>
      </c>
      <c r="U943">
        <f ca="1">MEDIAN2(Q943,Analysis!$B$5,2)</f>
        <v>1.5488572358823536</v>
      </c>
      <c r="V943">
        <f t="shared" ref="V943:W943" ca="1" si="1968">V942+U943*$D943</f>
        <v>0.47453379172179366</v>
      </c>
      <c r="W943">
        <f t="shared" ca="1" si="1968"/>
        <v>-0.22438114881206564</v>
      </c>
      <c r="Y943">
        <f ca="1">AVERAGE2(U943,Analysis!$B$5,2)</f>
        <v>1.5488572358823536</v>
      </c>
      <c r="Z943">
        <f t="shared" ref="Z943:AA943" ca="1" si="1969">Z942+Y943*$D943</f>
        <v>0.47453379172179366</v>
      </c>
      <c r="AA943">
        <f t="shared" ca="1" si="1969"/>
        <v>-0.22438114881206564</v>
      </c>
      <c r="AD943">
        <f ca="1">IF(B943&gt;0,C943-Analysis!$B$14,0)</f>
        <v>1.546035455057142</v>
      </c>
      <c r="AE943">
        <f ca="1">IF(B943&gt;0,AE942+AD943*$D943,0)</f>
        <v>0.41098716220559284</v>
      </c>
      <c r="AF943">
        <f ca="1">IF(B943&gt;0,AF942+AE943*$D943,0)</f>
        <v>-1.028814485940589</v>
      </c>
      <c r="AG943">
        <f ca="1">IF(AND(B943&gt;Analysis!$B$34,B943&lt;Analysis!$B$35),FilterInput(AD943,Analysis!$B$29,Analysis!$B$30),0)</f>
        <v>0</v>
      </c>
      <c r="AH943">
        <f ca="1">MEDIAN2(AG943,Analysis!$B$5,2)</f>
        <v>0</v>
      </c>
      <c r="AI943">
        <f ca="1">AVERAGE2(AH943,Analysis!$B$6,2)</f>
        <v>0</v>
      </c>
      <c r="AJ943">
        <f ca="1">INTEGRAL2(AI943,$B943,AJ942,AI942,$B942,Analysis!$B$22)</f>
        <v>-0.6523852220626446</v>
      </c>
      <c r="AK943">
        <f ca="1">IF(AND(B943&lt;Analysis!$B$35,B943&gt;Analysis!$B$34),INTEGRAL2(AJ943,$B943,AK942,AJ942,$B942,Analysis!$B$23),0)</f>
        <v>0</v>
      </c>
      <c r="AM943">
        <f>Analysis!$B$31*'Flight Input'!U943+IF('Flight Input'!U943 &gt; 0,Analysis!$B$32,0)</f>
        <v>0</v>
      </c>
      <c r="AN943">
        <f ca="1">_xlfn.COVARIANCE.P($AK$102:$AK$1171,AM943:AM2012)</f>
        <v>0</v>
      </c>
      <c r="AO943">
        <f t="shared" ca="1" si="1877"/>
        <v>0</v>
      </c>
    </row>
    <row r="944" spans="1:41" x14ac:dyDescent="0.3">
      <c r="A944">
        <v>942</v>
      </c>
      <c r="B944">
        <f>'Flight Input'!M944</f>
        <v>22.03289699999732</v>
      </c>
      <c r="C944">
        <f ca="1">INDIRECT(CONCATENATE("'Flight Input'!",Analysis!$B$2,A944+2))</f>
        <v>9.8326512899999994</v>
      </c>
      <c r="D944">
        <f t="shared" si="1874"/>
        <v>2.3594999991473742E-2</v>
      </c>
      <c r="F944">
        <f t="shared" ca="1" si="1878"/>
        <v>217.06396766251117</v>
      </c>
      <c r="G944">
        <f t="shared" ca="1" si="1879"/>
        <v>2388.2921964766906</v>
      </c>
      <c r="I944">
        <f>SUM(D$2:D944)/COUNT(D$2:D944)</f>
        <v>2.3333648619959537E-2</v>
      </c>
      <c r="J944">
        <f>D944/I944</f>
        <v>1.0112006217189131</v>
      </c>
      <c r="L944">
        <f ca="1">VARA(C$2:C944)</f>
        <v>0.18163938826848125</v>
      </c>
      <c r="M944">
        <f ca="1">(L944-L943)/D944</f>
        <v>-7.9900071592239365E-3</v>
      </c>
      <c r="N944">
        <f t="shared" ca="1" si="1880"/>
        <v>-66.543772433455047</v>
      </c>
      <c r="O944" t="b">
        <f ca="1">IF(OR(O943,M944*MIN((B944-B$2)*Analysis!$B$19,1)&gt;Analysis!$B$18),TRUE,FALSE)</f>
        <v>1</v>
      </c>
      <c r="P944">
        <f ca="1">IF(O944,P943,SUM(C$2:C944)/COUNT(C$2:C944))</f>
        <v>9.8538943641176484</v>
      </c>
      <c r="Q944">
        <f ca="1">IF(O944,C944-P944,0)</f>
        <v>-2.124307411764903E-2</v>
      </c>
      <c r="R944">
        <f ca="1">R943+Q944*$D944</f>
        <v>0.47403256138816885</v>
      </c>
      <c r="S944">
        <f t="shared" ca="1" si="1881"/>
        <v>-0.21319635053015351</v>
      </c>
      <c r="U944">
        <f ca="1">MEDIAN2(Q944,Analysis!$B$5,2)</f>
        <v>-2.124307411764903E-2</v>
      </c>
      <c r="V944">
        <f t="shared" ref="V944:W944" ca="1" si="1970">V943+U944*$D944</f>
        <v>0.47403256138816885</v>
      </c>
      <c r="W944">
        <f t="shared" ca="1" si="1970"/>
        <v>-0.21319635053015351</v>
      </c>
      <c r="Y944">
        <f ca="1">AVERAGE2(U944,Analysis!$B$5,2)</f>
        <v>-2.124307411764903E-2</v>
      </c>
      <c r="Z944">
        <f t="shared" ref="Z944:AA944" ca="1" si="1971">Z943+Y944*$D944</f>
        <v>0.47403256138816885</v>
      </c>
      <c r="AA944">
        <f t="shared" ca="1" si="1971"/>
        <v>-0.21319635053015351</v>
      </c>
      <c r="AD944">
        <f ca="1">IF(B944&gt;0,C944-Analysis!$B$14,0)</f>
        <v>-2.4064854942860592E-2</v>
      </c>
      <c r="AE944">
        <f ca="1">IF(B944&gt;0,AE943+AD944*$D944,0)</f>
        <v>0.41041935195342122</v>
      </c>
      <c r="AF944">
        <f ca="1">IF(B944&gt;0,AF943+AE944*$D944,0)</f>
        <v>-1.0191306413347474</v>
      </c>
      <c r="AG944">
        <f ca="1">IF(AND(B944&gt;Analysis!$B$34,B944&lt;Analysis!$B$35),FilterInput(AD944,Analysis!$B$29,Analysis!$B$30),0)</f>
        <v>0</v>
      </c>
      <c r="AH944">
        <f ca="1">MEDIAN2(AG944,Analysis!$B$5,2)</f>
        <v>0</v>
      </c>
      <c r="AI944">
        <f ca="1">AVERAGE2(AH944,Analysis!$B$6,2)</f>
        <v>0</v>
      </c>
      <c r="AJ944">
        <f ca="1">INTEGRAL2(AI944,$B944,AJ943,AI943,$B943,Analysis!$B$22)</f>
        <v>-0.6523852220626446</v>
      </c>
      <c r="AK944">
        <f ca="1">IF(AND(B944&lt;Analysis!$B$35,B944&gt;Analysis!$B$34),INTEGRAL2(AJ944,$B944,AK943,AJ943,$B943,Analysis!$B$23),0)</f>
        <v>0</v>
      </c>
      <c r="AM944">
        <f>Analysis!$B$31*'Flight Input'!U944+IF('Flight Input'!U944 &gt; 0,Analysis!$B$32,0)</f>
        <v>0</v>
      </c>
      <c r="AN944">
        <f ca="1">_xlfn.COVARIANCE.P($AK$102:$AK$1171,AM944:AM2013)</f>
        <v>0</v>
      </c>
      <c r="AO944">
        <f t="shared" ca="1" si="1877"/>
        <v>0</v>
      </c>
    </row>
    <row r="945" spans="1:41" x14ac:dyDescent="0.3">
      <c r="A945">
        <v>943</v>
      </c>
      <c r="B945">
        <f>'Flight Input'!M945</f>
        <v>22.050904999996419</v>
      </c>
      <c r="C945">
        <f ca="1">INDIRECT(CONCATENATE("'Flight Input'!",Analysis!$B$2,A945+2))</f>
        <v>9.8513393399999991</v>
      </c>
      <c r="D945">
        <f t="shared" si="1874"/>
        <v>1.8007999999099411E-2</v>
      </c>
      <c r="F945">
        <f t="shared" ca="1" si="1878"/>
        <v>217.24137058133701</v>
      </c>
      <c r="G945">
        <f t="shared" ca="1" si="1879"/>
        <v>2392.2042790779237</v>
      </c>
      <c r="I945">
        <f>SUM(D$2:D945)/COUNT(D$2:D945)</f>
        <v>2.332800106044643E-2</v>
      </c>
      <c r="J945">
        <f>D945/I945</f>
        <v>0.77194783866984229</v>
      </c>
      <c r="L945">
        <f ca="1">VARA(C$2:C945)</f>
        <v>0.18144904814281135</v>
      </c>
      <c r="M945">
        <f ca="1">(L945-L944)/D945</f>
        <v>-1.056975375829749E-2</v>
      </c>
      <c r="N945">
        <f t="shared" ca="1" si="1880"/>
        <v>1.0377637717089256</v>
      </c>
      <c r="O945" t="b">
        <f ca="1">IF(OR(O944,M945*MIN((B945-B$2)*Analysis!$B$19,1)&gt;Analysis!$B$18),TRUE,FALSE)</f>
        <v>1</v>
      </c>
      <c r="P945">
        <f ca="1">IF(O945,P944,SUM(C$2:C945)/COUNT(C$2:C945))</f>
        <v>9.8538943641176484</v>
      </c>
      <c r="Q945">
        <f ca="1">IF(O945,C945-P945,0)</f>
        <v>-2.555024117649296E-3</v>
      </c>
      <c r="R945">
        <f ca="1">R944+Q945*$D945</f>
        <v>0.47398655051386052</v>
      </c>
      <c r="S945">
        <f t="shared" ca="1" si="1881"/>
        <v>-0.20466080072892678</v>
      </c>
      <c r="U945">
        <f ca="1">MEDIAN2(Q945,Analysis!$B$5,2)</f>
        <v>-2.555024117649296E-3</v>
      </c>
      <c r="V945">
        <f t="shared" ref="V945:W945" ca="1" si="1972">V944+U945*$D945</f>
        <v>0.47398655051386052</v>
      </c>
      <c r="W945">
        <f t="shared" ca="1" si="1972"/>
        <v>-0.20466080072892678</v>
      </c>
      <c r="Y945">
        <f ca="1">AVERAGE2(U945,Analysis!$B$5,2)</f>
        <v>-2.555024117649296E-3</v>
      </c>
      <c r="Z945">
        <f t="shared" ref="Z945:AA945" ca="1" si="1973">Z944+Y945*$D945</f>
        <v>0.47398655051386052</v>
      </c>
      <c r="AA945">
        <f t="shared" ca="1" si="1973"/>
        <v>-0.20466080072892678</v>
      </c>
      <c r="AD945">
        <f ca="1">IF(B945&gt;0,C945-Analysis!$B$14,0)</f>
        <v>-5.3768049428608578E-3</v>
      </c>
      <c r="AE945">
        <f ca="1">IF(B945&gt;0,AE944+AD945*$D945,0)</f>
        <v>0.41032252645001505</v>
      </c>
      <c r="AF945">
        <f ca="1">IF(B945&gt;0,AF944+AE945*$D945,0)</f>
        <v>-1.011741553278805</v>
      </c>
      <c r="AG945">
        <f ca="1">IF(AND(B945&gt;Analysis!$B$34,B945&lt;Analysis!$B$35),FilterInput(AD945,Analysis!$B$29,Analysis!$B$30),0)</f>
        <v>0</v>
      </c>
      <c r="AH945">
        <f ca="1">MEDIAN2(AG945,Analysis!$B$5,2)</f>
        <v>0</v>
      </c>
      <c r="AI945">
        <f ca="1">AVERAGE2(AH945,Analysis!$B$6,2)</f>
        <v>0</v>
      </c>
      <c r="AJ945">
        <f ca="1">INTEGRAL2(AI945,$B945,AJ944,AI944,$B944,Analysis!$B$22)</f>
        <v>-0.6523852220626446</v>
      </c>
      <c r="AK945">
        <f ca="1">IF(AND(B945&lt;Analysis!$B$35,B945&gt;Analysis!$B$34),INTEGRAL2(AJ945,$B945,AK944,AJ944,$B944,Analysis!$B$23),0)</f>
        <v>0</v>
      </c>
      <c r="AM945">
        <f>Analysis!$B$31*'Flight Input'!U945+IF('Flight Input'!U945 &gt; 0,Analysis!$B$32,0)</f>
        <v>0</v>
      </c>
      <c r="AN945">
        <f ca="1">_xlfn.COVARIANCE.P($AK$102:$AK$1171,AM945:AM2014)</f>
        <v>0</v>
      </c>
      <c r="AO945">
        <f t="shared" ca="1" si="1877"/>
        <v>0</v>
      </c>
    </row>
    <row r="946" spans="1:41" x14ac:dyDescent="0.3">
      <c r="A946">
        <v>944</v>
      </c>
      <c r="B946">
        <f>'Flight Input'!M946</f>
        <v>22.10960100000375</v>
      </c>
      <c r="C946">
        <f ca="1">INDIRECT(CONCATENATE("'Flight Input'!",Analysis!$B$2,A946+2))</f>
        <v>9.836555670000001</v>
      </c>
      <c r="D946">
        <f t="shared" si="1874"/>
        <v>5.869600000733044E-2</v>
      </c>
      <c r="F946">
        <f t="shared" ca="1" si="1878"/>
        <v>217.81873705301544</v>
      </c>
      <c r="G946">
        <f t="shared" ca="1" si="1879"/>
        <v>2404.9893676695842</v>
      </c>
      <c r="I946">
        <f>SUM(D$2:D946)/COUNT(D$2:D946)</f>
        <v>2.3365467161025756E-2</v>
      </c>
      <c r="J946">
        <f>D946/I946</f>
        <v>2.5120833066516637</v>
      </c>
      <c r="L946">
        <f ca="1">VARA(C$2:C946)</f>
        <v>0.18126078728979417</v>
      </c>
      <c r="M946">
        <f ca="1">(L946-L945)/D946</f>
        <v>-3.2073881183329145E-3</v>
      </c>
      <c r="N946">
        <f t="shared" ca="1" si="1880"/>
        <v>-0.25186844074812309</v>
      </c>
      <c r="O946" t="b">
        <f ca="1">IF(OR(O945,M946*MIN((B946-B$2)*Analysis!$B$19,1)&gt;Analysis!$B$18),TRUE,FALSE)</f>
        <v>1</v>
      </c>
      <c r="P946">
        <f ca="1">IF(O946,P945,SUM(C$2:C946)/COUNT(C$2:C946))</f>
        <v>9.8538943641176484</v>
      </c>
      <c r="Q946">
        <f ca="1">IF(O946,C946-P946,0)</f>
        <v>-1.7338694117647435E-2</v>
      </c>
      <c r="R946">
        <f ca="1">R945+Q946*$D946</f>
        <v>0.472968838523804</v>
      </c>
      <c r="S946">
        <f t="shared" ca="1" si="1881"/>
        <v>-0.17689942177946652</v>
      </c>
      <c r="U946">
        <f ca="1">MEDIAN2(Q946,Analysis!$B$5,2)</f>
        <v>-1.7338694117647435E-2</v>
      </c>
      <c r="V946">
        <f t="shared" ref="V946:W946" ca="1" si="1974">V945+U946*$D946</f>
        <v>0.472968838523804</v>
      </c>
      <c r="W946">
        <f t="shared" ca="1" si="1974"/>
        <v>-0.17689942177946652</v>
      </c>
      <c r="Y946">
        <f ca="1">AVERAGE2(U946,Analysis!$B$5,2)</f>
        <v>-1.7338694117647435E-2</v>
      </c>
      <c r="Z946">
        <f t="shared" ref="Z946:AA946" ca="1" si="1975">Z945+Y946*$D946</f>
        <v>0.472968838523804</v>
      </c>
      <c r="AA946">
        <f t="shared" ca="1" si="1975"/>
        <v>-0.17689942177946652</v>
      </c>
      <c r="AD946">
        <f ca="1">IF(B946&gt;0,C946-Analysis!$B$14,0)</f>
        <v>-2.0160474942858997E-2</v>
      </c>
      <c r="AE946">
        <f ca="1">IF(B946&gt;0,AE945+AD946*$D946,0)</f>
        <v>0.40913918721262121</v>
      </c>
      <c r="AF946">
        <f ca="1">IF(B946&gt;0,AF945+AE946*$D946,0)</f>
        <v>-0.98772671954317381</v>
      </c>
      <c r="AG946">
        <f ca="1">IF(AND(B946&gt;Analysis!$B$34,B946&lt;Analysis!$B$35),FilterInput(AD946,Analysis!$B$29,Analysis!$B$30),0)</f>
        <v>0</v>
      </c>
      <c r="AH946">
        <f ca="1">MEDIAN2(AG946,Analysis!$B$5,2)</f>
        <v>0</v>
      </c>
      <c r="AI946">
        <f ca="1">AVERAGE2(AH946,Analysis!$B$6,2)</f>
        <v>0</v>
      </c>
      <c r="AJ946">
        <f ca="1">INTEGRAL2(AI946,$B946,AJ945,AI945,$B945,Analysis!$B$22)</f>
        <v>-0.6523852220626446</v>
      </c>
      <c r="AK946">
        <f ca="1">IF(AND(B946&lt;Analysis!$B$35,B946&gt;Analysis!$B$34),INTEGRAL2(AJ946,$B946,AK945,AJ945,$B945,Analysis!$B$23),0)</f>
        <v>0</v>
      </c>
      <c r="AM946">
        <f>Analysis!$B$31*'Flight Input'!U946+IF('Flight Input'!U946 &gt; 0,Analysis!$B$32,0)</f>
        <v>0</v>
      </c>
      <c r="AN946">
        <f ca="1">_xlfn.COVARIANCE.P($AK$102:$AK$1171,AM946:AM2015)</f>
        <v>0</v>
      </c>
      <c r="AO946">
        <f t="shared" ca="1" si="1877"/>
        <v>0</v>
      </c>
    </row>
    <row r="947" spans="1:41" x14ac:dyDescent="0.3">
      <c r="A947">
        <v>945</v>
      </c>
      <c r="B947">
        <f>'Flight Input'!M947</f>
        <v>22.129606000002241</v>
      </c>
      <c r="C947">
        <f ca="1">INDIRECT(CONCATENATE("'Flight Input'!",Analysis!$B$2,A947+2))</f>
        <v>9.863768610000001</v>
      </c>
      <c r="D947">
        <f t="shared" si="1874"/>
        <v>2.0004999998491257E-2</v>
      </c>
      <c r="F947">
        <f t="shared" ca="1" si="1878"/>
        <v>218.01606174404361</v>
      </c>
      <c r="G947">
        <f t="shared" ca="1" si="1879"/>
        <v>2409.3507789844448</v>
      </c>
      <c r="I947">
        <f>SUM(D$2:D947)/COUNT(D$2:D947)</f>
        <v>2.3361911111118312E-2</v>
      </c>
      <c r="J947">
        <f>D947/I947</f>
        <v>0.85630836892323225</v>
      </c>
      <c r="L947">
        <f ca="1">VARA(C$2:C947)</f>
        <v>0.18107018709083256</v>
      </c>
      <c r="M947">
        <f ca="1">(L947-L946)/D947</f>
        <v>-9.5276280417887979E-3</v>
      </c>
      <c r="N947">
        <f t="shared" ca="1" si="1880"/>
        <v>1.3603069233717784</v>
      </c>
      <c r="O947" t="b">
        <f ca="1">IF(OR(O946,M947*MIN((B947-B$2)*Analysis!$B$19,1)&gt;Analysis!$B$18),TRUE,FALSE)</f>
        <v>1</v>
      </c>
      <c r="P947">
        <f ca="1">IF(O947,P946,SUM(C$2:C947)/COUNT(C$2:C947))</f>
        <v>9.8538943641176484</v>
      </c>
      <c r="Q947">
        <f ca="1">IF(O947,C947-P947,0)</f>
        <v>9.8742458823526391E-3</v>
      </c>
      <c r="R947">
        <f ca="1">R946+Q947*$D947</f>
        <v>0.47316637281266555</v>
      </c>
      <c r="S947">
        <f t="shared" ca="1" si="1881"/>
        <v>-0.16743372849206303</v>
      </c>
      <c r="U947">
        <f ca="1">MEDIAN2(Q947,Analysis!$B$5,2)</f>
        <v>9.8742458823526391E-3</v>
      </c>
      <c r="V947">
        <f t="shared" ref="V947:W947" ca="1" si="1976">V946+U947*$D947</f>
        <v>0.47316637281266555</v>
      </c>
      <c r="W947">
        <f t="shared" ca="1" si="1976"/>
        <v>-0.16743372849206303</v>
      </c>
      <c r="Y947">
        <f ca="1">AVERAGE2(U947,Analysis!$B$5,2)</f>
        <v>9.8742458823526391E-3</v>
      </c>
      <c r="Z947">
        <f t="shared" ref="Z947:AA947" ca="1" si="1977">Z946+Y947*$D947</f>
        <v>0.47316637281266555</v>
      </c>
      <c r="AA947">
        <f t="shared" ca="1" si="1977"/>
        <v>-0.16743372849206303</v>
      </c>
      <c r="AD947">
        <f ca="1">IF(B947&gt;0,C947-Analysis!$B$14,0)</f>
        <v>7.0524650571410774E-3</v>
      </c>
      <c r="AE947">
        <f ca="1">IF(B947&gt;0,AE946+AD947*$D947,0)</f>
        <v>0.40928027177607867</v>
      </c>
      <c r="AF947">
        <f ca="1">IF(B947&gt;0,AF946+AE947*$D947,0)</f>
        <v>-0.9795390677069109</v>
      </c>
      <c r="AG947">
        <f ca="1">IF(AND(B947&gt;Analysis!$B$34,B947&lt;Analysis!$B$35),FilterInput(AD947,Analysis!$B$29,Analysis!$B$30),0)</f>
        <v>0</v>
      </c>
      <c r="AH947">
        <f ca="1">MEDIAN2(AG947,Analysis!$B$5,2)</f>
        <v>0</v>
      </c>
      <c r="AI947">
        <f ca="1">AVERAGE2(AH947,Analysis!$B$6,2)</f>
        <v>0</v>
      </c>
      <c r="AJ947">
        <f ca="1">INTEGRAL2(AI947,$B947,AJ946,AI946,$B946,Analysis!$B$22)</f>
        <v>-0.6523852220626446</v>
      </c>
      <c r="AK947">
        <f ca="1">IF(AND(B947&lt;Analysis!$B$35,B947&gt;Analysis!$B$34),INTEGRAL2(AJ947,$B947,AK946,AJ946,$B946,Analysis!$B$23),0)</f>
        <v>0</v>
      </c>
      <c r="AM947">
        <f>Analysis!$B$31*'Flight Input'!U947+IF('Flight Input'!U947 &gt; 0,Analysis!$B$32,0)</f>
        <v>0</v>
      </c>
      <c r="AN947">
        <f ca="1">_xlfn.COVARIANCE.P($AK$102:$AK$1171,AM947:AM2016)</f>
        <v>0</v>
      </c>
      <c r="AO947">
        <f t="shared" ca="1" si="1877"/>
        <v>0</v>
      </c>
    </row>
    <row r="948" spans="1:41" x14ac:dyDescent="0.3">
      <c r="A948">
        <v>946</v>
      </c>
      <c r="B948">
        <f>'Flight Input'!M948</f>
        <v>22.153552999996464</v>
      </c>
      <c r="C948">
        <f ca="1">INDIRECT(CONCATENATE("'Flight Input'!",Analysis!$B$2,A948+2))</f>
        <v>9.8877834900000021</v>
      </c>
      <c r="D948">
        <f t="shared" si="1874"/>
        <v>2.3946999994223006E-2</v>
      </c>
      <c r="F948">
        <f t="shared" ca="1" si="1878"/>
        <v>218.25284449522152</v>
      </c>
      <c r="G948">
        <f t="shared" ca="1" si="1879"/>
        <v>2414.5772798503108</v>
      </c>
      <c r="I948">
        <f>SUM(D$2:D948)/COUNT(D$2:D948)</f>
        <v>2.3362529598309752E-2</v>
      </c>
      <c r="J948">
        <f>D948/I948</f>
        <v>1.0250174277341757</v>
      </c>
      <c r="L948">
        <f ca="1">VARA(C$2:C948)</f>
        <v>0.1808788820654938</v>
      </c>
      <c r="M948">
        <f ca="1">(L948-L947)/D948</f>
        <v>-7.988684402426699E-3</v>
      </c>
      <c r="N948">
        <f t="shared" ca="1" si="1880"/>
        <v>1.0028345933016427</v>
      </c>
      <c r="O948" t="b">
        <f ca="1">IF(OR(O947,M948*MIN((B948-B$2)*Analysis!$B$19,1)&gt;Analysis!$B$18),TRUE,FALSE)</f>
        <v>1</v>
      </c>
      <c r="P948">
        <f ca="1">IF(O948,P947,SUM(C$2:C948)/COUNT(C$2:C948))</f>
        <v>9.8538943641176484</v>
      </c>
      <c r="Q948">
        <f ca="1">IF(O948,C948-P948,0)</f>
        <v>3.388912588235371E-2</v>
      </c>
      <c r="R948">
        <f ca="1">R947+Q948*$D948</f>
        <v>0.4739779157099745</v>
      </c>
      <c r="S948">
        <f t="shared" ca="1" si="1881"/>
        <v>-0.15608337934729444</v>
      </c>
      <c r="U948">
        <f ca="1">MEDIAN2(Q948,Analysis!$B$5,2)</f>
        <v>3.388912588235371E-2</v>
      </c>
      <c r="V948">
        <f t="shared" ref="V948:W948" ca="1" si="1978">V947+U948*$D948</f>
        <v>0.4739779157099745</v>
      </c>
      <c r="W948">
        <f t="shared" ca="1" si="1978"/>
        <v>-0.15608337934729444</v>
      </c>
      <c r="Y948">
        <f ca="1">AVERAGE2(U948,Analysis!$B$5,2)</f>
        <v>3.388912588235371E-2</v>
      </c>
      <c r="Z948">
        <f t="shared" ref="Z948:AA948" ca="1" si="1979">Z947+Y948*$D948</f>
        <v>0.4739779157099745</v>
      </c>
      <c r="AA948">
        <f t="shared" ca="1" si="1979"/>
        <v>-0.15608337934729444</v>
      </c>
      <c r="AD948">
        <f ca="1">IF(B948&gt;0,C948-Analysis!$B$14,0)</f>
        <v>3.1067345057142148E-2</v>
      </c>
      <c r="AE948">
        <f ca="1">IF(B948&gt;0,AE947+AD948*$D948,0)</f>
        <v>0.41002424148798255</v>
      </c>
      <c r="AF948">
        <f ca="1">IF(B948&gt;0,AF947+AE948*$D948,0)</f>
        <v>-0.96972021719836687</v>
      </c>
      <c r="AG948">
        <f ca="1">IF(AND(B948&gt;Analysis!$B$34,B948&lt;Analysis!$B$35),FilterInput(AD948,Analysis!$B$29,Analysis!$B$30),0)</f>
        <v>0</v>
      </c>
      <c r="AH948">
        <f ca="1">MEDIAN2(AG948,Analysis!$B$5,2)</f>
        <v>0</v>
      </c>
      <c r="AI948">
        <f ca="1">AVERAGE2(AH948,Analysis!$B$6,2)</f>
        <v>0</v>
      </c>
      <c r="AJ948">
        <f ca="1">INTEGRAL2(AI948,$B948,AJ947,AI947,$B947,Analysis!$B$22)</f>
        <v>-0.6523852220626446</v>
      </c>
      <c r="AK948">
        <f ca="1">IF(AND(B948&lt;Analysis!$B$35,B948&gt;Analysis!$B$34),INTEGRAL2(AJ948,$B948,AK947,AJ947,$B947,Analysis!$B$23),0)</f>
        <v>0</v>
      </c>
      <c r="AM948">
        <f>Analysis!$B$31*'Flight Input'!U948+IF('Flight Input'!U948 &gt; 0,Analysis!$B$32,0)</f>
        <v>0</v>
      </c>
      <c r="AN948">
        <f ca="1">_xlfn.COVARIANCE.P($AK$102:$AK$1171,AM948:AM2017)</f>
        <v>0</v>
      </c>
      <c r="AO948">
        <f t="shared" ca="1" si="1877"/>
        <v>0</v>
      </c>
    </row>
    <row r="949" spans="1:41" x14ac:dyDescent="0.3">
      <c r="A949">
        <v>947</v>
      </c>
      <c r="B949">
        <f>'Flight Input'!M949</f>
        <v>22.216033999997308</v>
      </c>
      <c r="C949">
        <f ca="1">INDIRECT(CONCATENATE("'Flight Input'!",Analysis!$B$2,A949+2))</f>
        <v>9.9110920500000006</v>
      </c>
      <c r="D949">
        <f t="shared" si="1874"/>
        <v>6.2481000000843778E-2</v>
      </c>
      <c r="F949">
        <f t="shared" ca="1" si="1878"/>
        <v>218.87209943760593</v>
      </c>
      <c r="G949">
        <f t="shared" ca="1" si="1879"/>
        <v>2428.2526274954566</v>
      </c>
      <c r="I949">
        <f>SUM(D$2:D949)/COUNT(D$2:D949)</f>
        <v>2.3403837381205776E-2</v>
      </c>
      <c r="J949">
        <f>D949/I949</f>
        <v>2.6696904009006035</v>
      </c>
      <c r="L949">
        <f ca="1">VARA(C$2:C949)</f>
        <v>0.18068807330894868</v>
      </c>
      <c r="M949">
        <f ca="1">(L949-L948)/D949</f>
        <v>-3.0538684806988058E-3</v>
      </c>
      <c r="N949">
        <f t="shared" ca="1" si="1880"/>
        <v>0.37305036730660052</v>
      </c>
      <c r="O949" t="b">
        <f ca="1">IF(OR(O948,M949*MIN((B949-B$2)*Analysis!$B$19,1)&gt;Analysis!$B$18),TRUE,FALSE)</f>
        <v>1</v>
      </c>
      <c r="P949">
        <f ca="1">IF(O949,P948,SUM(C$2:C949)/COUNT(C$2:C949))</f>
        <v>9.8538943641176484</v>
      </c>
      <c r="Q949">
        <f ca="1">IF(O949,C949-P949,0)</f>
        <v>5.7197685882352189E-2</v>
      </c>
      <c r="R949">
        <f ca="1">R948+Q949*$D949</f>
        <v>0.47755168432163803</v>
      </c>
      <c r="S949">
        <f t="shared" ca="1" si="1881"/>
        <v>-0.12624547255879123</v>
      </c>
      <c r="U949">
        <f ca="1">MEDIAN2(Q949,Analysis!$B$5,2)</f>
        <v>5.7197685882352189E-2</v>
      </c>
      <c r="V949">
        <f t="shared" ref="V949:W949" ca="1" si="1980">V948+U949*$D949</f>
        <v>0.47755168432163803</v>
      </c>
      <c r="W949">
        <f t="shared" ca="1" si="1980"/>
        <v>-0.12624547255879123</v>
      </c>
      <c r="Y949">
        <f ca="1">AVERAGE2(U949,Analysis!$B$5,2)</f>
        <v>5.7197685882352189E-2</v>
      </c>
      <c r="Z949">
        <f t="shared" ref="Z949:AA949" ca="1" si="1981">Z948+Y949*$D949</f>
        <v>0.47755168432163803</v>
      </c>
      <c r="AA949">
        <f t="shared" ca="1" si="1981"/>
        <v>-0.12624547255879123</v>
      </c>
      <c r="AD949">
        <f ca="1">IF(B949&gt;0,C949-Analysis!$B$14,0)</f>
        <v>5.4375905057140628E-2</v>
      </c>
      <c r="AE949">
        <f ca="1">IF(B949&gt;0,AE948+AD949*$D949,0)</f>
        <v>0.41342170241190362</v>
      </c>
      <c r="AF949">
        <f ca="1">IF(B949&gt;0,AF948+AE949*$D949,0)</f>
        <v>-0.94388921580961993</v>
      </c>
      <c r="AG949">
        <f ca="1">IF(AND(B949&gt;Analysis!$B$34,B949&lt;Analysis!$B$35),FilterInput(AD949,Analysis!$B$29,Analysis!$B$30),0)</f>
        <v>0</v>
      </c>
      <c r="AH949">
        <f ca="1">MEDIAN2(AG949,Analysis!$B$5,2)</f>
        <v>0</v>
      </c>
      <c r="AI949">
        <f ca="1">AVERAGE2(AH949,Analysis!$B$6,2)</f>
        <v>0</v>
      </c>
      <c r="AJ949">
        <f ca="1">INTEGRAL2(AI949,$B949,AJ948,AI948,$B948,Analysis!$B$22)</f>
        <v>-0.6523852220626446</v>
      </c>
      <c r="AK949">
        <f ca="1">IF(AND(B949&lt;Analysis!$B$35,B949&gt;Analysis!$B$34),INTEGRAL2(AJ949,$B949,AK948,AJ948,$B948,Analysis!$B$23),0)</f>
        <v>0</v>
      </c>
      <c r="AM949">
        <f>Analysis!$B$31*'Flight Input'!U949+IF('Flight Input'!U949 &gt; 0,Analysis!$B$32,0)</f>
        <v>0</v>
      </c>
      <c r="AN949">
        <f ca="1">_xlfn.COVARIANCE.P($AK$102:$AK$1171,AM949:AM2018)</f>
        <v>0</v>
      </c>
      <c r="AO949">
        <f t="shared" ca="1" si="1877"/>
        <v>0</v>
      </c>
    </row>
    <row r="950" spans="1:41" x14ac:dyDescent="0.3">
      <c r="A950">
        <v>948</v>
      </c>
      <c r="B950">
        <f>'Flight Input'!M950</f>
        <v>22.269459999995888</v>
      </c>
      <c r="C950">
        <f ca="1">INDIRECT(CONCATENATE("'Flight Input'!",Analysis!$B$2,A950+2))</f>
        <v>9.8684774100000023</v>
      </c>
      <c r="D950">
        <f t="shared" si="1874"/>
        <v>5.3425999998580664E-2</v>
      </c>
      <c r="F950">
        <f t="shared" ca="1" si="1878"/>
        <v>219.39933271169858</v>
      </c>
      <c r="G950">
        <f t="shared" ca="1" si="1879"/>
        <v>2439.9742562446004</v>
      </c>
      <c r="I950">
        <f>SUM(D$2:D950)/COUNT(D$2:D950)</f>
        <v>2.3435506329114401E-2</v>
      </c>
      <c r="J950">
        <f>D950/I950</f>
        <v>2.2797032523341931</v>
      </c>
      <c r="L950">
        <f ca="1">VARA(C$2:C950)</f>
        <v>0.18049836605100708</v>
      </c>
      <c r="M950">
        <f ca="1">(L950-L949)/D950</f>
        <v>-3.5508414993942234E-3</v>
      </c>
      <c r="N950">
        <f t="shared" ca="1" si="1880"/>
        <v>-0.79763860294857147</v>
      </c>
      <c r="O950" t="b">
        <f ca="1">IF(OR(O949,M950*MIN((B950-B$2)*Analysis!$B$19,1)&gt;Analysis!$B$18),TRUE,FALSE)</f>
        <v>1</v>
      </c>
      <c r="P950">
        <f ca="1">IF(O950,P949,SUM(C$2:C950)/COUNT(C$2:C950))</f>
        <v>9.8538943641176484</v>
      </c>
      <c r="Q950">
        <f ca="1">IF(O950,C950-P950,0)</f>
        <v>1.4583045882353929E-2</v>
      </c>
      <c r="R950">
        <f ca="1">R949+Q950*$D950</f>
        <v>0.47833079813092799</v>
      </c>
      <c r="S950">
        <f t="shared" ca="1" si="1881"/>
        <v>-0.10069017133852719</v>
      </c>
      <c r="U950">
        <f ca="1">MEDIAN2(Q950,Analysis!$B$5,2)</f>
        <v>1.4583045882353929E-2</v>
      </c>
      <c r="V950">
        <f t="shared" ref="V950:W950" ca="1" si="1982">V949+U950*$D950</f>
        <v>0.47833079813092799</v>
      </c>
      <c r="W950">
        <f t="shared" ca="1" si="1982"/>
        <v>-0.10069017133852719</v>
      </c>
      <c r="Y950">
        <f ca="1">AVERAGE2(U950,Analysis!$B$5,2)</f>
        <v>1.4583045882353929E-2</v>
      </c>
      <c r="Z950">
        <f t="shared" ref="Z950:AA950" ca="1" si="1983">Z949+Y950*$D950</f>
        <v>0.47833079813092799</v>
      </c>
      <c r="AA950">
        <f t="shared" ca="1" si="1983"/>
        <v>-0.10069017133852719</v>
      </c>
      <c r="AD950">
        <f ca="1">IF(B950&gt;0,C950-Analysis!$B$14,0)</f>
        <v>1.1761265057142367E-2</v>
      </c>
      <c r="AE950">
        <f ca="1">IF(B950&gt;0,AE949+AD950*$D950,0)</f>
        <v>0.4140500597588298</v>
      </c>
      <c r="AF950">
        <f ca="1">IF(B950&gt;0,AF949+AE950*$D950,0)</f>
        <v>-0.92176817731753236</v>
      </c>
      <c r="AG950">
        <f ca="1">IF(AND(B950&gt;Analysis!$B$34,B950&lt;Analysis!$B$35),FilterInput(AD950,Analysis!$B$29,Analysis!$B$30),0)</f>
        <v>0</v>
      </c>
      <c r="AH950">
        <f ca="1">MEDIAN2(AG950,Analysis!$B$5,2)</f>
        <v>0</v>
      </c>
      <c r="AI950">
        <f ca="1">AVERAGE2(AH950,Analysis!$B$6,2)</f>
        <v>0</v>
      </c>
      <c r="AJ950">
        <f ca="1">INTEGRAL2(AI950,$B950,AJ949,AI949,$B949,Analysis!$B$22)</f>
        <v>-0.6523852220626446</v>
      </c>
      <c r="AK950">
        <f ca="1">IF(AND(B950&lt;Analysis!$B$35,B950&gt;Analysis!$B$34),INTEGRAL2(AJ950,$B950,AK949,AJ949,$B949,Analysis!$B$23),0)</f>
        <v>0</v>
      </c>
      <c r="AM950">
        <f>Analysis!$B$31*'Flight Input'!U950+IF('Flight Input'!U950 &gt; 0,Analysis!$B$32,0)</f>
        <v>0</v>
      </c>
      <c r="AN950">
        <f ca="1">_xlfn.COVARIANCE.P($AK$102:$AK$1171,AM950:AM2019)</f>
        <v>0</v>
      </c>
      <c r="AO950">
        <f t="shared" ca="1" si="1877"/>
        <v>0</v>
      </c>
    </row>
    <row r="951" spans="1:41" x14ac:dyDescent="0.3">
      <c r="A951">
        <v>949</v>
      </c>
      <c r="B951">
        <f>'Flight Input'!M951</f>
        <v>22.339386999999988</v>
      </c>
      <c r="C951">
        <f ca="1">INDIRECT(CONCATENATE("'Flight Input'!",Analysis!$B$2,A951+2))</f>
        <v>9.8495931599999995</v>
      </c>
      <c r="D951">
        <f t="shared" si="1874"/>
        <v>6.9927000004099682E-2</v>
      </c>
      <c r="F951">
        <f t="shared" ca="1" si="1878"/>
        <v>220.08808521263828</v>
      </c>
      <c r="G951">
        <f t="shared" ca="1" si="1879"/>
        <v>2455.364355780167</v>
      </c>
      <c r="I951">
        <f>SUM(D$2:D951)/COUNT(D$2:D951)</f>
        <v>2.3484496311912066E-2</v>
      </c>
      <c r="J951">
        <f>D951/I951</f>
        <v>2.9775814254372803</v>
      </c>
      <c r="L951">
        <f ca="1">VARA(C$2:C951)</f>
        <v>0.18031058757359872</v>
      </c>
      <c r="M951">
        <f ca="1">(L951-L950)/D951</f>
        <v>-2.6853501136521419E-3</v>
      </c>
      <c r="N951">
        <f t="shared" ca="1" si="1880"/>
        <v>-0.27005663047028583</v>
      </c>
      <c r="O951" t="b">
        <f ca="1">IF(OR(O950,M951*MIN((B951-B$2)*Analysis!$B$19,1)&gt;Analysis!$B$18),TRUE,FALSE)</f>
        <v>1</v>
      </c>
      <c r="P951">
        <f ca="1">IF(O951,P950,SUM(C$2:C951)/COUNT(C$2:C951))</f>
        <v>9.8538943641176484</v>
      </c>
      <c r="Q951">
        <f ca="1">IF(O951,C951-P951,0)</f>
        <v>-4.3012041176488935E-3</v>
      </c>
      <c r="R951">
        <f ca="1">R950+Q951*$D951</f>
        <v>0.47803002783057552</v>
      </c>
      <c r="S951">
        <f t="shared" ca="1" si="1881"/>
        <v>-6.7262965580458758E-2</v>
      </c>
      <c r="U951">
        <f ca="1">MEDIAN2(Q951,Analysis!$B$5,2)</f>
        <v>-4.3012041176488935E-3</v>
      </c>
      <c r="V951">
        <f t="shared" ref="V951:W951" ca="1" si="1984">V950+U951*$D951</f>
        <v>0.47803002783057552</v>
      </c>
      <c r="W951">
        <f t="shared" ca="1" si="1984"/>
        <v>-6.7262965580458758E-2</v>
      </c>
      <c r="Y951">
        <f ca="1">AVERAGE2(U951,Analysis!$B$5,2)</f>
        <v>-4.3012041176488935E-3</v>
      </c>
      <c r="Z951">
        <f t="shared" ref="Z951:AA951" ca="1" si="1985">Z950+Y951*$D951</f>
        <v>0.47803002783057552</v>
      </c>
      <c r="AA951">
        <f t="shared" ca="1" si="1985"/>
        <v>-6.7262965580458758E-2</v>
      </c>
      <c r="AD951">
        <f ca="1">IF(B951&gt;0,C951-Analysis!$B$14,0)</f>
        <v>-7.1229849428604552E-3</v>
      </c>
      <c r="AE951">
        <f ca="1">IF(B951&gt;0,AE950+AD951*$D951,0)</f>
        <v>0.41355197079070122</v>
      </c>
      <c r="AF951">
        <f ca="1">IF(B951&gt;0,AF950+AE951*$D951,0)</f>
        <v>-0.89284972865435552</v>
      </c>
      <c r="AG951">
        <f ca="1">IF(AND(B951&gt;Analysis!$B$34,B951&lt;Analysis!$B$35),FilterInput(AD951,Analysis!$B$29,Analysis!$B$30),0)</f>
        <v>0</v>
      </c>
      <c r="AH951">
        <f ca="1">MEDIAN2(AG951,Analysis!$B$5,2)</f>
        <v>0</v>
      </c>
      <c r="AI951">
        <f ca="1">AVERAGE2(AH951,Analysis!$B$6,2)</f>
        <v>0</v>
      </c>
      <c r="AJ951">
        <f ca="1">INTEGRAL2(AI951,$B951,AJ950,AI950,$B950,Analysis!$B$22)</f>
        <v>-0.6523852220626446</v>
      </c>
      <c r="AK951">
        <f ca="1">IF(AND(B951&lt;Analysis!$B$35,B951&gt;Analysis!$B$34),INTEGRAL2(AJ951,$B951,AK950,AJ950,$B950,Analysis!$B$23),0)</f>
        <v>0</v>
      </c>
      <c r="AM951">
        <f>Analysis!$B$31*'Flight Input'!U951+IF('Flight Input'!U951 &gt; 0,Analysis!$B$32,0)</f>
        <v>0</v>
      </c>
      <c r="AN951">
        <f ca="1">_xlfn.COVARIANCE.P($AK$102:$AK$1171,AM951:AM2020)</f>
        <v>0</v>
      </c>
      <c r="AO951">
        <f t="shared" ca="1" si="1877"/>
        <v>0</v>
      </c>
    </row>
    <row r="952" spans="1:41" x14ac:dyDescent="0.3">
      <c r="A952">
        <v>950</v>
      </c>
      <c r="B952">
        <f>'Flight Input'!M952</f>
        <v>22.35994500000379</v>
      </c>
      <c r="C952">
        <f ca="1">INDIRECT(CONCATENATE("'Flight Input'!",Analysis!$B$2,A952+2))</f>
        <v>9.8498972700000014</v>
      </c>
      <c r="D952">
        <f t="shared" si="1874"/>
        <v>2.055800000380259E-2</v>
      </c>
      <c r="F952">
        <f t="shared" ca="1" si="1878"/>
        <v>220.29057940075239</v>
      </c>
      <c r="G952">
        <f t="shared" ca="1" si="1879"/>
        <v>2459.8930895123253</v>
      </c>
      <c r="I952">
        <f>SUM(D$2:D952)/COUNT(D$2:D952)</f>
        <v>2.3481415789482478E-2</v>
      </c>
      <c r="J952">
        <f>D952/I952</f>
        <v>0.87550087218380968</v>
      </c>
      <c r="L952">
        <f ca="1">VARA(C$2:C952)</f>
        <v>0.18012316879923551</v>
      </c>
      <c r="M952">
        <f ca="1">(L952-L951)/D952</f>
        <v>-9.1165859679220047E-3</v>
      </c>
      <c r="N952">
        <f t="shared" ca="1" si="1880"/>
        <v>1.4792781396322846E-2</v>
      </c>
      <c r="O952" t="b">
        <f ca="1">IF(OR(O951,M952*MIN((B952-B$2)*Analysis!$B$19,1)&gt;Analysis!$B$18),TRUE,FALSE)</f>
        <v>1</v>
      </c>
      <c r="P952">
        <f ca="1">IF(O952,P951,SUM(C$2:C952)/COUNT(C$2:C952))</f>
        <v>9.8538943641176484</v>
      </c>
      <c r="Q952">
        <f ca="1">IF(O952,C952-P952,0)</f>
        <v>-3.9970941176470376E-3</v>
      </c>
      <c r="R952">
        <f ca="1">R951+Q952*$D952</f>
        <v>0.47794785556968972</v>
      </c>
      <c r="S952">
        <f t="shared" ca="1" si="1881"/>
        <v>-5.7437313563839638E-2</v>
      </c>
      <c r="U952">
        <f ca="1">MEDIAN2(Q952,Analysis!$B$5,2)</f>
        <v>-3.9970941176470376E-3</v>
      </c>
      <c r="V952">
        <f t="shared" ref="V952:W952" ca="1" si="1986">V951+U952*$D952</f>
        <v>0.47794785556968972</v>
      </c>
      <c r="W952">
        <f t="shared" ca="1" si="1986"/>
        <v>-5.7437313563839638E-2</v>
      </c>
      <c r="Y952">
        <f ca="1">AVERAGE2(U952,Analysis!$B$5,2)</f>
        <v>-3.9970941176470376E-3</v>
      </c>
      <c r="Z952">
        <f t="shared" ref="Z952:AA952" ca="1" si="1987">Z951+Y952*$D952</f>
        <v>0.47794785556968972</v>
      </c>
      <c r="AA952">
        <f t="shared" ca="1" si="1987"/>
        <v>-5.7437313563839638E-2</v>
      </c>
      <c r="AD952">
        <f ca="1">IF(B952&gt;0,C952-Analysis!$B$14,0)</f>
        <v>-6.8188749428585993E-3</v>
      </c>
      <c r="AE952">
        <f ca="1">IF(B952&gt;0,AE951+AD952*$D952,0)</f>
        <v>0.41341178835960002</v>
      </c>
      <c r="AF952">
        <f ca="1">IF(B952&gt;0,AF951+AE952*$D952,0)</f>
        <v>-0.88435080910768682</v>
      </c>
      <c r="AG952">
        <f ca="1">IF(AND(B952&gt;Analysis!$B$34,B952&lt;Analysis!$B$35),FilterInput(AD952,Analysis!$B$29,Analysis!$B$30),0)</f>
        <v>0</v>
      </c>
      <c r="AH952">
        <f ca="1">MEDIAN2(AG952,Analysis!$B$5,2)</f>
        <v>0</v>
      </c>
      <c r="AI952">
        <f ca="1">AVERAGE2(AH952,Analysis!$B$6,2)</f>
        <v>0</v>
      </c>
      <c r="AJ952">
        <f ca="1">INTEGRAL2(AI952,$B952,AJ951,AI951,$B951,Analysis!$B$22)</f>
        <v>-0.6523852220626446</v>
      </c>
      <c r="AK952">
        <f ca="1">IF(AND(B952&lt;Analysis!$B$35,B952&gt;Analysis!$B$34),INTEGRAL2(AJ952,$B952,AK951,AJ951,$B951,Analysis!$B$23),0)</f>
        <v>0</v>
      </c>
      <c r="AM952">
        <f>Analysis!$B$31*'Flight Input'!U952+IF('Flight Input'!U952 &gt; 0,Analysis!$B$32,0)</f>
        <v>0</v>
      </c>
      <c r="AN952">
        <f ca="1">_xlfn.COVARIANCE.P($AK$102:$AK$1171,AM952:AM2021)</f>
        <v>0</v>
      </c>
      <c r="AO952">
        <f t="shared" ca="1" si="1877"/>
        <v>0</v>
      </c>
    </row>
    <row r="953" spans="1:41" x14ac:dyDescent="0.3">
      <c r="A953">
        <v>951</v>
      </c>
      <c r="B953">
        <f>'Flight Input'!M953</f>
        <v>22.697455999994418</v>
      </c>
      <c r="C953">
        <f ca="1">INDIRECT(CONCATENATE("'Flight Input'!",Analysis!$B$2,A953+2))</f>
        <v>9.8509077000000005</v>
      </c>
      <c r="D953">
        <f t="shared" si="1874"/>
        <v>0.33751099999062717</v>
      </c>
      <c r="F953">
        <f t="shared" ca="1" si="1878"/>
        <v>223.61536910939475</v>
      </c>
      <c r="G953">
        <f t="shared" ca="1" si="1879"/>
        <v>2535.3657363537104</v>
      </c>
      <c r="I953">
        <f>SUM(D$2:D953)/COUNT(D$2:D953)</f>
        <v>2.3811625657201872E-2</v>
      </c>
      <c r="J953">
        <f>D953/I953</f>
        <v>14.174210734265694</v>
      </c>
      <c r="L953">
        <f ca="1">VARA(C$2:C953)</f>
        <v>0.17993603932684971</v>
      </c>
      <c r="M953">
        <f ca="1">(L953-L952)/D953</f>
        <v>-5.5443962534851277E-4</v>
      </c>
      <c r="N953">
        <f t="shared" ca="1" si="1880"/>
        <v>2.993769092050862E-3</v>
      </c>
      <c r="O953" t="b">
        <f ca="1">IF(OR(O952,M953*MIN((B953-B$2)*Analysis!$B$19,1)&gt;Analysis!$B$18),TRUE,FALSE)</f>
        <v>1</v>
      </c>
      <c r="P953">
        <f ca="1">IF(O953,P952,SUM(C$2:C953)/COUNT(C$2:C953))</f>
        <v>9.8538943641176484</v>
      </c>
      <c r="Q953">
        <f ca="1">IF(O953,C953-P953,0)</f>
        <v>-2.9866641176479192E-3</v>
      </c>
      <c r="R953">
        <f ca="1">R952+Q953*$D953</f>
        <v>0.47693982357670622</v>
      </c>
      <c r="S953">
        <f t="shared" ca="1" si="1881"/>
        <v>0.10353512322688779</v>
      </c>
      <c r="U953">
        <f ca="1">MEDIAN2(Q953,Analysis!$B$5,2)</f>
        <v>-2.9866641176479192E-3</v>
      </c>
      <c r="V953">
        <f t="shared" ref="V953:W953" ca="1" si="1988">V952+U953*$D953</f>
        <v>0.47693982357670622</v>
      </c>
      <c r="W953">
        <f t="shared" ca="1" si="1988"/>
        <v>0.10353512322688779</v>
      </c>
      <c r="Y953">
        <f ca="1">AVERAGE2(U953,Analysis!$B$5,2)</f>
        <v>-2.9866641176479192E-3</v>
      </c>
      <c r="Z953">
        <f t="shared" ref="Z953:AA953" ca="1" si="1989">Z952+Y953*$D953</f>
        <v>0.47693982357670622</v>
      </c>
      <c r="AA953">
        <f t="shared" ca="1" si="1989"/>
        <v>0.10353512322688779</v>
      </c>
      <c r="AD953">
        <f ca="1">IF(B953&gt;0,C953-Analysis!$B$14,0)</f>
        <v>-5.8084449428594809E-3</v>
      </c>
      <c r="AE953">
        <f ca="1">IF(B953&gt;0,AE952+AD953*$D953,0)</f>
        <v>0.411451374298545</v>
      </c>
      <c r="AF953">
        <f ca="1">IF(B953&gt;0,AF952+AE953*$D953,0)</f>
        <v>-0.7454814443206671</v>
      </c>
      <c r="AG953">
        <f ca="1">IF(AND(B953&gt;Analysis!$B$34,B953&lt;Analysis!$B$35),FilterInput(AD953,Analysis!$B$29,Analysis!$B$30),0)</f>
        <v>0</v>
      </c>
      <c r="AH953">
        <f ca="1">MEDIAN2(AG953,Analysis!$B$5,2)</f>
        <v>0</v>
      </c>
      <c r="AI953">
        <f ca="1">AVERAGE2(AH953,Analysis!$B$6,2)</f>
        <v>0</v>
      </c>
      <c r="AJ953">
        <f ca="1">INTEGRAL2(AI953,$B953,AJ952,AI952,$B952,Analysis!$B$22)</f>
        <v>-0.6523852220626446</v>
      </c>
      <c r="AK953">
        <f ca="1">IF(AND(B953&lt;Analysis!$B$35,B953&gt;Analysis!$B$34),INTEGRAL2(AJ953,$B953,AK952,AJ952,$B952,Analysis!$B$23),0)</f>
        <v>0</v>
      </c>
      <c r="AM953">
        <f>Analysis!$B$31*'Flight Input'!U953+IF('Flight Input'!U953 &gt; 0,Analysis!$B$32,0)</f>
        <v>0</v>
      </c>
      <c r="AN953">
        <f ca="1">_xlfn.COVARIANCE.P($AK$102:$AK$1171,AM953:AM2022)</f>
        <v>0</v>
      </c>
      <c r="AO953">
        <f t="shared" ca="1" si="1877"/>
        <v>0</v>
      </c>
    </row>
    <row r="954" spans="1:41" x14ac:dyDescent="0.3">
      <c r="A954">
        <v>952</v>
      </c>
      <c r="B954">
        <f>'Flight Input'!M954</f>
        <v>22.752504999996745</v>
      </c>
      <c r="C954">
        <f ca="1">INDIRECT(CONCATENATE("'Flight Input'!",Analysis!$B$2,A954+2))</f>
        <v>9.8471112300000012</v>
      </c>
      <c r="D954">
        <f t="shared" si="1874"/>
        <v>5.5049000002327375E-2</v>
      </c>
      <c r="F954">
        <f t="shared" ca="1" si="1878"/>
        <v>224.15744273551795</v>
      </c>
      <c r="G954">
        <f t="shared" ca="1" si="1879"/>
        <v>2547.7053794193798</v>
      </c>
      <c r="I954">
        <f>SUM(D$2:D954)/COUNT(D$2:D954)</f>
        <v>2.3844438025211457E-2</v>
      </c>
      <c r="J954">
        <f>D954/I954</f>
        <v>2.3086725694320149</v>
      </c>
      <c r="L954">
        <f ca="1">VARA(C$2:C954)</f>
        <v>0.17974968369684094</v>
      </c>
      <c r="M954">
        <f ca="1">(L954-L953)/D954</f>
        <v>-3.3852682156058737E-3</v>
      </c>
      <c r="N954">
        <f t="shared" ca="1" si="1880"/>
        <v>-6.8965285470013377E-2</v>
      </c>
      <c r="O954" t="b">
        <f ca="1">IF(OR(O953,M954*MIN((B954-B$2)*Analysis!$B$19,1)&gt;Analysis!$B$18),TRUE,FALSE)</f>
        <v>1</v>
      </c>
      <c r="P954">
        <f ca="1">IF(O954,P953,SUM(C$2:C954)/COUNT(C$2:C954))</f>
        <v>9.8538943641176484</v>
      </c>
      <c r="Q954">
        <f ca="1">IF(O954,C954-P954,0)</f>
        <v>-6.7831341176471938E-3</v>
      </c>
      <c r="R954">
        <f ca="1">R953+Q954*$D954</f>
        <v>0.47656641882664807</v>
      </c>
      <c r="S954">
        <f t="shared" ca="1" si="1881"/>
        <v>0.12976962801798508</v>
      </c>
      <c r="U954">
        <f ca="1">MEDIAN2(Q954,Analysis!$B$5,2)</f>
        <v>-6.7831341176471938E-3</v>
      </c>
      <c r="V954">
        <f t="shared" ref="V954:W954" ca="1" si="1990">V953+U954*$D954</f>
        <v>0.47656641882664807</v>
      </c>
      <c r="W954">
        <f t="shared" ca="1" si="1990"/>
        <v>0.12976962801798508</v>
      </c>
      <c r="Y954">
        <f ca="1">AVERAGE2(U954,Analysis!$B$5,2)</f>
        <v>-6.7831341176471938E-3</v>
      </c>
      <c r="Z954">
        <f t="shared" ref="Z954:AA954" ca="1" si="1991">Z953+Y954*$D954</f>
        <v>0.47656641882664807</v>
      </c>
      <c r="AA954">
        <f t="shared" ca="1" si="1991"/>
        <v>0.12976962801798508</v>
      </c>
      <c r="AD954">
        <f ca="1">IF(B954&gt;0,C954-Analysis!$B$14,0)</f>
        <v>-9.6049149428587555E-3</v>
      </c>
      <c r="AE954">
        <f ca="1">IF(B954&gt;0,AE953+AD954*$D954,0)</f>
        <v>0.41092263333583323</v>
      </c>
      <c r="AF954">
        <f ca="1">IF(B954&gt;0,AF953+AE954*$D954,0)</f>
        <v>-0.72286056427720646</v>
      </c>
      <c r="AG954">
        <f ca="1">IF(AND(B954&gt;Analysis!$B$34,B954&lt;Analysis!$B$35),FilterInput(AD954,Analysis!$B$29,Analysis!$B$30),0)</f>
        <v>0</v>
      </c>
      <c r="AH954">
        <f ca="1">MEDIAN2(AG954,Analysis!$B$5,2)</f>
        <v>0</v>
      </c>
      <c r="AI954">
        <f ca="1">AVERAGE2(AH954,Analysis!$B$6,2)</f>
        <v>0</v>
      </c>
      <c r="AJ954">
        <f ca="1">INTEGRAL2(AI954,$B954,AJ953,AI953,$B953,Analysis!$B$22)</f>
        <v>-0.6523852220626446</v>
      </c>
      <c r="AK954">
        <f ca="1">IF(AND(B954&lt;Analysis!$B$35,B954&gt;Analysis!$B$34),INTEGRAL2(AJ954,$B954,AK953,AJ953,$B953,Analysis!$B$23),0)</f>
        <v>0</v>
      </c>
      <c r="AM954">
        <f>Analysis!$B$31*'Flight Input'!U954+IF('Flight Input'!U954 &gt; 0,Analysis!$B$32,0)</f>
        <v>0</v>
      </c>
      <c r="AN954">
        <f ca="1">_xlfn.COVARIANCE.P($AK$102:$AK$1171,AM954:AM2023)</f>
        <v>0</v>
      </c>
      <c r="AO954">
        <f t="shared" ca="1" si="1877"/>
        <v>0</v>
      </c>
    </row>
    <row r="955" spans="1:41" x14ac:dyDescent="0.3">
      <c r="A955">
        <v>953</v>
      </c>
      <c r="B955">
        <f>'Flight Input'!M955</f>
        <v>22.776291000001947</v>
      </c>
      <c r="C955">
        <f ca="1">INDIRECT(CONCATENATE("'Flight Input'!",Analysis!$B$2,A955+2))</f>
        <v>9.8484748199999999</v>
      </c>
      <c r="D955">
        <f t="shared" si="1874"/>
        <v>2.3786000005202368E-2</v>
      </c>
      <c r="F955">
        <f t="shared" ca="1" si="1878"/>
        <v>224.39169855763771</v>
      </c>
      <c r="G955">
        <f t="shared" ca="1" si="1879"/>
        <v>2553.0427603624394</v>
      </c>
      <c r="I955">
        <f>SUM(D$2:D955)/COUNT(D$2:D955)</f>
        <v>2.3844376705148489E-2</v>
      </c>
      <c r="J955">
        <f>D955/I955</f>
        <v>0.99755176238540488</v>
      </c>
      <c r="L955">
        <f ca="1">VARA(C$2:C955)</f>
        <v>0.17956357196775571</v>
      </c>
      <c r="M955">
        <f ca="1">(L955-L954)/D955</f>
        <v>-7.8244231499419795E-3</v>
      </c>
      <c r="N955">
        <f t="shared" ca="1" si="1880"/>
        <v>5.7327419477860908E-2</v>
      </c>
      <c r="O955" t="b">
        <f ca="1">IF(OR(O954,M955*MIN((B955-B$2)*Analysis!$B$19,1)&gt;Analysis!$B$18),TRUE,FALSE)</f>
        <v>1</v>
      </c>
      <c r="P955">
        <f ca="1">IF(O955,P954,SUM(C$2:C955)/COUNT(C$2:C955))</f>
        <v>9.8538943641176484</v>
      </c>
      <c r="Q955">
        <f ca="1">IF(O955,C955-P955,0)</f>
        <v>-5.4195441176485559E-3</v>
      </c>
      <c r="R955">
        <f ca="1">R954+Q955*$D955</f>
        <v>0.4764375095502375</v>
      </c>
      <c r="S955">
        <f t="shared" ca="1" si="1881"/>
        <v>0.14110217062262564</v>
      </c>
      <c r="U955">
        <f ca="1">MEDIAN2(Q955,Analysis!$B$5,2)</f>
        <v>-5.4195441176485559E-3</v>
      </c>
      <c r="V955">
        <f t="shared" ref="V955:W955" ca="1" si="1992">V954+U955*$D955</f>
        <v>0.4764375095502375</v>
      </c>
      <c r="W955">
        <f t="shared" ca="1" si="1992"/>
        <v>0.14110217062262564</v>
      </c>
      <c r="Y955">
        <f ca="1">AVERAGE2(U955,Analysis!$B$5,2)</f>
        <v>-5.4195441176485559E-3</v>
      </c>
      <c r="Z955">
        <f t="shared" ref="Z955:AA955" ca="1" si="1993">Z954+Y955*$D955</f>
        <v>0.4764375095502375</v>
      </c>
      <c r="AA955">
        <f t="shared" ca="1" si="1993"/>
        <v>0.14110217062262564</v>
      </c>
      <c r="AD955">
        <f ca="1">IF(B955&gt;0,C955-Analysis!$B$14,0)</f>
        <v>-8.2413249428601176E-3</v>
      </c>
      <c r="AE955">
        <f ca="1">IF(B955&gt;0,AE954+AD955*$D955,0)</f>
        <v>0.41072660518069948</v>
      </c>
      <c r="AF955">
        <f ca="1">IF(B955&gt;0,AF954+AE955*$D955,0)</f>
        <v>-0.71309102124424162</v>
      </c>
      <c r="AG955">
        <f ca="1">IF(AND(B955&gt;Analysis!$B$34,B955&lt;Analysis!$B$35),FilterInput(AD955,Analysis!$B$29,Analysis!$B$30),0)</f>
        <v>0</v>
      </c>
      <c r="AH955">
        <f ca="1">MEDIAN2(AG955,Analysis!$B$5,2)</f>
        <v>0</v>
      </c>
      <c r="AI955">
        <f ca="1">AVERAGE2(AH955,Analysis!$B$6,2)</f>
        <v>0</v>
      </c>
      <c r="AJ955">
        <f ca="1">INTEGRAL2(AI955,$B955,AJ954,AI954,$B954,Analysis!$B$22)</f>
        <v>-0.6523852220626446</v>
      </c>
      <c r="AK955">
        <f ca="1">IF(AND(B955&lt;Analysis!$B$35,B955&gt;Analysis!$B$34),INTEGRAL2(AJ955,$B955,AK954,AJ954,$B954,Analysis!$B$23),0)</f>
        <v>0</v>
      </c>
      <c r="AM955">
        <f>Analysis!$B$31*'Flight Input'!U955+IF('Flight Input'!U955 &gt; 0,Analysis!$B$32,0)</f>
        <v>0</v>
      </c>
      <c r="AN955">
        <f ca="1">_xlfn.COVARIANCE.P($AK$102:$AK$1171,AM955:AM2024)</f>
        <v>0</v>
      </c>
      <c r="AO955">
        <f t="shared" ca="1" si="1877"/>
        <v>0</v>
      </c>
    </row>
    <row r="956" spans="1:41" x14ac:dyDescent="0.3">
      <c r="A956">
        <v>954</v>
      </c>
      <c r="B956">
        <f>'Flight Input'!M956</f>
        <v>22.894717000002856</v>
      </c>
      <c r="C956">
        <f ca="1">INDIRECT(CONCATENATE("'Flight Input'!",Analysis!$B$2,A956+2))</f>
        <v>9.8505054900000015</v>
      </c>
      <c r="D956">
        <f t="shared" si="1874"/>
        <v>0.11842600000090897</v>
      </c>
      <c r="F956">
        <f t="shared" ca="1" si="1878"/>
        <v>225.55825452080541</v>
      </c>
      <c r="G956">
        <f t="shared" ca="1" si="1879"/>
        <v>2579.7547222125254</v>
      </c>
      <c r="I956">
        <f>SUM(D$2:D956)/COUNT(D$2:D956)</f>
        <v>2.3943518867932306E-2</v>
      </c>
      <c r="J956">
        <f>D956/I956</f>
        <v>4.9460566199197062</v>
      </c>
      <c r="L956">
        <f ca="1">VARA(C$2:C956)</f>
        <v>0.1793776419043944</v>
      </c>
      <c r="M956">
        <f ca="1">(L956-L955)/D956</f>
        <v>-1.570010499044888E-3</v>
      </c>
      <c r="N956">
        <f t="shared" ca="1" si="1880"/>
        <v>1.7147163629490918E-2</v>
      </c>
      <c r="O956" t="b">
        <f ca="1">IF(OR(O955,M956*MIN((B956-B$2)*Analysis!$B$19,1)&gt;Analysis!$B$18),TRUE,FALSE)</f>
        <v>1</v>
      </c>
      <c r="P956">
        <f ca="1">IF(O956,P955,SUM(C$2:C956)/COUNT(C$2:C956))</f>
        <v>9.8538943641176484</v>
      </c>
      <c r="Q956">
        <f ca="1">IF(O956,C956-P956,0)</f>
        <v>-3.3888741176468784E-3</v>
      </c>
      <c r="R956">
        <f ca="1">R955+Q956*$D956</f>
        <v>0.47603617874397797</v>
      </c>
      <c r="S956">
        <f t="shared" ca="1" si="1881"/>
        <v>0.19747723112699267</v>
      </c>
      <c r="U956">
        <f ca="1">MEDIAN2(Q956,Analysis!$B$5,2)</f>
        <v>-3.3888741176468784E-3</v>
      </c>
      <c r="V956">
        <f t="shared" ref="V956:W956" ca="1" si="1994">V955+U956*$D956</f>
        <v>0.47603617874397797</v>
      </c>
      <c r="W956">
        <f t="shared" ca="1" si="1994"/>
        <v>0.19747723112699267</v>
      </c>
      <c r="Y956">
        <f ca="1">AVERAGE2(U956,Analysis!$B$5,2)</f>
        <v>-3.3888741176468784E-3</v>
      </c>
      <c r="Z956">
        <f t="shared" ref="Z956:AA956" ca="1" si="1995">Z955+Y956*$D956</f>
        <v>0.47603617874397797</v>
      </c>
      <c r="AA956">
        <f t="shared" ca="1" si="1995"/>
        <v>0.19747723112699267</v>
      </c>
      <c r="AD956">
        <f ca="1">IF(B956&gt;0,C956-Analysis!$B$14,0)</f>
        <v>-6.2106549428584401E-3</v>
      </c>
      <c r="AE956">
        <f ca="1">IF(B956&gt;0,AE955+AD956*$D956,0)</f>
        <v>0.40999110215843088</v>
      </c>
      <c r="AF956">
        <f ca="1">IF(B956&gt;0,AF955+AE956*$D956,0)</f>
        <v>-0.66453741497965457</v>
      </c>
      <c r="AG956">
        <f ca="1">IF(AND(B956&gt;Analysis!$B$34,B956&lt;Analysis!$B$35),FilterInput(AD956,Analysis!$B$29,Analysis!$B$30),0)</f>
        <v>0</v>
      </c>
      <c r="AH956">
        <f ca="1">MEDIAN2(AG956,Analysis!$B$5,2)</f>
        <v>0</v>
      </c>
      <c r="AI956">
        <f ca="1">AVERAGE2(AH956,Analysis!$B$6,2)</f>
        <v>0</v>
      </c>
      <c r="AJ956">
        <f ca="1">INTEGRAL2(AI956,$B956,AJ955,AI955,$B955,Analysis!$B$22)</f>
        <v>-0.6523852220626446</v>
      </c>
      <c r="AK956">
        <f ca="1">IF(AND(B956&lt;Analysis!$B$35,B956&gt;Analysis!$B$34),INTEGRAL2(AJ956,$B956,AK955,AJ955,$B955,Analysis!$B$23),0)</f>
        <v>0</v>
      </c>
      <c r="AM956">
        <f>Analysis!$B$31*'Flight Input'!U956+IF('Flight Input'!U956 &gt; 0,Analysis!$B$32,0)</f>
        <v>0</v>
      </c>
      <c r="AN956">
        <f ca="1">_xlfn.COVARIANCE.P($AK$102:$AK$1171,AM956:AM2025)</f>
        <v>0</v>
      </c>
      <c r="AO956">
        <f t="shared" ca="1" si="1877"/>
        <v>0</v>
      </c>
    </row>
    <row r="957" spans="1:41" x14ac:dyDescent="0.3">
      <c r="A957">
        <v>955</v>
      </c>
      <c r="B957">
        <f>'Flight Input'!M957</f>
        <v>22.936753999994835</v>
      </c>
      <c r="C957">
        <f ca="1">INDIRECT(CONCATENATE("'Flight Input'!",Analysis!$B$2,A957+2))</f>
        <v>9.8506918800000012</v>
      </c>
      <c r="D957">
        <f t="shared" si="1874"/>
        <v>4.2036999991978519E-2</v>
      </c>
      <c r="F957">
        <f t="shared" ca="1" si="1878"/>
        <v>225.97234805528595</v>
      </c>
      <c r="G957">
        <f t="shared" ca="1" si="1879"/>
        <v>2589.2539218059128</v>
      </c>
      <c r="I957">
        <f>SUM(D$2:D957)/COUNT(D$2:D957)</f>
        <v>2.3962464921465337E-2</v>
      </c>
      <c r="J957">
        <f>D957/I957</f>
        <v>1.7542853011887851</v>
      </c>
      <c r="L957">
        <f ca="1">VARA(C$2:C957)</f>
        <v>0.17919207824729494</v>
      </c>
      <c r="M957">
        <f ca="1">(L957-L956)/D957</f>
        <v>-4.4142935303391551E-3</v>
      </c>
      <c r="N957">
        <f t="shared" ca="1" si="1880"/>
        <v>4.4339510439663759E-3</v>
      </c>
      <c r="O957" t="b">
        <f ca="1">IF(OR(O956,M957*MIN((B957-B$2)*Analysis!$B$19,1)&gt;Analysis!$B$18),TRUE,FALSE)</f>
        <v>1</v>
      </c>
      <c r="P957">
        <f ca="1">IF(O957,P956,SUM(C$2:C957)/COUNT(C$2:C957))</f>
        <v>9.8538943641176484</v>
      </c>
      <c r="Q957">
        <f ca="1">IF(O957,C957-P957,0)</f>
        <v>-3.2024841176472307E-3</v>
      </c>
      <c r="R957">
        <f ca="1">R956+Q957*$D957</f>
        <v>0.47590155591915012</v>
      </c>
      <c r="S957">
        <f t="shared" ca="1" si="1881"/>
        <v>0.21748270482934856</v>
      </c>
      <c r="U957">
        <f ca="1">MEDIAN2(Q957,Analysis!$B$5,2)</f>
        <v>-3.2024841176472307E-3</v>
      </c>
      <c r="V957">
        <f t="shared" ref="V957:W957" ca="1" si="1996">V956+U957*$D957</f>
        <v>0.47590155591915012</v>
      </c>
      <c r="W957">
        <f t="shared" ca="1" si="1996"/>
        <v>0.21748270482934856</v>
      </c>
      <c r="Y957">
        <f ca="1">AVERAGE2(U957,Analysis!$B$5,2)</f>
        <v>-3.2024841176472307E-3</v>
      </c>
      <c r="Z957">
        <f t="shared" ref="Z957:AA957" ca="1" si="1997">Z956+Y957*$D957</f>
        <v>0.47590155591915012</v>
      </c>
      <c r="AA957">
        <f t="shared" ca="1" si="1997"/>
        <v>0.21748270482934856</v>
      </c>
      <c r="AD957">
        <f ca="1">IF(B957&gt;0,C957-Analysis!$B$14,0)</f>
        <v>-6.0242649428587924E-3</v>
      </c>
      <c r="AE957">
        <f ca="1">IF(B957&gt;0,AE956+AD957*$D957,0)</f>
        <v>0.40973786013307623</v>
      </c>
      <c r="AF957">
        <f ca="1">IF(B957&gt;0,AF956+AE957*$D957,0)</f>
        <v>-0.64731326455652716</v>
      </c>
      <c r="AG957">
        <f ca="1">IF(AND(B957&gt;Analysis!$B$34,B957&lt;Analysis!$B$35),FilterInput(AD957,Analysis!$B$29,Analysis!$B$30),0)</f>
        <v>0</v>
      </c>
      <c r="AH957">
        <f ca="1">MEDIAN2(AG957,Analysis!$B$5,2)</f>
        <v>0</v>
      </c>
      <c r="AI957">
        <f ca="1">AVERAGE2(AH957,Analysis!$B$6,2)</f>
        <v>0</v>
      </c>
      <c r="AJ957">
        <f ca="1">INTEGRAL2(AI957,$B957,AJ956,AI956,$B956,Analysis!$B$22)</f>
        <v>-0.6523852220626446</v>
      </c>
      <c r="AK957">
        <f ca="1">IF(AND(B957&lt;Analysis!$B$35,B957&gt;Analysis!$B$34),INTEGRAL2(AJ957,$B957,AK956,AJ956,$B956,Analysis!$B$23),0)</f>
        <v>0</v>
      </c>
      <c r="AM957">
        <f>Analysis!$B$31*'Flight Input'!U957+IF('Flight Input'!U957 &gt; 0,Analysis!$B$32,0)</f>
        <v>0</v>
      </c>
      <c r="AN957">
        <f ca="1">_xlfn.COVARIANCE.P($AK$102:$AK$1171,AM957:AM2026)</f>
        <v>0</v>
      </c>
      <c r="AO957">
        <f t="shared" ca="1" si="1877"/>
        <v>0</v>
      </c>
    </row>
    <row r="958" spans="1:41" x14ac:dyDescent="0.3">
      <c r="A958">
        <v>956</v>
      </c>
      <c r="B958">
        <f>'Flight Input'!M958</f>
        <v>22.964806000003591</v>
      </c>
      <c r="C958">
        <f ca="1">INDIRECT(CONCATENATE("'Flight Input'!",Analysis!$B$2,A958+2))</f>
        <v>9.8507311200000007</v>
      </c>
      <c r="D958">
        <f t="shared" si="1874"/>
        <v>2.8052000008756295E-2</v>
      </c>
      <c r="F958">
        <f t="shared" ca="1" si="1878"/>
        <v>226.24868076475045</v>
      </c>
      <c r="G958">
        <f t="shared" ca="1" si="1879"/>
        <v>2595.6006498007068</v>
      </c>
      <c r="I958">
        <f>SUM(D$2:D958)/COUNT(D$2:D958)</f>
        <v>2.3966742677832796E-2</v>
      </c>
      <c r="J958">
        <f>D958/I958</f>
        <v>1.1704552590161539</v>
      </c>
      <c r="L958">
        <f ca="1">VARA(C$2:C958)</f>
        <v>0.17900689425576888</v>
      </c>
      <c r="M958">
        <f ca="1">(L958-L957)/D958</f>
        <v>-6.6014541376107532E-3</v>
      </c>
      <c r="N958">
        <f t="shared" ca="1" si="1880"/>
        <v>1.398830742453418E-3</v>
      </c>
      <c r="O958" t="b">
        <f ca="1">IF(OR(O957,M958*MIN((B958-B$2)*Analysis!$B$19,1)&gt;Analysis!$B$18),TRUE,FALSE)</f>
        <v>1</v>
      </c>
      <c r="P958">
        <f ca="1">IF(O958,P957,SUM(C$2:C958)/COUNT(C$2:C958))</f>
        <v>9.8538943641176484</v>
      </c>
      <c r="Q958">
        <f ca="1">IF(O958,C958-P958,0)</f>
        <v>-3.1632441176476789E-3</v>
      </c>
      <c r="R958">
        <f ca="1">R957+Q958*$D958</f>
        <v>0.47581282059513419</v>
      </c>
      <c r="S958">
        <f t="shared" ca="1" si="1881"/>
        <v>0.23083020607684962</v>
      </c>
      <c r="U958">
        <f ca="1">MEDIAN2(Q958,Analysis!$B$5,2)</f>
        <v>-3.1632441176476789E-3</v>
      </c>
      <c r="V958">
        <f t="shared" ref="V958:W958" ca="1" si="1998">V957+U958*$D958</f>
        <v>0.47581282059513419</v>
      </c>
      <c r="W958">
        <f t="shared" ca="1" si="1998"/>
        <v>0.23083020607684962</v>
      </c>
      <c r="Y958">
        <f ca="1">AVERAGE2(U958,Analysis!$B$5,2)</f>
        <v>-3.1632441176476789E-3</v>
      </c>
      <c r="Z958">
        <f t="shared" ref="Z958:AA958" ca="1" si="1999">Z957+Y958*$D958</f>
        <v>0.47581282059513419</v>
      </c>
      <c r="AA958">
        <f t="shared" ca="1" si="1999"/>
        <v>0.23083020607684962</v>
      </c>
      <c r="AD958">
        <f ca="1">IF(B958&gt;0,C958-Analysis!$B$14,0)</f>
        <v>-5.9850249428592406E-3</v>
      </c>
      <c r="AE958">
        <f ca="1">IF(B958&gt;0,AE957+AD958*$D958,0)</f>
        <v>0.40956996821332675</v>
      </c>
      <c r="AF958">
        <f ca="1">IF(B958&gt;0,AF957+AE958*$D958,0)</f>
        <v>-0.63582400780462056</v>
      </c>
      <c r="AG958">
        <f ca="1">IF(AND(B958&gt;Analysis!$B$34,B958&lt;Analysis!$B$35),FilterInput(AD958,Analysis!$B$29,Analysis!$B$30),0)</f>
        <v>0</v>
      </c>
      <c r="AH958">
        <f ca="1">MEDIAN2(AG958,Analysis!$B$5,2)</f>
        <v>0</v>
      </c>
      <c r="AI958">
        <f ca="1">AVERAGE2(AH958,Analysis!$B$6,2)</f>
        <v>0</v>
      </c>
      <c r="AJ958">
        <f ca="1">INTEGRAL2(AI958,$B958,AJ957,AI957,$B957,Analysis!$B$22)</f>
        <v>-0.6523852220626446</v>
      </c>
      <c r="AK958">
        <f ca="1">IF(AND(B958&lt;Analysis!$B$35,B958&gt;Analysis!$B$34),INTEGRAL2(AJ958,$B958,AK957,AJ957,$B957,Analysis!$B$23),0)</f>
        <v>0</v>
      </c>
      <c r="AM958">
        <f>Analysis!$B$31*'Flight Input'!U958+IF('Flight Input'!U958 &gt; 0,Analysis!$B$32,0)</f>
        <v>0</v>
      </c>
      <c r="AN958">
        <f ca="1">_xlfn.COVARIANCE.P($AK$102:$AK$1171,AM958:AM2027)</f>
        <v>0</v>
      </c>
      <c r="AO958">
        <f t="shared" ca="1" si="1877"/>
        <v>0</v>
      </c>
    </row>
    <row r="959" spans="1:41" x14ac:dyDescent="0.3">
      <c r="A959">
        <v>957</v>
      </c>
      <c r="B959">
        <f>'Flight Input'!M959</f>
        <v>23.011020000005374</v>
      </c>
      <c r="C959">
        <f ca="1">INDIRECT(CONCATENATE("'Flight Input'!",Analysis!$B$2,A959+2))</f>
        <v>9.7725748499999998</v>
      </c>
      <c r="D959">
        <f t="shared" si="1874"/>
        <v>4.6214000001782551E-2</v>
      </c>
      <c r="F959">
        <f t="shared" ca="1" si="1878"/>
        <v>226.70031053888576</v>
      </c>
      <c r="G959">
        <f t="shared" ca="1" si="1879"/>
        <v>2606.0773779523552</v>
      </c>
      <c r="I959">
        <f>SUM(D$2:D959)/COUNT(D$2:D959)</f>
        <v>2.3989989550689591E-2</v>
      </c>
      <c r="J959">
        <f>D959/I959</f>
        <v>1.9263868333137366</v>
      </c>
      <c r="L959">
        <f ca="1">VARA(C$2:C959)</f>
        <v>0.17883604135583125</v>
      </c>
      <c r="M959">
        <f ca="1">(L959-L958)/D959</f>
        <v>-3.69699441578382E-3</v>
      </c>
      <c r="N959">
        <f t="shared" ca="1" si="1880"/>
        <v>-1.6911816764830203</v>
      </c>
      <c r="O959" t="b">
        <f ca="1">IF(OR(O958,M959*MIN((B959-B$2)*Analysis!$B$19,1)&gt;Analysis!$B$18),TRUE,FALSE)</f>
        <v>1</v>
      </c>
      <c r="P959">
        <f ca="1">IF(O959,P958,SUM(C$2:C959)/COUNT(C$2:C959))</f>
        <v>9.8538943641176484</v>
      </c>
      <c r="Q959">
        <f ca="1">IF(O959,C959-P959,0)</f>
        <v>-8.1319514117648595E-2</v>
      </c>
      <c r="R959">
        <f ca="1">R958+Q959*$D959</f>
        <v>0.47205472056955622</v>
      </c>
      <c r="S959">
        <f t="shared" ca="1" si="1881"/>
        <v>0.25264574293409253</v>
      </c>
      <c r="U959">
        <f ca="1">MEDIAN2(Q959,Analysis!$B$5,2)</f>
        <v>-8.1319514117648595E-2</v>
      </c>
      <c r="V959">
        <f t="shared" ref="V959:W959" ca="1" si="2000">V958+U959*$D959</f>
        <v>0.47205472056955622</v>
      </c>
      <c r="W959">
        <f t="shared" ca="1" si="2000"/>
        <v>0.25264574293409253</v>
      </c>
      <c r="Y959">
        <f ca="1">AVERAGE2(U959,Analysis!$B$5,2)</f>
        <v>-8.1319514117648595E-2</v>
      </c>
      <c r="Z959">
        <f t="shared" ref="Z959:AA959" ca="1" si="2001">Z958+Y959*$D959</f>
        <v>0.47205472056955622</v>
      </c>
      <c r="AA959">
        <f t="shared" ca="1" si="2001"/>
        <v>0.25264574293409253</v>
      </c>
      <c r="AD959">
        <f ca="1">IF(B959&gt;0,C959-Analysis!$B$14,0)</f>
        <v>-8.4141294942860156E-2</v>
      </c>
      <c r="AE959">
        <f ca="1">IF(B959&gt;0,AE958+AD959*$D959,0)</f>
        <v>0.40568146240868741</v>
      </c>
      <c r="AF959">
        <f ca="1">IF(B959&gt;0,AF958+AE959*$D959,0)</f>
        <v>-0.61707584470014232</v>
      </c>
      <c r="AG959">
        <f ca="1">IF(AND(B959&gt;Analysis!$B$34,B959&lt;Analysis!$B$35),FilterInput(AD959,Analysis!$B$29,Analysis!$B$30),0)</f>
        <v>0</v>
      </c>
      <c r="AH959">
        <f ca="1">MEDIAN2(AG959,Analysis!$B$5,2)</f>
        <v>0</v>
      </c>
      <c r="AI959">
        <f ca="1">AVERAGE2(AH959,Analysis!$B$6,2)</f>
        <v>0</v>
      </c>
      <c r="AJ959">
        <f ca="1">INTEGRAL2(AI959,$B959,AJ958,AI958,$B958,Analysis!$B$22)</f>
        <v>-0.6523852220626446</v>
      </c>
      <c r="AK959">
        <f ca="1">IF(AND(B959&lt;Analysis!$B$35,B959&gt;Analysis!$B$34),INTEGRAL2(AJ959,$B959,AK958,AJ958,$B958,Analysis!$B$23),0)</f>
        <v>0</v>
      </c>
      <c r="AM959">
        <f>Analysis!$B$31*'Flight Input'!U959+IF('Flight Input'!U959 &gt; 0,Analysis!$B$32,0)</f>
        <v>0</v>
      </c>
      <c r="AN959">
        <f ca="1">_xlfn.COVARIANCE.P($AK$102:$AK$1171,AM959:AM2028)</f>
        <v>0</v>
      </c>
      <c r="AO959">
        <f t="shared" ca="1" si="1877"/>
        <v>0</v>
      </c>
    </row>
    <row r="960" spans="1:41" x14ac:dyDescent="0.3">
      <c r="A960">
        <v>958</v>
      </c>
      <c r="B960">
        <f>'Flight Input'!M960</f>
        <v>23.041721999994479</v>
      </c>
      <c r="C960">
        <f ca="1">INDIRECT(CONCATENATE("'Flight Input'!",Analysis!$B$2,A960+2))</f>
        <v>9.8347015800000008</v>
      </c>
      <c r="D960">
        <f t="shared" si="1874"/>
        <v>3.0701999989105389E-2</v>
      </c>
      <c r="F960">
        <f t="shared" ca="1" si="1878"/>
        <v>227.00225554668776</v>
      </c>
      <c r="G960">
        <f t="shared" ca="1" si="1879"/>
        <v>2613.0468011996763</v>
      </c>
      <c r="I960">
        <f>SUM(D$2:D960)/COUNT(D$2:D960)</f>
        <v>2.3996995824633657E-2</v>
      </c>
      <c r="J960">
        <f>D960/I960</f>
        <v>1.2794101483981941</v>
      </c>
      <c r="L960">
        <f ca="1">VARA(C$2:C960)</f>
        <v>0.17865341342338639</v>
      </c>
      <c r="M960">
        <f ca="1">(L960-L959)/D960</f>
        <v>-5.9484050716457444E-3</v>
      </c>
      <c r="N960">
        <f t="shared" ca="1" si="1880"/>
        <v>2.0235401609682335</v>
      </c>
      <c r="O960" t="b">
        <f ca="1">IF(OR(O959,M960*MIN((B960-B$2)*Analysis!$B$19,1)&gt;Analysis!$B$18),TRUE,FALSE)</f>
        <v>1</v>
      </c>
      <c r="P960">
        <f ca="1">IF(O960,P959,SUM(C$2:C960)/COUNT(C$2:C960))</f>
        <v>9.8538943641176484</v>
      </c>
      <c r="Q960">
        <f ca="1">IF(O960,C960-P960,0)</f>
        <v>-1.9192784117647577E-2</v>
      </c>
      <c r="R960">
        <f ca="1">R959+Q960*$D960</f>
        <v>0.47146546371178533</v>
      </c>
      <c r="S960">
        <f t="shared" ca="1" si="1881"/>
        <v>0.26712067559583536</v>
      </c>
      <c r="U960">
        <f ca="1">MEDIAN2(Q960,Analysis!$B$5,2)</f>
        <v>-1.9192784117647577E-2</v>
      </c>
      <c r="V960">
        <f t="shared" ref="V960:W960" ca="1" si="2002">V959+U960*$D960</f>
        <v>0.47146546371178533</v>
      </c>
      <c r="W960">
        <f t="shared" ca="1" si="2002"/>
        <v>0.26712067559583536</v>
      </c>
      <c r="Y960">
        <f ca="1">AVERAGE2(U960,Analysis!$B$5,2)</f>
        <v>-1.9192784117647577E-2</v>
      </c>
      <c r="Z960">
        <f t="shared" ref="Z960:AA960" ca="1" si="2003">Z959+Y960*$D960</f>
        <v>0.47146546371178533</v>
      </c>
      <c r="AA960">
        <f t="shared" ca="1" si="2003"/>
        <v>0.26712067559583536</v>
      </c>
      <c r="AD960">
        <f ca="1">IF(B960&gt;0,C960-Analysis!$B$14,0)</f>
        <v>-2.2014564942859138E-2</v>
      </c>
      <c r="AE960">
        <f ca="1">IF(B960&gt;0,AE959+AD960*$D960,0)</f>
        <v>0.40500557123605158</v>
      </c>
      <c r="AF960">
        <f ca="1">IF(B960&gt;0,AF959+AE960*$D960,0)</f>
        <v>-0.60464136365646548</v>
      </c>
      <c r="AG960">
        <f ca="1">IF(AND(B960&gt;Analysis!$B$34,B960&lt;Analysis!$B$35),FilterInput(AD960,Analysis!$B$29,Analysis!$B$30),0)</f>
        <v>0</v>
      </c>
      <c r="AH960">
        <f ca="1">MEDIAN2(AG960,Analysis!$B$5,2)</f>
        <v>0</v>
      </c>
      <c r="AI960">
        <f ca="1">AVERAGE2(AH960,Analysis!$B$6,2)</f>
        <v>0</v>
      </c>
      <c r="AJ960">
        <f ca="1">INTEGRAL2(AI960,$B960,AJ959,AI959,$B959,Analysis!$B$22)</f>
        <v>-0.6523852220626446</v>
      </c>
      <c r="AK960">
        <f ca="1">IF(AND(B960&lt;Analysis!$B$35,B960&gt;Analysis!$B$34),INTEGRAL2(AJ960,$B960,AK959,AJ959,$B959,Analysis!$B$23),0)</f>
        <v>0</v>
      </c>
      <c r="AM960">
        <f>Analysis!$B$31*'Flight Input'!U960+IF('Flight Input'!U960 &gt; 0,Analysis!$B$32,0)</f>
        <v>0</v>
      </c>
      <c r="AN960">
        <f ca="1">_xlfn.COVARIANCE.P($AK$102:$AK$1171,AM960:AM2029)</f>
        <v>0</v>
      </c>
      <c r="AO960">
        <f t="shared" ca="1" si="1877"/>
        <v>0</v>
      </c>
    </row>
    <row r="961" spans="1:41" x14ac:dyDescent="0.3">
      <c r="A961">
        <v>959</v>
      </c>
      <c r="B961">
        <f>'Flight Input'!M961</f>
        <v>23.059169000000111</v>
      </c>
      <c r="C961">
        <f ca="1">INDIRECT(CONCATENATE("'Flight Input'!",Analysis!$B$2,A961+2))</f>
        <v>9.831748769999999</v>
      </c>
      <c r="D961">
        <f t="shared" si="1874"/>
        <v>1.7447000005631708E-2</v>
      </c>
      <c r="F961">
        <f t="shared" ca="1" si="1878"/>
        <v>227.17379006753333</v>
      </c>
      <c r="G961">
        <f t="shared" ca="1" si="1879"/>
        <v>2617.0103023162642</v>
      </c>
      <c r="I961">
        <f>SUM(D$2:D961)/COUNT(D$2:D961)</f>
        <v>2.3990165797710818E-2</v>
      </c>
      <c r="J961">
        <f>D961/I961</f>
        <v>0.72725633298026349</v>
      </c>
      <c r="L961">
        <f ca="1">VARA(C$2:C961)</f>
        <v>0.17847154993097994</v>
      </c>
      <c r="M961">
        <f ca="1">(L961-L960)/D961</f>
        <v>-1.0423768690763436E-2</v>
      </c>
      <c r="N961">
        <f t="shared" ca="1" si="1880"/>
        <v>-0.16924456921239572</v>
      </c>
      <c r="O961" t="b">
        <f ca="1">IF(OR(O960,M961*MIN((B961-B$2)*Analysis!$B$19,1)&gt;Analysis!$B$18),TRUE,FALSE)</f>
        <v>1</v>
      </c>
      <c r="P961">
        <f ca="1">IF(O961,P960,SUM(C$2:C961)/COUNT(C$2:C961))</f>
        <v>9.8538943641176484</v>
      </c>
      <c r="Q961">
        <f ca="1">IF(O961,C961-P961,0)</f>
        <v>-2.2145594117649381E-2</v>
      </c>
      <c r="R961">
        <f ca="1">R960+Q961*$D961</f>
        <v>0.47107908953108996</v>
      </c>
      <c r="S961">
        <f t="shared" ca="1" si="1881"/>
        <v>0.27533959247353729</v>
      </c>
      <c r="U961">
        <f ca="1">MEDIAN2(Q961,Analysis!$B$5,2)</f>
        <v>-2.2145594117649381E-2</v>
      </c>
      <c r="V961">
        <f t="shared" ref="V961:W961" ca="1" si="2004">V960+U961*$D961</f>
        <v>0.47107908953108996</v>
      </c>
      <c r="W961">
        <f t="shared" ca="1" si="2004"/>
        <v>0.27533959247353729</v>
      </c>
      <c r="Y961">
        <f ca="1">AVERAGE2(U961,Analysis!$B$5,2)</f>
        <v>-2.2145594117649381E-2</v>
      </c>
      <c r="Z961">
        <f t="shared" ref="Z961:AA961" ca="1" si="2005">Z960+Y961*$D961</f>
        <v>0.47107908953108996</v>
      </c>
      <c r="AA961">
        <f t="shared" ca="1" si="2005"/>
        <v>0.27533959247353729</v>
      </c>
      <c r="AD961">
        <f ca="1">IF(B961&gt;0,C961-Analysis!$B$14,0)</f>
        <v>-2.4967374942860943E-2</v>
      </c>
      <c r="AE961">
        <f ca="1">IF(B961&gt;0,AE960+AD961*$D961,0)</f>
        <v>0.4045699654452829</v>
      </c>
      <c r="AF961">
        <f ca="1">IF(B961&gt;0,AF960+AE961*$D961,0)</f>
        <v>-0.59758283146706326</v>
      </c>
      <c r="AG961">
        <f ca="1">IF(AND(B961&gt;Analysis!$B$34,B961&lt;Analysis!$B$35),FilterInput(AD961,Analysis!$B$29,Analysis!$B$30),0)</f>
        <v>0</v>
      </c>
      <c r="AH961">
        <f ca="1">MEDIAN2(AG961,Analysis!$B$5,2)</f>
        <v>0</v>
      </c>
      <c r="AI961">
        <f ca="1">AVERAGE2(AH961,Analysis!$B$6,2)</f>
        <v>0</v>
      </c>
      <c r="AJ961">
        <f ca="1">INTEGRAL2(AI961,$B961,AJ960,AI960,$B960,Analysis!$B$22)</f>
        <v>-0.6523852220626446</v>
      </c>
      <c r="AK961">
        <f ca="1">IF(AND(B961&lt;Analysis!$B$35,B961&gt;Analysis!$B$34),INTEGRAL2(AJ961,$B961,AK960,AJ960,$B960,Analysis!$B$23),0)</f>
        <v>0</v>
      </c>
      <c r="AM961">
        <f>Analysis!$B$31*'Flight Input'!U961+IF('Flight Input'!U961 &gt; 0,Analysis!$B$32,0)</f>
        <v>0</v>
      </c>
      <c r="AN961">
        <f ca="1">_xlfn.COVARIANCE.P($AK$102:$AK$1171,AM961:AM2030)</f>
        <v>0</v>
      </c>
      <c r="AO961">
        <f t="shared" ca="1" si="1877"/>
        <v>0</v>
      </c>
    </row>
    <row r="962" spans="1:41" x14ac:dyDescent="0.3">
      <c r="A962">
        <v>960</v>
      </c>
      <c r="B962">
        <f>'Flight Input'!M962</f>
        <v>23.078345000001718</v>
      </c>
      <c r="C962">
        <f ca="1">INDIRECT(CONCATENATE("'Flight Input'!",Analysis!$B$2,A962+2))</f>
        <v>9.8493479100000005</v>
      </c>
      <c r="D962">
        <f t="shared" si="1874"/>
        <v>1.9176000001607463E-2</v>
      </c>
      <c r="F962">
        <f t="shared" ca="1" si="1878"/>
        <v>227.36266116307132</v>
      </c>
      <c r="G962">
        <f t="shared" ca="1" si="1879"/>
        <v>2621.3702087070928</v>
      </c>
      <c r="I962">
        <f>SUM(D$2:D962)/COUNT(D$2:D962)</f>
        <v>2.398515104167321E-2</v>
      </c>
      <c r="J962">
        <f>D962/I962</f>
        <v>0.79949465268281839</v>
      </c>
      <c r="L962">
        <f ca="1">VARA(C$2:C962)</f>
        <v>0.17828799292080089</v>
      </c>
      <c r="M962">
        <f ca="1">(L962-L961)/D962</f>
        <v>-9.5722262288102794E-3</v>
      </c>
      <c r="N962">
        <f t="shared" ca="1" si="1880"/>
        <v>0.91776908628109266</v>
      </c>
      <c r="O962" t="b">
        <f ca="1">IF(OR(O961,M962*MIN((B962-B$2)*Analysis!$B$19,1)&gt;Analysis!$B$18),TRUE,FALSE)</f>
        <v>1</v>
      </c>
      <c r="P962">
        <f ca="1">IF(O962,P961,SUM(C$2:C962)/COUNT(C$2:C962))</f>
        <v>9.8538943641176484</v>
      </c>
      <c r="Q962">
        <f ca="1">IF(O962,C962-P962,0)</f>
        <v>-4.546454117647869E-3</v>
      </c>
      <c r="R962">
        <f ca="1">R961+Q962*$D962</f>
        <v>0.47099190672692265</v>
      </c>
      <c r="S962">
        <f t="shared" ca="1" si="1881"/>
        <v>0.28437133327768988</v>
      </c>
      <c r="U962">
        <f ca="1">MEDIAN2(Q962,Analysis!$B$5,2)</f>
        <v>-4.546454117647869E-3</v>
      </c>
      <c r="V962">
        <f t="shared" ref="V962:W962" ca="1" si="2006">V961+U962*$D962</f>
        <v>0.47099190672692265</v>
      </c>
      <c r="W962">
        <f t="shared" ca="1" si="2006"/>
        <v>0.28437133327768988</v>
      </c>
      <c r="Y962">
        <f ca="1">AVERAGE2(U962,Analysis!$B$5,2)</f>
        <v>-4.546454117647869E-3</v>
      </c>
      <c r="Z962">
        <f t="shared" ref="Z962:AA962" ca="1" si="2007">Z961+Y962*$D962</f>
        <v>0.47099190672692265</v>
      </c>
      <c r="AA962">
        <f t="shared" ca="1" si="2007"/>
        <v>0.28437133327768988</v>
      </c>
      <c r="AD962">
        <f ca="1">IF(B962&gt;0,C962-Analysis!$B$14,0)</f>
        <v>-7.3682349428594307E-3</v>
      </c>
      <c r="AE962">
        <f ca="1">IF(B962&gt;0,AE961+AD962*$D962,0)</f>
        <v>0.40442867217200679</v>
      </c>
      <c r="AF962">
        <f ca="1">IF(B962&gt;0,AF961+AE962*$D962,0)</f>
        <v>-0.5898275072488427</v>
      </c>
      <c r="AG962">
        <f ca="1">IF(AND(B962&gt;Analysis!$B$34,B962&lt;Analysis!$B$35),FilterInput(AD962,Analysis!$B$29,Analysis!$B$30),0)</f>
        <v>0</v>
      </c>
      <c r="AH962">
        <f ca="1">MEDIAN2(AG962,Analysis!$B$5,2)</f>
        <v>0</v>
      </c>
      <c r="AI962">
        <f ca="1">AVERAGE2(AH962,Analysis!$B$6,2)</f>
        <v>0</v>
      </c>
      <c r="AJ962">
        <f ca="1">INTEGRAL2(AI962,$B962,AJ961,AI961,$B961,Analysis!$B$22)</f>
        <v>-0.6523852220626446</v>
      </c>
      <c r="AK962">
        <f ca="1">IF(AND(B962&lt;Analysis!$B$35,B962&gt;Analysis!$B$34),INTEGRAL2(AJ962,$B962,AK961,AJ961,$B961,Analysis!$B$23),0)</f>
        <v>0</v>
      </c>
      <c r="AM962">
        <f>Analysis!$B$31*'Flight Input'!U962+IF('Flight Input'!U962 &gt; 0,Analysis!$B$32,0)</f>
        <v>0</v>
      </c>
      <c r="AN962">
        <f ca="1">_xlfn.COVARIANCE.P($AK$102:$AK$1171,AM962:AM2031)</f>
        <v>0</v>
      </c>
      <c r="AO962">
        <f t="shared" ca="1" si="1877"/>
        <v>0</v>
      </c>
    </row>
    <row r="963" spans="1:41" x14ac:dyDescent="0.3">
      <c r="A963">
        <v>961</v>
      </c>
      <c r="B963">
        <f>'Flight Input'!M963</f>
        <v>23.101450999994995</v>
      </c>
      <c r="C963">
        <f ca="1">INDIRECT(CONCATENATE("'Flight Input'!",Analysis!$B$2,A963+2))</f>
        <v>9.8503191000000019</v>
      </c>
      <c r="D963">
        <f t="shared" ref="D963:D1026" si="2008">B963-B962</f>
        <v>2.3105999993276782E-2</v>
      </c>
      <c r="F963">
        <f t="shared" ca="1" si="1878"/>
        <v>227.59026263612969</v>
      </c>
      <c r="G963">
        <f t="shared" ca="1" si="1879"/>
        <v>2626.6289093140331</v>
      </c>
      <c r="I963">
        <f>SUM(D$2:D963)/COUNT(D$2:D963)</f>
        <v>2.3984236212278416E-2</v>
      </c>
      <c r="J963">
        <f>D963/I963</f>
        <v>0.9633827731169512</v>
      </c>
      <c r="L963">
        <f ca="1">VARA(C$2:C963)</f>
        <v>0.17810471815151777</v>
      </c>
      <c r="M963">
        <f ca="1">(L963-L962)/D963</f>
        <v>-7.9319124615445536E-3</v>
      </c>
      <c r="N963">
        <f t="shared" ca="1" si="1880"/>
        <v>4.2031939768195831E-2</v>
      </c>
      <c r="O963" t="b">
        <f ca="1">IF(OR(O962,M963*MIN((B963-B$2)*Analysis!$B$19,1)&gt;Analysis!$B$18),TRUE,FALSE)</f>
        <v>1</v>
      </c>
      <c r="P963">
        <f ca="1">IF(O963,P962,SUM(C$2:C963)/COUNT(C$2:C963))</f>
        <v>9.8538943641176484</v>
      </c>
      <c r="Q963">
        <f ca="1">IF(O963,C963-P963,0)</f>
        <v>-3.5752641176465261E-3</v>
      </c>
      <c r="R963">
        <f ca="1">R962+Q963*$D963</f>
        <v>0.47090929667424436</v>
      </c>
      <c r="S963">
        <f t="shared" ca="1" si="1881"/>
        <v>0.29525216348347894</v>
      </c>
      <c r="U963">
        <f ca="1">MEDIAN2(Q963,Analysis!$B$5,2)</f>
        <v>-3.5752641176465261E-3</v>
      </c>
      <c r="V963">
        <f t="shared" ref="V963:W963" ca="1" si="2009">V962+U963*$D963</f>
        <v>0.47090929667424436</v>
      </c>
      <c r="W963">
        <f t="shared" ca="1" si="2009"/>
        <v>0.29525216348347894</v>
      </c>
      <c r="Y963">
        <f ca="1">AVERAGE2(U963,Analysis!$B$5,2)</f>
        <v>-3.5752641176465261E-3</v>
      </c>
      <c r="Z963">
        <f t="shared" ref="Z963:AA963" ca="1" si="2010">Z962+Y963*$D963</f>
        <v>0.47090929667424436</v>
      </c>
      <c r="AA963">
        <f t="shared" ca="1" si="2010"/>
        <v>0.29525216348347894</v>
      </c>
      <c r="AD963">
        <f ca="1">IF(B963&gt;0,C963-Analysis!$B$14,0)</f>
        <v>-6.3970449428580878E-3</v>
      </c>
      <c r="AE963">
        <f ca="1">IF(B963&gt;0,AE962+AD963*$D963,0)</f>
        <v>0.40428086205160013</v>
      </c>
      <c r="AF963">
        <f ca="1">IF(B963&gt;0,AF962+AE963*$D963,0)</f>
        <v>-0.58048619365299647</v>
      </c>
      <c r="AG963">
        <f ca="1">IF(AND(B963&gt;Analysis!$B$34,B963&lt;Analysis!$B$35),FilterInput(AD963,Analysis!$B$29,Analysis!$B$30),0)</f>
        <v>0</v>
      </c>
      <c r="AH963">
        <f ca="1">MEDIAN2(AG963,Analysis!$B$5,2)</f>
        <v>0</v>
      </c>
      <c r="AI963">
        <f ca="1">AVERAGE2(AH963,Analysis!$B$6,2)</f>
        <v>0</v>
      </c>
      <c r="AJ963">
        <f ca="1">INTEGRAL2(AI963,$B963,AJ962,AI962,$B962,Analysis!$B$22)</f>
        <v>-0.6523852220626446</v>
      </c>
      <c r="AK963">
        <f ca="1">IF(AND(B963&lt;Analysis!$B$35,B963&gt;Analysis!$B$34),INTEGRAL2(AJ963,$B963,AK962,AJ962,$B962,Analysis!$B$23),0)</f>
        <v>0</v>
      </c>
      <c r="AM963">
        <f>Analysis!$B$31*'Flight Input'!U963+IF('Flight Input'!U963 &gt; 0,Analysis!$B$32,0)</f>
        <v>0</v>
      </c>
      <c r="AN963">
        <f ca="1">_xlfn.COVARIANCE.P($AK$102:$AK$1171,AM963:AM2032)</f>
        <v>0</v>
      </c>
      <c r="AO963">
        <f t="shared" ref="AO963:AO1026" ca="1" si="2011">AM963-AK963</f>
        <v>0</v>
      </c>
    </row>
    <row r="964" spans="1:41" x14ac:dyDescent="0.3">
      <c r="A964">
        <v>962</v>
      </c>
      <c r="B964">
        <f>'Flight Input'!M964</f>
        <v>23.149567999993451</v>
      </c>
      <c r="C964">
        <f ca="1">INDIRECT(CONCATENATE("'Flight Input'!",Analysis!$B$2,A964+2))</f>
        <v>9.8506035899999986</v>
      </c>
      <c r="D964">
        <f t="shared" si="2008"/>
        <v>4.8116999998455867E-2</v>
      </c>
      <c r="F964">
        <f t="shared" ref="F964:F1027" ca="1" si="2012">F963+C964*$D964</f>
        <v>228.06424412905452</v>
      </c>
      <c r="G964">
        <f t="shared" ref="G964:G1027" ca="1" si="2013">G963+F964*$D964</f>
        <v>2637.6026765484385</v>
      </c>
      <c r="I964">
        <f>SUM(D$2:D964)/COUNT(D$2:D964)</f>
        <v>2.400932224532018E-2</v>
      </c>
      <c r="J964">
        <f>D964/I964</f>
        <v>2.0040965549468885</v>
      </c>
      <c r="L964">
        <f ca="1">VARA(C$2:C964)</f>
        <v>0.17792179237818775</v>
      </c>
      <c r="M964">
        <f ca="1">(L964-L963)/D964</f>
        <v>-3.8016869991038906E-3</v>
      </c>
      <c r="N964">
        <f t="shared" ref="N964:N1027" ca="1" si="2014">(C964-C963)/D964</f>
        <v>5.9124633706565365E-3</v>
      </c>
      <c r="O964" t="b">
        <f ca="1">IF(OR(O963,M964*MIN((B964-B$2)*Analysis!$B$19,1)&gt;Analysis!$B$18),TRUE,FALSE)</f>
        <v>1</v>
      </c>
      <c r="P964">
        <f ca="1">IF(O964,P963,SUM(C$2:C964)/COUNT(C$2:C964))</f>
        <v>9.8538943641176484</v>
      </c>
      <c r="Q964">
        <f ca="1">IF(O964,C964-P964,0)</f>
        <v>-3.2907741176497751E-3</v>
      </c>
      <c r="R964">
        <f ca="1">R963+Q964*$D964</f>
        <v>0.47075095449603049</v>
      </c>
      <c r="S964">
        <f t="shared" ref="S964:S1027" ca="1" si="2015">S963+R964*$D964</f>
        <v>0.31790328716023752</v>
      </c>
      <c r="U964">
        <f ca="1">MEDIAN2(Q964,Analysis!$B$5,2)</f>
        <v>-3.2907741176497751E-3</v>
      </c>
      <c r="V964">
        <f t="shared" ref="V964:W964" ca="1" si="2016">V963+U964*$D964</f>
        <v>0.47075095449603049</v>
      </c>
      <c r="W964">
        <f t="shared" ca="1" si="2016"/>
        <v>0.31790328716023752</v>
      </c>
      <c r="Y964">
        <f ca="1">AVERAGE2(U964,Analysis!$B$5,2)</f>
        <v>-3.2907741176497751E-3</v>
      </c>
      <c r="Z964">
        <f t="shared" ref="Z964:AA964" ca="1" si="2017">Z963+Y964*$D964</f>
        <v>0.47075095449603049</v>
      </c>
      <c r="AA964">
        <f t="shared" ca="1" si="2017"/>
        <v>0.31790328716023752</v>
      </c>
      <c r="AD964">
        <f ca="1">IF(B964&gt;0,C964-Analysis!$B$14,0)</f>
        <v>-6.1125549428613368E-3</v>
      </c>
      <c r="AE964">
        <f ca="1">IF(B964&gt;0,AE963+AD964*$D964,0)</f>
        <v>0.40398674424542391</v>
      </c>
      <c r="AF964">
        <f ca="1">IF(B964&gt;0,AF963+AE964*$D964,0)</f>
        <v>-0.56104756348076323</v>
      </c>
      <c r="AG964">
        <f ca="1">IF(AND(B964&gt;Analysis!$B$34,B964&lt;Analysis!$B$35),FilterInput(AD964,Analysis!$B$29,Analysis!$B$30),0)</f>
        <v>0</v>
      </c>
      <c r="AH964">
        <f ca="1">MEDIAN2(AG964,Analysis!$B$5,2)</f>
        <v>0</v>
      </c>
      <c r="AI964">
        <f ca="1">AVERAGE2(AH964,Analysis!$B$6,2)</f>
        <v>0</v>
      </c>
      <c r="AJ964">
        <f ca="1">INTEGRAL2(AI964,$B964,AJ963,AI963,$B963,Analysis!$B$22)</f>
        <v>-0.6523852220626446</v>
      </c>
      <c r="AK964">
        <f ca="1">IF(AND(B964&lt;Analysis!$B$35,B964&gt;Analysis!$B$34),INTEGRAL2(AJ964,$B964,AK963,AJ963,$B963,Analysis!$B$23),0)</f>
        <v>0</v>
      </c>
      <c r="AM964">
        <f>Analysis!$B$31*'Flight Input'!U964+IF('Flight Input'!U964 &gt; 0,Analysis!$B$32,0)</f>
        <v>0</v>
      </c>
      <c r="AN964">
        <f ca="1">_xlfn.COVARIANCE.P($AK$102:$AK$1171,AM964:AM2033)</f>
        <v>0</v>
      </c>
      <c r="AO964">
        <f t="shared" ca="1" si="2011"/>
        <v>0</v>
      </c>
    </row>
    <row r="965" spans="1:41" x14ac:dyDescent="0.3">
      <c r="A965">
        <v>963</v>
      </c>
      <c r="B965">
        <f>'Flight Input'!M965</f>
        <v>23.170113999993191</v>
      </c>
      <c r="C965">
        <f ca="1">INDIRECT(CONCATENATE("'Flight Input'!",Analysis!$B$2,A965+2))</f>
        <v>9.8504466300000022</v>
      </c>
      <c r="D965">
        <f t="shared" si="2008"/>
        <v>2.0545999999740161E-2</v>
      </c>
      <c r="F965">
        <f t="shared" ca="1" si="2012"/>
        <v>228.26663140551193</v>
      </c>
      <c r="G965">
        <f t="shared" ca="1" si="2013"/>
        <v>2642.292642757237</v>
      </c>
      <c r="I965">
        <f>SUM(D$2:D965)/COUNT(D$2:D965)</f>
        <v>2.4005725856695487E-2</v>
      </c>
      <c r="J965">
        <f>D965/I965</f>
        <v>0.85587913993484321</v>
      </c>
      <c r="L965">
        <f ca="1">VARA(C$2:C965)</f>
        <v>0.1777392569711094</v>
      </c>
      <c r="M965">
        <f ca="1">(L965-L964)/D965</f>
        <v>-8.8842308517795756E-3</v>
      </c>
      <c r="N965">
        <f t="shared" ca="1" si="2014"/>
        <v>-7.6394432005459012E-3</v>
      </c>
      <c r="O965" t="b">
        <f ca="1">IF(OR(O964,M965*MIN((B965-B$2)*Analysis!$B$19,1)&gt;Analysis!$B$18),TRUE,FALSE)</f>
        <v>1</v>
      </c>
      <c r="P965">
        <f ca="1">IF(O965,P964,SUM(C$2:C965)/COUNT(C$2:C965))</f>
        <v>9.8538943641176484</v>
      </c>
      <c r="Q965">
        <f ca="1">IF(O965,C965-P965,0)</f>
        <v>-3.4477341176462062E-3</v>
      </c>
      <c r="R965">
        <f ca="1">R964+Q965*$D965</f>
        <v>0.47068011735085025</v>
      </c>
      <c r="S965">
        <f t="shared" ca="1" si="2015"/>
        <v>0.32757388085120581</v>
      </c>
      <c r="U965">
        <f ca="1">MEDIAN2(Q965,Analysis!$B$5,2)</f>
        <v>-3.4477341176462062E-3</v>
      </c>
      <c r="V965">
        <f t="shared" ref="V965:W965" ca="1" si="2018">V964+U965*$D965</f>
        <v>0.47068011735085025</v>
      </c>
      <c r="W965">
        <f t="shared" ca="1" si="2018"/>
        <v>0.32757388085120581</v>
      </c>
      <c r="Y965">
        <f ca="1">AVERAGE2(U965,Analysis!$B$5,2)</f>
        <v>-3.4477341176462062E-3</v>
      </c>
      <c r="Z965">
        <f t="shared" ref="Z965:AA965" ca="1" si="2019">Z964+Y965*$D965</f>
        <v>0.47068011735085025</v>
      </c>
      <c r="AA965">
        <f t="shared" ca="1" si="2019"/>
        <v>0.32757388085120581</v>
      </c>
      <c r="AD965">
        <f ca="1">IF(B965&gt;0,C965-Analysis!$B$14,0)</f>
        <v>-6.2695149428577679E-3</v>
      </c>
      <c r="AE965">
        <f ca="1">IF(B965&gt;0,AE964+AD965*$D965,0)</f>
        <v>0.40385793079140958</v>
      </c>
      <c r="AF965">
        <f ca="1">IF(B965&gt;0,AF964+AE965*$D965,0)</f>
        <v>-0.55274989843482791</v>
      </c>
      <c r="AG965">
        <f ca="1">IF(AND(B965&gt;Analysis!$B$34,B965&lt;Analysis!$B$35),FilterInput(AD965,Analysis!$B$29,Analysis!$B$30),0)</f>
        <v>0</v>
      </c>
      <c r="AH965">
        <f ca="1">MEDIAN2(AG965,Analysis!$B$5,2)</f>
        <v>0</v>
      </c>
      <c r="AI965">
        <f ca="1">AVERAGE2(AH965,Analysis!$B$6,2)</f>
        <v>0</v>
      </c>
      <c r="AJ965">
        <f ca="1">INTEGRAL2(AI965,$B965,AJ964,AI964,$B964,Analysis!$B$22)</f>
        <v>-0.6523852220626446</v>
      </c>
      <c r="AK965">
        <f ca="1">IF(AND(B965&lt;Analysis!$B$35,B965&gt;Analysis!$B$34),INTEGRAL2(AJ965,$B965,AK964,AJ964,$B964,Analysis!$B$23),0)</f>
        <v>0</v>
      </c>
      <c r="AM965">
        <f>Analysis!$B$31*'Flight Input'!U965+IF('Flight Input'!U965 &gt; 0,Analysis!$B$32,0)</f>
        <v>0</v>
      </c>
      <c r="AN965">
        <f ca="1">_xlfn.COVARIANCE.P($AK$102:$AK$1171,AM965:AM2034)</f>
        <v>0</v>
      </c>
      <c r="AO965">
        <f t="shared" ca="1" si="2011"/>
        <v>0</v>
      </c>
    </row>
    <row r="966" spans="1:41" x14ac:dyDescent="0.3">
      <c r="A966">
        <v>964</v>
      </c>
      <c r="B966">
        <f>'Flight Input'!M966</f>
        <v>23.187950000006822</v>
      </c>
      <c r="C966">
        <f ca="1">INDIRECT(CONCATENATE("'Flight Input'!",Analysis!$B$2,A966+2))</f>
        <v>9.8506624500000015</v>
      </c>
      <c r="D966">
        <f t="shared" si="2008"/>
        <v>1.7836000013630837E-2</v>
      </c>
      <c r="F966">
        <f t="shared" ca="1" si="2012"/>
        <v>228.44232782110441</v>
      </c>
      <c r="G966">
        <f t="shared" ca="1" si="2013"/>
        <v>2646.3671401193683</v>
      </c>
      <c r="I966">
        <f>SUM(D$2:D966)/COUNT(D$2:D966)</f>
        <v>2.399932572615289E-2</v>
      </c>
      <c r="J966">
        <f>D966/I966</f>
        <v>0.74318754689821698</v>
      </c>
      <c r="L966">
        <f ca="1">VARA(C$2:C966)</f>
        <v>0.17755707503302731</v>
      </c>
      <c r="M966">
        <f ca="1">(L966-L965)/D966</f>
        <v>-1.0214282234966275E-2</v>
      </c>
      <c r="N966">
        <f t="shared" ca="1" si="2014"/>
        <v>1.2100246682797437E-2</v>
      </c>
      <c r="O966" t="b">
        <f ca="1">IF(OR(O965,M966*MIN((B966-B$2)*Analysis!$B$19,1)&gt;Analysis!$B$18),TRUE,FALSE)</f>
        <v>1</v>
      </c>
      <c r="P966">
        <f ca="1">IF(O966,P965,SUM(C$2:C966)/COUNT(C$2:C966))</f>
        <v>9.8538943641176484</v>
      </c>
      <c r="Q966">
        <f ca="1">IF(O966,C966-P966,0)</f>
        <v>-3.2319141176468946E-3</v>
      </c>
      <c r="R966">
        <f ca="1">R965+Q966*$D966</f>
        <v>0.47062247293060383</v>
      </c>
      <c r="S966">
        <f t="shared" ca="1" si="2015"/>
        <v>0.33596790328481102</v>
      </c>
      <c r="U966">
        <f ca="1">MEDIAN2(Q966,Analysis!$B$5,2)</f>
        <v>-3.2319141176468946E-3</v>
      </c>
      <c r="V966">
        <f t="shared" ref="V966:W966" ca="1" si="2020">V965+U966*$D966</f>
        <v>0.47062247293060383</v>
      </c>
      <c r="W966">
        <f t="shared" ca="1" si="2020"/>
        <v>0.33596790328481102</v>
      </c>
      <c r="Y966">
        <f ca="1">AVERAGE2(U966,Analysis!$B$5,2)</f>
        <v>-3.2319141176468946E-3</v>
      </c>
      <c r="Z966">
        <f t="shared" ref="Z966:AA966" ca="1" si="2021">Z965+Y966*$D966</f>
        <v>0.47062247293060383</v>
      </c>
      <c r="AA966">
        <f t="shared" ca="1" si="2021"/>
        <v>0.33596790328481102</v>
      </c>
      <c r="AD966">
        <f ca="1">IF(B966&gt;0,C966-Analysis!$B$14,0)</f>
        <v>-6.0536949428584563E-3</v>
      </c>
      <c r="AE966">
        <f ca="1">IF(B966&gt;0,AE965+AD966*$D966,0)</f>
        <v>0.40374995708832623</v>
      </c>
      <c r="AF966">
        <f ca="1">IF(B966&gt;0,AF965+AE966*$D966,0)</f>
        <v>-0.54554861419469702</v>
      </c>
      <c r="AG966">
        <f ca="1">IF(AND(B966&gt;Analysis!$B$34,B966&lt;Analysis!$B$35),FilterInput(AD966,Analysis!$B$29,Analysis!$B$30),0)</f>
        <v>0</v>
      </c>
      <c r="AH966">
        <f ca="1">MEDIAN2(AG966,Analysis!$B$5,2)</f>
        <v>0</v>
      </c>
      <c r="AI966">
        <f ca="1">AVERAGE2(AH966,Analysis!$B$6,2)</f>
        <v>0</v>
      </c>
      <c r="AJ966">
        <f ca="1">INTEGRAL2(AI966,$B966,AJ965,AI965,$B965,Analysis!$B$22)</f>
        <v>-0.6523852220626446</v>
      </c>
      <c r="AK966">
        <f ca="1">IF(AND(B966&lt;Analysis!$B$35,B966&gt;Analysis!$B$34),INTEGRAL2(AJ966,$B966,AK965,AJ965,$B965,Analysis!$B$23),0)</f>
        <v>0</v>
      </c>
      <c r="AM966">
        <f>Analysis!$B$31*'Flight Input'!U966+IF('Flight Input'!U966 &gt; 0,Analysis!$B$32,0)</f>
        <v>0</v>
      </c>
      <c r="AN966">
        <f ca="1">_xlfn.COVARIANCE.P($AK$102:$AK$1171,AM966:AM2035)</f>
        <v>0</v>
      </c>
      <c r="AO966">
        <f t="shared" ca="1" si="2011"/>
        <v>0</v>
      </c>
    </row>
    <row r="967" spans="1:41" x14ac:dyDescent="0.3">
      <c r="A967">
        <v>965</v>
      </c>
      <c r="B967">
        <f>'Flight Input'!M967</f>
        <v>23.217732000004617</v>
      </c>
      <c r="C967">
        <f ca="1">INDIRECT(CONCATENATE("'Flight Input'!",Analysis!$B$2,A967+2))</f>
        <v>9.8507703600000003</v>
      </c>
      <c r="D967">
        <f t="shared" si="2008"/>
        <v>2.9781999997794628E-2</v>
      </c>
      <c r="F967">
        <f t="shared" ca="1" si="2012"/>
        <v>228.73570346394422</v>
      </c>
      <c r="G967">
        <f t="shared" ca="1" si="2013"/>
        <v>2653.1793468394271</v>
      </c>
      <c r="I967">
        <f>SUM(D$2:D967)/COUNT(D$2:D967)</f>
        <v>2.4005318134724538E-2</v>
      </c>
      <c r="J967">
        <f>D967/I967</f>
        <v>1.2406417540750654</v>
      </c>
      <c r="L967">
        <f ca="1">VARA(C$2:C967)</f>
        <v>0.17737525587508329</v>
      </c>
      <c r="M967">
        <f ca="1">(L967-L966)/D967</f>
        <v>-6.1050016102841484E-3</v>
      </c>
      <c r="N967">
        <f t="shared" ca="1" si="2014"/>
        <v>3.6233295281296886E-3</v>
      </c>
      <c r="O967" t="b">
        <f ca="1">IF(OR(O966,M967*MIN((B967-B$2)*Analysis!$B$19,1)&gt;Analysis!$B$18),TRUE,FALSE)</f>
        <v>1</v>
      </c>
      <c r="P967">
        <f ca="1">IF(O967,P966,SUM(C$2:C967)/COUNT(C$2:C967))</f>
        <v>9.8538943641176484</v>
      </c>
      <c r="Q967">
        <f ca="1">IF(O967,C967-P967,0)</f>
        <v>-3.124004117648127E-3</v>
      </c>
      <c r="R967">
        <f ca="1">R966+Q967*$D967</f>
        <v>0.47052943383997892</v>
      </c>
      <c r="S967">
        <f t="shared" ca="1" si="2015"/>
        <v>0.34998121088239559</v>
      </c>
      <c r="U967">
        <f ca="1">MEDIAN2(Q967,Analysis!$B$5,2)</f>
        <v>-3.124004117648127E-3</v>
      </c>
      <c r="V967">
        <f t="shared" ref="V967:W967" ca="1" si="2022">V966+U967*$D967</f>
        <v>0.47052943383997892</v>
      </c>
      <c r="W967">
        <f t="shared" ca="1" si="2022"/>
        <v>0.34998121088239559</v>
      </c>
      <c r="Y967">
        <f ca="1">AVERAGE2(U967,Analysis!$B$5,2)</f>
        <v>-3.124004117648127E-3</v>
      </c>
      <c r="Z967">
        <f t="shared" ref="Z967:AA967" ca="1" si="2023">Z966+Y967*$D967</f>
        <v>0.47052943383997892</v>
      </c>
      <c r="AA967">
        <f t="shared" ca="1" si="2023"/>
        <v>0.34998121088239559</v>
      </c>
      <c r="AD967">
        <f ca="1">IF(B967&gt;0,C967-Analysis!$B$14,0)</f>
        <v>-5.9457849428596887E-3</v>
      </c>
      <c r="AE967">
        <f ca="1">IF(B967&gt;0,AE966+AD967*$D967,0)</f>
        <v>0.40357287972117112</v>
      </c>
      <c r="AF967">
        <f ca="1">IF(B967&gt;0,AF966+AE967*$D967,0)</f>
        <v>-0.5335294066917311</v>
      </c>
      <c r="AG967">
        <f ca="1">IF(AND(B967&gt;Analysis!$B$34,B967&lt;Analysis!$B$35),FilterInput(AD967,Analysis!$B$29,Analysis!$B$30),0)</f>
        <v>0</v>
      </c>
      <c r="AH967">
        <f ca="1">MEDIAN2(AG967,Analysis!$B$5,2)</f>
        <v>0</v>
      </c>
      <c r="AI967">
        <f ca="1">AVERAGE2(AH967,Analysis!$B$6,2)</f>
        <v>0</v>
      </c>
      <c r="AJ967">
        <f ca="1">INTEGRAL2(AI967,$B967,AJ966,AI966,$B966,Analysis!$B$22)</f>
        <v>-0.6523852220626446</v>
      </c>
      <c r="AK967">
        <f ca="1">IF(AND(B967&lt;Analysis!$B$35,B967&gt;Analysis!$B$34),INTEGRAL2(AJ967,$B967,AK966,AJ966,$B966,Analysis!$B$23),0)</f>
        <v>0</v>
      </c>
      <c r="AM967">
        <f>Analysis!$B$31*'Flight Input'!U967+IF('Flight Input'!U967 &gt; 0,Analysis!$B$32,0)</f>
        <v>0</v>
      </c>
      <c r="AN967">
        <f ca="1">_xlfn.COVARIANCE.P($AK$102:$AK$1171,AM967:AM2036)</f>
        <v>0</v>
      </c>
      <c r="AO967">
        <f t="shared" ca="1" si="2011"/>
        <v>0</v>
      </c>
    </row>
    <row r="968" spans="1:41" x14ac:dyDescent="0.3">
      <c r="A968">
        <v>966</v>
      </c>
      <c r="B968">
        <f>'Flight Input'!M968</f>
        <v>23.238828000001376</v>
      </c>
      <c r="C968">
        <f ca="1">INDIRECT(CONCATENATE("'Flight Input'!",Analysis!$B$2,A968+2))</f>
        <v>9.869527080000001</v>
      </c>
      <c r="D968">
        <f t="shared" si="2008"/>
        <v>2.1095999996759929E-2</v>
      </c>
      <c r="F968">
        <f t="shared" ca="1" si="2012"/>
        <v>228.94391100719193</v>
      </c>
      <c r="G968">
        <f t="shared" ca="1" si="2013"/>
        <v>2658.0091475852932</v>
      </c>
      <c r="I968">
        <f>SUM(D$2:D968)/COUNT(D$2:D968)</f>
        <v>2.4002306418225611E-2</v>
      </c>
      <c r="J968">
        <f>D968/I968</f>
        <v>0.87891553541459477</v>
      </c>
      <c r="L968">
        <f ca="1">VARA(C$2:C968)</f>
        <v>0.17719239497677194</v>
      </c>
      <c r="M968">
        <f ca="1">(L968-L967)/D968</f>
        <v>-8.6680365159003576E-3</v>
      </c>
      <c r="N968">
        <f t="shared" ca="1" si="2014"/>
        <v>0.88911262812293868</v>
      </c>
      <c r="O968" t="b">
        <f ca="1">IF(OR(O967,M968*MIN((B968-B$2)*Analysis!$B$19,1)&gt;Analysis!$B$18),TRUE,FALSE)</f>
        <v>1</v>
      </c>
      <c r="P968">
        <f ca="1">IF(O968,P967,SUM(C$2:C968)/COUNT(C$2:C968))</f>
        <v>9.8538943641176484</v>
      </c>
      <c r="Q968">
        <f ca="1">IF(O968,C968-P968,0)</f>
        <v>1.5632715882352599E-2</v>
      </c>
      <c r="R968">
        <f ca="1">R967+Q968*$D968</f>
        <v>0.47085922161418237</v>
      </c>
      <c r="S968">
        <f t="shared" ca="1" si="2015"/>
        <v>0.35991445702004277</v>
      </c>
      <c r="U968">
        <f ca="1">MEDIAN2(Q968,Analysis!$B$5,2)</f>
        <v>1.5632715882352599E-2</v>
      </c>
      <c r="V968">
        <f t="shared" ref="V968:W968" ca="1" si="2024">V967+U968*$D968</f>
        <v>0.47085922161418237</v>
      </c>
      <c r="W968">
        <f t="shared" ca="1" si="2024"/>
        <v>0.35991445702004277</v>
      </c>
      <c r="Y968">
        <f ca="1">AVERAGE2(U968,Analysis!$B$5,2)</f>
        <v>1.5632715882352599E-2</v>
      </c>
      <c r="Z968">
        <f t="shared" ref="Z968:AA968" ca="1" si="2025">Z967+Y968*$D968</f>
        <v>0.47085922161418237</v>
      </c>
      <c r="AA968">
        <f t="shared" ca="1" si="2025"/>
        <v>0.35991445702004277</v>
      </c>
      <c r="AD968">
        <f ca="1">IF(B968&gt;0,C968-Analysis!$B$14,0)</f>
        <v>1.2810935057141037E-2</v>
      </c>
      <c r="AE968">
        <f ca="1">IF(B968&gt;0,AE967+AD968*$D968,0)</f>
        <v>0.40384313920709508</v>
      </c>
      <c r="AF968">
        <f ca="1">IF(B968&gt;0,AF967+AE968*$D968,0)</f>
        <v>-0.52500993182832667</v>
      </c>
      <c r="AG968">
        <f ca="1">IF(AND(B968&gt;Analysis!$B$34,B968&lt;Analysis!$B$35),FilterInput(AD968,Analysis!$B$29,Analysis!$B$30),0)</f>
        <v>0</v>
      </c>
      <c r="AH968">
        <f ca="1">MEDIAN2(AG968,Analysis!$B$5,2)</f>
        <v>0</v>
      </c>
      <c r="AI968">
        <f ca="1">AVERAGE2(AH968,Analysis!$B$6,2)</f>
        <v>0</v>
      </c>
      <c r="AJ968">
        <f ca="1">INTEGRAL2(AI968,$B968,AJ967,AI967,$B967,Analysis!$B$22)</f>
        <v>-0.6523852220626446</v>
      </c>
      <c r="AK968">
        <f ca="1">IF(AND(B968&lt;Analysis!$B$35,B968&gt;Analysis!$B$34),INTEGRAL2(AJ968,$B968,AK967,AJ967,$B967,Analysis!$B$23),0)</f>
        <v>0</v>
      </c>
      <c r="AM968">
        <f>Analysis!$B$31*'Flight Input'!U968+IF('Flight Input'!U968 &gt; 0,Analysis!$B$32,0)</f>
        <v>0</v>
      </c>
      <c r="AN968">
        <f ca="1">_xlfn.COVARIANCE.P($AK$102:$AK$1171,AM968:AM2037)</f>
        <v>0</v>
      </c>
      <c r="AO968">
        <f t="shared" ca="1" si="2011"/>
        <v>0</v>
      </c>
    </row>
    <row r="969" spans="1:41" x14ac:dyDescent="0.3">
      <c r="A969">
        <v>967</v>
      </c>
      <c r="B969">
        <f>'Flight Input'!M969</f>
        <v>23.273797999994713</v>
      </c>
      <c r="C969">
        <f ca="1">INDIRECT(CONCATENATE("'Flight Input'!",Analysis!$B$2,A969+2))</f>
        <v>9.8855860500000006</v>
      </c>
      <c r="D969">
        <f t="shared" si="2008"/>
        <v>3.4969999993336387E-2</v>
      </c>
      <c r="F969">
        <f t="shared" ca="1" si="2012"/>
        <v>229.28960995129455</v>
      </c>
      <c r="G969">
        <f t="shared" ca="1" si="2013"/>
        <v>2666.0274052437621</v>
      </c>
      <c r="I969">
        <f>SUM(D$2:D969)/COUNT(D$2:D969)</f>
        <v>2.4013648397103699E-2</v>
      </c>
      <c r="J969">
        <f>D969/I969</f>
        <v>1.4562551851785313</v>
      </c>
      <c r="L969">
        <f ca="1">VARA(C$2:C969)</f>
        <v>0.17700928013272479</v>
      </c>
      <c r="M969">
        <f ca="1">(L969-L968)/D969</f>
        <v>-5.2363409803272143E-3</v>
      </c>
      <c r="N969">
        <f t="shared" ca="1" si="2014"/>
        <v>0.45922133265826809</v>
      </c>
      <c r="O969" t="b">
        <f ca="1">IF(OR(O968,M969*MIN((B969-B$2)*Analysis!$B$19,1)&gt;Analysis!$B$18),TRUE,FALSE)</f>
        <v>1</v>
      </c>
      <c r="P969">
        <f ca="1">IF(O969,P968,SUM(C$2:C969)/COUNT(C$2:C969))</f>
        <v>9.8538943641176484</v>
      </c>
      <c r="Q969">
        <f ca="1">IF(O969,C969-P969,0)</f>
        <v>3.1691685882352161E-2</v>
      </c>
      <c r="R969">
        <f ca="1">R968+Q969*$D969</f>
        <v>0.47196747986927706</v>
      </c>
      <c r="S969">
        <f t="shared" ca="1" si="2015"/>
        <v>0.37641915978792639</v>
      </c>
      <c r="U969">
        <f ca="1">MEDIAN2(Q969,Analysis!$B$5,2)</f>
        <v>3.1691685882352161E-2</v>
      </c>
      <c r="V969">
        <f t="shared" ref="V969:W969" ca="1" si="2026">V968+U969*$D969</f>
        <v>0.47196747986927706</v>
      </c>
      <c r="W969">
        <f t="shared" ca="1" si="2026"/>
        <v>0.37641915978792639</v>
      </c>
      <c r="Y969">
        <f ca="1">AVERAGE2(U969,Analysis!$B$5,2)</f>
        <v>3.1691685882352161E-2</v>
      </c>
      <c r="Z969">
        <f t="shared" ref="Z969:AA969" ca="1" si="2027">Z968+Y969*$D969</f>
        <v>0.47196747986927706</v>
      </c>
      <c r="AA969">
        <f t="shared" ca="1" si="2027"/>
        <v>0.37641915978792639</v>
      </c>
      <c r="AD969">
        <f ca="1">IF(B969&gt;0,C969-Analysis!$B$14,0)</f>
        <v>2.8869905057140599E-2</v>
      </c>
      <c r="AE969">
        <f ca="1">IF(B969&gt;0,AE968+AD969*$D969,0)</f>
        <v>0.40485271978675091</v>
      </c>
      <c r="AF969">
        <f ca="1">IF(B969&gt;0,AF968+AE969*$D969,0)</f>
        <v>-0.5108522322200818</v>
      </c>
      <c r="AG969">
        <f ca="1">IF(AND(B969&gt;Analysis!$B$34,B969&lt;Analysis!$B$35),FilterInput(AD969,Analysis!$B$29,Analysis!$B$30),0)</f>
        <v>0</v>
      </c>
      <c r="AH969">
        <f ca="1">MEDIAN2(AG969,Analysis!$B$5,2)</f>
        <v>0</v>
      </c>
      <c r="AI969">
        <f ca="1">AVERAGE2(AH969,Analysis!$B$6,2)</f>
        <v>0</v>
      </c>
      <c r="AJ969">
        <f ca="1">INTEGRAL2(AI969,$B969,AJ968,AI968,$B968,Analysis!$B$22)</f>
        <v>-0.6523852220626446</v>
      </c>
      <c r="AK969">
        <f ca="1">IF(AND(B969&lt;Analysis!$B$35,B969&gt;Analysis!$B$34),INTEGRAL2(AJ969,$B969,AK968,AJ968,$B968,Analysis!$B$23),0)</f>
        <v>0</v>
      </c>
      <c r="AM969">
        <f>Analysis!$B$31*'Flight Input'!U969+IF('Flight Input'!U969 &gt; 0,Analysis!$B$32,0)</f>
        <v>0</v>
      </c>
      <c r="AN969">
        <f ca="1">_xlfn.COVARIANCE.P($AK$102:$AK$1171,AM969:AM2038)</f>
        <v>0</v>
      </c>
      <c r="AO969">
        <f t="shared" ca="1" si="2011"/>
        <v>0</v>
      </c>
    </row>
    <row r="970" spans="1:41" x14ac:dyDescent="0.3">
      <c r="A970">
        <v>968</v>
      </c>
      <c r="B970">
        <f>'Flight Input'!M970</f>
        <v>23.282284999993863</v>
      </c>
      <c r="C970">
        <f ca="1">INDIRECT(CONCATENATE("'Flight Input'!",Analysis!$B$2,A970+2))</f>
        <v>9.8780421600000015</v>
      </c>
      <c r="D970">
        <f t="shared" si="2008"/>
        <v>8.4869999991497025E-3</v>
      </c>
      <c r="F970">
        <f t="shared" ca="1" si="2012"/>
        <v>229.37344489509806</v>
      </c>
      <c r="G970">
        <f t="shared" ca="1" si="2013"/>
        <v>2667.974097670392</v>
      </c>
      <c r="I970">
        <f>SUM(D$2:D970)/COUNT(D$2:D970)</f>
        <v>2.3997608471072754E-2</v>
      </c>
      <c r="J970">
        <f>D970/I970</f>
        <v>0.3536602411602856</v>
      </c>
      <c r="L970">
        <f ca="1">VARA(C$2:C970)</f>
        <v>0.17682677281913656</v>
      </c>
      <c r="M970">
        <f ca="1">(L970-L969)/D970</f>
        <v>-2.1504337646579736E-2</v>
      </c>
      <c r="N970">
        <f t="shared" ca="1" si="2014"/>
        <v>-0.88887592797866366</v>
      </c>
      <c r="O970" t="b">
        <f ca="1">IF(OR(O969,M970*MIN((B970-B$2)*Analysis!$B$19,1)&gt;Analysis!$B$18),TRUE,FALSE)</f>
        <v>1</v>
      </c>
      <c r="P970">
        <f ca="1">IF(O970,P969,SUM(C$2:C970)/COUNT(C$2:C970))</f>
        <v>9.8538943641176484</v>
      </c>
      <c r="Q970">
        <f ca="1">IF(O970,C970-P970,0)</f>
        <v>2.4147795882353051E-2</v>
      </c>
      <c r="R970">
        <f ca="1">R969+Q970*$D970</f>
        <v>0.47217242221291006</v>
      </c>
      <c r="S970">
        <f t="shared" ca="1" si="2015"/>
        <v>0.38042648713484589</v>
      </c>
      <c r="U970">
        <f ca="1">MEDIAN2(Q970,Analysis!$B$5,2)</f>
        <v>2.4147795882353051E-2</v>
      </c>
      <c r="V970">
        <f t="shared" ref="V970:W970" ca="1" si="2028">V969+U970*$D970</f>
        <v>0.47217242221291006</v>
      </c>
      <c r="W970">
        <f t="shared" ca="1" si="2028"/>
        <v>0.38042648713484589</v>
      </c>
      <c r="Y970">
        <f ca="1">AVERAGE2(U970,Analysis!$B$5,2)</f>
        <v>2.4147795882353051E-2</v>
      </c>
      <c r="Z970">
        <f t="shared" ref="Z970:AA970" ca="1" si="2029">Z969+Y970*$D970</f>
        <v>0.47217242221291006</v>
      </c>
      <c r="AA970">
        <f t="shared" ca="1" si="2029"/>
        <v>0.38042648713484589</v>
      </c>
      <c r="AD970">
        <f ca="1">IF(B970&gt;0,C970-Analysis!$B$14,0)</f>
        <v>2.132601505714149E-2</v>
      </c>
      <c r="AE970">
        <f ca="1">IF(B970&gt;0,AE969+AD970*$D970,0)</f>
        <v>0.40503371367652274</v>
      </c>
      <c r="AF970">
        <f ca="1">IF(B970&gt;0,AF969+AE970*$D970,0)</f>
        <v>-0.50741471109245351</v>
      </c>
      <c r="AG970">
        <f ca="1">IF(AND(B970&gt;Analysis!$B$34,B970&lt;Analysis!$B$35),FilterInput(AD970,Analysis!$B$29,Analysis!$B$30),0)</f>
        <v>0</v>
      </c>
      <c r="AH970">
        <f ca="1">MEDIAN2(AG970,Analysis!$B$5,2)</f>
        <v>0</v>
      </c>
      <c r="AI970">
        <f ca="1">AVERAGE2(AH970,Analysis!$B$6,2)</f>
        <v>0</v>
      </c>
      <c r="AJ970">
        <f ca="1">INTEGRAL2(AI970,$B970,AJ969,AI969,$B969,Analysis!$B$22)</f>
        <v>-0.6523852220626446</v>
      </c>
      <c r="AK970">
        <f ca="1">IF(AND(B970&lt;Analysis!$B$35,B970&gt;Analysis!$B$34),INTEGRAL2(AJ970,$B970,AK969,AJ969,$B969,Analysis!$B$23),0)</f>
        <v>0</v>
      </c>
      <c r="AM970">
        <f>Analysis!$B$31*'Flight Input'!U970+IF('Flight Input'!U970 &gt; 0,Analysis!$B$32,0)</f>
        <v>0</v>
      </c>
      <c r="AN970">
        <f ca="1">_xlfn.COVARIANCE.P($AK$102:$AK$1171,AM970:AM2039)</f>
        <v>0</v>
      </c>
      <c r="AO970">
        <f t="shared" ca="1" si="2011"/>
        <v>0</v>
      </c>
    </row>
    <row r="971" spans="1:41" x14ac:dyDescent="0.3">
      <c r="A971">
        <v>969</v>
      </c>
      <c r="B971">
        <f>'Flight Input'!M971</f>
        <v>23.304826999999932</v>
      </c>
      <c r="C971">
        <f ca="1">INDIRECT(CONCATENATE("'Flight Input'!",Analysis!$B$2,A971+2))</f>
        <v>9.8347113900000007</v>
      </c>
      <c r="D971">
        <f t="shared" si="2008"/>
        <v>2.2542000006069429E-2</v>
      </c>
      <c r="F971">
        <f t="shared" ca="1" si="2012"/>
        <v>229.59513895931113</v>
      </c>
      <c r="G971">
        <f t="shared" ca="1" si="2013"/>
        <v>2673.1496312942063</v>
      </c>
      <c r="I971">
        <f>SUM(D$2:D971)/COUNT(D$2:D971)</f>
        <v>2.3996106295154279E-2</v>
      </c>
      <c r="J971">
        <f>D971/I971</f>
        <v>0.93940240674052655</v>
      </c>
      <c r="L971">
        <f ca="1">VARA(C$2:C971)</f>
        <v>0.17664822894468921</v>
      </c>
      <c r="M971">
        <f ca="1">(L971-L970)/D971</f>
        <v>-7.9204983763320989E-3</v>
      </c>
      <c r="N971">
        <f t="shared" ca="1" si="2014"/>
        <v>-1.9222238482980187</v>
      </c>
      <c r="O971" t="b">
        <f ca="1">IF(OR(O970,M971*MIN((B971-B$2)*Analysis!$B$19,1)&gt;Analysis!$B$18),TRUE,FALSE)</f>
        <v>1</v>
      </c>
      <c r="P971">
        <f ca="1">IF(O971,P970,SUM(C$2:C971)/COUNT(C$2:C971))</f>
        <v>9.8538943641176484</v>
      </c>
      <c r="Q971">
        <f ca="1">IF(O971,C971-P971,0)</f>
        <v>-1.9182974117647689E-2</v>
      </c>
      <c r="R971">
        <f ca="1">R970+Q971*$D971</f>
        <v>0.47173999961023361</v>
      </c>
      <c r="S971">
        <f t="shared" ca="1" si="2015"/>
        <v>0.39106045020892299</v>
      </c>
      <c r="U971">
        <f ca="1">MEDIAN2(Q971,Analysis!$B$5,2)</f>
        <v>-1.9182974117647689E-2</v>
      </c>
      <c r="V971">
        <f t="shared" ref="V971:W971" ca="1" si="2030">V970+U971*$D971</f>
        <v>0.47173999961023361</v>
      </c>
      <c r="W971">
        <f t="shared" ca="1" si="2030"/>
        <v>0.39106045020892299</v>
      </c>
      <c r="Y971">
        <f ca="1">AVERAGE2(U971,Analysis!$B$5,2)</f>
        <v>-1.9182974117647689E-2</v>
      </c>
      <c r="Z971">
        <f t="shared" ref="Z971:AA971" ca="1" si="2031">Z970+Y971*$D971</f>
        <v>0.47173999961023361</v>
      </c>
      <c r="AA971">
        <f t="shared" ca="1" si="2031"/>
        <v>0.39106045020892299</v>
      </c>
      <c r="AD971">
        <f ca="1">IF(B971&gt;0,C971-Analysis!$B$14,0)</f>
        <v>-2.200475494285925E-2</v>
      </c>
      <c r="AE971">
        <f ca="1">IF(B971&gt;0,AE970+AD971*$D971,0)</f>
        <v>0.40453768249046723</v>
      </c>
      <c r="AF971">
        <f ca="1">IF(B971&gt;0,AF970+AE971*$D971,0)</f>
        <v>-0.49829562265129806</v>
      </c>
      <c r="AG971">
        <f ca="1">IF(AND(B971&gt;Analysis!$B$34,B971&lt;Analysis!$B$35),FilterInput(AD971,Analysis!$B$29,Analysis!$B$30),0)</f>
        <v>0</v>
      </c>
      <c r="AH971">
        <f ca="1">MEDIAN2(AG971,Analysis!$B$5,2)</f>
        <v>0</v>
      </c>
      <c r="AI971">
        <f ca="1">AVERAGE2(AH971,Analysis!$B$6,2)</f>
        <v>0</v>
      </c>
      <c r="AJ971">
        <f ca="1">INTEGRAL2(AI971,$B971,AJ970,AI970,$B970,Analysis!$B$22)</f>
        <v>-0.6523852220626446</v>
      </c>
      <c r="AK971">
        <f ca="1">IF(AND(B971&lt;Analysis!$B$35,B971&gt;Analysis!$B$34),INTEGRAL2(AJ971,$B971,AK970,AJ970,$B970,Analysis!$B$23),0)</f>
        <v>0</v>
      </c>
      <c r="AM971">
        <f>Analysis!$B$31*'Flight Input'!U971+IF('Flight Input'!U971 &gt; 0,Analysis!$B$32,0)</f>
        <v>0</v>
      </c>
      <c r="AN971">
        <f ca="1">_xlfn.COVARIANCE.P($AK$102:$AK$1171,AM971:AM2040)</f>
        <v>0</v>
      </c>
      <c r="AO971">
        <f t="shared" ca="1" si="2011"/>
        <v>0</v>
      </c>
    </row>
    <row r="972" spans="1:41" x14ac:dyDescent="0.3">
      <c r="A972">
        <v>970</v>
      </c>
      <c r="B972">
        <f>'Flight Input'!M972</f>
        <v>23.322432999993907</v>
      </c>
      <c r="C972">
        <f ca="1">INDIRECT(CONCATENATE("'Flight Input'!",Analysis!$B$2,A972+2))</f>
        <v>9.8314937100000002</v>
      </c>
      <c r="D972">
        <f t="shared" si="2008"/>
        <v>1.7605999993975274E-2</v>
      </c>
      <c r="F972">
        <f t="shared" ca="1" si="2012"/>
        <v>229.76823223751015</v>
      </c>
      <c r="G972">
        <f t="shared" ca="1" si="2013"/>
        <v>2677.1949307895957</v>
      </c>
      <c r="I972">
        <f>SUM(D$2:D972)/COUNT(D$2:D972)</f>
        <v>2.3989518556699455E-2</v>
      </c>
      <c r="J972">
        <f>D972/I972</f>
        <v>0.73390384856466906</v>
      </c>
      <c r="L972">
        <f ca="1">VARA(C$2:C972)</f>
        <v>0.17647046505043323</v>
      </c>
      <c r="M972">
        <f ca="1">(L972-L971)/D972</f>
        <v>-1.0096779184187357E-2</v>
      </c>
      <c r="N972">
        <f t="shared" ca="1" si="2014"/>
        <v>-0.18276042264578196</v>
      </c>
      <c r="O972" t="b">
        <f ca="1">IF(OR(O971,M972*MIN((B972-B$2)*Analysis!$B$19,1)&gt;Analysis!$B$18),TRUE,FALSE)</f>
        <v>1</v>
      </c>
      <c r="P972">
        <f ca="1">IF(O972,P971,SUM(C$2:C972)/COUNT(C$2:C972))</f>
        <v>9.8538943641176484</v>
      </c>
      <c r="Q972">
        <f ca="1">IF(O972,C972-P972,0)</f>
        <v>-2.2400654117648244E-2</v>
      </c>
      <c r="R972">
        <f ca="1">R971+Q972*$D972</f>
        <v>0.47134561369397326</v>
      </c>
      <c r="S972">
        <f t="shared" ca="1" si="2015"/>
        <v>0.39935896108077934</v>
      </c>
      <c r="U972">
        <f ca="1">MEDIAN2(Q972,Analysis!$B$5,2)</f>
        <v>-2.2400654117648244E-2</v>
      </c>
      <c r="V972">
        <f t="shared" ref="V972:W972" ca="1" si="2032">V971+U972*$D972</f>
        <v>0.47134561369397326</v>
      </c>
      <c r="W972">
        <f t="shared" ca="1" si="2032"/>
        <v>0.39935896108077934</v>
      </c>
      <c r="Y972">
        <f ca="1">AVERAGE2(U972,Analysis!$B$5,2)</f>
        <v>-2.2400654117648244E-2</v>
      </c>
      <c r="Z972">
        <f t="shared" ref="Z972:AA972" ca="1" si="2033">Z971+Y972*$D972</f>
        <v>0.47134561369397326</v>
      </c>
      <c r="AA972">
        <f t="shared" ca="1" si="2033"/>
        <v>0.39935896108077934</v>
      </c>
      <c r="AD972">
        <f ca="1">IF(B972&gt;0,C972-Analysis!$B$14,0)</f>
        <v>-2.5222434942859806E-2</v>
      </c>
      <c r="AE972">
        <f ca="1">IF(B972&gt;0,AE971+AD972*$D972,0)</f>
        <v>0.4040936163010152</v>
      </c>
      <c r="AF972">
        <f ca="1">IF(B972&gt;0,AF971+AE972*$D972,0)</f>
        <v>-0.49118115044513694</v>
      </c>
      <c r="AG972">
        <f ca="1">IF(AND(B972&gt;Analysis!$B$34,B972&lt;Analysis!$B$35),FilterInput(AD972,Analysis!$B$29,Analysis!$B$30),0)</f>
        <v>0</v>
      </c>
      <c r="AH972">
        <f ca="1">MEDIAN2(AG972,Analysis!$B$5,2)</f>
        <v>0</v>
      </c>
      <c r="AI972">
        <f ca="1">AVERAGE2(AH972,Analysis!$B$6,2)</f>
        <v>0</v>
      </c>
      <c r="AJ972">
        <f ca="1">INTEGRAL2(AI972,$B972,AJ971,AI971,$B971,Analysis!$B$22)</f>
        <v>-0.6523852220626446</v>
      </c>
      <c r="AK972">
        <f ca="1">IF(AND(B972&lt;Analysis!$B$35,B972&gt;Analysis!$B$34),INTEGRAL2(AJ972,$B972,AK971,AJ971,$B971,Analysis!$B$23),0)</f>
        <v>0</v>
      </c>
      <c r="AM972">
        <f>Analysis!$B$31*'Flight Input'!U972+IF('Flight Input'!U972 &gt; 0,Analysis!$B$32,0)</f>
        <v>0</v>
      </c>
      <c r="AN972">
        <f ca="1">_xlfn.COVARIANCE.P($AK$102:$AK$1171,AM972:AM2041)</f>
        <v>0</v>
      </c>
      <c r="AO972">
        <f t="shared" ca="1" si="2011"/>
        <v>0</v>
      </c>
    </row>
    <row r="973" spans="1:41" x14ac:dyDescent="0.3">
      <c r="A973">
        <v>971</v>
      </c>
      <c r="B973">
        <f>'Flight Input'!M973</f>
        <v>23.340609000006225</v>
      </c>
      <c r="C973">
        <f ca="1">INDIRECT(CONCATENATE("'Flight Input'!",Analysis!$B$2,A973+2))</f>
        <v>9.8516728800000006</v>
      </c>
      <c r="D973">
        <f t="shared" si="2008"/>
        <v>1.8176000012317672E-2</v>
      </c>
      <c r="F973">
        <f t="shared" ca="1" si="2012"/>
        <v>229.94729624389836</v>
      </c>
      <c r="G973">
        <f t="shared" ca="1" si="2013"/>
        <v>2681.3744528489574</v>
      </c>
      <c r="I973">
        <f>SUM(D$2:D973)/COUNT(D$2:D973)</f>
        <v>2.398353141092769E-2</v>
      </c>
      <c r="J973">
        <f>D973/I973</f>
        <v>0.75785336616592192</v>
      </c>
      <c r="L973">
        <f ca="1">VARA(C$2:C973)</f>
        <v>0.17629078229904452</v>
      </c>
      <c r="M973">
        <f ca="1">(L973-L972)/D973</f>
        <v>-9.8857147484015511E-3</v>
      </c>
      <c r="N973">
        <f t="shared" ca="1" si="2014"/>
        <v>1.1102096163251138</v>
      </c>
      <c r="O973" t="b">
        <f ca="1">IF(OR(O972,M973*MIN((B973-B$2)*Analysis!$B$19,1)&gt;Analysis!$B$18),TRUE,FALSE)</f>
        <v>1</v>
      </c>
      <c r="P973">
        <f ca="1">IF(O973,P972,SUM(C$2:C973)/COUNT(C$2:C973))</f>
        <v>9.8538943641176484</v>
      </c>
      <c r="Q973">
        <f ca="1">IF(O973,C973-P973,0)</f>
        <v>-2.2214841176477762E-3</v>
      </c>
      <c r="R973">
        <f ca="1">R972+Q973*$D973</f>
        <v>0.47130523599862356</v>
      </c>
      <c r="S973">
        <f t="shared" ca="1" si="2015"/>
        <v>0.4079254050560957</v>
      </c>
      <c r="U973">
        <f ca="1">MEDIAN2(Q973,Analysis!$B$5,2)</f>
        <v>-2.2214841176477762E-3</v>
      </c>
      <c r="V973">
        <f t="shared" ref="V973:W973" ca="1" si="2034">V972+U973*$D973</f>
        <v>0.47130523599862356</v>
      </c>
      <c r="W973">
        <f t="shared" ca="1" si="2034"/>
        <v>0.4079254050560957</v>
      </c>
      <c r="Y973">
        <f ca="1">AVERAGE2(U973,Analysis!$B$5,2)</f>
        <v>-2.2214841176477762E-3</v>
      </c>
      <c r="Z973">
        <f t="shared" ref="Z973:AA973" ca="1" si="2035">Z972+Y973*$D973</f>
        <v>0.47130523599862356</v>
      </c>
      <c r="AA973">
        <f t="shared" ca="1" si="2035"/>
        <v>0.4079254050560957</v>
      </c>
      <c r="AD973">
        <f ca="1">IF(B973&gt;0,C973-Analysis!$B$14,0)</f>
        <v>-5.0432649428593379E-3</v>
      </c>
      <c r="AE973">
        <f ca="1">IF(B973&gt;0,AE972+AD973*$D973,0)</f>
        <v>0.40400194991735167</v>
      </c>
      <c r="AF973">
        <f ca="1">IF(B973&gt;0,AF972+AE973*$D973,0)</f>
        <v>-0.4838380109984628</v>
      </c>
      <c r="AG973">
        <f ca="1">IF(AND(B973&gt;Analysis!$B$34,B973&lt;Analysis!$B$35),FilterInput(AD973,Analysis!$B$29,Analysis!$B$30),0)</f>
        <v>0</v>
      </c>
      <c r="AH973">
        <f ca="1">MEDIAN2(AG973,Analysis!$B$5,2)</f>
        <v>0</v>
      </c>
      <c r="AI973">
        <f ca="1">AVERAGE2(AH973,Analysis!$B$6,2)</f>
        <v>0</v>
      </c>
      <c r="AJ973">
        <f ca="1">INTEGRAL2(AI973,$B973,AJ972,AI972,$B972,Analysis!$B$22)</f>
        <v>-0.6523852220626446</v>
      </c>
      <c r="AK973">
        <f ca="1">IF(AND(B973&lt;Analysis!$B$35,B973&gt;Analysis!$B$34),INTEGRAL2(AJ973,$B973,AK972,AJ972,$B972,Analysis!$B$23),0)</f>
        <v>0</v>
      </c>
      <c r="AM973">
        <f>Analysis!$B$31*'Flight Input'!U973+IF('Flight Input'!U973 &gt; 0,Analysis!$B$32,0)</f>
        <v>0</v>
      </c>
      <c r="AN973">
        <f ca="1">_xlfn.COVARIANCE.P($AK$102:$AK$1171,AM973:AM2042)</f>
        <v>0</v>
      </c>
      <c r="AO973">
        <f t="shared" ca="1" si="2011"/>
        <v>0</v>
      </c>
    </row>
    <row r="974" spans="1:41" x14ac:dyDescent="0.3">
      <c r="A974">
        <v>972</v>
      </c>
      <c r="B974">
        <f>'Flight Input'!M974</f>
        <v>23.358603999993647</v>
      </c>
      <c r="C974">
        <f ca="1">INDIRECT(CONCATENATE("'Flight Input'!",Analysis!$B$2,A974+2))</f>
        <v>9.8506820699999995</v>
      </c>
      <c r="D974">
        <f t="shared" si="2008"/>
        <v>1.7994999987422489E-2</v>
      </c>
      <c r="F974">
        <f t="shared" ca="1" si="2012"/>
        <v>230.12455926762411</v>
      </c>
      <c r="G974">
        <f t="shared" ca="1" si="2013"/>
        <v>2685.5155442900841</v>
      </c>
      <c r="I974">
        <f>SUM(D$2:D974)/COUNT(D$2:D974)</f>
        <v>2.3977370370368529E-2</v>
      </c>
      <c r="J974">
        <f>D974/I974</f>
        <v>0.75049931287131</v>
      </c>
      <c r="L974">
        <f ca="1">VARA(C$2:C974)</f>
        <v>0.17611155704711631</v>
      </c>
      <c r="M974">
        <f ca="1">(L974-L973)/D974</f>
        <v>-9.9597250377034818E-3</v>
      </c>
      <c r="N974">
        <f t="shared" ca="1" si="2014"/>
        <v>-5.5060294564803575E-2</v>
      </c>
      <c r="O974" t="b">
        <f ca="1">IF(OR(O973,M974*MIN((B974-B$2)*Analysis!$B$19,1)&gt;Analysis!$B$18),TRUE,FALSE)</f>
        <v>1</v>
      </c>
      <c r="P974">
        <f ca="1">IF(O974,P973,SUM(C$2:C974)/COUNT(C$2:C974))</f>
        <v>9.8538943641176484</v>
      </c>
      <c r="Q974">
        <f ca="1">IF(O974,C974-P974,0)</f>
        <v>-3.2122941176488951E-3</v>
      </c>
      <c r="R974">
        <f ca="1">R973+Q974*$D974</f>
        <v>0.47124743076601688</v>
      </c>
      <c r="S974">
        <f t="shared" ca="1" si="2015"/>
        <v>0.41640550256680303</v>
      </c>
      <c r="U974">
        <f ca="1">MEDIAN2(Q974,Analysis!$B$5,2)</f>
        <v>-3.2122941176488951E-3</v>
      </c>
      <c r="V974">
        <f t="shared" ref="V974:W974" ca="1" si="2036">V973+U974*$D974</f>
        <v>0.47124743076601688</v>
      </c>
      <c r="W974">
        <f t="shared" ca="1" si="2036"/>
        <v>0.41640550256680303</v>
      </c>
      <c r="Y974">
        <f ca="1">AVERAGE2(U974,Analysis!$B$5,2)</f>
        <v>-3.2122941176488951E-3</v>
      </c>
      <c r="Z974">
        <f t="shared" ref="Z974:AA974" ca="1" si="2037">Z973+Y974*$D974</f>
        <v>0.47124743076601688</v>
      </c>
      <c r="AA974">
        <f t="shared" ca="1" si="2037"/>
        <v>0.41640550256680303</v>
      </c>
      <c r="AD974">
        <f ca="1">IF(B974&gt;0,C974-Analysis!$B$14,0)</f>
        <v>-6.0340749428604568E-3</v>
      </c>
      <c r="AE974">
        <f ca="1">IF(B974&gt;0,AE973+AD974*$D974,0)</f>
        <v>0.40389336673883081</v>
      </c>
      <c r="AF974">
        <f ca="1">IF(B974&gt;0,AF973+AE974*$D974,0)</f>
        <v>-0.47656994986907752</v>
      </c>
      <c r="AG974">
        <f ca="1">IF(AND(B974&gt;Analysis!$B$34,B974&lt;Analysis!$B$35),FilterInput(AD974,Analysis!$B$29,Analysis!$B$30),0)</f>
        <v>0</v>
      </c>
      <c r="AH974">
        <f ca="1">MEDIAN2(AG974,Analysis!$B$5,2)</f>
        <v>0</v>
      </c>
      <c r="AI974">
        <f ca="1">AVERAGE2(AH974,Analysis!$B$6,2)</f>
        <v>0</v>
      </c>
      <c r="AJ974">
        <f ca="1">INTEGRAL2(AI974,$B974,AJ973,AI973,$B973,Analysis!$B$22)</f>
        <v>-0.6523852220626446</v>
      </c>
      <c r="AK974">
        <f ca="1">IF(AND(B974&lt;Analysis!$B$35,B974&gt;Analysis!$B$34),INTEGRAL2(AJ974,$B974,AK973,AJ973,$B973,Analysis!$B$23),0)</f>
        <v>0</v>
      </c>
      <c r="AM974">
        <f>Analysis!$B$31*'Flight Input'!U974+IF('Flight Input'!U974 &gt; 0,Analysis!$B$32,0)</f>
        <v>0</v>
      </c>
      <c r="AN974">
        <f ca="1">_xlfn.COVARIANCE.P($AK$102:$AK$1171,AM974:AM2043)</f>
        <v>0</v>
      </c>
      <c r="AO974">
        <f t="shared" ca="1" si="2011"/>
        <v>0</v>
      </c>
    </row>
    <row r="975" spans="1:41" x14ac:dyDescent="0.3">
      <c r="A975">
        <v>973</v>
      </c>
      <c r="B975">
        <f>'Flight Input'!M975</f>
        <v>23.387841000003391</v>
      </c>
      <c r="C975">
        <f ca="1">INDIRECT(CONCATENATE("'Flight Input'!",Analysis!$B$2,A975+2))</f>
        <v>9.8486219700000017</v>
      </c>
      <c r="D975">
        <f t="shared" si="2008"/>
        <v>2.9237000009743497E-2</v>
      </c>
      <c r="F975">
        <f t="shared" ca="1" si="2012"/>
        <v>230.41250342825697</v>
      </c>
      <c r="G975">
        <f t="shared" ca="1" si="2013"/>
        <v>2692.2521146550612</v>
      </c>
      <c r="I975">
        <f>SUM(D$2:D975)/COUNT(D$2:D975)</f>
        <v>2.3982775950676213E-2</v>
      </c>
      <c r="J975">
        <f>D975/I975</f>
        <v>1.2190832316439639</v>
      </c>
      <c r="L975">
        <f ca="1">VARA(C$2:C975)</f>
        <v>0.17593289315679322</v>
      </c>
      <c r="M975">
        <f ca="1">(L975-L974)/D975</f>
        <v>-6.1108831365580341E-3</v>
      </c>
      <c r="N975">
        <f t="shared" ca="1" si="2014"/>
        <v>-7.0462085689750709E-2</v>
      </c>
      <c r="O975" t="b">
        <f ca="1">IF(OR(O974,M975*MIN((B975-B$2)*Analysis!$B$19,1)&gt;Analysis!$B$18),TRUE,FALSE)</f>
        <v>1</v>
      </c>
      <c r="P975">
        <f ca="1">IF(O975,P974,SUM(C$2:C975)/COUNT(C$2:C975))</f>
        <v>9.8538943641176484</v>
      </c>
      <c r="Q975">
        <f ca="1">IF(O975,C975-P975,0)</f>
        <v>-5.2723941176466838E-3</v>
      </c>
      <c r="R975">
        <f ca="1">R974+Q975*$D975</f>
        <v>0.47109328177914789</v>
      </c>
      <c r="S975">
        <f t="shared" ca="1" si="2015"/>
        <v>0.43017885685077006</v>
      </c>
      <c r="U975">
        <f ca="1">MEDIAN2(Q975,Analysis!$B$5,2)</f>
        <v>-5.2723941176466838E-3</v>
      </c>
      <c r="V975">
        <f t="shared" ref="V975:W975" ca="1" si="2038">V974+U975*$D975</f>
        <v>0.47109328177914789</v>
      </c>
      <c r="W975">
        <f t="shared" ca="1" si="2038"/>
        <v>0.43017885685077006</v>
      </c>
      <c r="Y975">
        <f ca="1">AVERAGE2(U975,Analysis!$B$5,2)</f>
        <v>-5.2723941176466838E-3</v>
      </c>
      <c r="Z975">
        <f t="shared" ref="Z975:AA975" ca="1" si="2039">Z974+Y975*$D975</f>
        <v>0.47109328177914789</v>
      </c>
      <c r="AA975">
        <f t="shared" ca="1" si="2039"/>
        <v>0.43017885685077006</v>
      </c>
      <c r="AD975">
        <f ca="1">IF(B975&gt;0,C975-Analysis!$B$14,0)</f>
        <v>-8.0941749428582455E-3</v>
      </c>
      <c r="AE975">
        <f ca="1">IF(B975&gt;0,AE974+AD975*$D975,0)</f>
        <v>0.4036567173459476</v>
      </c>
      <c r="AF975">
        <f ca="1">IF(B975&gt;0,AF974+AE975*$D975,0)</f>
        <v>-0.46476823842010101</v>
      </c>
      <c r="AG975">
        <f ca="1">IF(AND(B975&gt;Analysis!$B$34,B975&lt;Analysis!$B$35),FilterInput(AD975,Analysis!$B$29,Analysis!$B$30),0)</f>
        <v>0</v>
      </c>
      <c r="AH975">
        <f ca="1">MEDIAN2(AG975,Analysis!$B$5,2)</f>
        <v>0</v>
      </c>
      <c r="AI975">
        <f ca="1">AVERAGE2(AH975,Analysis!$B$6,2)</f>
        <v>0</v>
      </c>
      <c r="AJ975">
        <f ca="1">INTEGRAL2(AI975,$B975,AJ974,AI974,$B974,Analysis!$B$22)</f>
        <v>-0.6523852220626446</v>
      </c>
      <c r="AK975">
        <f ca="1">IF(AND(B975&lt;Analysis!$B$35,B975&gt;Analysis!$B$34),INTEGRAL2(AJ975,$B975,AK974,AJ974,$B974,Analysis!$B$23),0)</f>
        <v>0</v>
      </c>
      <c r="AM975">
        <f>Analysis!$B$31*'Flight Input'!U975+IF('Flight Input'!U975 &gt; 0,Analysis!$B$32,0)</f>
        <v>0</v>
      </c>
      <c r="AN975">
        <f ca="1">_xlfn.COVARIANCE.P($AK$102:$AK$1171,AM975:AM2044)</f>
        <v>0</v>
      </c>
      <c r="AO975">
        <f t="shared" ca="1" si="2011"/>
        <v>0</v>
      </c>
    </row>
    <row r="976" spans="1:41" x14ac:dyDescent="0.3">
      <c r="A976">
        <v>974</v>
      </c>
      <c r="B976">
        <f>'Flight Input'!M976</f>
        <v>23.408421999993152</v>
      </c>
      <c r="C976">
        <f ca="1">INDIRECT(CONCATENATE("'Flight Input'!",Analysis!$B$2,A976+2))</f>
        <v>9.8474643900000007</v>
      </c>
      <c r="D976">
        <f t="shared" si="2008"/>
        <v>2.058099998976104E-2</v>
      </c>
      <c r="F976">
        <f t="shared" ca="1" si="2012"/>
        <v>230.61517409276672</v>
      </c>
      <c r="G976">
        <f t="shared" ca="1" si="2013"/>
        <v>2696.998405550703</v>
      </c>
      <c r="I976">
        <f>SUM(D$2:D976)/COUNT(D$2:D976)</f>
        <v>2.3979283367554123E-2</v>
      </c>
      <c r="J976">
        <f>D976/I976</f>
        <v>0.85828252972767194</v>
      </c>
      <c r="L976">
        <f ca="1">VARA(C$2:C976)</f>
        <v>0.17575470583761552</v>
      </c>
      <c r="M976">
        <f ca="1">(L976-L975)/D976</f>
        <v>-8.6578552677885334E-3</v>
      </c>
      <c r="N976">
        <f t="shared" ca="1" si="2014"/>
        <v>-5.6245080442003874E-2</v>
      </c>
      <c r="O976" t="b">
        <f ca="1">IF(OR(O975,M976*MIN((B976-B$2)*Analysis!$B$19,1)&gt;Analysis!$B$18),TRUE,FALSE)</f>
        <v>1</v>
      </c>
      <c r="P976">
        <f ca="1">IF(O976,P975,SUM(C$2:C976)/COUNT(C$2:C976))</f>
        <v>9.8538943641176484</v>
      </c>
      <c r="Q976">
        <f ca="1">IF(O976,C976-P976,0)</f>
        <v>-6.4299741176476743E-3</v>
      </c>
      <c r="R976">
        <f ca="1">R975+Q976*$D976</f>
        <v>0.4709609464818984</v>
      </c>
      <c r="S976">
        <f t="shared" ca="1" si="2015"/>
        <v>0.43987170408549187</v>
      </c>
      <c r="U976">
        <f ca="1">MEDIAN2(Q976,Analysis!$B$5,2)</f>
        <v>-6.4299741176476743E-3</v>
      </c>
      <c r="V976">
        <f t="shared" ref="V976:W976" ca="1" si="2040">V975+U976*$D976</f>
        <v>0.4709609464818984</v>
      </c>
      <c r="W976">
        <f t="shared" ca="1" si="2040"/>
        <v>0.43987170408549187</v>
      </c>
      <c r="Y976">
        <f ca="1">AVERAGE2(U976,Analysis!$B$5,2)</f>
        <v>-6.4299741176476743E-3</v>
      </c>
      <c r="Z976">
        <f t="shared" ref="Z976:AA976" ca="1" si="2041">Z975+Y976*$D976</f>
        <v>0.4709609464818984</v>
      </c>
      <c r="AA976">
        <f t="shared" ca="1" si="2041"/>
        <v>0.43987170408549187</v>
      </c>
      <c r="AD976">
        <f ca="1">IF(B976&gt;0,C976-Analysis!$B$14,0)</f>
        <v>-9.2517549428592361E-3</v>
      </c>
      <c r="AE976">
        <f ca="1">IF(B976&gt;0,AE975+AD976*$D976,0)</f>
        <v>0.40346630697756336</v>
      </c>
      <c r="AF976">
        <f ca="1">IF(B976&gt;0,AF975+AE976*$D976,0)</f>
        <v>-0.45646449836032688</v>
      </c>
      <c r="AG976">
        <f ca="1">IF(AND(B976&gt;Analysis!$B$34,B976&lt;Analysis!$B$35),FilterInput(AD976,Analysis!$B$29,Analysis!$B$30),0)</f>
        <v>0</v>
      </c>
      <c r="AH976">
        <f ca="1">MEDIAN2(AG976,Analysis!$B$5,2)</f>
        <v>0</v>
      </c>
      <c r="AI976">
        <f ca="1">AVERAGE2(AH976,Analysis!$B$6,2)</f>
        <v>0</v>
      </c>
      <c r="AJ976">
        <f ca="1">INTEGRAL2(AI976,$B976,AJ975,AI975,$B975,Analysis!$B$22)</f>
        <v>-0.6523852220626446</v>
      </c>
      <c r="AK976">
        <f ca="1">IF(AND(B976&lt;Analysis!$B$35,B976&gt;Analysis!$B$34),INTEGRAL2(AJ976,$B976,AK975,AJ975,$B975,Analysis!$B$23),0)</f>
        <v>0</v>
      </c>
      <c r="AM976">
        <f>Analysis!$B$31*'Flight Input'!U976+IF('Flight Input'!U976 &gt; 0,Analysis!$B$32,0)</f>
        <v>0</v>
      </c>
      <c r="AN976">
        <f ca="1">_xlfn.COVARIANCE.P($AK$102:$AK$1171,AM976:AM2045)</f>
        <v>0</v>
      </c>
      <c r="AO976">
        <f t="shared" ca="1" si="2011"/>
        <v>0</v>
      </c>
    </row>
    <row r="977" spans="1:41" x14ac:dyDescent="0.3">
      <c r="A977">
        <v>975</v>
      </c>
      <c r="B977">
        <f>'Flight Input'!M977</f>
        <v>23.436639000006835</v>
      </c>
      <c r="C977">
        <f ca="1">INDIRECT(CONCATENATE("'Flight Input'!",Analysis!$B$2,A977+2))</f>
        <v>9.8481608999999999</v>
      </c>
      <c r="D977">
        <f t="shared" si="2008"/>
        <v>2.8217000013682991E-2</v>
      </c>
      <c r="F977">
        <f t="shared" ca="1" si="2012"/>
        <v>230.89305964901678</v>
      </c>
      <c r="G977">
        <f t="shared" ca="1" si="2013"/>
        <v>2703.5135150179785</v>
      </c>
      <c r="I977">
        <f>SUM(D$2:D977)/COUNT(D$2:D977)</f>
        <v>2.3983629743601433E-2</v>
      </c>
      <c r="J977">
        <f>D977/I977</f>
        <v>1.176510824897594</v>
      </c>
      <c r="L977">
        <f ca="1">VARA(C$2:C977)</f>
        <v>0.17557680995763858</v>
      </c>
      <c r="M977">
        <f ca="1">(L977-L976)/D977</f>
        <v>-6.3045639114955735E-3</v>
      </c>
      <c r="N977">
        <f t="shared" ca="1" si="2014"/>
        <v>2.468405569909626E-2</v>
      </c>
      <c r="O977" t="b">
        <f ca="1">IF(OR(O976,M977*MIN((B977-B$2)*Analysis!$B$19,1)&gt;Analysis!$B$18),TRUE,FALSE)</f>
        <v>1</v>
      </c>
      <c r="P977">
        <f ca="1">IF(O977,P976,SUM(C$2:C977)/COUNT(C$2:C977))</f>
        <v>9.8538943641176484</v>
      </c>
      <c r="Q977">
        <f ca="1">IF(O977,C977-P977,0)</f>
        <v>-5.7334641176485235E-3</v>
      </c>
      <c r="R977">
        <f ca="1">R976+Q977*$D977</f>
        <v>0.47079916532481225</v>
      </c>
      <c r="S977">
        <f t="shared" ca="1" si="2015"/>
        <v>0.45315624413990402</v>
      </c>
      <c r="U977">
        <f ca="1">MEDIAN2(Q977,Analysis!$B$5,2)</f>
        <v>-5.7334641176485235E-3</v>
      </c>
      <c r="V977">
        <f t="shared" ref="V977:W977" ca="1" si="2042">V976+U977*$D977</f>
        <v>0.47079916532481225</v>
      </c>
      <c r="W977">
        <f t="shared" ca="1" si="2042"/>
        <v>0.45315624413990402</v>
      </c>
      <c r="Y977">
        <f ca="1">AVERAGE2(U977,Analysis!$B$5,2)</f>
        <v>-5.7334641176485235E-3</v>
      </c>
      <c r="Z977">
        <f t="shared" ref="Z977:AA977" ca="1" si="2043">Z976+Y977*$D977</f>
        <v>0.47079916532481225</v>
      </c>
      <c r="AA977">
        <f t="shared" ca="1" si="2043"/>
        <v>0.45315624413990402</v>
      </c>
      <c r="AD977">
        <f ca="1">IF(B977&gt;0,C977-Analysis!$B$14,0)</f>
        <v>-8.5552449428600852E-3</v>
      </c>
      <c r="AE977">
        <f ca="1">IF(B977&gt;0,AE976+AD977*$D977,0)</f>
        <v>0.40322490363089364</v>
      </c>
      <c r="AF977">
        <f ca="1">IF(B977&gt;0,AF976+AE977*$D977,0)</f>
        <v>-0.44508670124905664</v>
      </c>
      <c r="AG977">
        <f ca="1">IF(AND(B977&gt;Analysis!$B$34,B977&lt;Analysis!$B$35),FilterInput(AD977,Analysis!$B$29,Analysis!$B$30),0)</f>
        <v>0</v>
      </c>
      <c r="AH977">
        <f ca="1">MEDIAN2(AG977,Analysis!$B$5,2)</f>
        <v>0</v>
      </c>
      <c r="AI977">
        <f ca="1">AVERAGE2(AH977,Analysis!$B$6,2)</f>
        <v>0</v>
      </c>
      <c r="AJ977">
        <f ca="1">INTEGRAL2(AI977,$B977,AJ976,AI976,$B976,Analysis!$B$22)</f>
        <v>-0.6523852220626446</v>
      </c>
      <c r="AK977">
        <f ca="1">IF(AND(B977&lt;Analysis!$B$35,B977&gt;Analysis!$B$34),INTEGRAL2(AJ977,$B977,AK976,AJ976,$B976,Analysis!$B$23),0)</f>
        <v>0</v>
      </c>
      <c r="AM977">
        <f>Analysis!$B$31*'Flight Input'!U977+IF('Flight Input'!U977 &gt; 0,Analysis!$B$32,0)</f>
        <v>0</v>
      </c>
      <c r="AN977">
        <f ca="1">_xlfn.COVARIANCE.P($AK$102:$AK$1171,AM977:AM2046)</f>
        <v>0</v>
      </c>
      <c r="AO977">
        <f t="shared" ca="1" si="2011"/>
        <v>0</v>
      </c>
    </row>
    <row r="978" spans="1:41" x14ac:dyDescent="0.3">
      <c r="A978">
        <v>976</v>
      </c>
      <c r="B978">
        <f>'Flight Input'!M978</f>
        <v>23.466872999997577</v>
      </c>
      <c r="C978">
        <f ca="1">INDIRECT(CONCATENATE("'Flight Input'!",Analysis!$B$2,A978+2))</f>
        <v>9.8512510500000001</v>
      </c>
      <c r="D978">
        <f t="shared" si="2008"/>
        <v>3.0233999990741722E-2</v>
      </c>
      <c r="F978">
        <f t="shared" ca="1" si="2012"/>
        <v>231.19090237317127</v>
      </c>
      <c r="G978">
        <f t="shared" ca="1" si="2013"/>
        <v>2710.5033407581886</v>
      </c>
      <c r="I978">
        <f>SUM(D$2:D978)/COUNT(D$2:D978)</f>
        <v>2.3990033811477601E-2</v>
      </c>
      <c r="J978">
        <f>D978/I978</f>
        <v>1.2602733380174231</v>
      </c>
      <c r="L978">
        <f ca="1">VARA(C$2:C978)</f>
        <v>0.175398979926258</v>
      </c>
      <c r="M978">
        <f ca="1">(L978-L977)/D978</f>
        <v>-5.8817897544168069E-3</v>
      </c>
      <c r="N978">
        <f t="shared" ca="1" si="2014"/>
        <v>0.10220777935259985</v>
      </c>
      <c r="O978" t="b">
        <f ca="1">IF(OR(O977,M978*MIN((B978-B$2)*Analysis!$B$19,1)&gt;Analysis!$B$18),TRUE,FALSE)</f>
        <v>1</v>
      </c>
      <c r="P978">
        <f ca="1">IF(O978,P977,SUM(C$2:C978)/COUNT(C$2:C978))</f>
        <v>9.8538943641176484</v>
      </c>
      <c r="Q978">
        <f ca="1">IF(O978,C978-P978,0)</f>
        <v>-2.6433141176482877E-3</v>
      </c>
      <c r="R978">
        <f ca="1">R977+Q978*$D978</f>
        <v>0.47071924736580373</v>
      </c>
      <c r="S978">
        <f t="shared" ca="1" si="2015"/>
        <v>0.46738796986040365</v>
      </c>
      <c r="U978">
        <f ca="1">MEDIAN2(Q978,Analysis!$B$5,2)</f>
        <v>-2.6433141176482877E-3</v>
      </c>
      <c r="V978">
        <f t="shared" ref="V978:W978" ca="1" si="2044">V977+U978*$D978</f>
        <v>0.47071924736580373</v>
      </c>
      <c r="W978">
        <f t="shared" ca="1" si="2044"/>
        <v>0.46738796986040365</v>
      </c>
      <c r="Y978">
        <f ca="1">AVERAGE2(U978,Analysis!$B$5,2)</f>
        <v>-2.6433141176482877E-3</v>
      </c>
      <c r="Z978">
        <f t="shared" ref="Z978:AA978" ca="1" si="2045">Z977+Y978*$D978</f>
        <v>0.47071924736580373</v>
      </c>
      <c r="AA978">
        <f t="shared" ca="1" si="2045"/>
        <v>0.46738796986040365</v>
      </c>
      <c r="AD978">
        <f ca="1">IF(B978&gt;0,C978-Analysis!$B$14,0)</f>
        <v>-5.4650949428598494E-3</v>
      </c>
      <c r="AE978">
        <f ca="1">IF(B978&gt;0,AE977+AD978*$D978,0)</f>
        <v>0.40305967195044179</v>
      </c>
      <c r="AF978">
        <f ca="1">IF(B978&gt;0,AF977+AE978*$D978,0)</f>
        <v>-0.43290059513103862</v>
      </c>
      <c r="AG978">
        <f ca="1">IF(AND(B978&gt;Analysis!$B$34,B978&lt;Analysis!$B$35),FilterInput(AD978,Analysis!$B$29,Analysis!$B$30),0)</f>
        <v>0</v>
      </c>
      <c r="AH978">
        <f ca="1">MEDIAN2(AG978,Analysis!$B$5,2)</f>
        <v>0</v>
      </c>
      <c r="AI978">
        <f ca="1">AVERAGE2(AH978,Analysis!$B$6,2)</f>
        <v>0</v>
      </c>
      <c r="AJ978">
        <f ca="1">INTEGRAL2(AI978,$B978,AJ977,AI977,$B977,Analysis!$B$22)</f>
        <v>-0.6523852220626446</v>
      </c>
      <c r="AK978">
        <f ca="1">IF(AND(B978&lt;Analysis!$B$35,B978&gt;Analysis!$B$34),INTEGRAL2(AJ978,$B978,AK977,AJ977,$B977,Analysis!$B$23),0)</f>
        <v>0</v>
      </c>
      <c r="AM978">
        <f>Analysis!$B$31*'Flight Input'!U978+IF('Flight Input'!U978 &gt; 0,Analysis!$B$32,0)</f>
        <v>0</v>
      </c>
      <c r="AN978">
        <f ca="1">_xlfn.COVARIANCE.P($AK$102:$AK$1171,AM978:AM2047)</f>
        <v>0</v>
      </c>
      <c r="AO978">
        <f t="shared" ca="1" si="2011"/>
        <v>0</v>
      </c>
    </row>
    <row r="979" spans="1:41" x14ac:dyDescent="0.3">
      <c r="A979">
        <v>977</v>
      </c>
      <c r="B979">
        <f>'Flight Input'!M979</f>
        <v>23.485339000006206</v>
      </c>
      <c r="C979">
        <f ca="1">INDIRECT(CONCATENATE("'Flight Input'!",Analysis!$B$2,A979+2))</f>
        <v>9.8508782700000008</v>
      </c>
      <c r="D979">
        <f t="shared" si="2008"/>
        <v>1.8466000008629635E-2</v>
      </c>
      <c r="F979">
        <f t="shared" ca="1" si="2012"/>
        <v>231.37280869139011</v>
      </c>
      <c r="G979">
        <f t="shared" ca="1" si="2013"/>
        <v>2714.7758710454805</v>
      </c>
      <c r="I979">
        <f>SUM(D$2:D979)/COUNT(D$2:D979)</f>
        <v>2.3984379733890244E-2</v>
      </c>
      <c r="J979">
        <f>D979/I979</f>
        <v>0.76991776370755727</v>
      </c>
      <c r="L979">
        <f ca="1">VARA(C$2:C979)</f>
        <v>0.17522154405278548</v>
      </c>
      <c r="M979">
        <f ca="1">(L979-L978)/D979</f>
        <v>-9.6087876849128007E-3</v>
      </c>
      <c r="N979">
        <f t="shared" ca="1" si="2014"/>
        <v>-2.0187371375776329E-2</v>
      </c>
      <c r="O979" t="b">
        <f ca="1">IF(OR(O978,M979*MIN((B979-B$2)*Analysis!$B$19,1)&gt;Analysis!$B$18),TRUE,FALSE)</f>
        <v>1</v>
      </c>
      <c r="P979">
        <f ca="1">IF(O979,P978,SUM(C$2:C979)/COUNT(C$2:C979))</f>
        <v>9.8538943641176484</v>
      </c>
      <c r="Q979">
        <f ca="1">IF(O979,C979-P979,0)</f>
        <v>-3.0160941176475831E-3</v>
      </c>
      <c r="R979">
        <f ca="1">R978+Q979*$D979</f>
        <v>0.47066355217180122</v>
      </c>
      <c r="S979">
        <f t="shared" ca="1" si="2015"/>
        <v>0.47607924301886978</v>
      </c>
      <c r="U979">
        <f ca="1">MEDIAN2(Q979,Analysis!$B$5,2)</f>
        <v>-3.0160941176475831E-3</v>
      </c>
      <c r="V979">
        <f t="shared" ref="V979:W979" ca="1" si="2046">V978+U979*$D979</f>
        <v>0.47066355217180122</v>
      </c>
      <c r="W979">
        <f t="shared" ca="1" si="2046"/>
        <v>0.47607924301886978</v>
      </c>
      <c r="Y979">
        <f ca="1">AVERAGE2(U979,Analysis!$B$5,2)</f>
        <v>-3.0160941176475831E-3</v>
      </c>
      <c r="Z979">
        <f t="shared" ref="Z979:AA979" ca="1" si="2047">Z978+Y979*$D979</f>
        <v>0.47066355217180122</v>
      </c>
      <c r="AA979">
        <f t="shared" ca="1" si="2047"/>
        <v>0.47607924301886978</v>
      </c>
      <c r="AD979">
        <f ca="1">IF(B979&gt;0,C979-Analysis!$B$14,0)</f>
        <v>-5.8378749428591448E-3</v>
      </c>
      <c r="AE979">
        <f ca="1">IF(B979&gt;0,AE978+AD979*$D979,0)</f>
        <v>0.40295186975169656</v>
      </c>
      <c r="AF979">
        <f ca="1">IF(B979&gt;0,AF978+AE979*$D979,0)</f>
        <v>-0.42545968590072647</v>
      </c>
      <c r="AG979">
        <f ca="1">IF(AND(B979&gt;Analysis!$B$34,B979&lt;Analysis!$B$35),FilterInput(AD979,Analysis!$B$29,Analysis!$B$30),0)</f>
        <v>0</v>
      </c>
      <c r="AH979">
        <f ca="1">MEDIAN2(AG979,Analysis!$B$5,2)</f>
        <v>0</v>
      </c>
      <c r="AI979">
        <f ca="1">AVERAGE2(AH979,Analysis!$B$6,2)</f>
        <v>0</v>
      </c>
      <c r="AJ979">
        <f ca="1">INTEGRAL2(AI979,$B979,AJ978,AI978,$B978,Analysis!$B$22)</f>
        <v>-0.6523852220626446</v>
      </c>
      <c r="AK979">
        <f ca="1">IF(AND(B979&lt;Analysis!$B$35,B979&gt;Analysis!$B$34),INTEGRAL2(AJ979,$B979,AK978,AJ978,$B978,Analysis!$B$23),0)</f>
        <v>0</v>
      </c>
      <c r="AM979">
        <f>Analysis!$B$31*'Flight Input'!U979+IF('Flight Input'!U979 &gt; 0,Analysis!$B$32,0)</f>
        <v>0</v>
      </c>
      <c r="AN979">
        <f ca="1">_xlfn.COVARIANCE.P($AK$102:$AK$1171,AM979:AM2048)</f>
        <v>0</v>
      </c>
      <c r="AO979">
        <f t="shared" ca="1" si="2011"/>
        <v>0</v>
      </c>
    </row>
    <row r="980" spans="1:41" x14ac:dyDescent="0.3">
      <c r="A980">
        <v>978</v>
      </c>
      <c r="B980">
        <f>'Flight Input'!M980</f>
        <v>23.504153000001679</v>
      </c>
      <c r="C980">
        <f ca="1">INDIRECT(CONCATENATE("'Flight Input'!",Analysis!$B$2,A980+2))</f>
        <v>9.7651879200000007</v>
      </c>
      <c r="D980">
        <f t="shared" si="2008"/>
        <v>1.8813999995472841E-2</v>
      </c>
      <c r="F980">
        <f t="shared" ca="1" si="2012"/>
        <v>231.55653093687278</v>
      </c>
      <c r="G980">
        <f t="shared" ca="1" si="2013"/>
        <v>2719.1323756174784</v>
      </c>
      <c r="I980">
        <f>SUM(D$2:D980)/COUNT(D$2:D980)</f>
        <v>2.3979093047041149E-2</v>
      </c>
      <c r="J980">
        <f>D980/I980</f>
        <v>0.78460014974562831</v>
      </c>
      <c r="L980">
        <f ca="1">VARA(C$2:C980)</f>
        <v>0.17505987774496237</v>
      </c>
      <c r="M980">
        <f ca="1">(L980-L979)/D980</f>
        <v>-8.5928727469972571E-3</v>
      </c>
      <c r="N980">
        <f t="shared" ca="1" si="2014"/>
        <v>-4.5546056139374702</v>
      </c>
      <c r="O980" t="b">
        <f ca="1">IF(OR(O979,M980*MIN((B980-B$2)*Analysis!$B$19,1)&gt;Analysis!$B$18),TRUE,FALSE)</f>
        <v>1</v>
      </c>
      <c r="P980">
        <f ca="1">IF(O980,P979,SUM(C$2:C980)/COUNT(C$2:C980))</f>
        <v>9.8538943641176484</v>
      </c>
      <c r="Q980">
        <f ca="1">IF(O980,C980-P980,0)</f>
        <v>-8.870644411764772E-2</v>
      </c>
      <c r="R980">
        <f ca="1">R979+Q980*$D980</f>
        <v>0.46899462913257339</v>
      </c>
      <c r="S980">
        <f t="shared" ca="1" si="2015"/>
        <v>0.48490290796924679</v>
      </c>
      <c r="U980">
        <f ca="1">MEDIAN2(Q980,Analysis!$B$5,2)</f>
        <v>-8.870644411764772E-2</v>
      </c>
      <c r="V980">
        <f t="shared" ref="V980:W980" ca="1" si="2048">V979+U980*$D980</f>
        <v>0.46899462913257339</v>
      </c>
      <c r="W980">
        <f t="shared" ca="1" si="2048"/>
        <v>0.48490290796924679</v>
      </c>
      <c r="Y980">
        <f ca="1">AVERAGE2(U980,Analysis!$B$5,2)</f>
        <v>-8.870644411764772E-2</v>
      </c>
      <c r="Z980">
        <f t="shared" ref="Z980:AA980" ca="1" si="2049">Z979+Y980*$D980</f>
        <v>0.46899462913257339</v>
      </c>
      <c r="AA980">
        <f t="shared" ca="1" si="2049"/>
        <v>0.48490290796924679</v>
      </c>
      <c r="AD980">
        <f ca="1">IF(B980&gt;0,C980-Analysis!$B$14,0)</f>
        <v>-9.1528224942859282E-2</v>
      </c>
      <c r="AE980">
        <f ca="1">IF(B980&gt;0,AE979+AD980*$D980,0)</f>
        <v>0.40122985772803599</v>
      </c>
      <c r="AF980">
        <f ca="1">IF(B980&gt;0,AF979+AE980*$D980,0)</f>
        <v>-0.41791094735924761</v>
      </c>
      <c r="AG980">
        <f ca="1">IF(AND(B980&gt;Analysis!$B$34,B980&lt;Analysis!$B$35),FilterInput(AD980,Analysis!$B$29,Analysis!$B$30),0)</f>
        <v>0</v>
      </c>
      <c r="AH980">
        <f ca="1">MEDIAN2(AG980,Analysis!$B$5,2)</f>
        <v>0</v>
      </c>
      <c r="AI980">
        <f ca="1">AVERAGE2(AH980,Analysis!$B$6,2)</f>
        <v>0</v>
      </c>
      <c r="AJ980">
        <f ca="1">INTEGRAL2(AI980,$B980,AJ979,AI979,$B979,Analysis!$B$22)</f>
        <v>-0.6523852220626446</v>
      </c>
      <c r="AK980">
        <f ca="1">IF(AND(B980&lt;Analysis!$B$35,B980&gt;Analysis!$B$34),INTEGRAL2(AJ980,$B980,AK979,AJ979,$B979,Analysis!$B$23),0)</f>
        <v>0</v>
      </c>
      <c r="AM980">
        <f>Analysis!$B$31*'Flight Input'!U980+IF('Flight Input'!U980 &gt; 0,Analysis!$B$32,0)</f>
        <v>0</v>
      </c>
      <c r="AN980">
        <f ca="1">_xlfn.COVARIANCE.P($AK$102:$AK$1171,AM980:AM2049)</f>
        <v>0</v>
      </c>
      <c r="AO980">
        <f t="shared" ca="1" si="2011"/>
        <v>0</v>
      </c>
    </row>
    <row r="981" spans="1:41" x14ac:dyDescent="0.3">
      <c r="A981">
        <v>979</v>
      </c>
      <c r="B981">
        <f>'Flight Input'!M981</f>
        <v>23.521840000001248</v>
      </c>
      <c r="C981">
        <f ca="1">INDIRECT(CONCATENATE("'Flight Input'!",Analysis!$B$2,A981+2))</f>
        <v>9.8410682699999992</v>
      </c>
      <c r="D981">
        <f t="shared" si="2008"/>
        <v>1.7686999999568798E-2</v>
      </c>
      <c r="F981">
        <f t="shared" ca="1" si="2012"/>
        <v>231.73058991136003</v>
      </c>
      <c r="G981">
        <f t="shared" ca="1" si="2013"/>
        <v>2723.2309945611405</v>
      </c>
      <c r="I981">
        <f>SUM(D$2:D981)/COUNT(D$2:D981)</f>
        <v>2.3972665985705629E-2</v>
      </c>
      <c r="J981">
        <f>D981/I981</f>
        <v>0.73779862490534698</v>
      </c>
      <c r="L981">
        <f ca="1">VARA(C$2:C981)</f>
        <v>0.17488413438236319</v>
      </c>
      <c r="M981">
        <f ca="1">(L981-L980)/D981</f>
        <v>-9.9363013853939874E-3</v>
      </c>
      <c r="N981">
        <f t="shared" ca="1" si="2014"/>
        <v>4.2901764008508181</v>
      </c>
      <c r="O981" t="b">
        <f ca="1">IF(OR(O980,M981*MIN((B981-B$2)*Analysis!$B$19,1)&gt;Analysis!$B$18),TRUE,FALSE)</f>
        <v>1</v>
      </c>
      <c r="P981">
        <f ca="1">IF(O981,P980,SUM(C$2:C981)/COUNT(C$2:C981))</f>
        <v>9.8538943641176484</v>
      </c>
      <c r="Q981">
        <f ca="1">IF(O981,C981-P981,0)</f>
        <v>-1.2826094117649234E-2</v>
      </c>
      <c r="R981">
        <f ca="1">R980+Q981*$D981</f>
        <v>0.46876777400592007</v>
      </c>
      <c r="S981">
        <f t="shared" ca="1" si="2015"/>
        <v>0.49319400358788734</v>
      </c>
      <c r="U981">
        <f ca="1">MEDIAN2(Q981,Analysis!$B$5,2)</f>
        <v>-1.2826094117649234E-2</v>
      </c>
      <c r="V981">
        <f t="shared" ref="V981:W981" ca="1" si="2050">V980+U981*$D981</f>
        <v>0.46876777400592007</v>
      </c>
      <c r="W981">
        <f t="shared" ca="1" si="2050"/>
        <v>0.49319400358788734</v>
      </c>
      <c r="Y981">
        <f ca="1">AVERAGE2(U981,Analysis!$B$5,2)</f>
        <v>-1.2826094117649234E-2</v>
      </c>
      <c r="Z981">
        <f t="shared" ref="Z981:AA981" ca="1" si="2051">Z980+Y981*$D981</f>
        <v>0.46876777400592007</v>
      </c>
      <c r="AA981">
        <f t="shared" ca="1" si="2051"/>
        <v>0.49319400358788734</v>
      </c>
      <c r="AD981">
        <f ca="1">IF(B981&gt;0,C981-Analysis!$B$14,0)</f>
        <v>-1.5647874942860795E-2</v>
      </c>
      <c r="AE981">
        <f ca="1">IF(B981&gt;0,AE980+AD981*$D981,0)</f>
        <v>0.40095309376392835</v>
      </c>
      <c r="AF981">
        <f ca="1">IF(B981&gt;0,AF980+AE981*$D981,0)</f>
        <v>-0.41081928999001788</v>
      </c>
      <c r="AG981">
        <f ca="1">IF(AND(B981&gt;Analysis!$B$34,B981&lt;Analysis!$B$35),FilterInput(AD981,Analysis!$B$29,Analysis!$B$30),0)</f>
        <v>0</v>
      </c>
      <c r="AH981">
        <f ca="1">MEDIAN2(AG981,Analysis!$B$5,2)</f>
        <v>0</v>
      </c>
      <c r="AI981">
        <f ca="1">AVERAGE2(AH981,Analysis!$B$6,2)</f>
        <v>0</v>
      </c>
      <c r="AJ981">
        <f ca="1">INTEGRAL2(AI981,$B981,AJ980,AI980,$B980,Analysis!$B$22)</f>
        <v>-0.6523852220626446</v>
      </c>
      <c r="AK981">
        <f ca="1">IF(AND(B981&lt;Analysis!$B$35,B981&gt;Analysis!$B$34),INTEGRAL2(AJ981,$B981,AK980,AJ980,$B980,Analysis!$B$23),0)</f>
        <v>0</v>
      </c>
      <c r="AM981">
        <f>Analysis!$B$31*'Flight Input'!U981+IF('Flight Input'!U981 &gt; 0,Analysis!$B$32,0)</f>
        <v>0</v>
      </c>
      <c r="AN981">
        <f ca="1">_xlfn.COVARIANCE.P($AK$102:$AK$1171,AM981:AM2050)</f>
        <v>0</v>
      </c>
      <c r="AO981">
        <f t="shared" ca="1" si="2011"/>
        <v>0</v>
      </c>
    </row>
    <row r="982" spans="1:41" x14ac:dyDescent="0.3">
      <c r="A982">
        <v>980</v>
      </c>
      <c r="B982">
        <f>'Flight Input'!M982</f>
        <v>23.545178999993368</v>
      </c>
      <c r="C982">
        <f ca="1">INDIRECT(CONCATENATE("'Flight Input'!",Analysis!$B$2,A982+2))</f>
        <v>9.8564699700000009</v>
      </c>
      <c r="D982">
        <f t="shared" si="2008"/>
        <v>2.333899999212008E-2</v>
      </c>
      <c r="F982">
        <f t="shared" ca="1" si="2012"/>
        <v>231.96063006391219</v>
      </c>
      <c r="G982">
        <f t="shared" ca="1" si="2013"/>
        <v>2728.6447237043744</v>
      </c>
      <c r="I982">
        <f>SUM(D$2:D982)/COUNT(D$2:D982)</f>
        <v>2.397201938775299E-2</v>
      </c>
      <c r="J982">
        <f>D982/I982</f>
        <v>0.97359340548688555</v>
      </c>
      <c r="L982">
        <f ca="1">VARA(C$2:C982)</f>
        <v>0.17470726421910704</v>
      </c>
      <c r="M982">
        <f ca="1">(L982-L981)/D982</f>
        <v>-7.5783094098235016E-3</v>
      </c>
      <c r="N982">
        <f t="shared" ca="1" si="2014"/>
        <v>0.65991259287894932</v>
      </c>
      <c r="O982" t="b">
        <f ca="1">IF(OR(O981,M982*MIN((B982-B$2)*Analysis!$B$19,1)&gt;Analysis!$B$18),TRUE,FALSE)</f>
        <v>1</v>
      </c>
      <c r="P982">
        <f ca="1">IF(O982,P981,SUM(C$2:C982)/COUNT(C$2:C982))</f>
        <v>9.8538943641176484</v>
      </c>
      <c r="Q982">
        <f ca="1">IF(O982,C982-P982,0)</f>
        <v>2.5756058823525052E-3</v>
      </c>
      <c r="R982">
        <f ca="1">R981+Q982*$D982</f>
        <v>0.46882788607158798</v>
      </c>
      <c r="S982">
        <f t="shared" ca="1" si="2015"/>
        <v>0.50413597761721785</v>
      </c>
      <c r="U982">
        <f ca="1">MEDIAN2(Q982,Analysis!$B$5,2)</f>
        <v>2.5756058823525052E-3</v>
      </c>
      <c r="V982">
        <f t="shared" ref="V982:W982" ca="1" si="2052">V981+U982*$D982</f>
        <v>0.46882788607158798</v>
      </c>
      <c r="W982">
        <f t="shared" ca="1" si="2052"/>
        <v>0.50413597761721785</v>
      </c>
      <c r="Y982">
        <f ca="1">AVERAGE2(U982,Analysis!$B$5,2)</f>
        <v>2.5756058823525052E-3</v>
      </c>
      <c r="Z982">
        <f t="shared" ref="Z982:AA982" ca="1" si="2053">Z981+Y982*$D982</f>
        <v>0.46882788607158798</v>
      </c>
      <c r="AA982">
        <f t="shared" ca="1" si="2053"/>
        <v>0.50413597761721785</v>
      </c>
      <c r="AD982">
        <f ca="1">IF(B982&gt;0,C982-Analysis!$B$14,0)</f>
        <v>-2.461749428590565E-4</v>
      </c>
      <c r="AE982">
        <f ca="1">IF(B982&gt;0,AE981+AD982*$D982,0)</f>
        <v>0.4009473482869389</v>
      </c>
      <c r="AF982">
        <f ca="1">IF(B982&gt;0,AF981+AE982*$D982,0)</f>
        <v>-0.40146157983150843</v>
      </c>
      <c r="AG982">
        <f ca="1">IF(AND(B982&gt;Analysis!$B$34,B982&lt;Analysis!$B$35),FilterInput(AD982,Analysis!$B$29,Analysis!$B$30),0)</f>
        <v>0</v>
      </c>
      <c r="AH982">
        <f ca="1">MEDIAN2(AG982,Analysis!$B$5,2)</f>
        <v>0</v>
      </c>
      <c r="AI982">
        <f ca="1">AVERAGE2(AH982,Analysis!$B$6,2)</f>
        <v>0</v>
      </c>
      <c r="AJ982">
        <f ca="1">INTEGRAL2(AI982,$B982,AJ981,AI981,$B981,Analysis!$B$22)</f>
        <v>-0.6523852220626446</v>
      </c>
      <c r="AK982">
        <f ca="1">IF(AND(B982&lt;Analysis!$B$35,B982&gt;Analysis!$B$34),INTEGRAL2(AJ982,$B982,AK981,AJ981,$B981,Analysis!$B$23),0)</f>
        <v>0</v>
      </c>
      <c r="AM982">
        <f>Analysis!$B$31*'Flight Input'!U982+IF('Flight Input'!U982 &gt; 0,Analysis!$B$32,0)</f>
        <v>0</v>
      </c>
      <c r="AN982">
        <f ca="1">_xlfn.COVARIANCE.P($AK$102:$AK$1171,AM982:AM2051)</f>
        <v>0</v>
      </c>
      <c r="AO982">
        <f t="shared" ca="1" si="2011"/>
        <v>0</v>
      </c>
    </row>
    <row r="983" spans="1:41" x14ac:dyDescent="0.3">
      <c r="A983">
        <v>981</v>
      </c>
      <c r="B983">
        <f>'Flight Input'!M983</f>
        <v>23.571225000006962</v>
      </c>
      <c r="C983">
        <f ca="1">INDIRECT(CONCATENATE("'Flight Input'!",Analysis!$B$2,A983+2))</f>
        <v>9.8452571400000011</v>
      </c>
      <c r="D983">
        <f t="shared" si="2008"/>
        <v>2.6046000013593584E-2</v>
      </c>
      <c r="F983">
        <f t="shared" ca="1" si="2012"/>
        <v>232.21705963151447</v>
      </c>
      <c r="G983">
        <f t="shared" ca="1" si="2013"/>
        <v>2734.6930492426936</v>
      </c>
      <c r="I983">
        <f>SUM(D$2:D983)/COUNT(D$2:D983)</f>
        <v>2.3974133537218681E-2</v>
      </c>
      <c r="J983">
        <f>D983/I983</f>
        <v>1.0864209116529042</v>
      </c>
      <c r="L983">
        <f ca="1">VARA(C$2:C983)</f>
        <v>0.17453177848129275</v>
      </c>
      <c r="M983">
        <f ca="1">(L983-L982)/D983</f>
        <v>-6.7375312033593525E-3</v>
      </c>
      <c r="N983">
        <f t="shared" ca="1" si="2014"/>
        <v>-0.43050103640281762</v>
      </c>
      <c r="O983" t="b">
        <f ca="1">IF(OR(O982,M983*MIN((B983-B$2)*Analysis!$B$19,1)&gt;Analysis!$B$18),TRUE,FALSE)</f>
        <v>1</v>
      </c>
      <c r="P983">
        <f ca="1">IF(O983,P982,SUM(C$2:C983)/COUNT(C$2:C983))</f>
        <v>9.8538943641176484</v>
      </c>
      <c r="Q983">
        <f ca="1">IF(O983,C983-P983,0)</f>
        <v>-8.6372241176473352E-3</v>
      </c>
      <c r="R983">
        <f ca="1">R982+Q983*$D983</f>
        <v>0.46860292093210232</v>
      </c>
      <c r="S983">
        <f t="shared" ca="1" si="2015"/>
        <v>0.51634120930218541</v>
      </c>
      <c r="U983">
        <f ca="1">MEDIAN2(Q983,Analysis!$B$5,2)</f>
        <v>-8.6372241176473352E-3</v>
      </c>
      <c r="V983">
        <f t="shared" ref="V983:W983" ca="1" si="2054">V982+U983*$D983</f>
        <v>0.46860292093210232</v>
      </c>
      <c r="W983">
        <f t="shared" ca="1" si="2054"/>
        <v>0.51634120930218541</v>
      </c>
      <c r="Y983">
        <f ca="1">AVERAGE2(U983,Analysis!$B$5,2)</f>
        <v>-8.6372241176473352E-3</v>
      </c>
      <c r="Z983">
        <f t="shared" ref="Z983:AA983" ca="1" si="2055">Z982+Y983*$D983</f>
        <v>0.46860292093210232</v>
      </c>
      <c r="AA983">
        <f t="shared" ca="1" si="2055"/>
        <v>0.51634120930218541</v>
      </c>
      <c r="AD983">
        <f ca="1">IF(B983&gt;0,C983-Analysis!$B$14,0)</f>
        <v>-1.1459004942858897E-2</v>
      </c>
      <c r="AE983">
        <f ca="1">IF(B983&gt;0,AE982+AD983*$D983,0)</f>
        <v>0.40064888704404145</v>
      </c>
      <c r="AF983">
        <f ca="1">IF(B983&gt;0,AF982+AE983*$D983,0)</f>
        <v>-0.39102627891411307</v>
      </c>
      <c r="AG983">
        <f ca="1">IF(AND(B983&gt;Analysis!$B$34,B983&lt;Analysis!$B$35),FilterInput(AD983,Analysis!$B$29,Analysis!$B$30),0)</f>
        <v>0</v>
      </c>
      <c r="AH983">
        <f ca="1">MEDIAN2(AG983,Analysis!$B$5,2)</f>
        <v>0</v>
      </c>
      <c r="AI983">
        <f ca="1">AVERAGE2(AH983,Analysis!$B$6,2)</f>
        <v>0</v>
      </c>
      <c r="AJ983">
        <f ca="1">INTEGRAL2(AI983,$B983,AJ982,AI982,$B982,Analysis!$B$22)</f>
        <v>-0.6523852220626446</v>
      </c>
      <c r="AK983">
        <f ca="1">IF(AND(B983&lt;Analysis!$B$35,B983&gt;Analysis!$B$34),INTEGRAL2(AJ983,$B983,AK982,AJ982,$B982,Analysis!$B$23),0)</f>
        <v>0</v>
      </c>
      <c r="AM983">
        <f>Analysis!$B$31*'Flight Input'!U983+IF('Flight Input'!U983 &gt; 0,Analysis!$B$32,0)</f>
        <v>0</v>
      </c>
      <c r="AN983">
        <f ca="1">_xlfn.COVARIANCE.P($AK$102:$AK$1171,AM983:AM2052)</f>
        <v>0</v>
      </c>
      <c r="AO983">
        <f t="shared" ca="1" si="2011"/>
        <v>0</v>
      </c>
    </row>
    <row r="984" spans="1:41" x14ac:dyDescent="0.3">
      <c r="A984">
        <v>982</v>
      </c>
      <c r="B984">
        <f>'Flight Input'!M984</f>
        <v>23.592843000005814</v>
      </c>
      <c r="C984">
        <f ca="1">INDIRECT(CONCATENATE("'Flight Input'!",Analysis!$B$2,A984+2))</f>
        <v>9.8506722599999996</v>
      </c>
      <c r="D984">
        <f t="shared" si="2008"/>
        <v>2.1617999998852611E-2</v>
      </c>
      <c r="F984">
        <f t="shared" ca="1" si="2012"/>
        <v>232.43001146441986</v>
      </c>
      <c r="G984">
        <f t="shared" ca="1" si="2013"/>
        <v>2739.7177212302649</v>
      </c>
      <c r="I984">
        <f>SUM(D$2:D984)/COUNT(D$2:D984)</f>
        <v>2.3971734215896514E-2</v>
      </c>
      <c r="J984">
        <f>D984/I984</f>
        <v>0.90181210104177367</v>
      </c>
      <c r="L984">
        <f ca="1">VARA(C$2:C984)</f>
        <v>0.17435611798142281</v>
      </c>
      <c r="M984">
        <f ca="1">(L984-L983)/D984</f>
        <v>-8.1256591673266928E-3</v>
      </c>
      <c r="N984">
        <f t="shared" ca="1" si="2014"/>
        <v>0.25049125729882338</v>
      </c>
      <c r="O984" t="b">
        <f ca="1">IF(OR(O983,M984*MIN((B984-B$2)*Analysis!$B$19,1)&gt;Analysis!$B$18),TRUE,FALSE)</f>
        <v>1</v>
      </c>
      <c r="P984">
        <f ca="1">IF(O984,P983,SUM(C$2:C984)/COUNT(C$2:C984))</f>
        <v>9.8538943641176484</v>
      </c>
      <c r="Q984">
        <f ca="1">IF(O984,C984-P984,0)</f>
        <v>-3.222104117648783E-3</v>
      </c>
      <c r="R984">
        <f ca="1">R983+Q984*$D984</f>
        <v>0.46853326548529067</v>
      </c>
      <c r="S984">
        <f t="shared" ca="1" si="2015"/>
        <v>0.52646996143490887</v>
      </c>
      <c r="U984">
        <f ca="1">MEDIAN2(Q984,Analysis!$B$5,2)</f>
        <v>-3.222104117648783E-3</v>
      </c>
      <c r="V984">
        <f t="shared" ref="V984:W984" ca="1" si="2056">V983+U984*$D984</f>
        <v>0.46853326548529067</v>
      </c>
      <c r="W984">
        <f t="shared" ca="1" si="2056"/>
        <v>0.52646996143490887</v>
      </c>
      <c r="Y984">
        <f ca="1">AVERAGE2(U984,Analysis!$B$5,2)</f>
        <v>-3.222104117648783E-3</v>
      </c>
      <c r="Z984">
        <f t="shared" ref="Z984:AA984" ca="1" si="2057">Z983+Y984*$D984</f>
        <v>0.46853326548529067</v>
      </c>
      <c r="AA984">
        <f t="shared" ca="1" si="2057"/>
        <v>0.52646996143490887</v>
      </c>
      <c r="AD984">
        <f ca="1">IF(B984&gt;0,C984-Analysis!$B$14,0)</f>
        <v>-6.0438849428603447E-3</v>
      </c>
      <c r="AE984">
        <f ca="1">IF(B984&gt;0,AE983+AD984*$D984,0)</f>
        <v>0.40051823033935363</v>
      </c>
      <c r="AF984">
        <f ca="1">IF(B984&gt;0,AF983+AE984*$D984,0)</f>
        <v>-0.38236787581109649</v>
      </c>
      <c r="AG984">
        <f ca="1">IF(AND(B984&gt;Analysis!$B$34,B984&lt;Analysis!$B$35),FilterInput(AD984,Analysis!$B$29,Analysis!$B$30),0)</f>
        <v>0</v>
      </c>
      <c r="AH984">
        <f ca="1">MEDIAN2(AG984,Analysis!$B$5,2)</f>
        <v>0</v>
      </c>
      <c r="AI984">
        <f ca="1">AVERAGE2(AH984,Analysis!$B$6,2)</f>
        <v>0</v>
      </c>
      <c r="AJ984">
        <f ca="1">INTEGRAL2(AI984,$B984,AJ983,AI983,$B983,Analysis!$B$22)</f>
        <v>-0.6523852220626446</v>
      </c>
      <c r="AK984">
        <f ca="1">IF(AND(B984&lt;Analysis!$B$35,B984&gt;Analysis!$B$34),INTEGRAL2(AJ984,$B984,AK983,AJ983,$B983,Analysis!$B$23),0)</f>
        <v>0</v>
      </c>
      <c r="AM984">
        <f>Analysis!$B$31*'Flight Input'!U984+IF('Flight Input'!U984 &gt; 0,Analysis!$B$32,0)</f>
        <v>0</v>
      </c>
      <c r="AN984">
        <f ca="1">_xlfn.COVARIANCE.P($AK$102:$AK$1171,AM984:AM2053)</f>
        <v>0</v>
      </c>
      <c r="AO984">
        <f t="shared" ca="1" si="2011"/>
        <v>0</v>
      </c>
    </row>
    <row r="985" spans="1:41" x14ac:dyDescent="0.3">
      <c r="A985">
        <v>983</v>
      </c>
      <c r="B985">
        <f>'Flight Input'!M985</f>
        <v>23.609421000001021</v>
      </c>
      <c r="C985">
        <f ca="1">INDIRECT(CONCATENATE("'Flight Input'!",Analysis!$B$2,A985+2))</f>
        <v>9.8441682299999993</v>
      </c>
      <c r="D985">
        <f t="shared" si="2008"/>
        <v>1.6577999995206483E-2</v>
      </c>
      <c r="F985">
        <f t="shared" ca="1" si="2012"/>
        <v>232.5932080852896</v>
      </c>
      <c r="G985">
        <f t="shared" ca="1" si="2013"/>
        <v>2743.5736514327878</v>
      </c>
      <c r="I985">
        <f>SUM(D$2:D985)/COUNT(D$2:D985)</f>
        <v>2.3964212614451256E-2</v>
      </c>
      <c r="J985">
        <f>D985/I985</f>
        <v>0.69178154366771771</v>
      </c>
      <c r="L985">
        <f ca="1">VARA(C$2:C985)</f>
        <v>0.17418144944063255</v>
      </c>
      <c r="M985">
        <f ca="1">(L985-L984)/D985</f>
        <v>-1.0536164847434425E-2</v>
      </c>
      <c r="N985">
        <f t="shared" ca="1" si="2014"/>
        <v>-0.39232899034147439</v>
      </c>
      <c r="O985" t="b">
        <f ca="1">IF(OR(O984,M985*MIN((B985-B$2)*Analysis!$B$19,1)&gt;Analysis!$B$18),TRUE,FALSE)</f>
        <v>1</v>
      </c>
      <c r="P985">
        <f ca="1">IF(O985,P984,SUM(C$2:C985)/COUNT(C$2:C985))</f>
        <v>9.8538943641176484</v>
      </c>
      <c r="Q985">
        <f ca="1">IF(O985,C985-P985,0)</f>
        <v>-9.7261341176491101E-3</v>
      </c>
      <c r="R985">
        <f ca="1">R984+Q985*$D985</f>
        <v>0.46837202563393493</v>
      </c>
      <c r="S985">
        <f t="shared" ca="1" si="2015"/>
        <v>0.53423463287362305</v>
      </c>
      <c r="U985">
        <f ca="1">MEDIAN2(Q985,Analysis!$B$5,2)</f>
        <v>-9.7261341176491101E-3</v>
      </c>
      <c r="V985">
        <f t="shared" ref="V985:W985" ca="1" si="2058">V984+U985*$D985</f>
        <v>0.46837202563393493</v>
      </c>
      <c r="W985">
        <f t="shared" ca="1" si="2058"/>
        <v>0.53423463287362305</v>
      </c>
      <c r="Y985">
        <f ca="1">AVERAGE2(U985,Analysis!$B$5,2)</f>
        <v>-9.7261341176491101E-3</v>
      </c>
      <c r="Z985">
        <f t="shared" ref="Z985:AA985" ca="1" si="2059">Z984+Y985*$D985</f>
        <v>0.46837202563393493</v>
      </c>
      <c r="AA985">
        <f t="shared" ca="1" si="2059"/>
        <v>0.53423463287362305</v>
      </c>
      <c r="AD985">
        <f ca="1">IF(B985&gt;0,C985-Analysis!$B$14,0)</f>
        <v>-1.2547914942860672E-2</v>
      </c>
      <c r="AE985">
        <f ca="1">IF(B985&gt;0,AE984+AD985*$D985,0)</f>
        <v>0.40031021100549102</v>
      </c>
      <c r="AF985">
        <f ca="1">IF(B985&gt;0,AF984+AE985*$D985,0)</f>
        <v>-0.37573153313496638</v>
      </c>
      <c r="AG985">
        <f ca="1">IF(AND(B985&gt;Analysis!$B$34,B985&lt;Analysis!$B$35),FilterInput(AD985,Analysis!$B$29,Analysis!$B$30),0)</f>
        <v>0</v>
      </c>
      <c r="AH985">
        <f ca="1">MEDIAN2(AG985,Analysis!$B$5,2)</f>
        <v>0</v>
      </c>
      <c r="AI985">
        <f ca="1">AVERAGE2(AH985,Analysis!$B$6,2)</f>
        <v>0</v>
      </c>
      <c r="AJ985">
        <f ca="1">INTEGRAL2(AI985,$B985,AJ984,AI984,$B984,Analysis!$B$22)</f>
        <v>-0.6523852220626446</v>
      </c>
      <c r="AK985">
        <f ca="1">IF(AND(B985&lt;Analysis!$B$35,B985&gt;Analysis!$B$34),INTEGRAL2(AJ985,$B985,AK984,AJ984,$B984,Analysis!$B$23),0)</f>
        <v>0</v>
      </c>
      <c r="AM985">
        <f>Analysis!$B$31*'Flight Input'!U985+IF('Flight Input'!U985 &gt; 0,Analysis!$B$32,0)</f>
        <v>0</v>
      </c>
      <c r="AN985">
        <f ca="1">_xlfn.COVARIANCE.P($AK$102:$AK$1171,AM985:AM2054)</f>
        <v>0</v>
      </c>
      <c r="AO985">
        <f t="shared" ca="1" si="2011"/>
        <v>0</v>
      </c>
    </row>
    <row r="986" spans="1:41" x14ac:dyDescent="0.3">
      <c r="A986">
        <v>984</v>
      </c>
      <c r="B986">
        <f>'Flight Input'!M986</f>
        <v>23.626527000000351</v>
      </c>
      <c r="C986">
        <f ca="1">INDIRECT(CONCATENATE("'Flight Input'!",Analysis!$B$2,A986+2))</f>
        <v>9.8744909400000012</v>
      </c>
      <c r="D986">
        <f t="shared" si="2008"/>
        <v>1.7105999999330379E-2</v>
      </c>
      <c r="F986">
        <f t="shared" ca="1" si="2012"/>
        <v>232.76212112730263</v>
      </c>
      <c r="G986">
        <f t="shared" ca="1" si="2013"/>
        <v>2747.5552802766356</v>
      </c>
      <c r="I986">
        <f>SUM(D$2:D986)/COUNT(D$2:D986)</f>
        <v>2.3957242886183856E-2</v>
      </c>
      <c r="J986">
        <f>D986/I986</f>
        <v>0.71402206341512742</v>
      </c>
      <c r="L986">
        <f ca="1">VARA(C$2:C986)</f>
        <v>0.17400489191164914</v>
      </c>
      <c r="M986">
        <f ca="1">(L986-L985)/D986</f>
        <v>-1.032138015844253E-2</v>
      </c>
      <c r="N986">
        <f t="shared" ca="1" si="2014"/>
        <v>1.7726359172915267</v>
      </c>
      <c r="O986" t="b">
        <f ca="1">IF(OR(O985,M986*MIN((B986-B$2)*Analysis!$B$19,1)&gt;Analysis!$B$18),TRUE,FALSE)</f>
        <v>1</v>
      </c>
      <c r="P986">
        <f ca="1">IF(O986,P985,SUM(C$2:C986)/COUNT(C$2:C986))</f>
        <v>9.8538943641176484</v>
      </c>
      <c r="Q986">
        <f ca="1">IF(O986,C986-P986,0)</f>
        <v>2.0596575882352752E-2</v>
      </c>
      <c r="R986">
        <f ca="1">R985+Q986*$D986</f>
        <v>0.46872435066096468</v>
      </c>
      <c r="S986">
        <f t="shared" ca="1" si="2015"/>
        <v>0.54225263161571569</v>
      </c>
      <c r="U986">
        <f ca="1">MEDIAN2(Q986,Analysis!$B$5,2)</f>
        <v>2.0596575882352752E-2</v>
      </c>
      <c r="V986">
        <f t="shared" ref="V986:W986" ca="1" si="2060">V985+U986*$D986</f>
        <v>0.46872435066096468</v>
      </c>
      <c r="W986">
        <f t="shared" ca="1" si="2060"/>
        <v>0.54225263161571569</v>
      </c>
      <c r="Y986">
        <f ca="1">AVERAGE2(U986,Analysis!$B$5,2)</f>
        <v>2.0596575882352752E-2</v>
      </c>
      <c r="Z986">
        <f t="shared" ref="Z986:AA986" ca="1" si="2061">Z985+Y986*$D986</f>
        <v>0.46872435066096468</v>
      </c>
      <c r="AA986">
        <f t="shared" ca="1" si="2061"/>
        <v>0.54225263161571569</v>
      </c>
      <c r="AD986">
        <f ca="1">IF(B986&gt;0,C986-Analysis!$B$14,0)</f>
        <v>1.7774795057141191E-2</v>
      </c>
      <c r="AE986">
        <f ca="1">IF(B986&gt;0,AE985+AD986*$D986,0)</f>
        <v>0.4006142666497266</v>
      </c>
      <c r="AF986">
        <f ca="1">IF(B986&gt;0,AF985+AE986*$D986,0)</f>
        <v>-0.36887862548992439</v>
      </c>
      <c r="AG986">
        <f ca="1">IF(AND(B986&gt;Analysis!$B$34,B986&lt;Analysis!$B$35),FilterInput(AD986,Analysis!$B$29,Analysis!$B$30),0)</f>
        <v>0</v>
      </c>
      <c r="AH986">
        <f ca="1">MEDIAN2(AG986,Analysis!$B$5,2)</f>
        <v>0</v>
      </c>
      <c r="AI986">
        <f ca="1">AVERAGE2(AH986,Analysis!$B$6,2)</f>
        <v>0</v>
      </c>
      <c r="AJ986">
        <f ca="1">INTEGRAL2(AI986,$B986,AJ985,AI985,$B985,Analysis!$B$22)</f>
        <v>-0.6523852220626446</v>
      </c>
      <c r="AK986">
        <f ca="1">IF(AND(B986&lt;Analysis!$B$35,B986&gt;Analysis!$B$34),INTEGRAL2(AJ986,$B986,AK985,AJ985,$B985,Analysis!$B$23),0)</f>
        <v>0</v>
      </c>
      <c r="AM986">
        <f>Analysis!$B$31*'Flight Input'!U986+IF('Flight Input'!U986 &gt; 0,Analysis!$B$32,0)</f>
        <v>0</v>
      </c>
      <c r="AN986">
        <f ca="1">_xlfn.COVARIANCE.P($AK$102:$AK$1171,AM986:AM2055)</f>
        <v>0</v>
      </c>
      <c r="AO986">
        <f t="shared" ca="1" si="2011"/>
        <v>0</v>
      </c>
    </row>
    <row r="987" spans="1:41" x14ac:dyDescent="0.3">
      <c r="A987">
        <v>985</v>
      </c>
      <c r="B987">
        <f>'Flight Input'!M987</f>
        <v>23.645789999995031</v>
      </c>
      <c r="C987">
        <f ca="1">INDIRECT(CONCATENATE("'Flight Input'!",Analysis!$B$2,A987+2))</f>
        <v>9.8535171600000009</v>
      </c>
      <c r="D987">
        <f t="shared" si="2008"/>
        <v>1.9262999994680285E-2</v>
      </c>
      <c r="F987">
        <f t="shared" ca="1" si="2012"/>
        <v>232.95192942830329</v>
      </c>
      <c r="G987">
        <f t="shared" ca="1" si="2013"/>
        <v>2752.0426332919737</v>
      </c>
      <c r="I987">
        <f>SUM(D$2:D987)/COUNT(D$2:D987)</f>
        <v>2.3952477157359996E-2</v>
      </c>
      <c r="J987">
        <f>D987/I987</f>
        <v>0.80421744557477837</v>
      </c>
      <c r="L987">
        <f ca="1">VARA(C$2:C987)</f>
        <v>0.17383003895244734</v>
      </c>
      <c r="M987">
        <f ca="1">(L987-L986)/D987</f>
        <v>-9.0771405933703069E-3</v>
      </c>
      <c r="N987">
        <f t="shared" ca="1" si="2014"/>
        <v>-1.0888117118721095</v>
      </c>
      <c r="O987" t="b">
        <f ca="1">IF(OR(O986,M987*MIN((B987-B$2)*Analysis!$B$19,1)&gt;Analysis!$B$18),TRUE,FALSE)</f>
        <v>1</v>
      </c>
      <c r="P987">
        <f ca="1">IF(O987,P986,SUM(C$2:C987)/COUNT(C$2:C987))</f>
        <v>9.8538943641176484</v>
      </c>
      <c r="Q987">
        <f ca="1">IF(O987,C987-P987,0)</f>
        <v>-3.7720411764752271E-4</v>
      </c>
      <c r="R987">
        <f ca="1">R986+Q987*$D987</f>
        <v>0.46871708457804845</v>
      </c>
      <c r="S987">
        <f t="shared" ca="1" si="2015"/>
        <v>0.55128152881344916</v>
      </c>
      <c r="U987">
        <f ca="1">MEDIAN2(Q987,Analysis!$B$5,2)</f>
        <v>-3.7720411764752271E-4</v>
      </c>
      <c r="V987">
        <f t="shared" ref="V987:W987" ca="1" si="2062">V986+U987*$D987</f>
        <v>0.46871708457804845</v>
      </c>
      <c r="W987">
        <f t="shared" ca="1" si="2062"/>
        <v>0.55128152881344916</v>
      </c>
      <c r="Y987">
        <f ca="1">AVERAGE2(U987,Analysis!$B$5,2)</f>
        <v>-3.7720411764752271E-4</v>
      </c>
      <c r="Z987">
        <f t="shared" ref="Z987:AA987" ca="1" si="2063">Z986+Y987*$D987</f>
        <v>0.46871708457804845</v>
      </c>
      <c r="AA987">
        <f t="shared" ca="1" si="2063"/>
        <v>0.55128152881344916</v>
      </c>
      <c r="AD987">
        <f ca="1">IF(B987&gt;0,C987-Analysis!$B$14,0)</f>
        <v>-3.1989849428590844E-3</v>
      </c>
      <c r="AE987">
        <f ca="1">IF(B987&gt;0,AE986+AD987*$D987,0)</f>
        <v>0.40055264460278933</v>
      </c>
      <c r="AF987">
        <f ca="1">IF(B987&gt;0,AF986+AE987*$D987,0)</f>
        <v>-0.3611627798990717</v>
      </c>
      <c r="AG987">
        <f ca="1">IF(AND(B987&gt;Analysis!$B$34,B987&lt;Analysis!$B$35),FilterInput(AD987,Analysis!$B$29,Analysis!$B$30),0)</f>
        <v>0</v>
      </c>
      <c r="AH987">
        <f ca="1">MEDIAN2(AG987,Analysis!$B$5,2)</f>
        <v>0</v>
      </c>
      <c r="AI987">
        <f ca="1">AVERAGE2(AH987,Analysis!$B$6,2)</f>
        <v>0</v>
      </c>
      <c r="AJ987">
        <f ca="1">INTEGRAL2(AI987,$B987,AJ986,AI986,$B986,Analysis!$B$22)</f>
        <v>-0.6523852220626446</v>
      </c>
      <c r="AK987">
        <f ca="1">IF(AND(B987&lt;Analysis!$B$35,B987&gt;Analysis!$B$34),INTEGRAL2(AJ987,$B987,AK986,AJ986,$B986,Analysis!$B$23),0)</f>
        <v>0</v>
      </c>
      <c r="AM987">
        <f>Analysis!$B$31*'Flight Input'!U987+IF('Flight Input'!U987 &gt; 0,Analysis!$B$32,0)</f>
        <v>0</v>
      </c>
      <c r="AN987">
        <f ca="1">_xlfn.COVARIANCE.P($AK$102:$AK$1171,AM987:AM2056)</f>
        <v>0</v>
      </c>
      <c r="AO987">
        <f t="shared" ca="1" si="2011"/>
        <v>0</v>
      </c>
    </row>
    <row r="988" spans="1:41" x14ac:dyDescent="0.3">
      <c r="A988">
        <v>986</v>
      </c>
      <c r="B988">
        <f>'Flight Input'!M988</f>
        <v>23.655771000005188</v>
      </c>
      <c r="C988">
        <f ca="1">INDIRECT(CONCATENATE("'Flight Input'!",Analysis!$B$2,A988+2))</f>
        <v>9.8458555499999996</v>
      </c>
      <c r="D988">
        <f t="shared" si="2008"/>
        <v>9.981000010157004E-3</v>
      </c>
      <c r="F988">
        <f t="shared" ca="1" si="2012"/>
        <v>233.05020091264785</v>
      </c>
      <c r="G988">
        <f t="shared" ca="1" si="2013"/>
        <v>2754.3687073496499</v>
      </c>
      <c r="I988">
        <f>SUM(D$2:D988)/COUNT(D$2:D988)</f>
        <v>2.3938307302241127E-2</v>
      </c>
      <c r="J988">
        <f>D988/I988</f>
        <v>0.41694677422837551</v>
      </c>
      <c r="L988">
        <f ca="1">VARA(C$2:C988)</f>
        <v>0.17365625019048841</v>
      </c>
      <c r="M988">
        <f ca="1">(L988-L987)/D988</f>
        <v>-1.7411958900116955E-2</v>
      </c>
      <c r="N988">
        <f t="shared" ca="1" si="2014"/>
        <v>-0.76761947622528837</v>
      </c>
      <c r="O988" t="b">
        <f ca="1">IF(OR(O987,M988*MIN((B988-B$2)*Analysis!$B$19,1)&gt;Analysis!$B$18),TRUE,FALSE)</f>
        <v>1</v>
      </c>
      <c r="P988">
        <f ca="1">IF(O988,P987,SUM(C$2:C988)/COUNT(C$2:C988))</f>
        <v>9.8538943641176484</v>
      </c>
      <c r="Q988">
        <f ca="1">IF(O988,C988-P988,0)</f>
        <v>-8.0388141176488404E-3</v>
      </c>
      <c r="R988">
        <f ca="1">R987+Q988*$D988</f>
        <v>0.46863684917425852</v>
      </c>
      <c r="S988">
        <f t="shared" ca="1" si="2015"/>
        <v>0.55595899320981734</v>
      </c>
      <c r="U988">
        <f ca="1">MEDIAN2(Q988,Analysis!$B$5,2)</f>
        <v>-8.0388141176488404E-3</v>
      </c>
      <c r="V988">
        <f t="shared" ref="V988:W988" ca="1" si="2064">V987+U988*$D988</f>
        <v>0.46863684917425852</v>
      </c>
      <c r="W988">
        <f t="shared" ca="1" si="2064"/>
        <v>0.55595899320981734</v>
      </c>
      <c r="Y988">
        <f ca="1">AVERAGE2(U988,Analysis!$B$5,2)</f>
        <v>-8.0388141176488404E-3</v>
      </c>
      <c r="Z988">
        <f t="shared" ref="Z988:AA988" ca="1" si="2065">Z987+Y988*$D988</f>
        <v>0.46863684917425852</v>
      </c>
      <c r="AA988">
        <f t="shared" ca="1" si="2065"/>
        <v>0.55595899320981734</v>
      </c>
      <c r="AD988">
        <f ca="1">IF(B988&gt;0,C988-Analysis!$B$14,0)</f>
        <v>-1.0860594942860402E-2</v>
      </c>
      <c r="AE988">
        <f ca="1">IF(B988&gt;0,AE987+AD988*$D988,0)</f>
        <v>0.40044424500455433</v>
      </c>
      <c r="AF988">
        <f ca="1">IF(B988&gt;0,AF987+AE988*$D988,0)</f>
        <v>-0.3571659458856139</v>
      </c>
      <c r="AG988">
        <f ca="1">IF(AND(B988&gt;Analysis!$B$34,B988&lt;Analysis!$B$35),FilterInput(AD988,Analysis!$B$29,Analysis!$B$30),0)</f>
        <v>0</v>
      </c>
      <c r="AH988">
        <f ca="1">MEDIAN2(AG988,Analysis!$B$5,2)</f>
        <v>0</v>
      </c>
      <c r="AI988">
        <f ca="1">AVERAGE2(AH988,Analysis!$B$6,2)</f>
        <v>0</v>
      </c>
      <c r="AJ988">
        <f ca="1">INTEGRAL2(AI988,$B988,AJ987,AI987,$B987,Analysis!$B$22)</f>
        <v>-0.6523852220626446</v>
      </c>
      <c r="AK988">
        <f ca="1">IF(AND(B988&lt;Analysis!$B$35,B988&gt;Analysis!$B$34),INTEGRAL2(AJ988,$B988,AK987,AJ987,$B987,Analysis!$B$23),0)</f>
        <v>0</v>
      </c>
      <c r="AM988">
        <f>Analysis!$B$31*'Flight Input'!U988+IF('Flight Input'!U988 &gt; 0,Analysis!$B$32,0)</f>
        <v>0</v>
      </c>
      <c r="AN988">
        <f ca="1">_xlfn.COVARIANCE.P($AK$102:$AK$1171,AM988:AM2057)</f>
        <v>0</v>
      </c>
      <c r="AO988">
        <f t="shared" ca="1" si="2011"/>
        <v>0</v>
      </c>
    </row>
    <row r="989" spans="1:41" x14ac:dyDescent="0.3">
      <c r="A989">
        <v>987</v>
      </c>
      <c r="B989">
        <f>'Flight Input'!M989</f>
        <v>23.690142000006745</v>
      </c>
      <c r="C989">
        <f ca="1">INDIRECT(CONCATENATE("'Flight Input'!",Analysis!$B$2,A989+2))</f>
        <v>9.8484453900000002</v>
      </c>
      <c r="D989">
        <f t="shared" si="2008"/>
        <v>3.437100000155624E-2</v>
      </c>
      <c r="F989">
        <f t="shared" ca="1" si="2012"/>
        <v>233.38870182916287</v>
      </c>
      <c r="G989">
        <f t="shared" ca="1" si="2013"/>
        <v>2762.3905104205833</v>
      </c>
      <c r="I989">
        <f>SUM(D$2:D989)/COUNT(D$2:D989)</f>
        <v>2.3948877406293118E-2</v>
      </c>
      <c r="J989">
        <f>D989/I989</f>
        <v>1.4351820930247223</v>
      </c>
      <c r="L989">
        <f ca="1">VARA(C$2:C989)</f>
        <v>0.17348255465047202</v>
      </c>
      <c r="M989">
        <f ca="1">(L989-L988)/D989</f>
        <v>-5.0535492132474952E-3</v>
      </c>
      <c r="N989">
        <f t="shared" ca="1" si="2014"/>
        <v>7.5349567946331464E-2</v>
      </c>
      <c r="O989" t="b">
        <f ca="1">IF(OR(O988,M989*MIN((B989-B$2)*Analysis!$B$19,1)&gt;Analysis!$B$18),TRUE,FALSE)</f>
        <v>1</v>
      </c>
      <c r="P989">
        <f ca="1">IF(O989,P988,SUM(C$2:C989)/COUNT(C$2:C989))</f>
        <v>9.8538943641176484</v>
      </c>
      <c r="Q989">
        <f ca="1">IF(O989,C989-P989,0)</f>
        <v>-5.4489741176482198E-3</v>
      </c>
      <c r="R989">
        <f ca="1">R988+Q989*$D989</f>
        <v>0.46844956248485237</v>
      </c>
      <c r="S989">
        <f t="shared" ca="1" si="2015"/>
        <v>0.57206007312271323</v>
      </c>
      <c r="U989">
        <f ca="1">MEDIAN2(Q989,Analysis!$B$5,2)</f>
        <v>-5.4489741176482198E-3</v>
      </c>
      <c r="V989">
        <f t="shared" ref="V989:W989" ca="1" si="2066">V988+U989*$D989</f>
        <v>0.46844956248485237</v>
      </c>
      <c r="W989">
        <f t="shared" ca="1" si="2066"/>
        <v>0.57206007312271323</v>
      </c>
      <c r="Y989">
        <f ca="1">AVERAGE2(U989,Analysis!$B$5,2)</f>
        <v>-5.4489741176482198E-3</v>
      </c>
      <c r="Z989">
        <f t="shared" ref="Z989:AA989" ca="1" si="2067">Z988+Y989*$D989</f>
        <v>0.46844956248485237</v>
      </c>
      <c r="AA989">
        <f t="shared" ca="1" si="2067"/>
        <v>0.57206007312271323</v>
      </c>
      <c r="AD989">
        <f ca="1">IF(B989&gt;0,C989-Analysis!$B$14,0)</f>
        <v>-8.2707549428597815E-3</v>
      </c>
      <c r="AE989">
        <f ca="1">IF(B989&gt;0,AE988+AD989*$D989,0)</f>
        <v>0.40015997088640043</v>
      </c>
      <c r="AF989">
        <f ca="1">IF(B989&gt;0,AF988+AE989*$D989,0)</f>
        <v>-0.34341204752565468</v>
      </c>
      <c r="AG989">
        <f ca="1">IF(AND(B989&gt;Analysis!$B$34,B989&lt;Analysis!$B$35),FilterInput(AD989,Analysis!$B$29,Analysis!$B$30),0)</f>
        <v>0</v>
      </c>
      <c r="AH989">
        <f ca="1">MEDIAN2(AG989,Analysis!$B$5,2)</f>
        <v>0</v>
      </c>
      <c r="AI989">
        <f ca="1">AVERAGE2(AH989,Analysis!$B$6,2)</f>
        <v>0</v>
      </c>
      <c r="AJ989">
        <f ca="1">INTEGRAL2(AI989,$B989,AJ988,AI988,$B988,Analysis!$B$22)</f>
        <v>-0.6523852220626446</v>
      </c>
      <c r="AK989">
        <f ca="1">IF(AND(B989&lt;Analysis!$B$35,B989&gt;Analysis!$B$34),INTEGRAL2(AJ989,$B989,AK988,AJ988,$B988,Analysis!$B$23),0)</f>
        <v>0</v>
      </c>
      <c r="AM989">
        <f>Analysis!$B$31*'Flight Input'!U989+IF('Flight Input'!U989 &gt; 0,Analysis!$B$32,0)</f>
        <v>0</v>
      </c>
      <c r="AN989">
        <f ca="1">_xlfn.COVARIANCE.P($AK$102:$AK$1171,AM989:AM2058)</f>
        <v>0</v>
      </c>
      <c r="AO989">
        <f t="shared" ca="1" si="2011"/>
        <v>0</v>
      </c>
    </row>
    <row r="990" spans="1:41" x14ac:dyDescent="0.3">
      <c r="A990">
        <v>988</v>
      </c>
      <c r="B990">
        <f>'Flight Input'!M990</f>
        <v>23.70281299999624</v>
      </c>
      <c r="C990">
        <f ca="1">INDIRECT(CONCATENATE("'Flight Input'!",Analysis!$B$2,A990+2))</f>
        <v>9.851015610000001</v>
      </c>
      <c r="D990">
        <f t="shared" si="2008"/>
        <v>1.2670999989495613E-2</v>
      </c>
      <c r="F990">
        <f t="shared" ca="1" si="2012"/>
        <v>233.51352404785371</v>
      </c>
      <c r="G990">
        <f t="shared" ca="1" si="2013"/>
        <v>2765.3493602813405</v>
      </c>
      <c r="I990">
        <f>SUM(D$2:D990)/COUNT(D$2:D990)</f>
        <v>2.39374625506081E-2</v>
      </c>
      <c r="J990">
        <f>D990/I990</f>
        <v>0.52933764231304137</v>
      </c>
      <c r="L990">
        <f ca="1">VARA(C$2:C990)</f>
        <v>0.1733089681564535</v>
      </c>
      <c r="M990">
        <f ca="1">(L990-L989)/D990</f>
        <v>-1.3699510233006775E-2</v>
      </c>
      <c r="N990">
        <f t="shared" ca="1" si="2014"/>
        <v>0.20284271187211608</v>
      </c>
      <c r="O990" t="b">
        <f ca="1">IF(OR(O989,M990*MIN((B990-B$2)*Analysis!$B$19,1)&gt;Analysis!$B$18),TRUE,FALSE)</f>
        <v>1</v>
      </c>
      <c r="P990">
        <f ca="1">IF(O990,P989,SUM(C$2:C990)/COUNT(C$2:C990))</f>
        <v>9.8538943641176484</v>
      </c>
      <c r="Q990">
        <f ca="1">IF(O990,C990-P990,0)</f>
        <v>-2.8787541176473752E-3</v>
      </c>
      <c r="R990">
        <f ca="1">R989+Q990*$D990</f>
        <v>0.46841308579145791</v>
      </c>
      <c r="S990">
        <f t="shared" ca="1" si="2015"/>
        <v>0.57799533532785641</v>
      </c>
      <c r="U990">
        <f ca="1">MEDIAN2(Q990,Analysis!$B$5,2)</f>
        <v>-2.8787541176473752E-3</v>
      </c>
      <c r="V990">
        <f t="shared" ref="V990:W990" ca="1" si="2068">V989+U990*$D990</f>
        <v>0.46841308579145791</v>
      </c>
      <c r="W990">
        <f t="shared" ca="1" si="2068"/>
        <v>0.57799533532785641</v>
      </c>
      <c r="Y990">
        <f ca="1">AVERAGE2(U990,Analysis!$B$5,2)</f>
        <v>-2.8787541176473752E-3</v>
      </c>
      <c r="Z990">
        <f t="shared" ref="Z990:AA990" ca="1" si="2069">Z989+Y990*$D990</f>
        <v>0.46841308579145791</v>
      </c>
      <c r="AA990">
        <f t="shared" ca="1" si="2069"/>
        <v>0.57799533532785641</v>
      </c>
      <c r="AD990">
        <f ca="1">IF(B990&gt;0,C990-Analysis!$B$14,0)</f>
        <v>-5.7005349428589369E-3</v>
      </c>
      <c r="AE990">
        <f ca="1">IF(B990&gt;0,AE989+AD990*$D990,0)</f>
        <v>0.40008773940819936</v>
      </c>
      <c r="AF990">
        <f ca="1">IF(B990&gt;0,AF989+AE990*$D990,0)</f>
        <v>-0.33834253578381607</v>
      </c>
      <c r="AG990">
        <f ca="1">IF(AND(B990&gt;Analysis!$B$34,B990&lt;Analysis!$B$35),FilterInput(AD990,Analysis!$B$29,Analysis!$B$30),0)</f>
        <v>0</v>
      </c>
      <c r="AH990">
        <f ca="1">MEDIAN2(AG990,Analysis!$B$5,2)</f>
        <v>0</v>
      </c>
      <c r="AI990">
        <f ca="1">AVERAGE2(AH990,Analysis!$B$6,2)</f>
        <v>0</v>
      </c>
      <c r="AJ990">
        <f ca="1">INTEGRAL2(AI990,$B990,AJ989,AI989,$B989,Analysis!$B$22)</f>
        <v>-0.6523852220626446</v>
      </c>
      <c r="AK990">
        <f ca="1">IF(AND(B990&lt;Analysis!$B$35,B990&gt;Analysis!$B$34),INTEGRAL2(AJ990,$B990,AK989,AJ989,$B989,Analysis!$B$23),0)</f>
        <v>0</v>
      </c>
      <c r="AM990">
        <f>Analysis!$B$31*'Flight Input'!U990+IF('Flight Input'!U990 &gt; 0,Analysis!$B$32,0)</f>
        <v>0</v>
      </c>
      <c r="AN990">
        <f ca="1">_xlfn.COVARIANCE.P($AK$102:$AK$1171,AM990:AM2059)</f>
        <v>0</v>
      </c>
      <c r="AO990">
        <f t="shared" ca="1" si="2011"/>
        <v>0</v>
      </c>
    </row>
    <row r="991" spans="1:41" x14ac:dyDescent="0.3">
      <c r="A991">
        <v>989</v>
      </c>
      <c r="B991">
        <f>'Flight Input'!M991</f>
        <v>23.730490999994799</v>
      </c>
      <c r="C991">
        <f ca="1">INDIRECT(CONCATENATE("'Flight Input'!",Analysis!$B$2,A991+2))</f>
        <v>9.7815608100000002</v>
      </c>
      <c r="D991">
        <f t="shared" si="2008"/>
        <v>2.7677999998559244E-2</v>
      </c>
      <c r="F991">
        <f t="shared" ca="1" si="2012"/>
        <v>233.78425808793878</v>
      </c>
      <c r="G991">
        <f t="shared" ca="1" si="2013"/>
        <v>2771.8200409763617</v>
      </c>
      <c r="I991">
        <f>SUM(D$2:D991)/COUNT(D$2:D991)</f>
        <v>2.3941244691607039E-2</v>
      </c>
      <c r="J991">
        <f>D991/I991</f>
        <v>1.1560802437419713</v>
      </c>
      <c r="L991">
        <f ca="1">VARA(C$2:C991)</f>
        <v>0.17314684029459607</v>
      </c>
      <c r="M991">
        <f ca="1">(L991-L990)/D991</f>
        <v>-5.8576436832816717E-3</v>
      </c>
      <c r="N991">
        <f t="shared" ca="1" si="2014"/>
        <v>-2.5093865164974432</v>
      </c>
      <c r="O991" t="b">
        <f ca="1">IF(OR(O990,M991*MIN((B991-B$2)*Analysis!$B$19,1)&gt;Analysis!$B$18),TRUE,FALSE)</f>
        <v>1</v>
      </c>
      <c r="P991">
        <f ca="1">IF(O991,P990,SUM(C$2:C991)/COUNT(C$2:C991))</f>
        <v>9.8538943641176484</v>
      </c>
      <c r="Q991">
        <f ca="1">IF(O991,C991-P991,0)</f>
        <v>-7.2333554117648191E-2</v>
      </c>
      <c r="R991">
        <f ca="1">R990+Q991*$D991</f>
        <v>0.46641103768069386</v>
      </c>
      <c r="S991">
        <f t="shared" ca="1" si="2015"/>
        <v>0.59090466002811071</v>
      </c>
      <c r="U991">
        <f ca="1">MEDIAN2(Q991,Analysis!$B$5,2)</f>
        <v>-7.2333554117648191E-2</v>
      </c>
      <c r="V991">
        <f t="shared" ref="V991:W991" ca="1" si="2070">V990+U991*$D991</f>
        <v>0.46641103768069386</v>
      </c>
      <c r="W991">
        <f t="shared" ca="1" si="2070"/>
        <v>0.59090466002811071</v>
      </c>
      <c r="Y991">
        <f ca="1">AVERAGE2(U991,Analysis!$B$5,2)</f>
        <v>-7.2333554117648191E-2</v>
      </c>
      <c r="Z991">
        <f t="shared" ref="Z991:AA991" ca="1" si="2071">Z990+Y991*$D991</f>
        <v>0.46641103768069386</v>
      </c>
      <c r="AA991">
        <f t="shared" ca="1" si="2071"/>
        <v>0.59090466002811071</v>
      </c>
      <c r="AD991">
        <f ca="1">IF(B991&gt;0,C991-Analysis!$B$14,0)</f>
        <v>-7.5155334942859753E-2</v>
      </c>
      <c r="AE991">
        <f ca="1">IF(B991&gt;0,AE990+AD991*$D991,0)</f>
        <v>0.39800759004775915</v>
      </c>
      <c r="AF991">
        <f ca="1">IF(B991&gt;0,AF990+AE991*$D991,0)</f>
        <v>-0.32732648170704765</v>
      </c>
      <c r="AG991">
        <f ca="1">IF(AND(B991&gt;Analysis!$B$34,B991&lt;Analysis!$B$35),FilterInput(AD991,Analysis!$B$29,Analysis!$B$30),0)</f>
        <v>0</v>
      </c>
      <c r="AH991">
        <f ca="1">MEDIAN2(AG991,Analysis!$B$5,2)</f>
        <v>0</v>
      </c>
      <c r="AI991">
        <f ca="1">AVERAGE2(AH991,Analysis!$B$6,2)</f>
        <v>0</v>
      </c>
      <c r="AJ991">
        <f ca="1">INTEGRAL2(AI991,$B991,AJ990,AI990,$B990,Analysis!$B$22)</f>
        <v>-0.6523852220626446</v>
      </c>
      <c r="AK991">
        <f ca="1">IF(AND(B991&lt;Analysis!$B$35,B991&gt;Analysis!$B$34),INTEGRAL2(AJ991,$B991,AK990,AJ990,$B990,Analysis!$B$23),0)</f>
        <v>0</v>
      </c>
      <c r="AM991">
        <f>Analysis!$B$31*'Flight Input'!U991+IF('Flight Input'!U991 &gt; 0,Analysis!$B$32,0)</f>
        <v>0</v>
      </c>
      <c r="AN991">
        <f ca="1">_xlfn.COVARIANCE.P($AK$102:$AK$1171,AM991:AM2060)</f>
        <v>0</v>
      </c>
      <c r="AO991">
        <f t="shared" ca="1" si="2011"/>
        <v>0</v>
      </c>
    </row>
    <row r="992" spans="1:41" x14ac:dyDescent="0.3">
      <c r="A992">
        <v>990</v>
      </c>
      <c r="B992">
        <f>'Flight Input'!M992</f>
        <v>23.752940000005765</v>
      </c>
      <c r="C992">
        <f ca="1">INDIRECT(CONCATENATE("'Flight Input'!",Analysis!$B$2,A992+2))</f>
        <v>9.7753412700000002</v>
      </c>
      <c r="D992">
        <f t="shared" si="2008"/>
        <v>2.2449000010965392E-2</v>
      </c>
      <c r="F992">
        <f t="shared" ca="1" si="2012"/>
        <v>234.00370472421619</v>
      </c>
      <c r="G992">
        <f t="shared" ca="1" si="2013"/>
        <v>2777.0731901462814</v>
      </c>
      <c r="I992">
        <f>SUM(D$2:D992)/COUNT(D$2:D992)</f>
        <v>2.3939737373747806E-2</v>
      </c>
      <c r="J992">
        <f>D992/I992</f>
        <v>0.93772958577159882</v>
      </c>
      <c r="L992">
        <f ca="1">VARA(C$2:C992)</f>
        <v>0.17298648104597189</v>
      </c>
      <c r="M992">
        <f ca="1">(L992-L991)/D992</f>
        <v>-7.1432691231612484E-3</v>
      </c>
      <c r="N992">
        <f t="shared" ca="1" si="2014"/>
        <v>-0.27705198436286871</v>
      </c>
      <c r="O992" t="b">
        <f ca="1">IF(OR(O991,M992*MIN((B992-B$2)*Analysis!$B$19,1)&gt;Analysis!$B$18),TRUE,FALSE)</f>
        <v>1</v>
      </c>
      <c r="P992">
        <f ca="1">IF(O992,P991,SUM(C$2:C992)/COUNT(C$2:C992))</f>
        <v>9.8538943641176484</v>
      </c>
      <c r="Q992">
        <f ca="1">IF(O992,C992-P992,0)</f>
        <v>-7.8553094117648214E-2</v>
      </c>
      <c r="R992">
        <f ca="1">R991+Q992*$D992</f>
        <v>0.46464759926998539</v>
      </c>
      <c r="S992">
        <f t="shared" ca="1" si="2015"/>
        <v>0.60133553398921769</v>
      </c>
      <c r="U992">
        <f ca="1">MEDIAN2(Q992,Analysis!$B$5,2)</f>
        <v>-7.8553094117648214E-2</v>
      </c>
      <c r="V992">
        <f t="shared" ref="V992:W992" ca="1" si="2072">V991+U992*$D992</f>
        <v>0.46464759926998539</v>
      </c>
      <c r="W992">
        <f t="shared" ca="1" si="2072"/>
        <v>0.60133553398921769</v>
      </c>
      <c r="Y992">
        <f ca="1">AVERAGE2(U992,Analysis!$B$5,2)</f>
        <v>-7.8553094117648214E-2</v>
      </c>
      <c r="Z992">
        <f t="shared" ref="Z992:AA992" ca="1" si="2073">Z991+Y992*$D992</f>
        <v>0.46464759926998539</v>
      </c>
      <c r="AA992">
        <f t="shared" ca="1" si="2073"/>
        <v>0.60133553398921769</v>
      </c>
      <c r="AD992">
        <f ca="1">IF(B992&gt;0,C992-Analysis!$B$14,0)</f>
        <v>-8.1374874942859776E-2</v>
      </c>
      <c r="AE992">
        <f ca="1">IF(B992&gt;0,AE991+AD992*$D992,0)</f>
        <v>0.39618080547927459</v>
      </c>
      <c r="AF992">
        <f ca="1">IF(B992&gt;0,AF991+AE992*$D992,0)</f>
        <v>-0.31843261880049911</v>
      </c>
      <c r="AG992">
        <f ca="1">IF(AND(B992&gt;Analysis!$B$34,B992&lt;Analysis!$B$35),FilterInput(AD992,Analysis!$B$29,Analysis!$B$30),0)</f>
        <v>0</v>
      </c>
      <c r="AH992">
        <f ca="1">MEDIAN2(AG992,Analysis!$B$5,2)</f>
        <v>0</v>
      </c>
      <c r="AI992">
        <f ca="1">AVERAGE2(AH992,Analysis!$B$6,2)</f>
        <v>0</v>
      </c>
      <c r="AJ992">
        <f ca="1">INTEGRAL2(AI992,$B992,AJ991,AI991,$B991,Analysis!$B$22)</f>
        <v>-0.6523852220626446</v>
      </c>
      <c r="AK992">
        <f ca="1">IF(AND(B992&lt;Analysis!$B$35,B992&gt;Analysis!$B$34),INTEGRAL2(AJ992,$B992,AK991,AJ991,$B991,Analysis!$B$23),0)</f>
        <v>0</v>
      </c>
      <c r="AM992">
        <f>Analysis!$B$31*'Flight Input'!U992+IF('Flight Input'!U992 &gt; 0,Analysis!$B$32,0)</f>
        <v>0</v>
      </c>
      <c r="AN992">
        <f ca="1">_xlfn.COVARIANCE.P($AK$102:$AK$1171,AM992:AM2061)</f>
        <v>0</v>
      </c>
      <c r="AO992">
        <f t="shared" ca="1" si="2011"/>
        <v>0</v>
      </c>
    </row>
    <row r="993" spans="1:41" x14ac:dyDescent="0.3">
      <c r="A993">
        <v>991</v>
      </c>
      <c r="B993">
        <f>'Flight Input'!M993</f>
        <v>23.771536999993259</v>
      </c>
      <c r="C993">
        <f ca="1">INDIRECT(CONCATENATE("'Flight Input'!",Analysis!$B$2,A993+2))</f>
        <v>9.8467776899999997</v>
      </c>
      <c r="D993">
        <f t="shared" si="2008"/>
        <v>1.85969999874942E-2</v>
      </c>
      <c r="F993">
        <f t="shared" ca="1" si="2012"/>
        <v>234.18682524879398</v>
      </c>
      <c r="G993">
        <f t="shared" ca="1" si="2013"/>
        <v>2781.4283625325047</v>
      </c>
      <c r="I993">
        <f>SUM(D$2:D993)/COUNT(D$2:D993)</f>
        <v>2.3934346115033121E-2</v>
      </c>
      <c r="J993">
        <f>D993/I993</f>
        <v>0.77700054549697761</v>
      </c>
      <c r="L993">
        <f ca="1">VARA(C$2:C993)</f>
        <v>0.17281429147308469</v>
      </c>
      <c r="M993">
        <f ca="1">(L993-L992)/D993</f>
        <v>-9.2589973115551078E-3</v>
      </c>
      <c r="N993">
        <f t="shared" ca="1" si="2014"/>
        <v>3.8412873069870339</v>
      </c>
      <c r="O993" t="b">
        <f ca="1">IF(OR(O992,M993*MIN((B993-B$2)*Analysis!$B$19,1)&gt;Analysis!$B$18),TRUE,FALSE)</f>
        <v>1</v>
      </c>
      <c r="P993">
        <f ca="1">IF(O993,P992,SUM(C$2:C993)/COUNT(C$2:C993))</f>
        <v>9.8538943641176484</v>
      </c>
      <c r="Q993">
        <f ca="1">IF(O993,C993-P993,0)</f>
        <v>-7.1166741176487136E-3</v>
      </c>
      <c r="R993">
        <f ca="1">R992+Q993*$D993</f>
        <v>0.46451525048150849</v>
      </c>
      <c r="S993">
        <f t="shared" ca="1" si="2015"/>
        <v>0.60997412409661311</v>
      </c>
      <c r="U993">
        <f ca="1">MEDIAN2(Q993,Analysis!$B$5,2)</f>
        <v>-7.1166741176487136E-3</v>
      </c>
      <c r="V993">
        <f t="shared" ref="V993:W993" ca="1" si="2074">V992+U993*$D993</f>
        <v>0.46451525048150849</v>
      </c>
      <c r="W993">
        <f t="shared" ca="1" si="2074"/>
        <v>0.60997412409661311</v>
      </c>
      <c r="Y993">
        <f ca="1">AVERAGE2(U993,Analysis!$B$5,2)</f>
        <v>-7.1166741176487136E-3</v>
      </c>
      <c r="Z993">
        <f t="shared" ref="Z993:AA993" ca="1" si="2075">Z992+Y993*$D993</f>
        <v>0.46451525048150849</v>
      </c>
      <c r="AA993">
        <f t="shared" ca="1" si="2075"/>
        <v>0.60997412409661311</v>
      </c>
      <c r="AD993">
        <f ca="1">IF(B993&gt;0,C993-Analysis!$B$14,0)</f>
        <v>-9.9384549428602753E-3</v>
      </c>
      <c r="AE993">
        <f ca="1">IF(B993&gt;0,AE992+AD993*$D993,0)</f>
        <v>0.39599598003282649</v>
      </c>
      <c r="AF993">
        <f ca="1">IF(B993&gt;0,AF992+AE993*$D993,0)</f>
        <v>-0.31106828156478089</v>
      </c>
      <c r="AG993">
        <f ca="1">IF(AND(B993&gt;Analysis!$B$34,B993&lt;Analysis!$B$35),FilterInput(AD993,Analysis!$B$29,Analysis!$B$30),0)</f>
        <v>0</v>
      </c>
      <c r="AH993">
        <f ca="1">MEDIAN2(AG993,Analysis!$B$5,2)</f>
        <v>0</v>
      </c>
      <c r="AI993">
        <f ca="1">AVERAGE2(AH993,Analysis!$B$6,2)</f>
        <v>0</v>
      </c>
      <c r="AJ993">
        <f ca="1">INTEGRAL2(AI993,$B993,AJ992,AI992,$B992,Analysis!$B$22)</f>
        <v>-0.6523852220626446</v>
      </c>
      <c r="AK993">
        <f ca="1">IF(AND(B993&lt;Analysis!$B$35,B993&gt;Analysis!$B$34),INTEGRAL2(AJ993,$B993,AK992,AJ992,$B992,Analysis!$B$23),0)</f>
        <v>0</v>
      </c>
      <c r="AM993">
        <f>Analysis!$B$31*'Flight Input'!U993+IF('Flight Input'!U993 &gt; 0,Analysis!$B$32,0)</f>
        <v>0</v>
      </c>
      <c r="AN993">
        <f ca="1">_xlfn.COVARIANCE.P($AK$102:$AK$1171,AM993:AM2062)</f>
        <v>0</v>
      </c>
      <c r="AO993">
        <f t="shared" ca="1" si="2011"/>
        <v>0</v>
      </c>
    </row>
    <row r="994" spans="1:41" x14ac:dyDescent="0.3">
      <c r="A994">
        <v>992</v>
      </c>
      <c r="B994">
        <f>'Flight Input'!M994</f>
        <v>23.787014999994426</v>
      </c>
      <c r="C994">
        <f ca="1">INDIRECT(CONCATENATE("'Flight Input'!",Analysis!$B$2,A994+2))</f>
        <v>9.8604037800000022</v>
      </c>
      <c r="D994">
        <f t="shared" si="2008"/>
        <v>1.5478000001166947E-2</v>
      </c>
      <c r="F994">
        <f t="shared" ca="1" si="2012"/>
        <v>234.33944457851231</v>
      </c>
      <c r="G994">
        <f t="shared" ca="1" si="2013"/>
        <v>2785.0554684559643</v>
      </c>
      <c r="I994">
        <f>SUM(D$2:D994)/COUNT(D$2:D994)</f>
        <v>2.3925821572579626E-2</v>
      </c>
      <c r="J994">
        <f>D994/I994</f>
        <v>0.64691613427835759</v>
      </c>
      <c r="L994">
        <f ca="1">VARA(C$2:C994)</f>
        <v>0.17264130248900422</v>
      </c>
      <c r="M994">
        <f ca="1">(L994-L993)/D994</f>
        <v>-1.1176442955641975E-2</v>
      </c>
      <c r="N994">
        <f t="shared" ca="1" si="2014"/>
        <v>0.88035211260984325</v>
      </c>
      <c r="O994" t="b">
        <f ca="1">IF(OR(O993,M994*MIN((B994-B$2)*Analysis!$B$19,1)&gt;Analysis!$B$18),TRUE,FALSE)</f>
        <v>1</v>
      </c>
      <c r="P994">
        <f ca="1">IF(O994,P993,SUM(C$2:C994)/COUNT(C$2:C994))</f>
        <v>9.8538943641176484</v>
      </c>
      <c r="Q994">
        <f ca="1">IF(O994,C994-P994,0)</f>
        <v>6.509415882353764E-3</v>
      </c>
      <c r="R994">
        <f ca="1">R993+Q994*$D994</f>
        <v>0.46461600322054314</v>
      </c>
      <c r="S994">
        <f t="shared" ca="1" si="2015"/>
        <v>0.61716545059500283</v>
      </c>
      <c r="U994">
        <f ca="1">MEDIAN2(Q994,Analysis!$B$5,2)</f>
        <v>6.509415882353764E-3</v>
      </c>
      <c r="V994">
        <f t="shared" ref="V994:W994" ca="1" si="2076">V993+U994*$D994</f>
        <v>0.46461600322054314</v>
      </c>
      <c r="W994">
        <f t="shared" ca="1" si="2076"/>
        <v>0.61716545059500283</v>
      </c>
      <c r="Y994">
        <f ca="1">AVERAGE2(U994,Analysis!$B$5,2)</f>
        <v>6.509415882353764E-3</v>
      </c>
      <c r="Z994">
        <f t="shared" ref="Z994:AA994" ca="1" si="2077">Z993+Y994*$D994</f>
        <v>0.46461600322054314</v>
      </c>
      <c r="AA994">
        <f t="shared" ca="1" si="2077"/>
        <v>0.61716545059500283</v>
      </c>
      <c r="AD994">
        <f ca="1">IF(B994&gt;0,C994-Analysis!$B$14,0)</f>
        <v>3.6876350571422023E-3</v>
      </c>
      <c r="AE994">
        <f ca="1">IF(B994&gt;0,AE993+AD994*$D994,0)</f>
        <v>0.39605305724824524</v>
      </c>
      <c r="AF994">
        <f ca="1">IF(B994&gt;0,AF993+AE994*$D994,0)</f>
        <v>-0.30493817234423037</v>
      </c>
      <c r="AG994">
        <f ca="1">IF(AND(B994&gt;Analysis!$B$34,B994&lt;Analysis!$B$35),FilterInput(AD994,Analysis!$B$29,Analysis!$B$30),0)</f>
        <v>0</v>
      </c>
      <c r="AH994">
        <f ca="1">MEDIAN2(AG994,Analysis!$B$5,2)</f>
        <v>0</v>
      </c>
      <c r="AI994">
        <f ca="1">AVERAGE2(AH994,Analysis!$B$6,2)</f>
        <v>0</v>
      </c>
      <c r="AJ994">
        <f ca="1">INTEGRAL2(AI994,$B994,AJ993,AI993,$B993,Analysis!$B$22)</f>
        <v>-0.6523852220626446</v>
      </c>
      <c r="AK994">
        <f ca="1">IF(AND(B994&lt;Analysis!$B$35,B994&gt;Analysis!$B$34),INTEGRAL2(AJ994,$B994,AK993,AJ993,$B993,Analysis!$B$23),0)</f>
        <v>0</v>
      </c>
      <c r="AM994">
        <f>Analysis!$B$31*'Flight Input'!U994+IF('Flight Input'!U994 &gt; 0,Analysis!$B$32,0)</f>
        <v>0</v>
      </c>
      <c r="AN994">
        <f ca="1">_xlfn.COVARIANCE.P($AK$102:$AK$1171,AM994:AM2063)</f>
        <v>0</v>
      </c>
      <c r="AO994">
        <f t="shared" ca="1" si="2011"/>
        <v>0</v>
      </c>
    </row>
    <row r="995" spans="1:41" x14ac:dyDescent="0.3">
      <c r="A995">
        <v>993</v>
      </c>
      <c r="B995">
        <f>'Flight Input'!M995</f>
        <v>23.808394000006956</v>
      </c>
      <c r="C995">
        <f ca="1">INDIRECT(CONCATENATE("'Flight Input'!",Analysis!$B$2,A995+2))</f>
        <v>9.8132569200000006</v>
      </c>
      <c r="D995">
        <f t="shared" si="2008"/>
        <v>2.1379000012530014E-2</v>
      </c>
      <c r="F995">
        <f t="shared" ca="1" si="2012"/>
        <v>234.54924219832796</v>
      </c>
      <c r="G995">
        <f t="shared" ca="1" si="2013"/>
        <v>2790.0698967078611</v>
      </c>
      <c r="I995">
        <f>SUM(D$2:D995)/COUNT(D$2:D995)</f>
        <v>2.3923256797594682E-2</v>
      </c>
      <c r="J995">
        <f>D995/I995</f>
        <v>0.89364922984397033</v>
      </c>
      <c r="L995">
        <f ca="1">VARA(C$2:C995)</f>
        <v>0.17247419280035814</v>
      </c>
      <c r="M995">
        <f ca="1">(L995-L994)/D995</f>
        <v>-7.8165343817831485E-3</v>
      </c>
      <c r="N995">
        <f t="shared" ca="1" si="2014"/>
        <v>-2.2052883657967759</v>
      </c>
      <c r="O995" t="b">
        <f ca="1">IF(OR(O994,M995*MIN((B995-B$2)*Analysis!$B$19,1)&gt;Analysis!$B$18),TRUE,FALSE)</f>
        <v>1</v>
      </c>
      <c r="P995">
        <f ca="1">IF(O995,P994,SUM(C$2:C995)/COUNT(C$2:C995))</f>
        <v>9.8538943641176484</v>
      </c>
      <c r="Q995">
        <f ca="1">IF(O995,C995-P995,0)</f>
        <v>-4.0637444117647803E-2</v>
      </c>
      <c r="R995">
        <f ca="1">R994+Q995*$D995</f>
        <v>0.46374721530224278</v>
      </c>
      <c r="S995">
        <f t="shared" ca="1" si="2015"/>
        <v>0.62707990231676025</v>
      </c>
      <c r="U995">
        <f ca="1">MEDIAN2(Q995,Analysis!$B$5,2)</f>
        <v>-4.0637444117647803E-2</v>
      </c>
      <c r="V995">
        <f t="shared" ref="V995:W995" ca="1" si="2078">V994+U995*$D995</f>
        <v>0.46374721530224278</v>
      </c>
      <c r="W995">
        <f t="shared" ca="1" si="2078"/>
        <v>0.62707990231676025</v>
      </c>
      <c r="Y995">
        <f ca="1">AVERAGE2(U995,Analysis!$B$5,2)</f>
        <v>-4.0637444117647803E-2</v>
      </c>
      <c r="Z995">
        <f t="shared" ref="Z995:AA995" ca="1" si="2079">Z994+Y995*$D995</f>
        <v>0.46374721530224278</v>
      </c>
      <c r="AA995">
        <f t="shared" ca="1" si="2079"/>
        <v>0.62707990231676025</v>
      </c>
      <c r="AD995">
        <f ca="1">IF(B995&gt;0,C995-Analysis!$B$14,0)</f>
        <v>-4.3459224942859365E-2</v>
      </c>
      <c r="AE995">
        <f ca="1">IF(B995&gt;0,AE994+AD995*$D995,0)</f>
        <v>0.39512394247764732</v>
      </c>
      <c r="AF995">
        <f ca="1">IF(B995&gt;0,AF994+AE995*$D995,0)</f>
        <v>-0.29649081757304985</v>
      </c>
      <c r="AG995">
        <f ca="1">IF(AND(B995&gt;Analysis!$B$34,B995&lt;Analysis!$B$35),FilterInput(AD995,Analysis!$B$29,Analysis!$B$30),0)</f>
        <v>0</v>
      </c>
      <c r="AH995">
        <f ca="1">MEDIAN2(AG995,Analysis!$B$5,2)</f>
        <v>0</v>
      </c>
      <c r="AI995">
        <f ca="1">AVERAGE2(AH995,Analysis!$B$6,2)</f>
        <v>0</v>
      </c>
      <c r="AJ995">
        <f ca="1">INTEGRAL2(AI995,$B995,AJ994,AI994,$B994,Analysis!$B$22)</f>
        <v>-0.6523852220626446</v>
      </c>
      <c r="AK995">
        <f ca="1">IF(AND(B995&lt;Analysis!$B$35,B995&gt;Analysis!$B$34),INTEGRAL2(AJ995,$B995,AK994,AJ994,$B994,Analysis!$B$23),0)</f>
        <v>0</v>
      </c>
      <c r="AM995">
        <f>Analysis!$B$31*'Flight Input'!U995+IF('Flight Input'!U995 &gt; 0,Analysis!$B$32,0)</f>
        <v>0</v>
      </c>
      <c r="AN995">
        <f ca="1">_xlfn.COVARIANCE.P($AK$102:$AK$1171,AM995:AM2064)</f>
        <v>0</v>
      </c>
      <c r="AO995">
        <f t="shared" ca="1" si="2011"/>
        <v>0</v>
      </c>
    </row>
    <row r="996" spans="1:41" x14ac:dyDescent="0.3">
      <c r="A996">
        <v>994</v>
      </c>
      <c r="B996">
        <f>'Flight Input'!M996</f>
        <v>23.829131999998935</v>
      </c>
      <c r="C996">
        <f ca="1">INDIRECT(CONCATENATE("'Flight Input'!",Analysis!$B$2,A996+2))</f>
        <v>9.8471602799999989</v>
      </c>
      <c r="D996">
        <f t="shared" si="2008"/>
        <v>2.073799999197945E-2</v>
      </c>
      <c r="F996">
        <f t="shared" ca="1" si="2012"/>
        <v>234.75345260813563</v>
      </c>
      <c r="G996">
        <f t="shared" ca="1" si="2013"/>
        <v>2794.9382138061655</v>
      </c>
      <c r="I996">
        <f>SUM(D$2:D996)/COUNT(D$2:D996)</f>
        <v>2.392005231388682E-2</v>
      </c>
      <c r="J996">
        <f>D996/I996</f>
        <v>0.86697134771481976</v>
      </c>
      <c r="L996">
        <f ca="1">VARA(C$2:C996)</f>
        <v>0.17230298513295339</v>
      </c>
      <c r="M996">
        <f ca="1">(L996-L995)/D996</f>
        <v>-8.2557463338299147E-3</v>
      </c>
      <c r="N996">
        <f t="shared" ca="1" si="2014"/>
        <v>1.6348423190814259</v>
      </c>
      <c r="O996" t="b">
        <f ca="1">IF(OR(O995,M996*MIN((B996-B$2)*Analysis!$B$19,1)&gt;Analysis!$B$18),TRUE,FALSE)</f>
        <v>1</v>
      </c>
      <c r="P996">
        <f ca="1">IF(O996,P995,SUM(C$2:C996)/COUNT(C$2:C996))</f>
        <v>9.8538943641176484</v>
      </c>
      <c r="Q996">
        <f ca="1">IF(O996,C996-P996,0)</f>
        <v>-6.7340841176495303E-3</v>
      </c>
      <c r="R996">
        <f ca="1">R995+Q996*$D996</f>
        <v>0.46360756386586499</v>
      </c>
      <c r="S996">
        <f t="shared" ca="1" si="2015"/>
        <v>0.63669419597249222</v>
      </c>
      <c r="U996">
        <f ca="1">MEDIAN2(Q996,Analysis!$B$5,2)</f>
        <v>-6.7340841176495303E-3</v>
      </c>
      <c r="V996">
        <f t="shared" ref="V996:W996" ca="1" si="2080">V995+U996*$D996</f>
        <v>0.46360756386586499</v>
      </c>
      <c r="W996">
        <f t="shared" ca="1" si="2080"/>
        <v>0.63669419597249222</v>
      </c>
      <c r="Y996">
        <f ca="1">AVERAGE2(U996,Analysis!$B$5,2)</f>
        <v>-6.7340841176495303E-3</v>
      </c>
      <c r="Z996">
        <f t="shared" ref="Z996:AA996" ca="1" si="2081">Z995+Y996*$D996</f>
        <v>0.46360756386586499</v>
      </c>
      <c r="AA996">
        <f t="shared" ca="1" si="2081"/>
        <v>0.63669419597249222</v>
      </c>
      <c r="AD996">
        <f ca="1">IF(B996&gt;0,C996-Analysis!$B$14,0)</f>
        <v>-9.555864942861092E-3</v>
      </c>
      <c r="AE996">
        <f ca="1">IF(B996&gt;0,AE995+AD996*$D996,0)</f>
        <v>0.39492577295053893</v>
      </c>
      <c r="AF996">
        <f ca="1">IF(B996&gt;0,AF995+AE996*$D996,0)</f>
        <v>-0.2883008468967691</v>
      </c>
      <c r="AG996">
        <f ca="1">IF(AND(B996&gt;Analysis!$B$34,B996&lt;Analysis!$B$35),FilterInput(AD996,Analysis!$B$29,Analysis!$B$30),0)</f>
        <v>0</v>
      </c>
      <c r="AH996">
        <f ca="1">MEDIAN2(AG996,Analysis!$B$5,2)</f>
        <v>0</v>
      </c>
      <c r="AI996">
        <f ca="1">AVERAGE2(AH996,Analysis!$B$6,2)</f>
        <v>0</v>
      </c>
      <c r="AJ996">
        <f ca="1">INTEGRAL2(AI996,$B996,AJ995,AI995,$B995,Analysis!$B$22)</f>
        <v>-0.6523852220626446</v>
      </c>
      <c r="AK996">
        <f ca="1">IF(AND(B996&lt;Analysis!$B$35,B996&gt;Analysis!$B$34),INTEGRAL2(AJ996,$B996,AK995,AJ995,$B995,Analysis!$B$23),0)</f>
        <v>0</v>
      </c>
      <c r="AM996">
        <f>Analysis!$B$31*'Flight Input'!U996+IF('Flight Input'!U996 &gt; 0,Analysis!$B$32,0)</f>
        <v>0</v>
      </c>
      <c r="AN996">
        <f ca="1">_xlfn.COVARIANCE.P($AK$102:$AK$1171,AM996:AM2065)</f>
        <v>0</v>
      </c>
      <c r="AO996">
        <f t="shared" ca="1" si="2011"/>
        <v>0</v>
      </c>
    </row>
    <row r="997" spans="1:41" x14ac:dyDescent="0.3">
      <c r="A997">
        <v>995</v>
      </c>
      <c r="B997">
        <f>'Flight Input'!M997</f>
        <v>23.851704000000609</v>
      </c>
      <c r="C997">
        <f ca="1">INDIRECT(CONCATENATE("'Flight Input'!",Analysis!$B$2,A997+2))</f>
        <v>9.8423141399999992</v>
      </c>
      <c r="D997">
        <f t="shared" si="2008"/>
        <v>2.2572000001673587E-2</v>
      </c>
      <c r="F997">
        <f t="shared" ca="1" si="2012"/>
        <v>234.9756133229202</v>
      </c>
      <c r="G997">
        <f t="shared" ca="1" si="2013"/>
        <v>2800.2420833504839</v>
      </c>
      <c r="I997">
        <f>SUM(D$2:D997)/COUNT(D$2:D997)</f>
        <v>2.3918697487442384E-2</v>
      </c>
      <c r="J997">
        <f>D997/I997</f>
        <v>0.94369687201922969</v>
      </c>
      <c r="L997">
        <f ca="1">VARA(C$2:C997)</f>
        <v>0.17213260637742001</v>
      </c>
      <c r="M997">
        <f ca="1">(L997-L996)/D997</f>
        <v>-7.5482347829502056E-3</v>
      </c>
      <c r="N997">
        <f t="shared" ca="1" si="2014"/>
        <v>-0.21469696968103877</v>
      </c>
      <c r="O997" t="b">
        <f ca="1">IF(OR(O996,M997*MIN((B997-B$2)*Analysis!$B$19,1)&gt;Analysis!$B$18),TRUE,FALSE)</f>
        <v>1</v>
      </c>
      <c r="P997">
        <f ca="1">IF(O997,P996,SUM(C$2:C997)/COUNT(C$2:C997))</f>
        <v>9.8538943641176484</v>
      </c>
      <c r="Q997">
        <f ca="1">IF(O997,C997-P997,0)</f>
        <v>-1.1580224117649252E-2</v>
      </c>
      <c r="R997">
        <f ca="1">R996+Q997*$D997</f>
        <v>0.46334617504706205</v>
      </c>
      <c r="S997">
        <f t="shared" ca="1" si="2015"/>
        <v>0.64715284583642996</v>
      </c>
      <c r="U997">
        <f ca="1">MEDIAN2(Q997,Analysis!$B$5,2)</f>
        <v>-1.1580224117649252E-2</v>
      </c>
      <c r="V997">
        <f t="shared" ref="V997:W997" ca="1" si="2082">V996+U997*$D997</f>
        <v>0.46334617504706205</v>
      </c>
      <c r="W997">
        <f t="shared" ca="1" si="2082"/>
        <v>0.64715284583642996</v>
      </c>
      <c r="Y997">
        <f ca="1">AVERAGE2(U997,Analysis!$B$5,2)</f>
        <v>-1.1580224117649252E-2</v>
      </c>
      <c r="Z997">
        <f t="shared" ref="Z997:AA997" ca="1" si="2083">Z996+Y997*$D997</f>
        <v>0.46334617504706205</v>
      </c>
      <c r="AA997">
        <f t="shared" ca="1" si="2083"/>
        <v>0.64715284583642996</v>
      </c>
      <c r="AD997">
        <f ca="1">IF(B997&gt;0,C997-Analysis!$B$14,0)</f>
        <v>-1.4402004942860813E-2</v>
      </c>
      <c r="AE997">
        <f ca="1">IF(B997&gt;0,AE996+AD997*$D997,0)</f>
        <v>0.39460069089494459</v>
      </c>
      <c r="AF997">
        <f ca="1">IF(B997&gt;0,AF996+AE997*$D997,0)</f>
        <v>-0.27939392010122799</v>
      </c>
      <c r="AG997">
        <f ca="1">IF(AND(B997&gt;Analysis!$B$34,B997&lt;Analysis!$B$35),FilterInput(AD997,Analysis!$B$29,Analysis!$B$30),0)</f>
        <v>0</v>
      </c>
      <c r="AH997">
        <f ca="1">MEDIAN2(AG997,Analysis!$B$5,2)</f>
        <v>0</v>
      </c>
      <c r="AI997">
        <f ca="1">AVERAGE2(AH997,Analysis!$B$6,2)</f>
        <v>0</v>
      </c>
      <c r="AJ997">
        <f ca="1">INTEGRAL2(AI997,$B997,AJ996,AI996,$B996,Analysis!$B$22)</f>
        <v>-0.6523852220626446</v>
      </c>
      <c r="AK997">
        <f ca="1">IF(AND(B997&lt;Analysis!$B$35,B997&gt;Analysis!$B$34),INTEGRAL2(AJ997,$B997,AK996,AJ996,$B996,Analysis!$B$23),0)</f>
        <v>0</v>
      </c>
      <c r="AM997">
        <f>Analysis!$B$31*'Flight Input'!U997+IF('Flight Input'!U997 &gt; 0,Analysis!$B$32,0)</f>
        <v>0</v>
      </c>
      <c r="AN997">
        <f ca="1">_xlfn.COVARIANCE.P($AK$102:$AK$1171,AM997:AM2066)</f>
        <v>0</v>
      </c>
      <c r="AO997">
        <f t="shared" ca="1" si="2011"/>
        <v>0</v>
      </c>
    </row>
    <row r="998" spans="1:41" x14ac:dyDescent="0.3">
      <c r="A998">
        <v>996</v>
      </c>
      <c r="B998">
        <f>'Flight Input'!M998</f>
        <v>23.872075999999652</v>
      </c>
      <c r="C998">
        <f ca="1">INDIRECT(CONCATENATE("'Flight Input'!",Analysis!$B$2,A998+2))</f>
        <v>9.8506526399999998</v>
      </c>
      <c r="D998">
        <f t="shared" si="2008"/>
        <v>2.03719999990426E-2</v>
      </c>
      <c r="F998">
        <f t="shared" ca="1" si="2012"/>
        <v>235.17629081849284</v>
      </c>
      <c r="G998">
        <f t="shared" ca="1" si="2013"/>
        <v>2805.0330947468133</v>
      </c>
      <c r="I998">
        <f>SUM(D$2:D998)/COUNT(D$2:D998)</f>
        <v>2.3915136546188973E-2</v>
      </c>
      <c r="J998">
        <f>D998/I998</f>
        <v>0.85184543938090151</v>
      </c>
      <c r="L998">
        <f ca="1">VARA(C$2:C998)</f>
        <v>0.17196175300163158</v>
      </c>
      <c r="M998">
        <f ca="1">(L998-L997)/D998</f>
        <v>-8.3866766049703577E-3</v>
      </c>
      <c r="N998">
        <f t="shared" ca="1" si="2014"/>
        <v>0.40931180052977456</v>
      </c>
      <c r="O998" t="b">
        <f ca="1">IF(OR(O997,M998*MIN((B998-B$2)*Analysis!$B$19,1)&gt;Analysis!$B$18),TRUE,FALSE)</f>
        <v>1</v>
      </c>
      <c r="P998">
        <f ca="1">IF(O998,P997,SUM(C$2:C998)/COUNT(C$2:C998))</f>
        <v>9.8538943641176484</v>
      </c>
      <c r="Q998">
        <f ca="1">IF(O998,C998-P998,0)</f>
        <v>-3.2417241176485589E-3</v>
      </c>
      <c r="R998">
        <f ca="1">R997+Q998*$D998</f>
        <v>0.46328013464334039</v>
      </c>
      <c r="S998">
        <f t="shared" ca="1" si="2015"/>
        <v>0.6565907887389405</v>
      </c>
      <c r="U998">
        <f ca="1">MEDIAN2(Q998,Analysis!$B$5,2)</f>
        <v>-3.2417241176485589E-3</v>
      </c>
      <c r="V998">
        <f t="shared" ref="V998:W998" ca="1" si="2084">V997+U998*$D998</f>
        <v>0.46328013464334039</v>
      </c>
      <c r="W998">
        <f t="shared" ca="1" si="2084"/>
        <v>0.6565907887389405</v>
      </c>
      <c r="Y998">
        <f ca="1">AVERAGE2(U998,Analysis!$B$5,2)</f>
        <v>-3.2417241176485589E-3</v>
      </c>
      <c r="Z998">
        <f t="shared" ref="Z998:AA998" ca="1" si="2085">Z997+Y998*$D998</f>
        <v>0.46328013464334039</v>
      </c>
      <c r="AA998">
        <f t="shared" ca="1" si="2085"/>
        <v>0.6565907887389405</v>
      </c>
      <c r="AD998">
        <f ca="1">IF(B998&gt;0,C998-Analysis!$B$14,0)</f>
        <v>-6.0635049428601207E-3</v>
      </c>
      <c r="AE998">
        <f ca="1">IF(B998&gt;0,AE997+AD998*$D998,0)</f>
        <v>0.39447716517225445</v>
      </c>
      <c r="AF998">
        <f ca="1">IF(B998&gt;0,AF997+AE998*$D998,0)</f>
        <v>-0.27135763129271651</v>
      </c>
      <c r="AG998">
        <f ca="1">IF(AND(B998&gt;Analysis!$B$34,B998&lt;Analysis!$B$35),FilterInput(AD998,Analysis!$B$29,Analysis!$B$30),0)</f>
        <v>0</v>
      </c>
      <c r="AH998">
        <f ca="1">MEDIAN2(AG998,Analysis!$B$5,2)</f>
        <v>0</v>
      </c>
      <c r="AI998">
        <f ca="1">AVERAGE2(AH998,Analysis!$B$6,2)</f>
        <v>0</v>
      </c>
      <c r="AJ998">
        <f ca="1">INTEGRAL2(AI998,$B998,AJ997,AI997,$B997,Analysis!$B$22)</f>
        <v>-0.6523852220626446</v>
      </c>
      <c r="AK998">
        <f ca="1">IF(AND(B998&lt;Analysis!$B$35,B998&gt;Analysis!$B$34),INTEGRAL2(AJ998,$B998,AK997,AJ997,$B997,Analysis!$B$23),0)</f>
        <v>0</v>
      </c>
      <c r="AM998">
        <f>Analysis!$B$31*'Flight Input'!U998+IF('Flight Input'!U998 &gt; 0,Analysis!$B$32,0)</f>
        <v>0</v>
      </c>
      <c r="AN998">
        <f ca="1">_xlfn.COVARIANCE.P($AK$102:$AK$1171,AM998:AM2067)</f>
        <v>0</v>
      </c>
      <c r="AO998">
        <f t="shared" ca="1" si="2011"/>
        <v>0</v>
      </c>
    </row>
    <row r="999" spans="1:41" x14ac:dyDescent="0.3">
      <c r="A999">
        <v>997</v>
      </c>
      <c r="B999">
        <f>'Flight Input'!M999</f>
        <v>23.891747000001487</v>
      </c>
      <c r="C999">
        <f ca="1">INDIRECT(CONCATENATE("'Flight Input'!",Analysis!$B$2,A999+2))</f>
        <v>9.8523595800000017</v>
      </c>
      <c r="D999">
        <f t="shared" si="2008"/>
        <v>1.9671000001835637E-2</v>
      </c>
      <c r="F999">
        <f t="shared" ca="1" si="2012"/>
        <v>235.3700965838091</v>
      </c>
      <c r="G999">
        <f t="shared" ca="1" si="2013"/>
        <v>2809.6630599171453</v>
      </c>
      <c r="I999">
        <f>SUM(D$2:D999)/COUNT(D$2:D999)</f>
        <v>2.391087963892282E-2</v>
      </c>
      <c r="J999">
        <f>D999/I999</f>
        <v>0.82267989713831413</v>
      </c>
      <c r="L999">
        <f ca="1">VARA(C$2:C999)</f>
        <v>0.1717910898674031</v>
      </c>
      <c r="M999">
        <f ca="1">(L999-L998)/D999</f>
        <v>-8.6758748519420083E-3</v>
      </c>
      <c r="N999">
        <f t="shared" ca="1" si="2014"/>
        <v>8.6774439522268099E-2</v>
      </c>
      <c r="O999" t="b">
        <f ca="1">IF(OR(O998,M999*MIN((B999-B$2)*Analysis!$B$19,1)&gt;Analysis!$B$18),TRUE,FALSE)</f>
        <v>1</v>
      </c>
      <c r="P999">
        <f ca="1">IF(O999,P998,SUM(C$2:C999)/COUNT(C$2:C999))</f>
        <v>9.8538943641176484</v>
      </c>
      <c r="Q999">
        <f ca="1">IF(O999,C999-P999,0)</f>
        <v>-1.5347841176467369E-3</v>
      </c>
      <c r="R999">
        <f ca="1">R998+Q999*$D999</f>
        <v>0.46324994390495933</v>
      </c>
      <c r="S999">
        <f t="shared" ca="1" si="2015"/>
        <v>0.6657033783863453</v>
      </c>
      <c r="U999">
        <f ca="1">MEDIAN2(Q999,Analysis!$B$5,2)</f>
        <v>-1.5347841176467369E-3</v>
      </c>
      <c r="V999">
        <f t="shared" ref="V999:W999" ca="1" si="2086">V998+U999*$D999</f>
        <v>0.46324994390495933</v>
      </c>
      <c r="W999">
        <f t="shared" ca="1" si="2086"/>
        <v>0.6657033783863453</v>
      </c>
      <c r="Y999">
        <f ca="1">AVERAGE2(U999,Analysis!$B$5,2)</f>
        <v>-1.5347841176467369E-3</v>
      </c>
      <c r="Z999">
        <f t="shared" ref="Z999:AA999" ca="1" si="2087">Z998+Y999*$D999</f>
        <v>0.46324994390495933</v>
      </c>
      <c r="AA999">
        <f t="shared" ca="1" si="2087"/>
        <v>0.6657033783863453</v>
      </c>
      <c r="AD999">
        <f ca="1">IF(B999&gt;0,C999-Analysis!$B$14,0)</f>
        <v>-4.3565649428582987E-3</v>
      </c>
      <c r="AE999">
        <f ca="1">IF(B999&gt;0,AE998+AD999*$D999,0)</f>
        <v>0.39439146718325546</v>
      </c>
      <c r="AF999">
        <f ca="1">IF(B999&gt;0,AF998+AE999*$D999,0)</f>
        <v>-0.26359955674103075</v>
      </c>
      <c r="AG999">
        <f ca="1">IF(AND(B999&gt;Analysis!$B$34,B999&lt;Analysis!$B$35),FilterInput(AD999,Analysis!$B$29,Analysis!$B$30),0)</f>
        <v>0</v>
      </c>
      <c r="AH999">
        <f ca="1">MEDIAN2(AG999,Analysis!$B$5,2)</f>
        <v>0</v>
      </c>
      <c r="AI999">
        <f ca="1">AVERAGE2(AH999,Analysis!$B$6,2)</f>
        <v>0</v>
      </c>
      <c r="AJ999">
        <f ca="1">INTEGRAL2(AI999,$B999,AJ998,AI998,$B998,Analysis!$B$22)</f>
        <v>-0.6523852220626446</v>
      </c>
      <c r="AK999">
        <f ca="1">IF(AND(B999&lt;Analysis!$B$35,B999&gt;Analysis!$B$34),INTEGRAL2(AJ999,$B999,AK998,AJ998,$B998,Analysis!$B$23),0)</f>
        <v>0</v>
      </c>
      <c r="AM999">
        <f>Analysis!$B$31*'Flight Input'!U999+IF('Flight Input'!U999 &gt; 0,Analysis!$B$32,0)</f>
        <v>0</v>
      </c>
      <c r="AN999">
        <f ca="1">_xlfn.COVARIANCE.P($AK$102:$AK$1171,AM999:AM2068)</f>
        <v>0</v>
      </c>
      <c r="AO999">
        <f t="shared" ca="1" si="2011"/>
        <v>0</v>
      </c>
    </row>
    <row r="1000" spans="1:41" x14ac:dyDescent="0.3">
      <c r="A1000">
        <v>998</v>
      </c>
      <c r="B1000">
        <f>'Flight Input'!M1000</f>
        <v>23.913037999998778</v>
      </c>
      <c r="C1000">
        <f ca="1">INDIRECT(CONCATENATE("'Flight Input'!",Analysis!$B$2,A1000+2))</f>
        <v>9.851172570000001</v>
      </c>
      <c r="D1000">
        <f t="shared" si="2008"/>
        <v>2.1290999997290783E-2</v>
      </c>
      <c r="F1000">
        <f t="shared" ca="1" si="2012"/>
        <v>235.57983789897028</v>
      </c>
      <c r="G1000">
        <f t="shared" ca="1" si="2013"/>
        <v>2814.6787902452143</v>
      </c>
      <c r="I1000">
        <f>SUM(D$2:D1000)/COUNT(D$2:D1000)</f>
        <v>2.3908254509021384E-2</v>
      </c>
      <c r="J1000">
        <f>D1000/I1000</f>
        <v>0.89052925169660446</v>
      </c>
      <c r="L1000">
        <f ca="1">VARA(C$2:C1000)</f>
        <v>0.17162086758970579</v>
      </c>
      <c r="M1000">
        <f ca="1">(L1000-L999)/D1000</f>
        <v>-7.9950344144928617E-3</v>
      </c>
      <c r="N1000">
        <f t="shared" ca="1" si="2014"/>
        <v>-5.5751726088567849E-2</v>
      </c>
      <c r="O1000" t="b">
        <f ca="1">IF(OR(O999,M1000*MIN((B1000-B$2)*Analysis!$B$19,1)&gt;Analysis!$B$18),TRUE,FALSE)</f>
        <v>1</v>
      </c>
      <c r="P1000">
        <f ca="1">IF(O1000,P999,SUM(C$2:C1000)/COUNT(C$2:C1000))</f>
        <v>9.8538943641176484</v>
      </c>
      <c r="Q1000">
        <f ca="1">IF(O1000,C1000-P1000,0)</f>
        <v>-2.7217941176473914E-3</v>
      </c>
      <c r="R1000">
        <f ca="1">R999+Q1000*$D1000</f>
        <v>0.46319199418640788</v>
      </c>
      <c r="S1000">
        <f t="shared" ca="1" si="2015"/>
        <v>0.67556519913331325</v>
      </c>
      <c r="U1000">
        <f ca="1">MEDIAN2(Q1000,Analysis!$B$5,2)</f>
        <v>-2.7217941176473914E-3</v>
      </c>
      <c r="V1000">
        <f t="shared" ref="V1000:W1000" ca="1" si="2088">V999+U1000*$D1000</f>
        <v>0.46319199418640788</v>
      </c>
      <c r="W1000">
        <f t="shared" ca="1" si="2088"/>
        <v>0.67556519913331325</v>
      </c>
      <c r="Y1000">
        <f ca="1">AVERAGE2(U1000,Analysis!$B$5,2)</f>
        <v>-2.7217941176473914E-3</v>
      </c>
      <c r="Z1000">
        <f t="shared" ref="Z1000:AA1000" ca="1" si="2089">Z999+Y1000*$D1000</f>
        <v>0.46319199418640788</v>
      </c>
      <c r="AA1000">
        <f t="shared" ca="1" si="2089"/>
        <v>0.67556519913331325</v>
      </c>
      <c r="AD1000">
        <f ca="1">IF(B1000&gt;0,C1000-Analysis!$B$14,0)</f>
        <v>-5.5435749428589531E-3</v>
      </c>
      <c r="AE1000">
        <f ca="1">IF(B1000&gt;0,AE999+AD1000*$D1000,0)</f>
        <v>0.39427343892916206</v>
      </c>
      <c r="AF1000">
        <f ca="1">IF(B1000&gt;0,AF999+AE1000*$D1000,0)</f>
        <v>-0.25520508095385813</v>
      </c>
      <c r="AG1000">
        <f ca="1">IF(AND(B1000&gt;Analysis!$B$34,B1000&lt;Analysis!$B$35),FilterInput(AD1000,Analysis!$B$29,Analysis!$B$30),0)</f>
        <v>0</v>
      </c>
      <c r="AH1000">
        <f ca="1">MEDIAN2(AG1000,Analysis!$B$5,2)</f>
        <v>0</v>
      </c>
      <c r="AI1000">
        <f ca="1">AVERAGE2(AH1000,Analysis!$B$6,2)</f>
        <v>0</v>
      </c>
      <c r="AJ1000">
        <f ca="1">INTEGRAL2(AI1000,$B1000,AJ999,AI999,$B999,Analysis!$B$22)</f>
        <v>-0.6523852220626446</v>
      </c>
      <c r="AK1000">
        <f ca="1">IF(AND(B1000&lt;Analysis!$B$35,B1000&gt;Analysis!$B$34),INTEGRAL2(AJ1000,$B1000,AK999,AJ999,$B999,Analysis!$B$23),0)</f>
        <v>0</v>
      </c>
      <c r="AM1000">
        <f>Analysis!$B$31*'Flight Input'!U1000+IF('Flight Input'!U1000 &gt; 0,Analysis!$B$32,0)</f>
        <v>0</v>
      </c>
      <c r="AN1000">
        <f ca="1">_xlfn.COVARIANCE.P($AK$102:$AK$1171,AM1000:AM2069)</f>
        <v>0</v>
      </c>
      <c r="AO1000">
        <f t="shared" ca="1" si="2011"/>
        <v>0</v>
      </c>
    </row>
    <row r="1001" spans="1:41" x14ac:dyDescent="0.3">
      <c r="A1001">
        <v>999</v>
      </c>
      <c r="B1001">
        <f>'Flight Input'!M1001</f>
        <v>23.928671000001486</v>
      </c>
      <c r="C1001">
        <f ca="1">INDIRECT(CONCATENATE("'Flight Input'!",Analysis!$B$2,A1001+2))</f>
        <v>9.77924565</v>
      </c>
      <c r="D1001">
        <f t="shared" si="2008"/>
        <v>1.5633000002708286E-2</v>
      </c>
      <c r="F1001">
        <f t="shared" ca="1" si="2012"/>
        <v>235.73271684624322</v>
      </c>
      <c r="G1001">
        <f t="shared" ca="1" si="2013"/>
        <v>2818.3639998083099</v>
      </c>
      <c r="I1001">
        <f>SUM(D$2:D1001)/COUNT(D$2:D1001)</f>
        <v>2.3899970970977027E-2</v>
      </c>
      <c r="J1001">
        <f>D1001/I1001</f>
        <v>0.65410121299696333</v>
      </c>
      <c r="L1001">
        <f ca="1">VARA(C$2:C1001)</f>
        <v>0.1714624383096805</v>
      </c>
      <c r="M1001">
        <f ca="1">(L1001-L1000)/D1001</f>
        <v>-1.013428516585746E-2</v>
      </c>
      <c r="N1001">
        <f t="shared" ca="1" si="2014"/>
        <v>-4.6009671840043671</v>
      </c>
      <c r="O1001" t="b">
        <f ca="1">IF(OR(O1000,M1001*MIN((B1001-B$2)*Analysis!$B$19,1)&gt;Analysis!$B$18),TRUE,FALSE)</f>
        <v>1</v>
      </c>
      <c r="P1001">
        <f ca="1">IF(O1001,P1000,SUM(C$2:C1001)/COUNT(C$2:C1001))</f>
        <v>9.8538943641176484</v>
      </c>
      <c r="Q1001">
        <f ca="1">IF(O1001,C1001-P1001,0)</f>
        <v>-7.4648714117648396E-2</v>
      </c>
      <c r="R1001">
        <f ca="1">R1000+Q1001*$D1001</f>
        <v>0.46202501083840453</v>
      </c>
      <c r="S1001">
        <f t="shared" ca="1" si="2015"/>
        <v>0.6827880361290013</v>
      </c>
      <c r="U1001">
        <f ca="1">MEDIAN2(Q1001,Analysis!$B$5,2)</f>
        <v>-7.4648714117648396E-2</v>
      </c>
      <c r="V1001">
        <f t="shared" ref="V1001:W1001" ca="1" si="2090">V1000+U1001*$D1001</f>
        <v>0.46202501083840453</v>
      </c>
      <c r="W1001">
        <f t="shared" ca="1" si="2090"/>
        <v>0.6827880361290013</v>
      </c>
      <c r="Y1001">
        <f ca="1">AVERAGE2(U1001,Analysis!$B$5,2)</f>
        <v>-7.4648714117648396E-2</v>
      </c>
      <c r="Z1001">
        <f t="shared" ref="Z1001:AA1001" ca="1" si="2091">Z1000+Y1001*$D1001</f>
        <v>0.46202501083840453</v>
      </c>
      <c r="AA1001">
        <f t="shared" ca="1" si="2091"/>
        <v>0.6827880361290013</v>
      </c>
      <c r="AD1001">
        <f ca="1">IF(B1001&gt;0,C1001-Analysis!$B$14,0)</f>
        <v>-7.7470494942859958E-2</v>
      </c>
      <c r="AE1001">
        <f ca="1">IF(B1001&gt;0,AE1000+AD1001*$D1001,0)</f>
        <v>0.39306234268151052</v>
      </c>
      <c r="AF1001">
        <f ca="1">IF(B1001&gt;0,AF1000+AE1001*$D1001,0)</f>
        <v>-0.24906033734965355</v>
      </c>
      <c r="AG1001">
        <f ca="1">IF(AND(B1001&gt;Analysis!$B$34,B1001&lt;Analysis!$B$35),FilterInput(AD1001,Analysis!$B$29,Analysis!$B$30),0)</f>
        <v>0</v>
      </c>
      <c r="AH1001">
        <f ca="1">MEDIAN2(AG1001,Analysis!$B$5,2)</f>
        <v>0</v>
      </c>
      <c r="AI1001">
        <f ca="1">AVERAGE2(AH1001,Analysis!$B$6,2)</f>
        <v>0</v>
      </c>
      <c r="AJ1001">
        <f ca="1">INTEGRAL2(AI1001,$B1001,AJ1000,AI1000,$B1000,Analysis!$B$22)</f>
        <v>-0.6523852220626446</v>
      </c>
      <c r="AK1001">
        <f ca="1">IF(AND(B1001&lt;Analysis!$B$35,B1001&gt;Analysis!$B$34),INTEGRAL2(AJ1001,$B1001,AK1000,AJ1000,$B1000,Analysis!$B$23),0)</f>
        <v>0</v>
      </c>
      <c r="AM1001">
        <f>Analysis!$B$31*'Flight Input'!U1001+IF('Flight Input'!U1001 &gt; 0,Analysis!$B$32,0)</f>
        <v>0</v>
      </c>
      <c r="AN1001">
        <f ca="1">_xlfn.COVARIANCE.P($AK$102:$AK$1171,AM1001:AM2070)</f>
        <v>0</v>
      </c>
      <c r="AO1001">
        <f t="shared" ca="1" si="2011"/>
        <v>0</v>
      </c>
    </row>
    <row r="1002" spans="1:41" x14ac:dyDescent="0.3">
      <c r="A1002">
        <v>1000</v>
      </c>
      <c r="B1002">
        <f>'Flight Input'!M1002</f>
        <v>23.950268999993568</v>
      </c>
      <c r="C1002">
        <f ca="1">INDIRECT(CONCATENATE("'Flight Input'!",Analysis!$B$2,A1002+2))</f>
        <v>9.7767931500000014</v>
      </c>
      <c r="D1002">
        <f t="shared" si="2008"/>
        <v>2.1597999992081895E-2</v>
      </c>
      <c r="F1002">
        <f t="shared" ca="1" si="2012"/>
        <v>235.9438760246195</v>
      </c>
      <c r="G1002">
        <f t="shared" ca="1" si="2013"/>
        <v>2823.4599156408212</v>
      </c>
      <c r="I1002">
        <f>SUM(D$2:D1002)/COUNT(D$2:D1002)</f>
        <v>2.3897668999998133E-2</v>
      </c>
      <c r="J1002">
        <f>D1002/I1002</f>
        <v>0.90377015398797189</v>
      </c>
      <c r="L1002">
        <f ca="1">VARA(C$2:C1002)</f>
        <v>0.17130487110912776</v>
      </c>
      <c r="M1002">
        <f ca="1">(L1002-L1001)/D1002</f>
        <v>-7.2954533109780813E-3</v>
      </c>
      <c r="N1002">
        <f t="shared" ca="1" si="2014"/>
        <v>-0.1135521807990441</v>
      </c>
      <c r="O1002" t="b">
        <f ca="1">IF(OR(O1001,M1002*MIN((B1002-B$2)*Analysis!$B$19,1)&gt;Analysis!$B$18),TRUE,FALSE)</f>
        <v>1</v>
      </c>
      <c r="P1002">
        <f ca="1">IF(O1002,P1001,SUM(C$2:C1002)/COUNT(C$2:C1002))</f>
        <v>9.8538943641176484</v>
      </c>
      <c r="Q1002">
        <f ca="1">IF(O1002,C1002-P1002,0)</f>
        <v>-7.7101214117647032E-2</v>
      </c>
      <c r="R1002">
        <f ca="1">R1001+Q1002*$D1002</f>
        <v>0.46035977881650209</v>
      </c>
      <c r="S1002">
        <f t="shared" ca="1" si="2015"/>
        <v>0.6927308866282349</v>
      </c>
      <c r="U1002">
        <f ca="1">MEDIAN2(Q1002,Analysis!$B$5,2)</f>
        <v>-7.7101214117647032E-2</v>
      </c>
      <c r="V1002">
        <f t="shared" ref="V1002:W1002" ca="1" si="2092">V1001+U1002*$D1002</f>
        <v>0.46035977881650209</v>
      </c>
      <c r="W1002">
        <f t="shared" ca="1" si="2092"/>
        <v>0.6927308866282349</v>
      </c>
      <c r="Y1002">
        <f ca="1">AVERAGE2(U1002,Analysis!$B$5,2)</f>
        <v>-7.7101214117647032E-2</v>
      </c>
      <c r="Z1002">
        <f t="shared" ref="Z1002:AA1002" ca="1" si="2093">Z1001+Y1002*$D1002</f>
        <v>0.46035977881650209</v>
      </c>
      <c r="AA1002">
        <f t="shared" ca="1" si="2093"/>
        <v>0.6927308866282349</v>
      </c>
      <c r="AD1002">
        <f ca="1">IF(B1002&gt;0,C1002-Analysis!$B$14,0)</f>
        <v>-7.9922994942858594E-2</v>
      </c>
      <c r="AE1002">
        <f ca="1">IF(B1002&gt;0,AE1001+AD1002*$D1002,0)</f>
        <v>0.39133616583736752</v>
      </c>
      <c r="AF1002">
        <f ca="1">IF(B1002&gt;0,AF1001+AE1002*$D1002,0)</f>
        <v>-0.24060825884299672</v>
      </c>
      <c r="AG1002">
        <f ca="1">IF(AND(B1002&gt;Analysis!$B$34,B1002&lt;Analysis!$B$35),FilterInput(AD1002,Analysis!$B$29,Analysis!$B$30),0)</f>
        <v>0</v>
      </c>
      <c r="AH1002">
        <f ca="1">MEDIAN2(AG1002,Analysis!$B$5,2)</f>
        <v>0</v>
      </c>
      <c r="AI1002">
        <f ca="1">AVERAGE2(AH1002,Analysis!$B$6,2)</f>
        <v>0</v>
      </c>
      <c r="AJ1002">
        <f ca="1">INTEGRAL2(AI1002,$B1002,AJ1001,AI1001,$B1001,Analysis!$B$22)</f>
        <v>-0.6523852220626446</v>
      </c>
      <c r="AK1002">
        <f ca="1">IF(AND(B1002&lt;Analysis!$B$35,B1002&gt;Analysis!$B$34),INTEGRAL2(AJ1002,$B1002,AK1001,AJ1001,$B1001,Analysis!$B$23),0)</f>
        <v>0</v>
      </c>
      <c r="AM1002">
        <f>Analysis!$B$31*'Flight Input'!U1002+IF('Flight Input'!U1002 &gt; 0,Analysis!$B$32,0)</f>
        <v>0</v>
      </c>
      <c r="AN1002">
        <f ca="1">_xlfn.COVARIANCE.P($AK$102:$AK$1171,AM1002:AM2071)</f>
        <v>0</v>
      </c>
      <c r="AO1002">
        <f t="shared" ca="1" si="2011"/>
        <v>0</v>
      </c>
    </row>
    <row r="1003" spans="1:41" x14ac:dyDescent="0.3">
      <c r="A1003">
        <v>1001</v>
      </c>
      <c r="B1003">
        <f>'Flight Input'!M1003</f>
        <v>23.969091999999364</v>
      </c>
      <c r="C1003">
        <f ca="1">INDIRECT(CONCATENATE("'Flight Input'!",Analysis!$B$2,A1003+2))</f>
        <v>9.801867510000001</v>
      </c>
      <c r="D1003">
        <f t="shared" si="2008"/>
        <v>1.882300000579562E-2</v>
      </c>
      <c r="F1003">
        <f t="shared" ca="1" si="2012"/>
        <v>236.12837657681703</v>
      </c>
      <c r="G1003">
        <f t="shared" ca="1" si="2013"/>
        <v>2827.9045600744953</v>
      </c>
      <c r="I1003">
        <f>SUM(D$2:D1003)/COUNT(D$2:D1003)</f>
        <v>2.3892599400603325E-2</v>
      </c>
      <c r="J1003">
        <f>D1003/I1003</f>
        <v>0.78781716841242111</v>
      </c>
      <c r="L1003">
        <f ca="1">VARA(C$2:C1003)</f>
        <v>0.17114232180234701</v>
      </c>
      <c r="M1003">
        <f ca="1">(L1003-L1002)/D1003</f>
        <v>-8.6356747984222722E-3</v>
      </c>
      <c r="N1003">
        <f t="shared" ca="1" si="2014"/>
        <v>1.3321128402634654</v>
      </c>
      <c r="O1003" t="b">
        <f ca="1">IF(OR(O1002,M1003*MIN((B1003-B$2)*Analysis!$B$19,1)&gt;Analysis!$B$18),TRUE,FALSE)</f>
        <v>1</v>
      </c>
      <c r="P1003">
        <f ca="1">IF(O1003,P1002,SUM(C$2:C1003)/COUNT(C$2:C1003))</f>
        <v>9.8538943641176484</v>
      </c>
      <c r="Q1003">
        <f ca="1">IF(O1003,C1003-P1003,0)</f>
        <v>-5.2026854117647403E-2</v>
      </c>
      <c r="R1003">
        <f ca="1">R1002+Q1003*$D1003</f>
        <v>0.45938047734114407</v>
      </c>
      <c r="S1003">
        <f t="shared" ca="1" si="2015"/>
        <v>0.70137780535588967</v>
      </c>
      <c r="U1003">
        <f ca="1">MEDIAN2(Q1003,Analysis!$B$5,2)</f>
        <v>-5.2026854117647403E-2</v>
      </c>
      <c r="V1003">
        <f t="shared" ref="V1003:W1003" ca="1" si="2094">V1002+U1003*$D1003</f>
        <v>0.45938047734114407</v>
      </c>
      <c r="W1003">
        <f t="shared" ca="1" si="2094"/>
        <v>0.70137780535588967</v>
      </c>
      <c r="Y1003">
        <f ca="1">AVERAGE2(U1003,Analysis!$B$5,2)</f>
        <v>-5.2026854117647403E-2</v>
      </c>
      <c r="Z1003">
        <f t="shared" ref="Z1003:AA1003" ca="1" si="2095">Z1002+Y1003*$D1003</f>
        <v>0.45938047734114407</v>
      </c>
      <c r="AA1003">
        <f t="shared" ca="1" si="2095"/>
        <v>0.70137780535588967</v>
      </c>
      <c r="AD1003">
        <f ca="1">IF(B1003&gt;0,C1003-Analysis!$B$14,0)</f>
        <v>-5.4848634942858965E-2</v>
      </c>
      <c r="AE1003">
        <f ca="1">IF(B1003&gt;0,AE1002+AD1003*$D1003,0)</f>
        <v>0.39030374998152023</v>
      </c>
      <c r="AF1003">
        <f ca="1">IF(B1003&gt;0,AF1002+AE1003*$D1003,0)</f>
        <v>-0.2332615713548325</v>
      </c>
      <c r="AG1003">
        <f ca="1">IF(AND(B1003&gt;Analysis!$B$34,B1003&lt;Analysis!$B$35),FilterInput(AD1003,Analysis!$B$29,Analysis!$B$30),0)</f>
        <v>0</v>
      </c>
      <c r="AH1003">
        <f ca="1">MEDIAN2(AG1003,Analysis!$B$5,2)</f>
        <v>0</v>
      </c>
      <c r="AI1003">
        <f ca="1">AVERAGE2(AH1003,Analysis!$B$6,2)</f>
        <v>0</v>
      </c>
      <c r="AJ1003">
        <f ca="1">INTEGRAL2(AI1003,$B1003,AJ1002,AI1002,$B1002,Analysis!$B$22)</f>
        <v>-0.6523852220626446</v>
      </c>
      <c r="AK1003">
        <f ca="1">IF(AND(B1003&lt;Analysis!$B$35,B1003&gt;Analysis!$B$34),INTEGRAL2(AJ1003,$B1003,AK1002,AJ1002,$B1002,Analysis!$B$23),0)</f>
        <v>0</v>
      </c>
      <c r="AM1003">
        <f>Analysis!$B$31*'Flight Input'!U1003+IF('Flight Input'!U1003 &gt; 0,Analysis!$B$32,0)</f>
        <v>0</v>
      </c>
      <c r="AN1003">
        <f ca="1">_xlfn.COVARIANCE.P($AK$102:$AK$1171,AM1003:AM2072)</f>
        <v>0</v>
      </c>
      <c r="AO1003">
        <f t="shared" ca="1" si="2011"/>
        <v>0</v>
      </c>
    </row>
    <row r="1004" spans="1:41" x14ac:dyDescent="0.3">
      <c r="A1004">
        <v>1002</v>
      </c>
      <c r="B1004">
        <f>'Flight Input'!M1004</f>
        <v>23.991341999993892</v>
      </c>
      <c r="C1004">
        <f ca="1">INDIRECT(CONCATENATE("'Flight Input'!",Analysis!$B$2,A1004+2))</f>
        <v>9.8538997500000001</v>
      </c>
      <c r="D1004">
        <f t="shared" si="2008"/>
        <v>2.224999999452848E-2</v>
      </c>
      <c r="F1004">
        <f t="shared" ca="1" si="2012"/>
        <v>236.34762584620063</v>
      </c>
      <c r="G1004">
        <f t="shared" ca="1" si="2013"/>
        <v>2833.1632947482799</v>
      </c>
      <c r="I1004">
        <f>SUM(D$2:D1004)/COUNT(D$2:D1004)</f>
        <v>2.3890960079838777E-2</v>
      </c>
      <c r="J1004">
        <f>D1004/I1004</f>
        <v>0.93131460268542832</v>
      </c>
      <c r="L1004">
        <f ca="1">VARA(C$2:C1004)</f>
        <v>0.17097316613192881</v>
      </c>
      <c r="M1004">
        <f ca="1">(L1004-L1003)/D1004</f>
        <v>-7.6025020431368358E-3</v>
      </c>
      <c r="N1004">
        <f t="shared" ca="1" si="2014"/>
        <v>2.338527641024466</v>
      </c>
      <c r="O1004" t="b">
        <f ca="1">IF(OR(O1003,M1004*MIN((B1004-B$2)*Analysis!$B$19,1)&gt;Analysis!$B$18),TRUE,FALSE)</f>
        <v>1</v>
      </c>
      <c r="P1004">
        <f ca="1">IF(O1004,P1003,SUM(C$2:C1004)/COUNT(C$2:C1004))</f>
        <v>9.8538943641176484</v>
      </c>
      <c r="Q1004">
        <f ca="1">IF(O1004,C1004-P1004,0)</f>
        <v>5.385882351660598E-6</v>
      </c>
      <c r="R1004">
        <f ca="1">R1003+Q1004*$D1004</f>
        <v>0.45938059717702634</v>
      </c>
      <c r="S1004">
        <f t="shared" ca="1" si="2015"/>
        <v>0.71159902364056504</v>
      </c>
      <c r="U1004">
        <f ca="1">MEDIAN2(Q1004,Analysis!$B$5,2)</f>
        <v>5.385882351660598E-6</v>
      </c>
      <c r="V1004">
        <f t="shared" ref="V1004:W1004" ca="1" si="2096">V1003+U1004*$D1004</f>
        <v>0.45938059717702634</v>
      </c>
      <c r="W1004">
        <f t="shared" ca="1" si="2096"/>
        <v>0.71159902364056504</v>
      </c>
      <c r="Y1004">
        <f ca="1">AVERAGE2(U1004,Analysis!$B$5,2)</f>
        <v>5.385882351660598E-6</v>
      </c>
      <c r="Z1004">
        <f t="shared" ref="Z1004:AA1004" ca="1" si="2097">Z1003+Y1004*$D1004</f>
        <v>0.45938059717702634</v>
      </c>
      <c r="AA1004">
        <f t="shared" ca="1" si="2097"/>
        <v>0.71159902364056504</v>
      </c>
      <c r="AD1004">
        <f ca="1">IF(B1004&gt;0,C1004-Analysis!$B$14,0)</f>
        <v>-2.8163949428599011E-3</v>
      </c>
      <c r="AE1004">
        <f ca="1">IF(B1004&gt;0,AE1003+AD1004*$D1004,0)</f>
        <v>0.39024108519405704</v>
      </c>
      <c r="AF1004">
        <f ca="1">IF(B1004&gt;0,AF1003+AE1004*$D1004,0)</f>
        <v>-0.22457870721139994</v>
      </c>
      <c r="AG1004">
        <f ca="1">IF(AND(B1004&gt;Analysis!$B$34,B1004&lt;Analysis!$B$35),FilterInput(AD1004,Analysis!$B$29,Analysis!$B$30),0)</f>
        <v>0</v>
      </c>
      <c r="AH1004">
        <f ca="1">MEDIAN2(AG1004,Analysis!$B$5,2)</f>
        <v>0</v>
      </c>
      <c r="AI1004">
        <f ca="1">AVERAGE2(AH1004,Analysis!$B$6,2)</f>
        <v>0</v>
      </c>
      <c r="AJ1004">
        <f ca="1">INTEGRAL2(AI1004,$B1004,AJ1003,AI1003,$B1003,Analysis!$B$22)</f>
        <v>-0.6523852220626446</v>
      </c>
      <c r="AK1004">
        <f ca="1">IF(AND(B1004&lt;Analysis!$B$35,B1004&gt;Analysis!$B$34),INTEGRAL2(AJ1004,$B1004,AK1003,AJ1003,$B1003,Analysis!$B$23),0)</f>
        <v>0</v>
      </c>
      <c r="AM1004">
        <f>Analysis!$B$31*'Flight Input'!U1004+IF('Flight Input'!U1004 &gt; 0,Analysis!$B$32,0)</f>
        <v>0</v>
      </c>
      <c r="AN1004">
        <f ca="1">_xlfn.COVARIANCE.P($AK$102:$AK$1171,AM1004:AM2073)</f>
        <v>0</v>
      </c>
      <c r="AO1004">
        <f t="shared" ca="1" si="2011"/>
        <v>0</v>
      </c>
    </row>
    <row r="1005" spans="1:41" x14ac:dyDescent="0.3">
      <c r="A1005">
        <v>1003</v>
      </c>
      <c r="B1005">
        <f>'Flight Input'!M1005</f>
        <v>24.004977999997209</v>
      </c>
      <c r="C1005">
        <f ca="1">INDIRECT(CONCATENATE("'Flight Input'!",Analysis!$B$2,A1005+2))</f>
        <v>9.8468954100000001</v>
      </c>
      <c r="D1005">
        <f t="shared" si="2008"/>
        <v>1.363600000331644E-2</v>
      </c>
      <c r="F1005">
        <f t="shared" ca="1" si="2012"/>
        <v>236.48189811204404</v>
      </c>
      <c r="G1005">
        <f t="shared" ca="1" si="2013"/>
        <v>2836.3879619117201</v>
      </c>
      <c r="I1005">
        <f>SUM(D$2:D1005)/COUNT(D$2:D1005)</f>
        <v>2.3880735792623901E-2</v>
      </c>
      <c r="J1005">
        <f>D1005/I1005</f>
        <v>0.57100418185306601</v>
      </c>
      <c r="L1005">
        <f ca="1">VARA(C$2:C1005)</f>
        <v>0.17080495955311401</v>
      </c>
      <c r="M1005">
        <f ca="1">(L1005-L1004)/D1005</f>
        <v>-1.2335478056167193E-2</v>
      </c>
      <c r="N1005">
        <f t="shared" ca="1" si="2014"/>
        <v>-0.51366529761633928</v>
      </c>
      <c r="O1005" t="b">
        <f ca="1">IF(OR(O1004,M1005*MIN((B1005-B$2)*Analysis!$B$19,1)&gt;Analysis!$B$18),TRUE,FALSE)</f>
        <v>1</v>
      </c>
      <c r="P1005">
        <f ca="1">IF(O1005,P1004,SUM(C$2:C1005)/COUNT(C$2:C1005))</f>
        <v>9.8538943641176484</v>
      </c>
      <c r="Q1005">
        <f ca="1">IF(O1005,C1005-P1005,0)</f>
        <v>-6.9989541176482817E-3</v>
      </c>
      <c r="R1005">
        <f ca="1">R1004+Q1005*$D1005</f>
        <v>0.45928515943865489</v>
      </c>
      <c r="S1005">
        <f t="shared" ca="1" si="2015"/>
        <v>0.71786183607619369</v>
      </c>
      <c r="U1005">
        <f ca="1">MEDIAN2(Q1005,Analysis!$B$5,2)</f>
        <v>-6.9989541176482817E-3</v>
      </c>
      <c r="V1005">
        <f t="shared" ref="V1005:W1005" ca="1" si="2098">V1004+U1005*$D1005</f>
        <v>0.45928515943865489</v>
      </c>
      <c r="W1005">
        <f t="shared" ca="1" si="2098"/>
        <v>0.71786183607619369</v>
      </c>
      <c r="Y1005">
        <f ca="1">AVERAGE2(U1005,Analysis!$B$5,2)</f>
        <v>-6.9989541176482817E-3</v>
      </c>
      <c r="Z1005">
        <f t="shared" ref="Z1005:AA1005" ca="1" si="2099">Z1004+Y1005*$D1005</f>
        <v>0.45928515943865489</v>
      </c>
      <c r="AA1005">
        <f t="shared" ca="1" si="2099"/>
        <v>0.71786183607619369</v>
      </c>
      <c r="AD1005">
        <f ca="1">IF(B1005&gt;0,C1005-Analysis!$B$14,0)</f>
        <v>-9.8207349428598434E-3</v>
      </c>
      <c r="AE1005">
        <f ca="1">IF(B1005&gt;0,AE1004+AD1005*$D1005,0)</f>
        <v>0.39010716965234365</v>
      </c>
      <c r="AF1005">
        <f ca="1">IF(B1005&gt;0,AF1004+AE1005*$D1005,0)</f>
        <v>-0.21925920584472683</v>
      </c>
      <c r="AG1005">
        <f ca="1">IF(AND(B1005&gt;Analysis!$B$34,B1005&lt;Analysis!$B$35),FilterInput(AD1005,Analysis!$B$29,Analysis!$B$30),0)</f>
        <v>0</v>
      </c>
      <c r="AH1005">
        <f ca="1">MEDIAN2(AG1005,Analysis!$B$5,2)</f>
        <v>0</v>
      </c>
      <c r="AI1005">
        <f ca="1">AVERAGE2(AH1005,Analysis!$B$6,2)</f>
        <v>0</v>
      </c>
      <c r="AJ1005">
        <f ca="1">INTEGRAL2(AI1005,$B1005,AJ1004,AI1004,$B1004,Analysis!$B$22)</f>
        <v>-0.6523852220626446</v>
      </c>
      <c r="AK1005">
        <f ca="1">IF(AND(B1005&lt;Analysis!$B$35,B1005&gt;Analysis!$B$34),INTEGRAL2(AJ1005,$B1005,AK1004,AJ1004,$B1004,Analysis!$B$23),0)</f>
        <v>0</v>
      </c>
      <c r="AM1005">
        <f>Analysis!$B$31*'Flight Input'!U1005+IF('Flight Input'!U1005 &gt; 0,Analysis!$B$32,0)</f>
        <v>0</v>
      </c>
      <c r="AN1005">
        <f ca="1">_xlfn.COVARIANCE.P($AK$102:$AK$1171,AM1005:AM2074)</f>
        <v>0</v>
      </c>
      <c r="AO1005">
        <f t="shared" ca="1" si="2011"/>
        <v>0</v>
      </c>
    </row>
    <row r="1006" spans="1:41" x14ac:dyDescent="0.3">
      <c r="A1006">
        <v>1004</v>
      </c>
      <c r="B1006">
        <f>'Flight Input'!M1006</f>
        <v>24.030178000000888</v>
      </c>
      <c r="C1006">
        <f ca="1">INDIRECT(CONCATENATE("'Flight Input'!",Analysis!$B$2,A1006+2))</f>
        <v>9.8491026600000016</v>
      </c>
      <c r="D1006">
        <f t="shared" si="2008"/>
        <v>2.5200000003678724E-2</v>
      </c>
      <c r="F1006">
        <f t="shared" ca="1" si="2012"/>
        <v>236.73009549911228</v>
      </c>
      <c r="G1006">
        <f t="shared" ca="1" si="2013"/>
        <v>2842.3535603191685</v>
      </c>
      <c r="I1006">
        <f>SUM(D$2:D1006)/COUNT(D$2:D1006)</f>
        <v>2.3882049800802243E-2</v>
      </c>
      <c r="J1006">
        <f>D1006/I1006</f>
        <v>1.0551858074943052</v>
      </c>
      <c r="L1006">
        <f ca="1">VARA(C$2:C1006)</f>
        <v>0.17063687960572985</v>
      </c>
      <c r="M1006">
        <f ca="1">(L1006-L1005)/D1006</f>
        <v>-6.6698391809373913E-3</v>
      </c>
      <c r="N1006">
        <f t="shared" ca="1" si="2014"/>
        <v>8.7589285701556371E-2</v>
      </c>
      <c r="O1006" t="b">
        <f ca="1">IF(OR(O1005,M1006*MIN((B1006-B$2)*Analysis!$B$19,1)&gt;Analysis!$B$18),TRUE,FALSE)</f>
        <v>1</v>
      </c>
      <c r="P1006">
        <f ca="1">IF(O1006,P1005,SUM(C$2:C1006)/COUNT(C$2:C1006))</f>
        <v>9.8538943641176484</v>
      </c>
      <c r="Q1006">
        <f ca="1">IF(O1006,C1006-P1006,0)</f>
        <v>-4.7917041176468445E-3</v>
      </c>
      <c r="R1006">
        <f ca="1">R1005+Q1006*$D1006</f>
        <v>0.45916440849487256</v>
      </c>
      <c r="S1006">
        <f t="shared" ca="1" si="2015"/>
        <v>0.72943277917195359</v>
      </c>
      <c r="U1006">
        <f ca="1">MEDIAN2(Q1006,Analysis!$B$5,2)</f>
        <v>-4.7917041176468445E-3</v>
      </c>
      <c r="V1006">
        <f t="shared" ref="V1006:W1006" ca="1" si="2100">V1005+U1006*$D1006</f>
        <v>0.45916440849487256</v>
      </c>
      <c r="W1006">
        <f t="shared" ca="1" si="2100"/>
        <v>0.72943277917195359</v>
      </c>
      <c r="Y1006">
        <f ca="1">AVERAGE2(U1006,Analysis!$B$5,2)</f>
        <v>-4.7917041176468445E-3</v>
      </c>
      <c r="Z1006">
        <f t="shared" ref="Z1006:AA1006" ca="1" si="2101">Z1005+Y1006*$D1006</f>
        <v>0.45916440849487256</v>
      </c>
      <c r="AA1006">
        <f t="shared" ca="1" si="2101"/>
        <v>0.72943277917195359</v>
      </c>
      <c r="AD1006">
        <f ca="1">IF(B1006&gt;0,C1006-Analysis!$B$14,0)</f>
        <v>-7.6134849428584062E-3</v>
      </c>
      <c r="AE1006">
        <f ca="1">IF(B1006&gt;0,AE1005+AD1006*$D1006,0)</f>
        <v>0.3899153098317556</v>
      </c>
      <c r="AF1006">
        <f ca="1">IF(B1006&gt;0,AF1005+AE1006*$D1006,0)</f>
        <v>-0.20943334003553221</v>
      </c>
      <c r="AG1006">
        <f ca="1">IF(AND(B1006&gt;Analysis!$B$34,B1006&lt;Analysis!$B$35),FilterInput(AD1006,Analysis!$B$29,Analysis!$B$30),0)</f>
        <v>0</v>
      </c>
      <c r="AH1006">
        <f ca="1">MEDIAN2(AG1006,Analysis!$B$5,2)</f>
        <v>0</v>
      </c>
      <c r="AI1006">
        <f ca="1">AVERAGE2(AH1006,Analysis!$B$6,2)</f>
        <v>0</v>
      </c>
      <c r="AJ1006">
        <f ca="1">INTEGRAL2(AI1006,$B1006,AJ1005,AI1005,$B1005,Analysis!$B$22)</f>
        <v>-0.6523852220626446</v>
      </c>
      <c r="AK1006">
        <f ca="1">IF(AND(B1006&lt;Analysis!$B$35,B1006&gt;Analysis!$B$34),INTEGRAL2(AJ1006,$B1006,AK1005,AJ1005,$B1005,Analysis!$B$23),0)</f>
        <v>0</v>
      </c>
      <c r="AM1006">
        <f>Analysis!$B$31*'Flight Input'!U1006+IF('Flight Input'!U1006 &gt; 0,Analysis!$B$32,0)</f>
        <v>0</v>
      </c>
      <c r="AN1006">
        <f ca="1">_xlfn.COVARIANCE.P($AK$102:$AK$1171,AM1006:AM2075)</f>
        <v>0</v>
      </c>
      <c r="AO1006">
        <f t="shared" ca="1" si="2011"/>
        <v>0</v>
      </c>
    </row>
    <row r="1007" spans="1:41" x14ac:dyDescent="0.3">
      <c r="A1007">
        <v>1005</v>
      </c>
      <c r="B1007">
        <f>'Flight Input'!M1007</f>
        <v>24.051252999997814</v>
      </c>
      <c r="C1007">
        <f ca="1">INDIRECT(CONCATENATE("'Flight Input'!",Analysis!$B$2,A1007+2))</f>
        <v>9.8509175100000004</v>
      </c>
      <c r="D1007">
        <f t="shared" si="2008"/>
        <v>2.1074999996926636E-2</v>
      </c>
      <c r="F1007">
        <f t="shared" ca="1" si="2012"/>
        <v>236.93770358560525</v>
      </c>
      <c r="G1007">
        <f t="shared" ca="1" si="2013"/>
        <v>2847.3470224215071</v>
      </c>
      <c r="I1007">
        <f>SUM(D$2:D1007)/COUNT(D$2:D1007)</f>
        <v>2.3879256716420275E-2</v>
      </c>
      <c r="J1007">
        <f>D1007/I1007</f>
        <v>0.88256515884075537</v>
      </c>
      <c r="L1007">
        <f ca="1">VARA(C$2:C1007)</f>
        <v>0.17046896997186201</v>
      </c>
      <c r="M1007">
        <f ca="1">(L1007-L1006)/D1007</f>
        <v>-7.9672424148197959E-3</v>
      </c>
      <c r="N1007">
        <f t="shared" ca="1" si="2014"/>
        <v>8.611387901606038E-2</v>
      </c>
      <c r="O1007" t="b">
        <f ca="1">IF(OR(O1006,M1007*MIN((B1007-B$2)*Analysis!$B$19,1)&gt;Analysis!$B$18),TRUE,FALSE)</f>
        <v>1</v>
      </c>
      <c r="P1007">
        <f ca="1">IF(O1007,P1006,SUM(C$2:C1007)/COUNT(C$2:C1007))</f>
        <v>9.8538943641176484</v>
      </c>
      <c r="Q1007">
        <f ca="1">IF(O1007,C1007-P1007,0)</f>
        <v>-2.9768541176480312E-3</v>
      </c>
      <c r="R1007">
        <f ca="1">R1006+Q1007*$D1007</f>
        <v>0.45910167129435225</v>
      </c>
      <c r="S1007">
        <f t="shared" ca="1" si="2015"/>
        <v>0.73910834689307103</v>
      </c>
      <c r="U1007">
        <f ca="1">MEDIAN2(Q1007,Analysis!$B$5,2)</f>
        <v>-2.9768541176480312E-3</v>
      </c>
      <c r="V1007">
        <f t="shared" ref="V1007:W1007" ca="1" si="2102">V1006+U1007*$D1007</f>
        <v>0.45910167129435225</v>
      </c>
      <c r="W1007">
        <f t="shared" ca="1" si="2102"/>
        <v>0.73910834689307103</v>
      </c>
      <c r="Y1007">
        <f ca="1">AVERAGE2(U1007,Analysis!$B$5,2)</f>
        <v>-2.9768541176480312E-3</v>
      </c>
      <c r="Z1007">
        <f t="shared" ref="Z1007:AA1007" ca="1" si="2103">Z1006+Y1007*$D1007</f>
        <v>0.45910167129435225</v>
      </c>
      <c r="AA1007">
        <f t="shared" ca="1" si="2103"/>
        <v>0.73910834689307103</v>
      </c>
      <c r="AD1007">
        <f ca="1">IF(B1007&gt;0,C1007-Analysis!$B$14,0)</f>
        <v>-5.7986349428595929E-3</v>
      </c>
      <c r="AE1007">
        <f ca="1">IF(B1007&gt;0,AE1006+AD1007*$D1007,0)</f>
        <v>0.38979310360035263</v>
      </c>
      <c r="AF1007">
        <f ca="1">IF(B1007&gt;0,AF1006+AE1007*$D1007,0)</f>
        <v>-0.20121845037835276</v>
      </c>
      <c r="AG1007">
        <f ca="1">IF(AND(B1007&gt;Analysis!$B$34,B1007&lt;Analysis!$B$35),FilterInput(AD1007,Analysis!$B$29,Analysis!$B$30),0)</f>
        <v>0</v>
      </c>
      <c r="AH1007">
        <f ca="1">MEDIAN2(AG1007,Analysis!$B$5,2)</f>
        <v>0</v>
      </c>
      <c r="AI1007">
        <f ca="1">AVERAGE2(AH1007,Analysis!$B$6,2)</f>
        <v>0</v>
      </c>
      <c r="AJ1007">
        <f ca="1">INTEGRAL2(AI1007,$B1007,AJ1006,AI1006,$B1006,Analysis!$B$22)</f>
        <v>-0.6523852220626446</v>
      </c>
      <c r="AK1007">
        <f ca="1">IF(AND(B1007&lt;Analysis!$B$35,B1007&gt;Analysis!$B$34),INTEGRAL2(AJ1007,$B1007,AK1006,AJ1006,$B1006,Analysis!$B$23),0)</f>
        <v>0</v>
      </c>
      <c r="AM1007">
        <f>Analysis!$B$31*'Flight Input'!U1007+IF('Flight Input'!U1007 &gt; 0,Analysis!$B$32,0)</f>
        <v>0</v>
      </c>
      <c r="AN1007">
        <f ca="1">_xlfn.COVARIANCE.P($AK$102:$AK$1171,AM1007:AM2076)</f>
        <v>0</v>
      </c>
      <c r="AO1007">
        <f t="shared" ca="1" si="2011"/>
        <v>0</v>
      </c>
    </row>
    <row r="1008" spans="1:41" x14ac:dyDescent="0.3">
      <c r="A1008">
        <v>1006</v>
      </c>
      <c r="B1008">
        <f>'Flight Input'!M1008</f>
        <v>24.071083000002545</v>
      </c>
      <c r="C1008">
        <f ca="1">INDIRECT(CONCATENATE("'Flight Input'!",Analysis!$B$2,A1008+2))</f>
        <v>9.8672021099999991</v>
      </c>
      <c r="D1008">
        <f t="shared" si="2008"/>
        <v>1.9830000004731119E-2</v>
      </c>
      <c r="F1008">
        <f t="shared" ca="1" si="2012"/>
        <v>237.13337020349323</v>
      </c>
      <c r="G1008">
        <f t="shared" ca="1" si="2013"/>
        <v>2852.0493771537645</v>
      </c>
      <c r="I1008">
        <f>SUM(D$2:D1008)/COUNT(D$2:D1008)</f>
        <v>2.3875231610345039E-2</v>
      </c>
      <c r="J1008">
        <f>D1008/I1008</f>
        <v>0.83056785912555764</v>
      </c>
      <c r="L1008">
        <f ca="1">VARA(C$2:C1008)</f>
        <v>0.17030024925254639</v>
      </c>
      <c r="M1008">
        <f ca="1">(L1008-L1007)/D1008</f>
        <v>-8.5083569982533601E-3</v>
      </c>
      <c r="N1008">
        <f t="shared" ca="1" si="2014"/>
        <v>0.82121028724727774</v>
      </c>
      <c r="O1008" t="b">
        <f ca="1">IF(OR(O1007,M1008*MIN((B1008-B$2)*Analysis!$B$19,1)&gt;Analysis!$B$18),TRUE,FALSE)</f>
        <v>1</v>
      </c>
      <c r="P1008">
        <f ca="1">IF(O1008,P1007,SUM(C$2:C1008)/COUNT(C$2:C1008))</f>
        <v>9.8538943641176484</v>
      </c>
      <c r="Q1008">
        <f ca="1">IF(O1008,C1008-P1008,0)</f>
        <v>1.330774588235073E-2</v>
      </c>
      <c r="R1008">
        <f ca="1">R1007+Q1008*$D1008</f>
        <v>0.45936556389526223</v>
      </c>
      <c r="S1008">
        <f t="shared" ca="1" si="2015"/>
        <v>0.7482175660272874</v>
      </c>
      <c r="U1008">
        <f ca="1">MEDIAN2(Q1008,Analysis!$B$5,2)</f>
        <v>1.330774588235073E-2</v>
      </c>
      <c r="V1008">
        <f t="shared" ref="V1008:W1008" ca="1" si="2104">V1007+U1008*$D1008</f>
        <v>0.45936556389526223</v>
      </c>
      <c r="W1008">
        <f t="shared" ca="1" si="2104"/>
        <v>0.7482175660272874</v>
      </c>
      <c r="Y1008">
        <f ca="1">AVERAGE2(U1008,Analysis!$B$5,2)</f>
        <v>1.330774588235073E-2</v>
      </c>
      <c r="Z1008">
        <f t="shared" ref="Z1008:AA1008" ca="1" si="2105">Z1007+Y1008*$D1008</f>
        <v>0.45936556389526223</v>
      </c>
      <c r="AA1008">
        <f t="shared" ca="1" si="2105"/>
        <v>0.7482175660272874</v>
      </c>
      <c r="AD1008">
        <f ca="1">IF(B1008&gt;0,C1008-Analysis!$B$14,0)</f>
        <v>1.0485965057139168E-2</v>
      </c>
      <c r="AE1008">
        <f ca="1">IF(B1008&gt;0,AE1007+AD1008*$D1008,0)</f>
        <v>0.39000104028748533</v>
      </c>
      <c r="AF1008">
        <f ca="1">IF(B1008&gt;0,AF1007+AE1008*$D1008,0)</f>
        <v>-0.19348472974760678</v>
      </c>
      <c r="AG1008">
        <f ca="1">IF(AND(B1008&gt;Analysis!$B$34,B1008&lt;Analysis!$B$35),FilterInput(AD1008,Analysis!$B$29,Analysis!$B$30),0)</f>
        <v>0</v>
      </c>
      <c r="AH1008">
        <f ca="1">MEDIAN2(AG1008,Analysis!$B$5,2)</f>
        <v>0</v>
      </c>
      <c r="AI1008">
        <f ca="1">AVERAGE2(AH1008,Analysis!$B$6,2)</f>
        <v>0</v>
      </c>
      <c r="AJ1008">
        <f ca="1">INTEGRAL2(AI1008,$B1008,AJ1007,AI1007,$B1007,Analysis!$B$22)</f>
        <v>-0.6523852220626446</v>
      </c>
      <c r="AK1008">
        <f ca="1">IF(AND(B1008&lt;Analysis!$B$35,B1008&gt;Analysis!$B$34),INTEGRAL2(AJ1008,$B1008,AK1007,AJ1007,$B1007,Analysis!$B$23),0)</f>
        <v>0</v>
      </c>
      <c r="AM1008">
        <f>Analysis!$B$31*'Flight Input'!U1008+IF('Flight Input'!U1008 &gt; 0,Analysis!$B$32,0)</f>
        <v>0</v>
      </c>
      <c r="AN1008">
        <f ca="1">_xlfn.COVARIANCE.P($AK$102:$AK$1171,AM1008:AM2077)</f>
        <v>0</v>
      </c>
      <c r="AO1008">
        <f t="shared" ca="1" si="2011"/>
        <v>0</v>
      </c>
    </row>
    <row r="1009" spans="1:41" x14ac:dyDescent="0.3">
      <c r="A1009">
        <v>1007</v>
      </c>
      <c r="B1009">
        <f>'Flight Input'!M1009</f>
        <v>24.08887799999502</v>
      </c>
      <c r="C1009">
        <f ca="1">INDIRECT(CONCATENATE("'Flight Input'!",Analysis!$B$2,A1009+2))</f>
        <v>9.85654845</v>
      </c>
      <c r="D1009">
        <f t="shared" si="2008"/>
        <v>1.7794999992474914E-2</v>
      </c>
      <c r="F1009">
        <f t="shared" ca="1" si="2012"/>
        <v>237.3087674830868</v>
      </c>
      <c r="G1009">
        <f t="shared" ca="1" si="2013"/>
        <v>2856.2722866693402</v>
      </c>
      <c r="I1009">
        <f>SUM(D$2:D1009)/COUNT(D$2:D1009)</f>
        <v>2.3869193644488168E-2</v>
      </c>
      <c r="J1009">
        <f>D1009/I1009</f>
        <v>0.74552162329053384</v>
      </c>
      <c r="L1009">
        <f ca="1">VARA(C$2:C1009)</f>
        <v>0.17013254793053695</v>
      </c>
      <c r="M1009">
        <f ca="1">(L1009-L1008)/D1009</f>
        <v>-9.4240697994018626E-3</v>
      </c>
      <c r="N1009">
        <f t="shared" ca="1" si="2014"/>
        <v>-0.59868839586986811</v>
      </c>
      <c r="O1009" t="b">
        <f ca="1">IF(OR(O1008,M1009*MIN((B1009-B$2)*Analysis!$B$19,1)&gt;Analysis!$B$18),TRUE,FALSE)</f>
        <v>1</v>
      </c>
      <c r="P1009">
        <f ca="1">IF(O1009,P1008,SUM(C$2:C1009)/COUNT(C$2:C1009))</f>
        <v>9.8538943641176484</v>
      </c>
      <c r="Q1009">
        <f ca="1">IF(O1009,C1009-P1009,0)</f>
        <v>2.6540858823516089E-3</v>
      </c>
      <c r="R1009">
        <f ca="1">R1008+Q1009*$D1009</f>
        <v>0.4594127933535187</v>
      </c>
      <c r="S1009">
        <f t="shared" ca="1" si="2015"/>
        <v>0.75639281668155611</v>
      </c>
      <c r="U1009">
        <f ca="1">MEDIAN2(Q1009,Analysis!$B$5,2)</f>
        <v>2.6540858823516089E-3</v>
      </c>
      <c r="V1009">
        <f t="shared" ref="V1009:W1009" ca="1" si="2106">V1008+U1009*$D1009</f>
        <v>0.4594127933535187</v>
      </c>
      <c r="W1009">
        <f t="shared" ca="1" si="2106"/>
        <v>0.75639281668155611</v>
      </c>
      <c r="Y1009">
        <f ca="1">AVERAGE2(U1009,Analysis!$B$5,2)</f>
        <v>2.6540858823516089E-3</v>
      </c>
      <c r="Z1009">
        <f t="shared" ref="Z1009:AA1009" ca="1" si="2107">Z1008+Y1009*$D1009</f>
        <v>0.4594127933535187</v>
      </c>
      <c r="AA1009">
        <f t="shared" ca="1" si="2107"/>
        <v>0.75639281668155611</v>
      </c>
      <c r="AD1009">
        <f ca="1">IF(B1009&gt;0,C1009-Analysis!$B$14,0)</f>
        <v>-1.6769494285995279E-4</v>
      </c>
      <c r="AE1009">
        <f ca="1">IF(B1009&gt;0,AE1008+AD1009*$D1009,0)</f>
        <v>0.38999805615597838</v>
      </c>
      <c r="AF1009">
        <f ca="1">IF(B1009&gt;0,AF1008+AE1009*$D1009,0)</f>
        <v>-0.18654471434124592</v>
      </c>
      <c r="AG1009">
        <f ca="1">IF(AND(B1009&gt;Analysis!$B$34,B1009&lt;Analysis!$B$35),FilterInput(AD1009,Analysis!$B$29,Analysis!$B$30),0)</f>
        <v>0</v>
      </c>
      <c r="AH1009">
        <f ca="1">MEDIAN2(AG1009,Analysis!$B$5,2)</f>
        <v>0</v>
      </c>
      <c r="AI1009">
        <f ca="1">AVERAGE2(AH1009,Analysis!$B$6,2)</f>
        <v>0</v>
      </c>
      <c r="AJ1009">
        <f ca="1">INTEGRAL2(AI1009,$B1009,AJ1008,AI1008,$B1008,Analysis!$B$22)</f>
        <v>-0.6523852220626446</v>
      </c>
      <c r="AK1009">
        <f ca="1">IF(AND(B1009&lt;Analysis!$B$35,B1009&gt;Analysis!$B$34),INTEGRAL2(AJ1009,$B1009,AK1008,AJ1008,$B1008,Analysis!$B$23),0)</f>
        <v>0</v>
      </c>
      <c r="AM1009">
        <f>Analysis!$B$31*'Flight Input'!U1009+IF('Flight Input'!U1009 &gt; 0,Analysis!$B$32,0)</f>
        <v>0</v>
      </c>
      <c r="AN1009">
        <f ca="1">_xlfn.COVARIANCE.P($AK$102:$AK$1171,AM1009:AM2078)</f>
        <v>0</v>
      </c>
      <c r="AO1009">
        <f t="shared" ca="1" si="2011"/>
        <v>0</v>
      </c>
    </row>
    <row r="1010" spans="1:41" x14ac:dyDescent="0.3">
      <c r="A1010">
        <v>1008</v>
      </c>
      <c r="B1010">
        <f>'Flight Input'!M1010</f>
        <v>24.109505000000354</v>
      </c>
      <c r="C1010">
        <f ca="1">INDIRECT(CONCATENATE("'Flight Input'!",Analysis!$B$2,A1010+2))</f>
        <v>9.8449726500000008</v>
      </c>
      <c r="D1010">
        <f t="shared" si="2008"/>
        <v>2.0627000005333684E-2</v>
      </c>
      <c r="F1010">
        <f t="shared" ca="1" si="2012"/>
        <v>237.51183973399085</v>
      </c>
      <c r="G1010">
        <f t="shared" ca="1" si="2013"/>
        <v>2861.1714433888001</v>
      </c>
      <c r="I1010">
        <f>SUM(D$2:D1010)/COUNT(D$2:D1010)</f>
        <v>2.3865977182544559E-2</v>
      </c>
      <c r="J1010">
        <f>D1010/I1010</f>
        <v>0.86428474508138542</v>
      </c>
      <c r="L1010">
        <f ca="1">VARA(C$2:C1010)</f>
        <v>0.16996617508498466</v>
      </c>
      <c r="M1010">
        <f ca="1">(L1010-L1009)/D1010</f>
        <v>-8.0657800702609445E-3</v>
      </c>
      <c r="N1010">
        <f t="shared" ca="1" si="2014"/>
        <v>-0.56119648989218029</v>
      </c>
      <c r="O1010" t="b">
        <f ca="1">IF(OR(O1009,M1010*MIN((B1010-B$2)*Analysis!$B$19,1)&gt;Analysis!$B$18),TRUE,FALSE)</f>
        <v>1</v>
      </c>
      <c r="P1010">
        <f ca="1">IF(O1010,P1009,SUM(C$2:C1010)/COUNT(C$2:C1010))</f>
        <v>9.8538943641176484</v>
      </c>
      <c r="Q1010">
        <f ca="1">IF(O1010,C1010-P1010,0)</f>
        <v>-8.9217141176476389E-3</v>
      </c>
      <c r="R1010">
        <f ca="1">R1009+Q1010*$D1010</f>
        <v>0.4592287651563664</v>
      </c>
      <c r="S1010">
        <f t="shared" ca="1" si="2015"/>
        <v>0.7658653284228859</v>
      </c>
      <c r="U1010">
        <f ca="1">MEDIAN2(Q1010,Analysis!$B$5,2)</f>
        <v>-8.9217141176476389E-3</v>
      </c>
      <c r="V1010">
        <f t="shared" ref="V1010:W1010" ca="1" si="2108">V1009+U1010*$D1010</f>
        <v>0.4592287651563664</v>
      </c>
      <c r="W1010">
        <f t="shared" ca="1" si="2108"/>
        <v>0.7658653284228859</v>
      </c>
      <c r="Y1010">
        <f ca="1">AVERAGE2(U1010,Analysis!$B$5,2)</f>
        <v>-8.9217141176476389E-3</v>
      </c>
      <c r="Z1010">
        <f t="shared" ref="Z1010:AA1010" ca="1" si="2109">Z1009+Y1010*$D1010</f>
        <v>0.4592287651563664</v>
      </c>
      <c r="AA1010">
        <f t="shared" ca="1" si="2109"/>
        <v>0.7658653284228859</v>
      </c>
      <c r="AD1010">
        <f ca="1">IF(B1010&gt;0,C1010-Analysis!$B$14,0)</f>
        <v>-1.1743494942859201E-2</v>
      </c>
      <c r="AE1010">
        <f ca="1">IF(B1010&gt;0,AE1009+AD1010*$D1010,0)</f>
        <v>0.38975582308572937</v>
      </c>
      <c r="AF1010">
        <f ca="1">IF(B1010&gt;0,AF1009+AE1010*$D1010,0)</f>
        <v>-0.17850522097637775</v>
      </c>
      <c r="AG1010">
        <f ca="1">IF(AND(B1010&gt;Analysis!$B$34,B1010&lt;Analysis!$B$35),FilterInput(AD1010,Analysis!$B$29,Analysis!$B$30),0)</f>
        <v>0</v>
      </c>
      <c r="AH1010">
        <f ca="1">MEDIAN2(AG1010,Analysis!$B$5,2)</f>
        <v>0</v>
      </c>
      <c r="AI1010">
        <f ca="1">AVERAGE2(AH1010,Analysis!$B$6,2)</f>
        <v>0</v>
      </c>
      <c r="AJ1010">
        <f ca="1">INTEGRAL2(AI1010,$B1010,AJ1009,AI1009,$B1009,Analysis!$B$22)</f>
        <v>-0.6523852220626446</v>
      </c>
      <c r="AK1010">
        <f ca="1">IF(AND(B1010&lt;Analysis!$B$35,B1010&gt;Analysis!$B$34),INTEGRAL2(AJ1010,$B1010,AK1009,AJ1009,$B1009,Analysis!$B$23),0)</f>
        <v>0</v>
      </c>
      <c r="AM1010">
        <f>Analysis!$B$31*'Flight Input'!U1010+IF('Flight Input'!U1010 &gt; 0,Analysis!$B$32,0)</f>
        <v>0</v>
      </c>
      <c r="AN1010">
        <f ca="1">_xlfn.COVARIANCE.P($AK$102:$AK$1171,AM1010:AM2079)</f>
        <v>0</v>
      </c>
      <c r="AO1010">
        <f t="shared" ca="1" si="2011"/>
        <v>0</v>
      </c>
    </row>
    <row r="1011" spans="1:41" x14ac:dyDescent="0.3">
      <c r="A1011">
        <v>1009</v>
      </c>
      <c r="B1011">
        <f>'Flight Input'!M1011</f>
        <v>24.130529000001843</v>
      </c>
      <c r="C1011">
        <f ca="1">INDIRECT(CONCATENATE("'Flight Input'!",Analysis!$B$2,A1011+2))</f>
        <v>9.8483472899999995</v>
      </c>
      <c r="D1011">
        <f t="shared" si="2008"/>
        <v>2.1024000001489185E-2</v>
      </c>
      <c r="F1011">
        <f t="shared" ca="1" si="2012"/>
        <v>237.71889138743049</v>
      </c>
      <c r="G1011">
        <f t="shared" ca="1" si="2013"/>
        <v>2866.1692453616834</v>
      </c>
      <c r="I1011">
        <f>SUM(D$2:D1011)/COUNT(D$2:D1011)</f>
        <v>2.3863160555011306E-2</v>
      </c>
      <c r="J1011">
        <f>D1011/I1011</f>
        <v>0.88102328076044012</v>
      </c>
      <c r="L1011">
        <f ca="1">VARA(C$2:C1011)</f>
        <v>0.16979980936430505</v>
      </c>
      <c r="M1011">
        <f ca="1">(L1011-L1010)/D1011</f>
        <v>-7.9131335934083356E-3</v>
      </c>
      <c r="N1011">
        <f t="shared" ca="1" si="2014"/>
        <v>0.16051369861870854</v>
      </c>
      <c r="O1011" t="b">
        <f ca="1">IF(OR(O1010,M1011*MIN((B1011-B$2)*Analysis!$B$19,1)&gt;Analysis!$B$18),TRUE,FALSE)</f>
        <v>1</v>
      </c>
      <c r="P1011">
        <f ca="1">IF(O1011,P1010,SUM(C$2:C1011)/COUNT(C$2:C1011))</f>
        <v>9.8538943641176484</v>
      </c>
      <c r="Q1011">
        <f ca="1">IF(O1011,C1011-P1011,0)</f>
        <v>-5.5470741176488758E-3</v>
      </c>
      <c r="R1011">
        <f ca="1">R1010+Q1011*$D1011</f>
        <v>0.4591121434701087</v>
      </c>
      <c r="S1011">
        <f t="shared" ca="1" si="2015"/>
        <v>0.77551770212788518</v>
      </c>
      <c r="U1011">
        <f ca="1">MEDIAN2(Q1011,Analysis!$B$5,2)</f>
        <v>-5.5470741176488758E-3</v>
      </c>
      <c r="V1011">
        <f t="shared" ref="V1011:W1011" ca="1" si="2110">V1010+U1011*$D1011</f>
        <v>0.4591121434701087</v>
      </c>
      <c r="W1011">
        <f t="shared" ca="1" si="2110"/>
        <v>0.77551770212788518</v>
      </c>
      <c r="Y1011">
        <f ca="1">AVERAGE2(U1011,Analysis!$B$5,2)</f>
        <v>-5.5470741176488758E-3</v>
      </c>
      <c r="Z1011">
        <f t="shared" ref="Z1011:AA1011" ca="1" si="2111">Z1010+Y1011*$D1011</f>
        <v>0.4591121434701087</v>
      </c>
      <c r="AA1011">
        <f t="shared" ca="1" si="2111"/>
        <v>0.77551770212788518</v>
      </c>
      <c r="AD1011">
        <f ca="1">IF(B1011&gt;0,C1011-Analysis!$B$14,0)</f>
        <v>-8.3688549428604375E-3</v>
      </c>
      <c r="AE1011">
        <f ca="1">IF(B1011&gt;0,AE1010+AD1011*$D1011,0)</f>
        <v>0.38957987627939822</v>
      </c>
      <c r="AF1011">
        <f ca="1">IF(B1011&gt;0,AF1010+AE1011*$D1011,0)</f>
        <v>-0.17031469365689952</v>
      </c>
      <c r="AG1011">
        <f ca="1">IF(AND(B1011&gt;Analysis!$B$34,B1011&lt;Analysis!$B$35),FilterInput(AD1011,Analysis!$B$29,Analysis!$B$30),0)</f>
        <v>0</v>
      </c>
      <c r="AH1011">
        <f ca="1">MEDIAN2(AG1011,Analysis!$B$5,2)</f>
        <v>0</v>
      </c>
      <c r="AI1011">
        <f ca="1">AVERAGE2(AH1011,Analysis!$B$6,2)</f>
        <v>0</v>
      </c>
      <c r="AJ1011">
        <f ca="1">INTEGRAL2(AI1011,$B1011,AJ1010,AI1010,$B1010,Analysis!$B$22)</f>
        <v>-0.6523852220626446</v>
      </c>
      <c r="AK1011">
        <f ca="1">IF(AND(B1011&lt;Analysis!$B$35,B1011&gt;Analysis!$B$34),INTEGRAL2(AJ1011,$B1011,AK1010,AJ1010,$B1010,Analysis!$B$23),0)</f>
        <v>0</v>
      </c>
      <c r="AM1011">
        <f>Analysis!$B$31*'Flight Input'!U1011+IF('Flight Input'!U1011 &gt; 0,Analysis!$B$32,0)</f>
        <v>0</v>
      </c>
      <c r="AN1011">
        <f ca="1">_xlfn.COVARIANCE.P($AK$102:$AK$1171,AM1011:AM2080)</f>
        <v>0</v>
      </c>
      <c r="AO1011">
        <f t="shared" ca="1" si="2011"/>
        <v>0</v>
      </c>
    </row>
    <row r="1012" spans="1:41" x14ac:dyDescent="0.3">
      <c r="A1012">
        <v>1010</v>
      </c>
      <c r="B1012">
        <f>'Flight Input'!M1012</f>
        <v>24.149757999999565</v>
      </c>
      <c r="C1012">
        <f ca="1">INDIRECT(CONCATENATE("'Flight Input'!",Analysis!$B$2,A1012+2))</f>
        <v>9.851820029999999</v>
      </c>
      <c r="D1012">
        <f t="shared" si="2008"/>
        <v>1.9228999997721985E-2</v>
      </c>
      <c r="F1012">
        <f t="shared" ca="1" si="2012"/>
        <v>237.90833203476492</v>
      </c>
      <c r="G1012">
        <f t="shared" ca="1" si="2013"/>
        <v>2870.7439846778379</v>
      </c>
      <c r="I1012">
        <f>SUM(D$2:D1012)/COUNT(D$2:D1012)</f>
        <v>2.3858572277231812E-2</v>
      </c>
      <c r="J1012">
        <f>D1012/I1012</f>
        <v>0.80595769831844388</v>
      </c>
      <c r="L1012">
        <f ca="1">VARA(C$2:C1012)</f>
        <v>0.16963346599018028</v>
      </c>
      <c r="M1012">
        <f ca="1">(L1012-L1011)/D1012</f>
        <v>-8.6506513154339017E-3</v>
      </c>
      <c r="N1012">
        <f t="shared" ca="1" si="2014"/>
        <v>0.18059909513811567</v>
      </c>
      <c r="O1012" t="b">
        <f ca="1">IF(OR(O1011,M1012*MIN((B1012-B$2)*Analysis!$B$19,1)&gt;Analysis!$B$18),TRUE,FALSE)</f>
        <v>1</v>
      </c>
      <c r="P1012">
        <f ca="1">IF(O1012,P1011,SUM(C$2:C1012)/COUNT(C$2:C1012))</f>
        <v>9.8538943641176484</v>
      </c>
      <c r="Q1012">
        <f ca="1">IF(O1012,C1012-P1012,0)</f>
        <v>-2.0743341176494567E-3</v>
      </c>
      <c r="R1012">
        <f ca="1">R1011+Q1012*$D1012</f>
        <v>0.45907225609936514</v>
      </c>
      <c r="S1012">
        <f t="shared" ca="1" si="2015"/>
        <v>0.78434520253937412</v>
      </c>
      <c r="U1012">
        <f ca="1">MEDIAN2(Q1012,Analysis!$B$5,2)</f>
        <v>-2.0743341176494567E-3</v>
      </c>
      <c r="V1012">
        <f t="shared" ref="V1012:W1012" ca="1" si="2112">V1011+U1012*$D1012</f>
        <v>0.45907225609936514</v>
      </c>
      <c r="W1012">
        <f t="shared" ca="1" si="2112"/>
        <v>0.78434520253937412</v>
      </c>
      <c r="Y1012">
        <f ca="1">AVERAGE2(U1012,Analysis!$B$5,2)</f>
        <v>-2.0743341176494567E-3</v>
      </c>
      <c r="Z1012">
        <f t="shared" ref="Z1012:AA1012" ca="1" si="2113">Z1011+Y1012*$D1012</f>
        <v>0.45907225609936514</v>
      </c>
      <c r="AA1012">
        <f t="shared" ca="1" si="2113"/>
        <v>0.78434520253937412</v>
      </c>
      <c r="AD1012">
        <f ca="1">IF(B1012&gt;0,C1012-Analysis!$B$14,0)</f>
        <v>-4.8961149428610184E-3</v>
      </c>
      <c r="AE1012">
        <f ca="1">IF(B1012&gt;0,AE1011+AD1012*$D1012,0)</f>
        <v>0.38948572888517308</v>
      </c>
      <c r="AF1012">
        <f ca="1">IF(B1012&gt;0,AF1011+AE1012*$D1012,0)</f>
        <v>-0.16282527257705379</v>
      </c>
      <c r="AG1012">
        <f ca="1">IF(AND(B1012&gt;Analysis!$B$34,B1012&lt;Analysis!$B$35),FilterInput(AD1012,Analysis!$B$29,Analysis!$B$30),0)</f>
        <v>0</v>
      </c>
      <c r="AH1012">
        <f ca="1">MEDIAN2(AG1012,Analysis!$B$5,2)</f>
        <v>0</v>
      </c>
      <c r="AI1012">
        <f ca="1">AVERAGE2(AH1012,Analysis!$B$6,2)</f>
        <v>0</v>
      </c>
      <c r="AJ1012">
        <f ca="1">INTEGRAL2(AI1012,$B1012,AJ1011,AI1011,$B1011,Analysis!$B$22)</f>
        <v>-0.6523852220626446</v>
      </c>
      <c r="AK1012">
        <f ca="1">IF(AND(B1012&lt;Analysis!$B$35,B1012&gt;Analysis!$B$34),INTEGRAL2(AJ1012,$B1012,AK1011,AJ1011,$B1011,Analysis!$B$23),0)</f>
        <v>0</v>
      </c>
      <c r="AM1012">
        <f>Analysis!$B$31*'Flight Input'!U1012+IF('Flight Input'!U1012 &gt; 0,Analysis!$B$32,0)</f>
        <v>0</v>
      </c>
      <c r="AN1012">
        <f ca="1">_xlfn.COVARIANCE.P($AK$102:$AK$1171,AM1012:AM2081)</f>
        <v>0</v>
      </c>
      <c r="AO1012">
        <f t="shared" ca="1" si="2011"/>
        <v>0</v>
      </c>
    </row>
    <row r="1013" spans="1:41" x14ac:dyDescent="0.3">
      <c r="A1013">
        <v>1011</v>
      </c>
      <c r="B1013">
        <f>'Flight Input'!M1013</f>
        <v>24.169351999997161</v>
      </c>
      <c r="C1013">
        <f ca="1">INDIRECT(CONCATENATE("'Flight Input'!",Analysis!$B$2,A1013+2))</f>
        <v>9.85001499</v>
      </c>
      <c r="D1013">
        <f t="shared" si="2008"/>
        <v>1.9593999997596256E-2</v>
      </c>
      <c r="F1013">
        <f t="shared" ca="1" si="2012"/>
        <v>238.1013332284553</v>
      </c>
      <c r="G1013">
        <f t="shared" ca="1" si="2013"/>
        <v>2875.409342200544</v>
      </c>
      <c r="I1013">
        <f>SUM(D$2:D1013)/COUNT(D$2:D1013)</f>
        <v>2.3854354104848392E-2</v>
      </c>
      <c r="J1013">
        <f>D1013/I1013</f>
        <v>0.82140140585964472</v>
      </c>
      <c r="L1013">
        <f ca="1">VARA(C$2:C1013)</f>
        <v>0.16946760237500721</v>
      </c>
      <c r="M1013">
        <f ca="1">(L1013-L1012)/D1013</f>
        <v>-8.4650206794638777E-3</v>
      </c>
      <c r="N1013">
        <f t="shared" ca="1" si="2014"/>
        <v>-9.2122078198446616E-2</v>
      </c>
      <c r="O1013" t="b">
        <f ca="1">IF(OR(O1012,M1013*MIN((B1013-B$2)*Analysis!$B$19,1)&gt;Analysis!$B$18),TRUE,FALSE)</f>
        <v>1</v>
      </c>
      <c r="P1013">
        <f ca="1">IF(O1013,P1012,SUM(C$2:C1013)/COUNT(C$2:C1013))</f>
        <v>9.8538943641176484</v>
      </c>
      <c r="Q1013">
        <f ca="1">IF(O1013,C1013-P1013,0)</f>
        <v>-3.879374117648382E-3</v>
      </c>
      <c r="R1013">
        <f ca="1">R1012+Q1013*$D1013</f>
        <v>0.45899624364291325</v>
      </c>
      <c r="S1013">
        <f t="shared" ca="1" si="2015"/>
        <v>0.79333877493621008</v>
      </c>
      <c r="U1013">
        <f ca="1">MEDIAN2(Q1013,Analysis!$B$5,2)</f>
        <v>-3.879374117648382E-3</v>
      </c>
      <c r="V1013">
        <f t="shared" ref="V1013:W1013" ca="1" si="2114">V1012+U1013*$D1013</f>
        <v>0.45899624364291325</v>
      </c>
      <c r="W1013">
        <f t="shared" ca="1" si="2114"/>
        <v>0.79333877493621008</v>
      </c>
      <c r="Y1013">
        <f ca="1">AVERAGE2(U1013,Analysis!$B$5,2)</f>
        <v>-3.879374117648382E-3</v>
      </c>
      <c r="Z1013">
        <f t="shared" ref="Z1013:AA1013" ca="1" si="2115">Z1012+Y1013*$D1013</f>
        <v>0.45899624364291325</v>
      </c>
      <c r="AA1013">
        <f t="shared" ca="1" si="2115"/>
        <v>0.79333877493621008</v>
      </c>
      <c r="AD1013">
        <f ca="1">IF(B1013&gt;0,C1013-Analysis!$B$14,0)</f>
        <v>-6.7011549428599437E-3</v>
      </c>
      <c r="AE1013">
        <f ca="1">IF(B1013&gt;0,AE1012+AD1013*$D1013,0)</f>
        <v>0.38935442645523877</v>
      </c>
      <c r="AF1013">
        <f ca="1">IF(B1013&gt;0,AF1012+AE1013*$D1013,0)</f>
        <v>-0.15519626194602576</v>
      </c>
      <c r="AG1013">
        <f ca="1">IF(AND(B1013&gt;Analysis!$B$34,B1013&lt;Analysis!$B$35),FilterInput(AD1013,Analysis!$B$29,Analysis!$B$30),0)</f>
        <v>0</v>
      </c>
      <c r="AH1013">
        <f ca="1">MEDIAN2(AG1013,Analysis!$B$5,2)</f>
        <v>0</v>
      </c>
      <c r="AI1013">
        <f ca="1">AVERAGE2(AH1013,Analysis!$B$6,2)</f>
        <v>0</v>
      </c>
      <c r="AJ1013">
        <f ca="1">INTEGRAL2(AI1013,$B1013,AJ1012,AI1012,$B1012,Analysis!$B$22)</f>
        <v>-0.6523852220626446</v>
      </c>
      <c r="AK1013">
        <f ca="1">IF(AND(B1013&lt;Analysis!$B$35,B1013&gt;Analysis!$B$34),INTEGRAL2(AJ1013,$B1013,AK1012,AJ1012,$B1012,Analysis!$B$23),0)</f>
        <v>0</v>
      </c>
      <c r="AM1013">
        <f>Analysis!$B$31*'Flight Input'!U1013+IF('Flight Input'!U1013 &gt; 0,Analysis!$B$32,0)</f>
        <v>0</v>
      </c>
      <c r="AN1013">
        <f ca="1">_xlfn.COVARIANCE.P($AK$102:$AK$1171,AM1013:AM2082)</f>
        <v>0</v>
      </c>
      <c r="AO1013">
        <f t="shared" ca="1" si="2011"/>
        <v>0</v>
      </c>
    </row>
    <row r="1014" spans="1:41" x14ac:dyDescent="0.3">
      <c r="A1014">
        <v>1012</v>
      </c>
      <c r="B1014">
        <f>'Flight Input'!M1014</f>
        <v>24.185184999994817</v>
      </c>
      <c r="C1014">
        <f ca="1">INDIRECT(CONCATENATE("'Flight Input'!",Analysis!$B$2,A1014+2))</f>
        <v>9.8487887399999998</v>
      </c>
      <c r="D1014">
        <f t="shared" si="2008"/>
        <v>1.5832999997655861E-2</v>
      </c>
      <c r="F1014">
        <f t="shared" ca="1" si="2012"/>
        <v>238.25726910055263</v>
      </c>
      <c r="G1014">
        <f t="shared" ca="1" si="2013"/>
        <v>2879.1816695416546</v>
      </c>
      <c r="I1014">
        <f>SUM(D$2:D1014)/COUNT(D$2:D1014)</f>
        <v>2.3846427865612037E-2</v>
      </c>
      <c r="J1014">
        <f>D1014/I1014</f>
        <v>0.66395688641014394</v>
      </c>
      <c r="L1014">
        <f ca="1">VARA(C$2:C1014)</f>
        <v>0.16930217097205758</v>
      </c>
      <c r="M1014">
        <f ca="1">(L1014-L1013)/D1014</f>
        <v>-1.0448519104031599E-2</v>
      </c>
      <c r="N1014">
        <f t="shared" ca="1" si="2014"/>
        <v>-7.744899893777285E-2</v>
      </c>
      <c r="O1014" t="b">
        <f ca="1">IF(OR(O1013,M1014*MIN((B1014-B$2)*Analysis!$B$19,1)&gt;Analysis!$B$18),TRUE,FALSE)</f>
        <v>1</v>
      </c>
      <c r="P1014">
        <f ca="1">IF(O1014,P1013,SUM(C$2:C1014)/COUNT(C$2:C1014))</f>
        <v>9.8538943641176484</v>
      </c>
      <c r="Q1014">
        <f ca="1">IF(O1014,C1014-P1014,0)</f>
        <v>-5.1056241176485884E-3</v>
      </c>
      <c r="R1014">
        <f ca="1">R1013+Q1014*$D1014</f>
        <v>0.45891540629627048</v>
      </c>
      <c r="S1014">
        <f t="shared" ca="1" si="2015"/>
        <v>0.80060478256302314</v>
      </c>
      <c r="U1014">
        <f ca="1">MEDIAN2(Q1014,Analysis!$B$5,2)</f>
        <v>-5.1056241176485884E-3</v>
      </c>
      <c r="V1014">
        <f t="shared" ref="V1014:W1014" ca="1" si="2116">V1013+U1014*$D1014</f>
        <v>0.45891540629627048</v>
      </c>
      <c r="W1014">
        <f t="shared" ca="1" si="2116"/>
        <v>0.80060478256302314</v>
      </c>
      <c r="Y1014">
        <f ca="1">AVERAGE2(U1014,Analysis!$B$5,2)</f>
        <v>-5.1056241176485884E-3</v>
      </c>
      <c r="Z1014">
        <f t="shared" ref="Z1014:AA1014" ca="1" si="2117">Z1013+Y1014*$D1014</f>
        <v>0.45891540629627048</v>
      </c>
      <c r="AA1014">
        <f t="shared" ca="1" si="2117"/>
        <v>0.80060478256302314</v>
      </c>
      <c r="AD1014">
        <f ca="1">IF(B1014&gt;0,C1014-Analysis!$B$14,0)</f>
        <v>-7.9274049428601501E-3</v>
      </c>
      <c r="AE1014">
        <f ca="1">IF(B1014&gt;0,AE1013+AD1014*$D1014,0)</f>
        <v>0.38922891185279707</v>
      </c>
      <c r="AF1014">
        <f ca="1">IF(B1014&gt;0,AF1013+AE1014*$D1014,0)</f>
        <v>-0.14903360058557283</v>
      </c>
      <c r="AG1014">
        <f ca="1">IF(AND(B1014&gt;Analysis!$B$34,B1014&lt;Analysis!$B$35),FilterInput(AD1014,Analysis!$B$29,Analysis!$B$30),0)</f>
        <v>0</v>
      </c>
      <c r="AH1014">
        <f ca="1">MEDIAN2(AG1014,Analysis!$B$5,2)</f>
        <v>0</v>
      </c>
      <c r="AI1014">
        <f ca="1">AVERAGE2(AH1014,Analysis!$B$6,2)</f>
        <v>0</v>
      </c>
      <c r="AJ1014">
        <f ca="1">INTEGRAL2(AI1014,$B1014,AJ1013,AI1013,$B1013,Analysis!$B$22)</f>
        <v>-0.6523852220626446</v>
      </c>
      <c r="AK1014">
        <f ca="1">IF(AND(B1014&lt;Analysis!$B$35,B1014&gt;Analysis!$B$34),INTEGRAL2(AJ1014,$B1014,AK1013,AJ1013,$B1013,Analysis!$B$23),0)</f>
        <v>0</v>
      </c>
      <c r="AM1014">
        <f>Analysis!$B$31*'Flight Input'!U1014+IF('Flight Input'!U1014 &gt; 0,Analysis!$B$32,0)</f>
        <v>0</v>
      </c>
      <c r="AN1014">
        <f ca="1">_xlfn.COVARIANCE.P($AK$102:$AK$1171,AM1014:AM2083)</f>
        <v>0</v>
      </c>
      <c r="AO1014">
        <f t="shared" ca="1" si="2011"/>
        <v>0</v>
      </c>
    </row>
    <row r="1015" spans="1:41" x14ac:dyDescent="0.3">
      <c r="A1015">
        <v>1013</v>
      </c>
      <c r="B1015">
        <f>'Flight Input'!M1015</f>
        <v>24.210292000003392</v>
      </c>
      <c r="C1015">
        <f ca="1">INDIRECT(CONCATENATE("'Flight Input'!",Analysis!$B$2,A1015+2))</f>
        <v>9.866015100000002</v>
      </c>
      <c r="D1015">
        <f t="shared" si="2008"/>
        <v>2.5107000008574687E-2</v>
      </c>
      <c r="F1015">
        <f t="shared" ca="1" si="2012"/>
        <v>238.50497514175294</v>
      </c>
      <c r="G1015">
        <f t="shared" ca="1" si="2013"/>
        <v>2885.1698139545838</v>
      </c>
      <c r="I1015">
        <f>SUM(D$2:D1015)/COUNT(D$2:D1015)</f>
        <v>2.3847672260619898E-2</v>
      </c>
      <c r="J1015">
        <f>D1015/I1015</f>
        <v>1.0528071559434478</v>
      </c>
      <c r="L1015">
        <f ca="1">VARA(C$2:C1015)</f>
        <v>0.16913581684284756</v>
      </c>
      <c r="M1015">
        <f ca="1">(L1015-L1014)/D1015</f>
        <v>-6.6258067133945523E-3</v>
      </c>
      <c r="N1015">
        <f t="shared" ca="1" si="2014"/>
        <v>0.68611781551435735</v>
      </c>
      <c r="O1015" t="b">
        <f ca="1">IF(OR(O1014,M1015*MIN((B1015-B$2)*Analysis!$B$19,1)&gt;Analysis!$B$18),TRUE,FALSE)</f>
        <v>1</v>
      </c>
      <c r="P1015">
        <f ca="1">IF(O1015,P1014,SUM(C$2:C1015)/COUNT(C$2:C1015))</f>
        <v>9.8538943641176484</v>
      </c>
      <c r="Q1015">
        <f ca="1">IF(O1015,C1015-P1015,0)</f>
        <v>1.2120735882353628E-2</v>
      </c>
      <c r="R1015">
        <f ca="1">R1014+Q1015*$D1015</f>
        <v>0.45921972161217267</v>
      </c>
      <c r="S1015">
        <f t="shared" ca="1" si="2015"/>
        <v>0.81213441211747761</v>
      </c>
      <c r="U1015">
        <f ca="1">MEDIAN2(Q1015,Analysis!$B$5,2)</f>
        <v>1.2120735882353628E-2</v>
      </c>
      <c r="V1015">
        <f t="shared" ref="V1015:W1015" ca="1" si="2118">V1014+U1015*$D1015</f>
        <v>0.45921972161217267</v>
      </c>
      <c r="W1015">
        <f t="shared" ca="1" si="2118"/>
        <v>0.81213441211747761</v>
      </c>
      <c r="Y1015">
        <f ca="1">AVERAGE2(U1015,Analysis!$B$5,2)</f>
        <v>1.2120735882353628E-2</v>
      </c>
      <c r="Z1015">
        <f t="shared" ref="Z1015:AA1015" ca="1" si="2119">Z1014+Y1015*$D1015</f>
        <v>0.45921972161217267</v>
      </c>
      <c r="AA1015">
        <f t="shared" ca="1" si="2119"/>
        <v>0.81213441211747761</v>
      </c>
      <c r="AD1015">
        <f ca="1">IF(B1015&gt;0,C1015-Analysis!$B$14,0)</f>
        <v>9.2989550571420665E-3</v>
      </c>
      <c r="AE1015">
        <f ca="1">IF(B1015&gt;0,AE1014+AD1015*$D1015,0)</f>
        <v>0.38946238071749645</v>
      </c>
      <c r="AF1015">
        <f ca="1">IF(B1015&gt;0,AF1014+AE1015*$D1015,0)</f>
        <v>-0.13925536858955911</v>
      </c>
      <c r="AG1015">
        <f ca="1">IF(AND(B1015&gt;Analysis!$B$34,B1015&lt;Analysis!$B$35),FilterInput(AD1015,Analysis!$B$29,Analysis!$B$30),0)</f>
        <v>0</v>
      </c>
      <c r="AH1015">
        <f ca="1">MEDIAN2(AG1015,Analysis!$B$5,2)</f>
        <v>0</v>
      </c>
      <c r="AI1015">
        <f ca="1">AVERAGE2(AH1015,Analysis!$B$6,2)</f>
        <v>0</v>
      </c>
      <c r="AJ1015">
        <f ca="1">INTEGRAL2(AI1015,$B1015,AJ1014,AI1014,$B1014,Analysis!$B$22)</f>
        <v>-0.6523852220626446</v>
      </c>
      <c r="AK1015">
        <f ca="1">IF(AND(B1015&lt;Analysis!$B$35,B1015&gt;Analysis!$B$34),INTEGRAL2(AJ1015,$B1015,AK1014,AJ1014,$B1014,Analysis!$B$23),0)</f>
        <v>0</v>
      </c>
      <c r="AM1015">
        <f>Analysis!$B$31*'Flight Input'!U1015+IF('Flight Input'!U1015 &gt; 0,Analysis!$B$32,0)</f>
        <v>0</v>
      </c>
      <c r="AN1015">
        <f ca="1">_xlfn.COVARIANCE.P($AK$102:$AK$1171,AM1015:AM2084)</f>
        <v>0</v>
      </c>
      <c r="AO1015">
        <f t="shared" ca="1" si="2011"/>
        <v>0</v>
      </c>
    </row>
    <row r="1016" spans="1:41" x14ac:dyDescent="0.3">
      <c r="A1016">
        <v>1014</v>
      </c>
      <c r="B1016">
        <f>'Flight Input'!M1016</f>
        <v>24.230257000002894</v>
      </c>
      <c r="C1016">
        <f ca="1">INDIRECT(CONCATENATE("'Flight Input'!",Analysis!$B$2,A1016+2))</f>
        <v>9.8563816800000019</v>
      </c>
      <c r="D1016">
        <f t="shared" si="2008"/>
        <v>1.9964999999501742E-2</v>
      </c>
      <c r="F1016">
        <f t="shared" ca="1" si="2012"/>
        <v>238.70175780198923</v>
      </c>
      <c r="G1016">
        <f t="shared" ca="1" si="2013"/>
        <v>2889.9354945489818</v>
      </c>
      <c r="I1016">
        <f>SUM(D$2:D1016)/COUNT(D$2:D1016)</f>
        <v>2.3843843195273627E-2</v>
      </c>
      <c r="J1016">
        <f>D1016/I1016</f>
        <v>0.83732307061385325</v>
      </c>
      <c r="L1016">
        <f ca="1">VARA(C$2:C1016)</f>
        <v>0.16897041245719596</v>
      </c>
      <c r="M1016">
        <f ca="1">(L1016-L1015)/D1016</f>
        <v>-8.284717538478828E-3</v>
      </c>
      <c r="N1016">
        <f t="shared" ca="1" si="2014"/>
        <v>-0.48251540196546616</v>
      </c>
      <c r="O1016" t="b">
        <f ca="1">IF(OR(O1015,M1016*MIN((B1016-B$2)*Analysis!$B$19,1)&gt;Analysis!$B$18),TRUE,FALSE)</f>
        <v>1</v>
      </c>
      <c r="P1016">
        <f ca="1">IF(O1016,P1015,SUM(C$2:C1016)/COUNT(C$2:C1016))</f>
        <v>9.8538943641176484</v>
      </c>
      <c r="Q1016">
        <f ca="1">IF(O1016,C1016-P1016,0)</f>
        <v>2.4873158823535135E-3</v>
      </c>
      <c r="R1016">
        <f ca="1">R1015+Q1016*$D1016</f>
        <v>0.45926938087376262</v>
      </c>
      <c r="S1016">
        <f t="shared" ca="1" si="2015"/>
        <v>0.8213037253063934</v>
      </c>
      <c r="U1016">
        <f ca="1">MEDIAN2(Q1016,Analysis!$B$5,2)</f>
        <v>2.4873158823535135E-3</v>
      </c>
      <c r="V1016">
        <f t="shared" ref="V1016:W1016" ca="1" si="2120">V1015+U1016*$D1016</f>
        <v>0.45926938087376262</v>
      </c>
      <c r="W1016">
        <f t="shared" ca="1" si="2120"/>
        <v>0.8213037253063934</v>
      </c>
      <c r="Y1016">
        <f ca="1">AVERAGE2(U1016,Analysis!$B$5,2)</f>
        <v>2.4873158823535135E-3</v>
      </c>
      <c r="Z1016">
        <f t="shared" ref="Z1016:AA1016" ca="1" si="2121">Z1015+Y1016*$D1016</f>
        <v>0.45926938087376262</v>
      </c>
      <c r="AA1016">
        <f t="shared" ca="1" si="2121"/>
        <v>0.8213037253063934</v>
      </c>
      <c r="AD1016">
        <f ca="1">IF(B1016&gt;0,C1016-Analysis!$B$14,0)</f>
        <v>-3.3446494285804818E-4</v>
      </c>
      <c r="AE1016">
        <f ca="1">IF(B1016&gt;0,AE1015+AD1016*$D1016,0)</f>
        <v>0.38945570312491246</v>
      </c>
      <c r="AF1016">
        <f ca="1">IF(B1016&gt;0,AF1015+AE1016*$D1016,0)</f>
        <v>-0.13147988547686429</v>
      </c>
      <c r="AG1016">
        <f ca="1">IF(AND(B1016&gt;Analysis!$B$34,B1016&lt;Analysis!$B$35),FilterInput(AD1016,Analysis!$B$29,Analysis!$B$30),0)</f>
        <v>0</v>
      </c>
      <c r="AH1016">
        <f ca="1">MEDIAN2(AG1016,Analysis!$B$5,2)</f>
        <v>0</v>
      </c>
      <c r="AI1016">
        <f ca="1">AVERAGE2(AH1016,Analysis!$B$6,2)</f>
        <v>0</v>
      </c>
      <c r="AJ1016">
        <f ca="1">INTEGRAL2(AI1016,$B1016,AJ1015,AI1015,$B1015,Analysis!$B$22)</f>
        <v>-0.6523852220626446</v>
      </c>
      <c r="AK1016">
        <f ca="1">IF(AND(B1016&lt;Analysis!$B$35,B1016&gt;Analysis!$B$34),INTEGRAL2(AJ1016,$B1016,AK1015,AJ1015,$B1015,Analysis!$B$23),0)</f>
        <v>0</v>
      </c>
      <c r="AM1016">
        <f>Analysis!$B$31*'Flight Input'!U1016+IF('Flight Input'!U1016 &gt; 0,Analysis!$B$32,0)</f>
        <v>0</v>
      </c>
      <c r="AN1016">
        <f ca="1">_xlfn.COVARIANCE.P($AK$102:$AK$1171,AM1016:AM2085)</f>
        <v>0</v>
      </c>
      <c r="AO1016">
        <f t="shared" ca="1" si="2011"/>
        <v>0</v>
      </c>
    </row>
    <row r="1017" spans="1:41" x14ac:dyDescent="0.3">
      <c r="A1017">
        <v>1015</v>
      </c>
      <c r="B1017">
        <f>'Flight Input'!M1017</f>
        <v>24.251063000003342</v>
      </c>
      <c r="C1017">
        <f ca="1">INDIRECT(CONCATENATE("'Flight Input'!",Analysis!$B$2,A1017+2))</f>
        <v>9.8486219700000017</v>
      </c>
      <c r="D1017">
        <f t="shared" si="2008"/>
        <v>2.0806000000447966E-2</v>
      </c>
      <c r="F1017">
        <f t="shared" ca="1" si="2012"/>
        <v>238.90666823070146</v>
      </c>
      <c r="G1017">
        <f t="shared" ca="1" si="2013"/>
        <v>2894.9061866882967</v>
      </c>
      <c r="I1017">
        <f>SUM(D$2:D1017)/COUNT(D$2:D1017)</f>
        <v>2.3840850246313206E-2</v>
      </c>
      <c r="J1017">
        <f>D1017/I1017</f>
        <v>0.87270377463427273</v>
      </c>
      <c r="L1017">
        <f ca="1">VARA(C$2:C1017)</f>
        <v>0.16880596497625289</v>
      </c>
      <c r="M1017">
        <f ca="1">(L1017-L1016)/D1017</f>
        <v>-7.9038489349002455E-3</v>
      </c>
      <c r="N1017">
        <f t="shared" ca="1" si="2014"/>
        <v>-0.37295539747347523</v>
      </c>
      <c r="O1017" t="b">
        <f ca="1">IF(OR(O1016,M1017*MIN((B1017-B$2)*Analysis!$B$19,1)&gt;Analysis!$B$18),TRUE,FALSE)</f>
        <v>1</v>
      </c>
      <c r="P1017">
        <f ca="1">IF(O1017,P1016,SUM(C$2:C1017)/COUNT(C$2:C1017))</f>
        <v>9.8538943641176484</v>
      </c>
      <c r="Q1017">
        <f ca="1">IF(O1017,C1017-P1017,0)</f>
        <v>-5.2723941176466838E-3</v>
      </c>
      <c r="R1017">
        <f ca="1">R1016+Q1017*$D1017</f>
        <v>0.45915968344174851</v>
      </c>
      <c r="S1017">
        <f t="shared" ca="1" si="2015"/>
        <v>0.83085700168028809</v>
      </c>
      <c r="U1017">
        <f ca="1">MEDIAN2(Q1017,Analysis!$B$5,2)</f>
        <v>-5.2723941176466838E-3</v>
      </c>
      <c r="V1017">
        <f t="shared" ref="V1017:W1017" ca="1" si="2122">V1016+U1017*$D1017</f>
        <v>0.45915968344174851</v>
      </c>
      <c r="W1017">
        <f t="shared" ca="1" si="2122"/>
        <v>0.83085700168028809</v>
      </c>
      <c r="Y1017">
        <f ca="1">AVERAGE2(U1017,Analysis!$B$5,2)</f>
        <v>-5.2723941176466838E-3</v>
      </c>
      <c r="Z1017">
        <f t="shared" ref="Z1017:AA1017" ca="1" si="2123">Z1016+Y1017*$D1017</f>
        <v>0.45915968344174851</v>
      </c>
      <c r="AA1017">
        <f t="shared" ca="1" si="2123"/>
        <v>0.83085700168028809</v>
      </c>
      <c r="AD1017">
        <f ca="1">IF(B1017&gt;0,C1017-Analysis!$B$14,0)</f>
        <v>-8.0941749428582455E-3</v>
      </c>
      <c r="AE1017">
        <f ca="1">IF(B1017&gt;0,AE1016+AD1017*$D1017,0)</f>
        <v>0.3892872957210477</v>
      </c>
      <c r="AF1017">
        <f ca="1">IF(B1017&gt;0,AF1016+AE1017*$D1017,0)</f>
        <v>-0.12338037400191779</v>
      </c>
      <c r="AG1017">
        <f ca="1">IF(AND(B1017&gt;Analysis!$B$34,B1017&lt;Analysis!$B$35),FilterInput(AD1017,Analysis!$B$29,Analysis!$B$30),0)</f>
        <v>0</v>
      </c>
      <c r="AH1017">
        <f ca="1">MEDIAN2(AG1017,Analysis!$B$5,2)</f>
        <v>0</v>
      </c>
      <c r="AI1017">
        <f ca="1">AVERAGE2(AH1017,Analysis!$B$6,2)</f>
        <v>0</v>
      </c>
      <c r="AJ1017">
        <f ca="1">INTEGRAL2(AI1017,$B1017,AJ1016,AI1016,$B1016,Analysis!$B$22)</f>
        <v>-0.6523852220626446</v>
      </c>
      <c r="AK1017">
        <f ca="1">IF(AND(B1017&lt;Analysis!$B$35,B1017&gt;Analysis!$B$34),INTEGRAL2(AJ1017,$B1017,AK1016,AJ1016,$B1016,Analysis!$B$23),0)</f>
        <v>0</v>
      </c>
      <c r="AM1017">
        <f>Analysis!$B$31*'Flight Input'!U1017+IF('Flight Input'!U1017 &gt; 0,Analysis!$B$32,0)</f>
        <v>0</v>
      </c>
      <c r="AN1017">
        <f ca="1">_xlfn.COVARIANCE.P($AK$102:$AK$1171,AM1017:AM2086)</f>
        <v>0</v>
      </c>
      <c r="AO1017">
        <f t="shared" ca="1" si="2011"/>
        <v>0</v>
      </c>
    </row>
    <row r="1018" spans="1:41" x14ac:dyDescent="0.3">
      <c r="A1018">
        <v>1016</v>
      </c>
      <c r="B1018">
        <f>'Flight Input'!M1018</f>
        <v>24.260286999997334</v>
      </c>
      <c r="C1018">
        <f ca="1">INDIRECT(CONCATENATE("'Flight Input'!",Analysis!$B$2,A1018+2))</f>
        <v>9.8281681200000008</v>
      </c>
      <c r="D1018">
        <f t="shared" si="2008"/>
        <v>9.2239999939920381E-3</v>
      </c>
      <c r="F1018">
        <f t="shared" ca="1" si="2012"/>
        <v>238.9973232533813</v>
      </c>
      <c r="G1018">
        <f t="shared" ca="1" si="2013"/>
        <v>2897.1106979965498</v>
      </c>
      <c r="I1018">
        <f>SUM(D$2:D1018)/COUNT(D$2:D1018)</f>
        <v>2.3826463582679033E-2</v>
      </c>
      <c r="J1018">
        <f>D1018/I1018</f>
        <v>0.3871325663577514</v>
      </c>
      <c r="L1018">
        <f ca="1">VARA(C$2:C1018)</f>
        <v>0.16864407167447026</v>
      </c>
      <c r="M1018">
        <f ca="1">(L1018-L1017)/D1018</f>
        <v>-1.755131200000765E-2</v>
      </c>
      <c r="N1018">
        <f t="shared" ca="1" si="2014"/>
        <v>-2.2174598886950672</v>
      </c>
      <c r="O1018" t="b">
        <f ca="1">IF(OR(O1017,M1018*MIN((B1018-B$2)*Analysis!$B$19,1)&gt;Analysis!$B$18),TRUE,FALSE)</f>
        <v>1</v>
      </c>
      <c r="P1018">
        <f ca="1">IF(O1018,P1017,SUM(C$2:C1018)/COUNT(C$2:C1018))</f>
        <v>9.8538943641176484</v>
      </c>
      <c r="Q1018">
        <f ca="1">IF(O1018,C1018-P1018,0)</f>
        <v>-2.5726244117647568E-2</v>
      </c>
      <c r="R1018">
        <f ca="1">R1017+Q1018*$D1018</f>
        <v>0.45892238456616191</v>
      </c>
      <c r="S1018">
        <f t="shared" ca="1" si="2015"/>
        <v>0.83509010175276921</v>
      </c>
      <c r="U1018">
        <f ca="1">MEDIAN2(Q1018,Analysis!$B$5,2)</f>
        <v>-2.5726244117647568E-2</v>
      </c>
      <c r="V1018">
        <f t="shared" ref="V1018:W1018" ca="1" si="2124">V1017+U1018*$D1018</f>
        <v>0.45892238456616191</v>
      </c>
      <c r="W1018">
        <f t="shared" ca="1" si="2124"/>
        <v>0.83509010175276921</v>
      </c>
      <c r="Y1018">
        <f ca="1">AVERAGE2(U1018,Analysis!$B$5,2)</f>
        <v>-2.5726244117647568E-2</v>
      </c>
      <c r="Z1018">
        <f t="shared" ref="Z1018:AA1018" ca="1" si="2125">Z1017+Y1018*$D1018</f>
        <v>0.45892238456616191</v>
      </c>
      <c r="AA1018">
        <f t="shared" ca="1" si="2125"/>
        <v>0.83509010175276921</v>
      </c>
      <c r="AD1018">
        <f ca="1">IF(B1018&gt;0,C1018-Analysis!$B$14,0)</f>
        <v>-2.8548024942859129E-2</v>
      </c>
      <c r="AE1018">
        <f ca="1">IF(B1018&gt;0,AE1017+AD1018*$D1018,0)</f>
        <v>0.3890239687391463</v>
      </c>
      <c r="AF1018">
        <f ca="1">IF(B1018&gt;0,AF1017+AE1018*$D1018,0)</f>
        <v>-0.11979201691660514</v>
      </c>
      <c r="AG1018">
        <f ca="1">IF(AND(B1018&gt;Analysis!$B$34,B1018&lt;Analysis!$B$35),FilterInput(AD1018,Analysis!$B$29,Analysis!$B$30),0)</f>
        <v>0</v>
      </c>
      <c r="AH1018">
        <f ca="1">MEDIAN2(AG1018,Analysis!$B$5,2)</f>
        <v>0</v>
      </c>
      <c r="AI1018">
        <f ca="1">AVERAGE2(AH1018,Analysis!$B$6,2)</f>
        <v>0</v>
      </c>
      <c r="AJ1018">
        <f ca="1">INTEGRAL2(AI1018,$B1018,AJ1017,AI1017,$B1017,Analysis!$B$22)</f>
        <v>-0.6523852220626446</v>
      </c>
      <c r="AK1018">
        <f ca="1">IF(AND(B1018&lt;Analysis!$B$35,B1018&gt;Analysis!$B$34),INTEGRAL2(AJ1018,$B1018,AK1017,AJ1017,$B1017,Analysis!$B$23),0)</f>
        <v>0</v>
      </c>
      <c r="AM1018">
        <f>Analysis!$B$31*'Flight Input'!U1018+IF('Flight Input'!U1018 &gt; 0,Analysis!$B$32,0)</f>
        <v>0</v>
      </c>
      <c r="AN1018">
        <f ca="1">_xlfn.COVARIANCE.P($AK$102:$AK$1171,AM1018:AM2087)</f>
        <v>0</v>
      </c>
      <c r="AO1018">
        <f t="shared" ca="1" si="2011"/>
        <v>0</v>
      </c>
    </row>
    <row r="1019" spans="1:41" x14ac:dyDescent="0.3">
      <c r="A1019">
        <v>1017</v>
      </c>
      <c r="B1019">
        <f>'Flight Input'!M1019</f>
        <v>24.290764000004856</v>
      </c>
      <c r="C1019">
        <f ca="1">INDIRECT(CONCATENATE("'Flight Input'!",Analysis!$B$2,A1019+2))</f>
        <v>9.8438935500000007</v>
      </c>
      <c r="D1019">
        <f t="shared" si="2008"/>
        <v>3.0477000007522292E-2</v>
      </c>
      <c r="F1019">
        <f t="shared" ca="1" si="2012"/>
        <v>239.29733559717869</v>
      </c>
      <c r="G1019">
        <f t="shared" ca="1" si="2013"/>
        <v>2904.4037628953452</v>
      </c>
      <c r="I1019">
        <f>SUM(D$2:D1019)/COUNT(D$2:D1019)</f>
        <v>2.3833002949861768E-2</v>
      </c>
      <c r="J1019">
        <f>D1019/I1019</f>
        <v>1.2787729717332603</v>
      </c>
      <c r="L1019">
        <f ca="1">VARA(C$2:C1019)</f>
        <v>0.16848070114500724</v>
      </c>
      <c r="M1019">
        <f ca="1">(L1019-L1018)/D1019</f>
        <v>-5.3604531096466878E-3</v>
      </c>
      <c r="N1019">
        <f t="shared" ca="1" si="2014"/>
        <v>0.51597696610947563</v>
      </c>
      <c r="O1019" t="b">
        <f ca="1">IF(OR(O1018,M1019*MIN((B1019-B$2)*Analysis!$B$19,1)&gt;Analysis!$B$18),TRUE,FALSE)</f>
        <v>1</v>
      </c>
      <c r="P1019">
        <f ca="1">IF(O1019,P1018,SUM(C$2:C1019)/COUNT(C$2:C1019))</f>
        <v>9.8538943641176484</v>
      </c>
      <c r="Q1019">
        <f ca="1">IF(O1019,C1019-P1019,0)</f>
        <v>-1.0000814117647749E-2</v>
      </c>
      <c r="R1019">
        <f ca="1">R1018+Q1019*$D1019</f>
        <v>0.45861758975422312</v>
      </c>
      <c r="S1019">
        <f t="shared" ca="1" si="2015"/>
        <v>0.84906739003915854</v>
      </c>
      <c r="U1019">
        <f ca="1">MEDIAN2(Q1019,Analysis!$B$5,2)</f>
        <v>-1.0000814117647749E-2</v>
      </c>
      <c r="V1019">
        <f t="shared" ref="V1019:W1019" ca="1" si="2126">V1018+U1019*$D1019</f>
        <v>0.45861758975422312</v>
      </c>
      <c r="W1019">
        <f t="shared" ca="1" si="2126"/>
        <v>0.84906739003915854</v>
      </c>
      <c r="Y1019">
        <f ca="1">AVERAGE2(U1019,Analysis!$B$5,2)</f>
        <v>-1.0000814117647749E-2</v>
      </c>
      <c r="Z1019">
        <f t="shared" ref="Z1019:AA1019" ca="1" si="2127">Z1018+Y1019*$D1019</f>
        <v>0.45861758975422312</v>
      </c>
      <c r="AA1019">
        <f t="shared" ca="1" si="2127"/>
        <v>0.84906739003915854</v>
      </c>
      <c r="AD1019">
        <f ca="1">IF(B1019&gt;0,C1019-Analysis!$B$14,0)</f>
        <v>-1.2822594942859311E-2</v>
      </c>
      <c r="AE1019">
        <f ca="1">IF(B1019&gt;0,AE1018+AD1019*$D1019,0)</f>
        <v>0.3886331745129763</v>
      </c>
      <c r="AF1019">
        <f ca="1">IF(B1019&gt;0,AF1018+AE1019*$D1019,0)</f>
        <v>-0.10794764365404975</v>
      </c>
      <c r="AG1019">
        <f ca="1">IF(AND(B1019&gt;Analysis!$B$34,B1019&lt;Analysis!$B$35),FilterInput(AD1019,Analysis!$B$29,Analysis!$B$30),0)</f>
        <v>0</v>
      </c>
      <c r="AH1019">
        <f ca="1">MEDIAN2(AG1019,Analysis!$B$5,2)</f>
        <v>0</v>
      </c>
      <c r="AI1019">
        <f ca="1">AVERAGE2(AH1019,Analysis!$B$6,2)</f>
        <v>0</v>
      </c>
      <c r="AJ1019">
        <f ca="1">INTEGRAL2(AI1019,$B1019,AJ1018,AI1018,$B1018,Analysis!$B$22)</f>
        <v>-0.6523852220626446</v>
      </c>
      <c r="AK1019">
        <f ca="1">IF(AND(B1019&lt;Analysis!$B$35,B1019&gt;Analysis!$B$34),INTEGRAL2(AJ1019,$B1019,AK1018,AJ1018,$B1018,Analysis!$B$23),0)</f>
        <v>0</v>
      </c>
      <c r="AM1019">
        <f>Analysis!$B$31*'Flight Input'!U1019+IF('Flight Input'!U1019 &gt; 0,Analysis!$B$32,0)</f>
        <v>0</v>
      </c>
      <c r="AN1019">
        <f ca="1">_xlfn.COVARIANCE.P($AK$102:$AK$1171,AM1019:AM2088)</f>
        <v>0</v>
      </c>
      <c r="AO1019">
        <f t="shared" ca="1" si="2011"/>
        <v>0</v>
      </c>
    </row>
    <row r="1020" spans="1:41" x14ac:dyDescent="0.3">
      <c r="A1020">
        <v>1018</v>
      </c>
      <c r="B1020">
        <f>'Flight Input'!M1020</f>
        <v>24.312315999995917</v>
      </c>
      <c r="C1020">
        <f ca="1">INDIRECT(CONCATENATE("'Flight Input'!",Analysis!$B$2,A1020+2))</f>
        <v>9.8529874200000016</v>
      </c>
      <c r="D1020">
        <f t="shared" si="2008"/>
        <v>2.1551999991061166E-2</v>
      </c>
      <c r="F1020">
        <f t="shared" ca="1" si="2012"/>
        <v>239.50968718196646</v>
      </c>
      <c r="G1020">
        <f t="shared" ca="1" si="2013"/>
        <v>2909.5656756713502</v>
      </c>
      <c r="I1020">
        <f>SUM(D$2:D1020)/COUNT(D$2:D1020)</f>
        <v>2.3830762278978863E-2</v>
      </c>
      <c r="J1020">
        <f>D1020/I1020</f>
        <v>0.90437728087582847</v>
      </c>
      <c r="L1020">
        <f ca="1">VARA(C$2:C1020)</f>
        <v>0.1683168366010627</v>
      </c>
      <c r="M1020">
        <f ca="1">(L1020-L1019)/D1020</f>
        <v>-7.6032175209959987E-3</v>
      </c>
      <c r="N1020">
        <f t="shared" ca="1" si="2014"/>
        <v>0.42195016721291251</v>
      </c>
      <c r="O1020" t="b">
        <f ca="1">IF(OR(O1019,M1020*MIN((B1020-B$2)*Analysis!$B$19,1)&gt;Analysis!$B$18),TRUE,FALSE)</f>
        <v>1</v>
      </c>
      <c r="P1020">
        <f ca="1">IF(O1020,P1019,SUM(C$2:C1020)/COUNT(C$2:C1020))</f>
        <v>9.8538943641176484</v>
      </c>
      <c r="Q1020">
        <f ca="1">IF(O1020,C1020-P1020,0)</f>
        <v>-9.0694411764680183E-4</v>
      </c>
      <c r="R1020">
        <f ca="1">R1019+Q1020*$D1020</f>
        <v>0.45859804329460768</v>
      </c>
      <c r="S1020">
        <f t="shared" ca="1" si="2015"/>
        <v>0.85895109506414458</v>
      </c>
      <c r="U1020">
        <f ca="1">MEDIAN2(Q1020,Analysis!$B$5,2)</f>
        <v>-9.0694411764680183E-4</v>
      </c>
      <c r="V1020">
        <f t="shared" ref="V1020:W1020" ca="1" si="2128">V1019+U1020*$D1020</f>
        <v>0.45859804329460768</v>
      </c>
      <c r="W1020">
        <f t="shared" ca="1" si="2128"/>
        <v>0.85895109506414458</v>
      </c>
      <c r="Y1020">
        <f ca="1">AVERAGE2(U1020,Analysis!$B$5,2)</f>
        <v>-9.0694411764680183E-4</v>
      </c>
      <c r="Z1020">
        <f t="shared" ref="Z1020:AA1020" ca="1" si="2129">Z1019+Y1020*$D1020</f>
        <v>0.45859804329460768</v>
      </c>
      <c r="AA1020">
        <f t="shared" ca="1" si="2129"/>
        <v>0.85895109506414458</v>
      </c>
      <c r="AD1020">
        <f ca="1">IF(B1020&gt;0,C1020-Analysis!$B$14,0)</f>
        <v>-3.7287249428583635E-3</v>
      </c>
      <c r="AE1020">
        <f ca="1">IF(B1020&gt;0,AE1019+AD1020*$D1020,0)</f>
        <v>0.38855281303304112</v>
      </c>
      <c r="AF1020">
        <f ca="1">IF(B1020&gt;0,AF1019+AE1020*$D1020,0)</f>
        <v>-9.9573553431034856E-2</v>
      </c>
      <c r="AG1020">
        <f ca="1">IF(AND(B1020&gt;Analysis!$B$34,B1020&lt;Analysis!$B$35),FilterInput(AD1020,Analysis!$B$29,Analysis!$B$30),0)</f>
        <v>0</v>
      </c>
      <c r="AH1020">
        <f ca="1">MEDIAN2(AG1020,Analysis!$B$5,2)</f>
        <v>0</v>
      </c>
      <c r="AI1020">
        <f ca="1">AVERAGE2(AH1020,Analysis!$B$6,2)</f>
        <v>0</v>
      </c>
      <c r="AJ1020">
        <f ca="1">INTEGRAL2(AI1020,$B1020,AJ1019,AI1019,$B1019,Analysis!$B$22)</f>
        <v>-0.6523852220626446</v>
      </c>
      <c r="AK1020">
        <f ca="1">IF(AND(B1020&lt;Analysis!$B$35,B1020&gt;Analysis!$B$34),INTEGRAL2(AJ1020,$B1020,AK1019,AJ1019,$B1019,Analysis!$B$23),0)</f>
        <v>0</v>
      </c>
      <c r="AM1020">
        <f>Analysis!$B$31*'Flight Input'!U1020+IF('Flight Input'!U1020 &gt; 0,Analysis!$B$32,0)</f>
        <v>0</v>
      </c>
      <c r="AN1020">
        <f ca="1">_xlfn.COVARIANCE.P($AK$102:$AK$1171,AM1020:AM2089)</f>
        <v>0</v>
      </c>
      <c r="AO1020">
        <f t="shared" ca="1" si="2011"/>
        <v>0</v>
      </c>
    </row>
    <row r="1021" spans="1:41" x14ac:dyDescent="0.3">
      <c r="A1021">
        <v>1019</v>
      </c>
      <c r="B1021">
        <f>'Flight Input'!M1021</f>
        <v>24.332882999995491</v>
      </c>
      <c r="C1021">
        <f ca="1">INDIRECT(CONCATENATE("'Flight Input'!",Analysis!$B$2,A1021+2))</f>
        <v>9.8332300799999999</v>
      </c>
      <c r="D1021">
        <f t="shared" si="2008"/>
        <v>2.0566999999573454E-2</v>
      </c>
      <c r="F1021">
        <f t="shared" ca="1" si="2012"/>
        <v>239.71192722501763</v>
      </c>
      <c r="G1021">
        <f t="shared" ca="1" si="2013"/>
        <v>2914.4958308784849</v>
      </c>
      <c r="I1021">
        <f>SUM(D$2:D1021)/COUNT(D$2:D1021)</f>
        <v>2.3827559371933323E-2</v>
      </c>
      <c r="J1021">
        <f>D1021/I1021</f>
        <v>0.86316016166554987</v>
      </c>
      <c r="L1021">
        <f ca="1">VARA(C$2:C1021)</f>
        <v>0.16815525390612934</v>
      </c>
      <c r="M1021">
        <f ca="1">(L1021-L1020)/D1021</f>
        <v>-7.8564056467499109E-3</v>
      </c>
      <c r="N1021">
        <f t="shared" ca="1" si="2014"/>
        <v>-0.96063305296890589</v>
      </c>
      <c r="O1021" t="b">
        <f ca="1">IF(OR(O1020,M1021*MIN((B1021-B$2)*Analysis!$B$19,1)&gt;Analysis!$B$18),TRUE,FALSE)</f>
        <v>1</v>
      </c>
      <c r="P1021">
        <f ca="1">IF(O1021,P1020,SUM(C$2:C1021)/COUNT(C$2:C1021))</f>
        <v>9.8538943641176484</v>
      </c>
      <c r="Q1021">
        <f ca="1">IF(O1021,C1021-P1021,0)</f>
        <v>-2.0664284117648535E-2</v>
      </c>
      <c r="R1021">
        <f ca="1">R1020+Q1021*$D1021</f>
        <v>0.4581730409631688</v>
      </c>
      <c r="S1021">
        <f t="shared" ca="1" si="2015"/>
        <v>0.86837433999743863</v>
      </c>
      <c r="U1021">
        <f ca="1">MEDIAN2(Q1021,Analysis!$B$5,2)</f>
        <v>-2.0664284117648535E-2</v>
      </c>
      <c r="V1021">
        <f t="shared" ref="V1021:W1021" ca="1" si="2130">V1020+U1021*$D1021</f>
        <v>0.4581730409631688</v>
      </c>
      <c r="W1021">
        <f t="shared" ca="1" si="2130"/>
        <v>0.86837433999743863</v>
      </c>
      <c r="Y1021">
        <f ca="1">AVERAGE2(U1021,Analysis!$B$5,2)</f>
        <v>-2.0664284117648535E-2</v>
      </c>
      <c r="Z1021">
        <f t="shared" ref="Z1021:AA1021" ca="1" si="2131">Z1020+Y1021*$D1021</f>
        <v>0.4581730409631688</v>
      </c>
      <c r="AA1021">
        <f t="shared" ca="1" si="2131"/>
        <v>0.86837433999743863</v>
      </c>
      <c r="AD1021">
        <f ca="1">IF(B1021&gt;0,C1021-Analysis!$B$14,0)</f>
        <v>-2.3486064942860096E-2</v>
      </c>
      <c r="AE1021">
        <f ca="1">IF(B1021&gt;0,AE1020+AD1021*$D1021,0)</f>
        <v>0.38806977513537133</v>
      </c>
      <c r="AF1021">
        <f ca="1">IF(B1021&gt;0,AF1020+AE1021*$D1021,0)</f>
        <v>-9.1592122365991208E-2</v>
      </c>
      <c r="AG1021">
        <f ca="1">IF(AND(B1021&gt;Analysis!$B$34,B1021&lt;Analysis!$B$35),FilterInput(AD1021,Analysis!$B$29,Analysis!$B$30),0)</f>
        <v>0</v>
      </c>
      <c r="AH1021">
        <f ca="1">MEDIAN2(AG1021,Analysis!$B$5,2)</f>
        <v>0</v>
      </c>
      <c r="AI1021">
        <f ca="1">AVERAGE2(AH1021,Analysis!$B$6,2)</f>
        <v>0</v>
      </c>
      <c r="AJ1021">
        <f ca="1">INTEGRAL2(AI1021,$B1021,AJ1020,AI1020,$B1020,Analysis!$B$22)</f>
        <v>-0.6523852220626446</v>
      </c>
      <c r="AK1021">
        <f ca="1">IF(AND(B1021&lt;Analysis!$B$35,B1021&gt;Analysis!$B$34),INTEGRAL2(AJ1021,$B1021,AK1020,AJ1020,$B1020,Analysis!$B$23),0)</f>
        <v>0</v>
      </c>
      <c r="AM1021">
        <f>Analysis!$B$31*'Flight Input'!U1021+IF('Flight Input'!U1021 &gt; 0,Analysis!$B$32,0)</f>
        <v>0</v>
      </c>
      <c r="AN1021">
        <f ca="1">_xlfn.COVARIANCE.P($AK$102:$AK$1171,AM1021:AM2090)</f>
        <v>0</v>
      </c>
      <c r="AO1021">
        <f t="shared" ca="1" si="2011"/>
        <v>0</v>
      </c>
    </row>
    <row r="1022" spans="1:41" x14ac:dyDescent="0.3">
      <c r="A1022">
        <v>1020</v>
      </c>
      <c r="B1022">
        <f>'Flight Input'!M1022</f>
        <v>24.352180999994744</v>
      </c>
      <c r="C1022">
        <f ca="1">INDIRECT(CONCATENATE("'Flight Input'!",Analysis!$B$2,A1022+2))</f>
        <v>9.8224292699999989</v>
      </c>
      <c r="D1022">
        <f t="shared" si="2008"/>
        <v>1.9297999999253079E-2</v>
      </c>
      <c r="F1022">
        <f t="shared" ca="1" si="2012"/>
        <v>239.90148046506275</v>
      </c>
      <c r="G1022">
        <f t="shared" ca="1" si="2013"/>
        <v>2919.1254496483207</v>
      </c>
      <c r="I1022">
        <f>SUM(D$2:D1022)/COUNT(D$2:D1022)</f>
        <v>2.3823118627450301E-2</v>
      </c>
      <c r="J1022">
        <f>D1022/I1022</f>
        <v>0.81005347373021375</v>
      </c>
      <c r="L1022">
        <f ca="1">VARA(C$2:C1022)</f>
        <v>0.16799537531895226</v>
      </c>
      <c r="M1022">
        <f ca="1">(L1022-L1021)/D1022</f>
        <v>-8.284723141427865E-3</v>
      </c>
      <c r="N1022">
        <f t="shared" ca="1" si="2014"/>
        <v>-0.5596854596548364</v>
      </c>
      <c r="O1022" t="b">
        <f ca="1">IF(OR(O1021,M1022*MIN((B1022-B$2)*Analysis!$B$19,1)&gt;Analysis!$B$18),TRUE,FALSE)</f>
        <v>1</v>
      </c>
      <c r="P1022">
        <f ca="1">IF(O1022,P1021,SUM(C$2:C1022)/COUNT(C$2:C1022))</f>
        <v>9.8538943641176484</v>
      </c>
      <c r="Q1022">
        <f ca="1">IF(O1022,C1022-P1022,0)</f>
        <v>-3.1465094117649528E-2</v>
      </c>
      <c r="R1022">
        <f ca="1">R1021+Q1022*$D1022</f>
        <v>0.45756582757690989</v>
      </c>
      <c r="S1022">
        <f t="shared" ca="1" si="2015"/>
        <v>0.87720444533767605</v>
      </c>
      <c r="U1022">
        <f ca="1">MEDIAN2(Q1022,Analysis!$B$5,2)</f>
        <v>-3.1465094117649528E-2</v>
      </c>
      <c r="V1022">
        <f t="shared" ref="V1022:W1022" ca="1" si="2132">V1021+U1022*$D1022</f>
        <v>0.45756582757690989</v>
      </c>
      <c r="W1022">
        <f t="shared" ca="1" si="2132"/>
        <v>0.87720444533767605</v>
      </c>
      <c r="Y1022">
        <f ca="1">AVERAGE2(U1022,Analysis!$B$5,2)</f>
        <v>-3.1465094117649528E-2</v>
      </c>
      <c r="Z1022">
        <f t="shared" ref="Z1022:AA1022" ca="1" si="2133">Z1021+Y1022*$D1022</f>
        <v>0.45756582757690989</v>
      </c>
      <c r="AA1022">
        <f t="shared" ca="1" si="2133"/>
        <v>0.87720444533767605</v>
      </c>
      <c r="AD1022">
        <f ca="1">IF(B1022&gt;0,C1022-Analysis!$B$14,0)</f>
        <v>-3.428687494286109E-2</v>
      </c>
      <c r="AE1022">
        <f ca="1">IF(B1022&gt;0,AE1021+AD1022*$D1022,0)</f>
        <v>0.38740810702274958</v>
      </c>
      <c r="AF1022">
        <f ca="1">IF(B1022&gt;0,AF1021+AE1022*$D1022,0)</f>
        <v>-8.4115920716955547E-2</v>
      </c>
      <c r="AG1022">
        <f ca="1">IF(AND(B1022&gt;Analysis!$B$34,B1022&lt;Analysis!$B$35),FilterInput(AD1022,Analysis!$B$29,Analysis!$B$30),0)</f>
        <v>0</v>
      </c>
      <c r="AH1022">
        <f ca="1">MEDIAN2(AG1022,Analysis!$B$5,2)</f>
        <v>0</v>
      </c>
      <c r="AI1022">
        <f ca="1">AVERAGE2(AH1022,Analysis!$B$6,2)</f>
        <v>0</v>
      </c>
      <c r="AJ1022">
        <f ca="1">INTEGRAL2(AI1022,$B1022,AJ1021,AI1021,$B1021,Analysis!$B$22)</f>
        <v>-0.6523852220626446</v>
      </c>
      <c r="AK1022">
        <f ca="1">IF(AND(B1022&lt;Analysis!$B$35,B1022&gt;Analysis!$B$34),INTEGRAL2(AJ1022,$B1022,AK1021,AJ1021,$B1021,Analysis!$B$23),0)</f>
        <v>0</v>
      </c>
      <c r="AM1022">
        <f>Analysis!$B$31*'Flight Input'!U1022+IF('Flight Input'!U1022 &gt; 0,Analysis!$B$32,0)</f>
        <v>0</v>
      </c>
      <c r="AN1022">
        <f ca="1">_xlfn.COVARIANCE.P($AK$102:$AK$1171,AM1022:AM2091)</f>
        <v>0</v>
      </c>
      <c r="AO1022">
        <f t="shared" ca="1" si="2011"/>
        <v>0</v>
      </c>
    </row>
    <row r="1023" spans="1:41" x14ac:dyDescent="0.3">
      <c r="A1023">
        <v>1021</v>
      </c>
      <c r="B1023">
        <f>'Flight Input'!M1023</f>
        <v>24.370655000006082</v>
      </c>
      <c r="C1023">
        <f ca="1">INDIRECT(CONCATENATE("'Flight Input'!",Analysis!$B$2,A1023+2))</f>
        <v>9.8020146600000011</v>
      </c>
      <c r="D1023">
        <f t="shared" si="2008"/>
        <v>1.8474000011337921E-2</v>
      </c>
      <c r="F1023">
        <f t="shared" ca="1" si="2012"/>
        <v>240.08256288400273</v>
      </c>
      <c r="G1023">
        <f t="shared" ca="1" si="2013"/>
        <v>2923.5607349177617</v>
      </c>
      <c r="I1023">
        <f>SUM(D$2:D1023)/COUNT(D$2:D1023)</f>
        <v>2.3817879529883099E-2</v>
      </c>
      <c r="J1023">
        <f>D1023/I1023</f>
        <v>0.77563579865115695</v>
      </c>
      <c r="L1023">
        <f ca="1">VARA(C$2:C1023)</f>
        <v>0.16783905373717325</v>
      </c>
      <c r="M1023">
        <f ca="1">(L1023-L1022)/D1023</f>
        <v>-8.4617073553676925E-3</v>
      </c>
      <c r="N1023">
        <f t="shared" ca="1" si="2014"/>
        <v>-1.1050454686299047</v>
      </c>
      <c r="O1023" t="b">
        <f ca="1">IF(OR(O1022,M1023*MIN((B1023-B$2)*Analysis!$B$19,1)&gt;Analysis!$B$18),TRUE,FALSE)</f>
        <v>1</v>
      </c>
      <c r="P1023">
        <f ca="1">IF(O1023,P1022,SUM(C$2:C1023)/COUNT(C$2:C1023))</f>
        <v>9.8538943641176484</v>
      </c>
      <c r="Q1023">
        <f ca="1">IF(O1023,C1023-P1023,0)</f>
        <v>-5.1879704117647307E-2</v>
      </c>
      <c r="R1023">
        <f ca="1">R1022+Q1023*$D1023</f>
        <v>0.45660740192245225</v>
      </c>
      <c r="S1023">
        <f t="shared" ca="1" si="2015"/>
        <v>0.8856398104859684</v>
      </c>
      <c r="U1023">
        <f ca="1">MEDIAN2(Q1023,Analysis!$B$5,2)</f>
        <v>-5.1879704117647307E-2</v>
      </c>
      <c r="V1023">
        <f t="shared" ref="V1023:W1023" ca="1" si="2134">V1022+U1023*$D1023</f>
        <v>0.45660740192245225</v>
      </c>
      <c r="W1023">
        <f t="shared" ca="1" si="2134"/>
        <v>0.8856398104859684</v>
      </c>
      <c r="Y1023">
        <f ca="1">AVERAGE2(U1023,Analysis!$B$5,2)</f>
        <v>-5.1879704117647307E-2</v>
      </c>
      <c r="Z1023">
        <f t="shared" ref="Z1023:AA1023" ca="1" si="2135">Z1022+Y1023*$D1023</f>
        <v>0.45660740192245225</v>
      </c>
      <c r="AA1023">
        <f t="shared" ca="1" si="2135"/>
        <v>0.8856398104859684</v>
      </c>
      <c r="AD1023">
        <f ca="1">IF(B1023&gt;0,C1023-Analysis!$B$14,0)</f>
        <v>-5.4701484942858869E-2</v>
      </c>
      <c r="AE1023">
        <f ca="1">IF(B1023&gt;0,AE1022+AD1023*$D1023,0)</f>
        <v>0.38639755178929502</v>
      </c>
      <c r="AF1023">
        <f ca="1">IF(B1023&gt;0,AF1022+AE1023*$D1023,0)</f>
        <v>-7.6977612340819165E-2</v>
      </c>
      <c r="AG1023">
        <f ca="1">IF(AND(B1023&gt;Analysis!$B$34,B1023&lt;Analysis!$B$35),FilterInput(AD1023,Analysis!$B$29,Analysis!$B$30),0)</f>
        <v>0</v>
      </c>
      <c r="AH1023">
        <f ca="1">MEDIAN2(AG1023,Analysis!$B$5,2)</f>
        <v>0</v>
      </c>
      <c r="AI1023">
        <f ca="1">AVERAGE2(AH1023,Analysis!$B$6,2)</f>
        <v>0</v>
      </c>
      <c r="AJ1023">
        <f ca="1">INTEGRAL2(AI1023,$B1023,AJ1022,AI1022,$B1022,Analysis!$B$22)</f>
        <v>-0.6523852220626446</v>
      </c>
      <c r="AK1023">
        <f ca="1">IF(AND(B1023&lt;Analysis!$B$35,B1023&gt;Analysis!$B$34),INTEGRAL2(AJ1023,$B1023,AK1022,AJ1022,$B1022,Analysis!$B$23),0)</f>
        <v>0</v>
      </c>
      <c r="AM1023">
        <f>Analysis!$B$31*'Flight Input'!U1023+IF('Flight Input'!U1023 &gt; 0,Analysis!$B$32,0)</f>
        <v>0</v>
      </c>
      <c r="AN1023">
        <f ca="1">_xlfn.COVARIANCE.P($AK$102:$AK$1171,AM1023:AM2092)</f>
        <v>0</v>
      </c>
      <c r="AO1023">
        <f t="shared" ca="1" si="2011"/>
        <v>0</v>
      </c>
    </row>
    <row r="1024" spans="1:41" x14ac:dyDescent="0.3">
      <c r="A1024">
        <v>1022</v>
      </c>
      <c r="B1024">
        <f>'Flight Input'!M1024</f>
        <v>24.386303999999654</v>
      </c>
      <c r="C1024">
        <f ca="1">INDIRECT(CONCATENATE("'Flight Input'!",Analysis!$B$2,A1024+2))</f>
        <v>9.8685460799999998</v>
      </c>
      <c r="D1024">
        <f t="shared" si="2008"/>
        <v>1.5648999993572943E-2</v>
      </c>
      <c r="F1024">
        <f t="shared" ca="1" si="2012"/>
        <v>240.23699576154522</v>
      </c>
      <c r="G1024">
        <f t="shared" ca="1" si="2013"/>
        <v>2927.32020366289</v>
      </c>
      <c r="I1024">
        <f>SUM(D$2:D1024)/COUNT(D$2:D1024)</f>
        <v>2.3809886497068708E-2</v>
      </c>
      <c r="J1024">
        <f>D1024/I1024</f>
        <v>0.65724798795237971</v>
      </c>
      <c r="L1024">
        <f ca="1">VARA(C$2:C1024)</f>
        <v>0.16767543989519082</v>
      </c>
      <c r="M1024">
        <f ca="1">(L1024-L1023)/D1024</f>
        <v>-1.0455226663022012E-2</v>
      </c>
      <c r="N1024">
        <f t="shared" ca="1" si="2014"/>
        <v>4.2514806075355089</v>
      </c>
      <c r="O1024" t="b">
        <f ca="1">IF(OR(O1023,M1024*MIN((B1024-B$2)*Analysis!$B$19,1)&gt;Analysis!$B$18),TRUE,FALSE)</f>
        <v>1</v>
      </c>
      <c r="P1024">
        <f ca="1">IF(O1024,P1023,SUM(C$2:C1024)/COUNT(C$2:C1024))</f>
        <v>9.8538943641176484</v>
      </c>
      <c r="Q1024">
        <f ca="1">IF(O1024,C1024-P1024,0)</f>
        <v>1.4651715882351368E-2</v>
      </c>
      <c r="R1024">
        <f ca="1">R1023+Q1024*$D1024</f>
        <v>0.45683668662420102</v>
      </c>
      <c r="S1024">
        <f t="shared" ca="1" si="2015"/>
        <v>0.8927888477920144</v>
      </c>
      <c r="U1024">
        <f ca="1">MEDIAN2(Q1024,Analysis!$B$5,2)</f>
        <v>1.4651715882351368E-2</v>
      </c>
      <c r="V1024">
        <f t="shared" ref="V1024:W1024" ca="1" si="2136">V1023+U1024*$D1024</f>
        <v>0.45683668662420102</v>
      </c>
      <c r="W1024">
        <f t="shared" ca="1" si="2136"/>
        <v>0.8927888477920144</v>
      </c>
      <c r="Y1024">
        <f ca="1">AVERAGE2(U1024,Analysis!$B$5,2)</f>
        <v>1.4651715882351368E-2</v>
      </c>
      <c r="Z1024">
        <f t="shared" ref="Z1024:AA1024" ca="1" si="2137">Z1023+Y1024*$D1024</f>
        <v>0.45683668662420102</v>
      </c>
      <c r="AA1024">
        <f t="shared" ca="1" si="2137"/>
        <v>0.8927888477920144</v>
      </c>
      <c r="AD1024">
        <f ca="1">IF(B1024&gt;0,C1024-Analysis!$B$14,0)</f>
        <v>1.1829935057139807E-2</v>
      </c>
      <c r="AE1024">
        <f ca="1">IF(B1024&gt;0,AE1023+AD1024*$D1024,0)</f>
        <v>0.38658267844292815</v>
      </c>
      <c r="AF1024">
        <f ca="1">IF(B1024&gt;0,AF1023+AE1024*$D1024,0)</f>
        <v>-7.0927980008350378E-2</v>
      </c>
      <c r="AG1024">
        <f ca="1">IF(AND(B1024&gt;Analysis!$B$34,B1024&lt;Analysis!$B$35),FilterInput(AD1024,Analysis!$B$29,Analysis!$B$30),0)</f>
        <v>0</v>
      </c>
      <c r="AH1024">
        <f ca="1">MEDIAN2(AG1024,Analysis!$B$5,2)</f>
        <v>0</v>
      </c>
      <c r="AI1024">
        <f ca="1">AVERAGE2(AH1024,Analysis!$B$6,2)</f>
        <v>0</v>
      </c>
      <c r="AJ1024">
        <f ca="1">INTEGRAL2(AI1024,$B1024,AJ1023,AI1023,$B1023,Analysis!$B$22)</f>
        <v>-0.6523852220626446</v>
      </c>
      <c r="AK1024">
        <f ca="1">IF(AND(B1024&lt;Analysis!$B$35,B1024&gt;Analysis!$B$34),INTEGRAL2(AJ1024,$B1024,AK1023,AJ1023,$B1023,Analysis!$B$23),0)</f>
        <v>0</v>
      </c>
      <c r="AM1024">
        <f>Analysis!$B$31*'Flight Input'!U1024+IF('Flight Input'!U1024 &gt; 0,Analysis!$B$32,0)</f>
        <v>0</v>
      </c>
      <c r="AN1024">
        <f ca="1">_xlfn.COVARIANCE.P($AK$102:$AK$1171,AM1024:AM2093)</f>
        <v>0</v>
      </c>
      <c r="AO1024">
        <f t="shared" ca="1" si="2011"/>
        <v>0</v>
      </c>
    </row>
    <row r="1025" spans="1:41" x14ac:dyDescent="0.3">
      <c r="A1025">
        <v>1023</v>
      </c>
      <c r="B1025">
        <f>'Flight Input'!M1025</f>
        <v>24.411489999998594</v>
      </c>
      <c r="C1025">
        <f ca="1">INDIRECT(CONCATENATE("'Flight Input'!",Analysis!$B$2,A1025+2))</f>
        <v>9.8204770800000016</v>
      </c>
      <c r="D1025">
        <f t="shared" si="2008"/>
        <v>2.5185999998939224E-2</v>
      </c>
      <c r="F1025">
        <f t="shared" ca="1" si="2012"/>
        <v>240.48433429727169</v>
      </c>
      <c r="G1025">
        <f t="shared" ca="1" si="2013"/>
        <v>2933.3770421062459</v>
      </c>
      <c r="I1025">
        <f>SUM(D$2:D1025)/COUNT(D$2:D1025)</f>
        <v>2.381123167155734E-2</v>
      </c>
      <c r="J1025">
        <f>D1025/I1025</f>
        <v>1.0577361283256947</v>
      </c>
      <c r="L1025">
        <f ca="1">VARA(C$2:C1025)</f>
        <v>0.16751674850128406</v>
      </c>
      <c r="M1025">
        <f ca="1">(L1025-L1024)/D1025</f>
        <v>-6.3007779684523396E-3</v>
      </c>
      <c r="N1025">
        <f t="shared" ca="1" si="2014"/>
        <v>-1.908560311364357</v>
      </c>
      <c r="O1025" t="b">
        <f ca="1">IF(OR(O1024,M1025*MIN((B1025-B$2)*Analysis!$B$19,1)&gt;Analysis!$B$18),TRUE,FALSE)</f>
        <v>1</v>
      </c>
      <c r="P1025">
        <f ca="1">IF(O1025,P1024,SUM(C$2:C1025)/COUNT(C$2:C1025))</f>
        <v>9.8538943641176484</v>
      </c>
      <c r="Q1025">
        <f ca="1">IF(O1025,C1025-P1025,0)</f>
        <v>-3.3417284117646773E-2</v>
      </c>
      <c r="R1025">
        <f ca="1">R1024+Q1025*$D1025</f>
        <v>0.45599503890644943</v>
      </c>
      <c r="S1025">
        <f t="shared" ca="1" si="2015"/>
        <v>0.90427353884142847</v>
      </c>
      <c r="U1025">
        <f ca="1">MEDIAN2(Q1025,Analysis!$B$5,2)</f>
        <v>-3.3417284117646773E-2</v>
      </c>
      <c r="V1025">
        <f t="shared" ref="V1025:W1025" ca="1" si="2138">V1024+U1025*$D1025</f>
        <v>0.45599503890644943</v>
      </c>
      <c r="W1025">
        <f t="shared" ca="1" si="2138"/>
        <v>0.90427353884142847</v>
      </c>
      <c r="Y1025">
        <f ca="1">AVERAGE2(U1025,Analysis!$B$5,2)</f>
        <v>-3.3417284117646773E-2</v>
      </c>
      <c r="Z1025">
        <f t="shared" ref="Z1025:AA1025" ca="1" si="2139">Z1024+Y1025*$D1025</f>
        <v>0.45599503890644943</v>
      </c>
      <c r="AA1025">
        <f t="shared" ca="1" si="2139"/>
        <v>0.90427353884142847</v>
      </c>
      <c r="AD1025">
        <f ca="1">IF(B1025&gt;0,C1025-Analysis!$B$14,0)</f>
        <v>-3.6239064942858334E-2</v>
      </c>
      <c r="AE1025">
        <f ca="1">IF(B1025&gt;0,AE1024+AD1025*$D1025,0)</f>
        <v>0.38566996135331577</v>
      </c>
      <c r="AF1025">
        <f ca="1">IF(B1025&gt;0,AF1024+AE1025*$D1025,0)</f>
        <v>-6.1214496362114873E-2</v>
      </c>
      <c r="AG1025">
        <f ca="1">IF(AND(B1025&gt;Analysis!$B$34,B1025&lt;Analysis!$B$35),FilterInput(AD1025,Analysis!$B$29,Analysis!$B$30),0)</f>
        <v>0</v>
      </c>
      <c r="AH1025">
        <f ca="1">MEDIAN2(AG1025,Analysis!$B$5,2)</f>
        <v>0</v>
      </c>
      <c r="AI1025">
        <f ca="1">AVERAGE2(AH1025,Analysis!$B$6,2)</f>
        <v>0</v>
      </c>
      <c r="AJ1025">
        <f ca="1">INTEGRAL2(AI1025,$B1025,AJ1024,AI1024,$B1024,Analysis!$B$22)</f>
        <v>-0.6523852220626446</v>
      </c>
      <c r="AK1025">
        <f ca="1">IF(AND(B1025&lt;Analysis!$B$35,B1025&gt;Analysis!$B$34),INTEGRAL2(AJ1025,$B1025,AK1024,AJ1024,$B1024,Analysis!$B$23),0)</f>
        <v>0</v>
      </c>
      <c r="AM1025">
        <f>Analysis!$B$31*'Flight Input'!U1025+IF('Flight Input'!U1025 &gt; 0,Analysis!$B$32,0)</f>
        <v>0</v>
      </c>
      <c r="AN1025">
        <f ca="1">_xlfn.COVARIANCE.P($AK$102:$AK$1171,AM1025:AM2094)</f>
        <v>0</v>
      </c>
      <c r="AO1025">
        <f t="shared" ca="1" si="2011"/>
        <v>0</v>
      </c>
    </row>
    <row r="1026" spans="1:41" x14ac:dyDescent="0.3">
      <c r="A1026">
        <v>1024</v>
      </c>
      <c r="B1026">
        <f>'Flight Input'!M1026</f>
        <v>24.430787000004784</v>
      </c>
      <c r="C1026">
        <f ca="1">INDIRECT(CONCATENATE("'Flight Input'!",Analysis!$B$2,A1026+2))</f>
        <v>9.8643474000000015</v>
      </c>
      <c r="D1026">
        <f t="shared" si="2008"/>
        <v>1.9297000006190501E-2</v>
      </c>
      <c r="F1026">
        <f t="shared" ca="1" si="2012"/>
        <v>240.67468660911055</v>
      </c>
      <c r="G1026">
        <f t="shared" ca="1" si="2013"/>
        <v>2938.0213415352318</v>
      </c>
      <c r="I1026">
        <f>SUM(D$2:D1026)/COUNT(D$2:D1026)</f>
        <v>2.3806823242196629E-2</v>
      </c>
      <c r="J1026">
        <f>D1026/I1026</f>
        <v>0.8105659377512977</v>
      </c>
      <c r="L1026">
        <f ca="1">VARA(C$2:C1026)</f>
        <v>0.1673539857433963</v>
      </c>
      <c r="M1026">
        <f ca="1">(L1026-L1025)/D1026</f>
        <v>-8.4346145947841004E-3</v>
      </c>
      <c r="N1026">
        <f t="shared" ca="1" si="2014"/>
        <v>2.2734269568288465</v>
      </c>
      <c r="O1026" t="b">
        <f ca="1">IF(OR(O1025,M1026*MIN((B1026-B$2)*Analysis!$B$19,1)&gt;Analysis!$B$18),TRUE,FALSE)</f>
        <v>1</v>
      </c>
      <c r="P1026">
        <f ca="1">IF(O1026,P1025,SUM(C$2:C1026)/COUNT(C$2:C1026))</f>
        <v>9.8538943641176484</v>
      </c>
      <c r="Q1026">
        <f ca="1">IF(O1026,C1026-P1026,0)</f>
        <v>1.0453035882353134E-2</v>
      </c>
      <c r="R1026">
        <f ca="1">R1025+Q1026*$D1026</f>
        <v>0.45619675113993591</v>
      </c>
      <c r="S1026">
        <f t="shared" ca="1" si="2015"/>
        <v>0.91307676755099987</v>
      </c>
      <c r="U1026">
        <f ca="1">MEDIAN2(Q1026,Analysis!$B$5,2)</f>
        <v>1.0453035882353134E-2</v>
      </c>
      <c r="V1026">
        <f t="shared" ref="V1026:W1026" ca="1" si="2140">V1025+U1026*$D1026</f>
        <v>0.45619675113993591</v>
      </c>
      <c r="W1026">
        <f t="shared" ca="1" si="2140"/>
        <v>0.91307676755099987</v>
      </c>
      <c r="Y1026">
        <f ca="1">AVERAGE2(U1026,Analysis!$B$5,2)</f>
        <v>1.0453035882353134E-2</v>
      </c>
      <c r="Z1026">
        <f t="shared" ref="Z1026:AA1026" ca="1" si="2141">Z1025+Y1026*$D1026</f>
        <v>0.45619675113993591</v>
      </c>
      <c r="AA1026">
        <f t="shared" ca="1" si="2141"/>
        <v>0.91307676755099987</v>
      </c>
      <c r="AD1026">
        <f ca="1">IF(B1026&gt;0,C1026-Analysis!$B$14,0)</f>
        <v>7.6312550571415727E-3</v>
      </c>
      <c r="AE1026">
        <f ca="1">IF(B1026&gt;0,AE1025+AD1026*$D1026,0)</f>
        <v>0.38581722168220067</v>
      </c>
      <c r="AF1026">
        <f ca="1">IF(B1026&gt;0,AF1025+AE1026*$D1026,0)</f>
        <v>-5.3769381432925048E-2</v>
      </c>
      <c r="AG1026">
        <f ca="1">IF(AND(B1026&gt;Analysis!$B$34,B1026&lt;Analysis!$B$35),FilterInput(AD1026,Analysis!$B$29,Analysis!$B$30),0)</f>
        <v>0</v>
      </c>
      <c r="AH1026">
        <f ca="1">MEDIAN2(AG1026,Analysis!$B$5,2)</f>
        <v>0</v>
      </c>
      <c r="AI1026">
        <f ca="1">AVERAGE2(AH1026,Analysis!$B$6,2)</f>
        <v>0</v>
      </c>
      <c r="AJ1026">
        <f ca="1">INTEGRAL2(AI1026,$B1026,AJ1025,AI1025,$B1025,Analysis!$B$22)</f>
        <v>-0.6523852220626446</v>
      </c>
      <c r="AK1026">
        <f ca="1">IF(AND(B1026&lt;Analysis!$B$35,B1026&gt;Analysis!$B$34),INTEGRAL2(AJ1026,$B1026,AK1025,AJ1025,$B1025,Analysis!$B$23),0)</f>
        <v>0</v>
      </c>
      <c r="AM1026">
        <f>Analysis!$B$31*'Flight Input'!U1026+IF('Flight Input'!U1026 &gt; 0,Analysis!$B$32,0)</f>
        <v>0</v>
      </c>
      <c r="AN1026">
        <f ca="1">_xlfn.COVARIANCE.P($AK$102:$AK$1171,AM1026:AM2095)</f>
        <v>0</v>
      </c>
      <c r="AO1026">
        <f t="shared" ca="1" si="2011"/>
        <v>0</v>
      </c>
    </row>
    <row r="1027" spans="1:41" x14ac:dyDescent="0.3">
      <c r="A1027">
        <v>1025</v>
      </c>
      <c r="B1027">
        <f>'Flight Input'!M1027</f>
        <v>24.451795999993919</v>
      </c>
      <c r="C1027">
        <f ca="1">INDIRECT(CONCATENATE("'Flight Input'!",Analysis!$B$2,A1027+2))</f>
        <v>9.8534386800000018</v>
      </c>
      <c r="D1027">
        <f t="shared" ref="D1027:D1090" si="2142">B1027-B1026</f>
        <v>2.1008999989135191E-2</v>
      </c>
      <c r="F1027">
        <f t="shared" ca="1" si="2012"/>
        <v>240.88169750223162</v>
      </c>
      <c r="G1027">
        <f t="shared" ca="1" si="2013"/>
        <v>2943.0820251154391</v>
      </c>
      <c r="I1027">
        <f>SUM(D$2:D1027)/COUNT(D$2:D1027)</f>
        <v>2.3804093658535107E-2</v>
      </c>
      <c r="J1027">
        <f>D1027/I1027</f>
        <v>0.88257928617258163</v>
      </c>
      <c r="L1027">
        <f ca="1">VARA(C$2:C1027)</f>
        <v>0.16719227375990792</v>
      </c>
      <c r="M1027">
        <f ca="1">(L1027-L1026)/D1027</f>
        <v>-7.6972718155082246E-3</v>
      </c>
      <c r="N1027">
        <f t="shared" ca="1" si="2014"/>
        <v>-0.51924032584326751</v>
      </c>
      <c r="O1027" t="b">
        <f ca="1">IF(OR(O1026,M1027*MIN((B1027-B$2)*Analysis!$B$19,1)&gt;Analysis!$B$18),TRUE,FALSE)</f>
        <v>1</v>
      </c>
      <c r="P1027">
        <f ca="1">IF(O1027,P1026,SUM(C$2:C1027)/COUNT(C$2:C1027))</f>
        <v>9.8538943641176484</v>
      </c>
      <c r="Q1027">
        <f ca="1">IF(O1027,C1027-P1027,0)</f>
        <v>-4.5568411764662642E-4</v>
      </c>
      <c r="R1027">
        <f ca="1">R1026+Q1027*$D1027</f>
        <v>0.4561871776723132</v>
      </c>
      <c r="S1027">
        <f t="shared" ca="1" si="2015"/>
        <v>0.92266080396176109</v>
      </c>
      <c r="U1027">
        <f ca="1">MEDIAN2(Q1027,Analysis!$B$5,2)</f>
        <v>-4.5568411764662642E-4</v>
      </c>
      <c r="V1027">
        <f t="shared" ref="V1027:W1027" ca="1" si="2143">V1026+U1027*$D1027</f>
        <v>0.4561871776723132</v>
      </c>
      <c r="W1027">
        <f t="shared" ca="1" si="2143"/>
        <v>0.92266080396176109</v>
      </c>
      <c r="Y1027">
        <f ca="1">AVERAGE2(U1027,Analysis!$B$5,2)</f>
        <v>-4.5568411764662642E-4</v>
      </c>
      <c r="Z1027">
        <f t="shared" ref="Z1027:AA1027" ca="1" si="2144">Z1026+Y1027*$D1027</f>
        <v>0.4561871776723132</v>
      </c>
      <c r="AA1027">
        <f t="shared" ca="1" si="2144"/>
        <v>0.92266080396176109</v>
      </c>
      <c r="AD1027">
        <f ca="1">IF(B1027&gt;0,C1027-Analysis!$B$14,0)</f>
        <v>-3.2774649428581881E-3</v>
      </c>
      <c r="AE1027">
        <f ca="1">IF(B1027&gt;0,AE1026+AD1027*$D1027,0)</f>
        <v>0.38574836542125179</v>
      </c>
      <c r="AF1027">
        <f ca="1">IF(B1027&gt;0,AF1026+AE1027*$D1027,0)</f>
        <v>-4.5665194027981054E-2</v>
      </c>
      <c r="AG1027">
        <f ca="1">IF(AND(B1027&gt;Analysis!$B$34,B1027&lt;Analysis!$B$35),FilterInput(AD1027,Analysis!$B$29,Analysis!$B$30),0)</f>
        <v>0</v>
      </c>
      <c r="AH1027">
        <f ca="1">MEDIAN2(AG1027,Analysis!$B$5,2)</f>
        <v>0</v>
      </c>
      <c r="AI1027">
        <f ca="1">AVERAGE2(AH1027,Analysis!$B$6,2)</f>
        <v>0</v>
      </c>
      <c r="AJ1027">
        <f ca="1">INTEGRAL2(AI1027,$B1027,AJ1026,AI1026,$B1026,Analysis!$B$22)</f>
        <v>-0.6523852220626446</v>
      </c>
      <c r="AK1027">
        <f ca="1">IF(AND(B1027&lt;Analysis!$B$35,B1027&gt;Analysis!$B$34),INTEGRAL2(AJ1027,$B1027,AK1026,AJ1026,$B1026,Analysis!$B$23),0)</f>
        <v>0</v>
      </c>
      <c r="AM1027">
        <f>Analysis!$B$31*'Flight Input'!U1027+IF('Flight Input'!U1027 &gt; 0,Analysis!$B$32,0)</f>
        <v>0</v>
      </c>
      <c r="AN1027">
        <f ca="1">_xlfn.COVARIANCE.P($AK$102:$AK$1171,AM1027:AM2096)</f>
        <v>0</v>
      </c>
      <c r="AO1027">
        <f t="shared" ref="AO1027:AO1090" ca="1" si="2145">AM1027-AK1027</f>
        <v>0</v>
      </c>
    </row>
    <row r="1028" spans="1:41" x14ac:dyDescent="0.3">
      <c r="A1028">
        <v>1026</v>
      </c>
      <c r="B1028">
        <f>'Flight Input'!M1028</f>
        <v>24.472370000003139</v>
      </c>
      <c r="C1028">
        <f ca="1">INDIRECT(CONCATENATE("'Flight Input'!",Analysis!$B$2,A1028+2))</f>
        <v>9.8485925400000021</v>
      </c>
      <c r="D1028">
        <f t="shared" si="2142"/>
        <v>2.0574000009219162E-2</v>
      </c>
      <c r="F1028">
        <f t="shared" ref="F1028:F1091" ca="1" si="2146">F1027+C1028*$D1028</f>
        <v>241.08432244524036</v>
      </c>
      <c r="G1028">
        <f t="shared" ref="G1028:G1091" ca="1" si="2147">G1027+F1028*$D1028</f>
        <v>2948.0420939676501</v>
      </c>
      <c r="I1028">
        <f>SUM(D$2:D1028)/COUNT(D$2:D1028)</f>
        <v>2.3800945419110819E-2</v>
      </c>
      <c r="J1028">
        <f>D1028/I1028</f>
        <v>0.86441944414104654</v>
      </c>
      <c r="L1028">
        <f ca="1">VARA(C$2:C1028)</f>
        <v>0.16703127405740284</v>
      </c>
      <c r="M1028">
        <f ca="1">(L1028-L1027)/D1028</f>
        <v>-7.8253962492919847E-3</v>
      </c>
      <c r="N1028">
        <f t="shared" ref="N1028:N1091" ca="1" si="2148">(C1028-C1027)/D1028</f>
        <v>-0.23554680654360732</v>
      </c>
      <c r="O1028" t="b">
        <f ca="1">IF(OR(O1027,M1028*MIN((B1028-B$2)*Analysis!$B$19,1)&gt;Analysis!$B$18),TRUE,FALSE)</f>
        <v>1</v>
      </c>
      <c r="P1028">
        <f ca="1">IF(O1028,P1027,SUM(C$2:C1028)/COUNT(C$2:C1028))</f>
        <v>9.8538943641176484</v>
      </c>
      <c r="Q1028">
        <f ca="1">IF(O1028,C1028-P1028,0)</f>
        <v>-5.3018241176463476E-3</v>
      </c>
      <c r="R1028">
        <f ca="1">R1027+Q1028*$D1028</f>
        <v>0.45607809794286785</v>
      </c>
      <c r="S1028">
        <f t="shared" ref="S1028:S1091" ca="1" si="2149">S1027+R1028*$D1028</f>
        <v>0.93204415475304236</v>
      </c>
      <c r="U1028">
        <f ca="1">MEDIAN2(Q1028,Analysis!$B$5,2)</f>
        <v>-5.3018241176463476E-3</v>
      </c>
      <c r="V1028">
        <f t="shared" ref="V1028:W1028" ca="1" si="2150">V1027+U1028*$D1028</f>
        <v>0.45607809794286785</v>
      </c>
      <c r="W1028">
        <f t="shared" ca="1" si="2150"/>
        <v>0.93204415475304236</v>
      </c>
      <c r="Y1028">
        <f ca="1">AVERAGE2(U1028,Analysis!$B$5,2)</f>
        <v>-5.3018241176463476E-3</v>
      </c>
      <c r="Z1028">
        <f t="shared" ref="Z1028:AA1028" ca="1" si="2151">Z1027+Y1028*$D1028</f>
        <v>0.45607809794286785</v>
      </c>
      <c r="AA1028">
        <f t="shared" ca="1" si="2151"/>
        <v>0.93204415475304236</v>
      </c>
      <c r="AD1028">
        <f ca="1">IF(B1028&gt;0,C1028-Analysis!$B$14,0)</f>
        <v>-8.1236049428579094E-3</v>
      </c>
      <c r="AE1028">
        <f ca="1">IF(B1028&gt;0,AE1027+AD1028*$D1028,0)</f>
        <v>0.38558123037308256</v>
      </c>
      <c r="AF1028">
        <f ca="1">IF(B1028&gt;0,AF1027+AE1028*$D1028,0)</f>
        <v>-3.773224579073052E-2</v>
      </c>
      <c r="AG1028">
        <f ca="1">IF(AND(B1028&gt;Analysis!$B$34,B1028&lt;Analysis!$B$35),FilterInput(AD1028,Analysis!$B$29,Analysis!$B$30),0)</f>
        <v>0</v>
      </c>
      <c r="AH1028">
        <f ca="1">MEDIAN2(AG1028,Analysis!$B$5,2)</f>
        <v>0</v>
      </c>
      <c r="AI1028">
        <f ca="1">AVERAGE2(AH1028,Analysis!$B$6,2)</f>
        <v>0</v>
      </c>
      <c r="AJ1028">
        <f ca="1">INTEGRAL2(AI1028,$B1028,AJ1027,AI1027,$B1027,Analysis!$B$22)</f>
        <v>-0.6523852220626446</v>
      </c>
      <c r="AK1028">
        <f ca="1">IF(AND(B1028&lt;Analysis!$B$35,B1028&gt;Analysis!$B$34),INTEGRAL2(AJ1028,$B1028,AK1027,AJ1027,$B1027,Analysis!$B$23),0)</f>
        <v>0</v>
      </c>
      <c r="AM1028">
        <f>Analysis!$B$31*'Flight Input'!U1028+IF('Flight Input'!U1028 &gt; 0,Analysis!$B$32,0)</f>
        <v>0</v>
      </c>
      <c r="AN1028">
        <f ca="1">_xlfn.COVARIANCE.P($AK$102:$AK$1171,AM1028:AM2097)</f>
        <v>0</v>
      </c>
      <c r="AO1028">
        <f t="shared" ca="1" si="2145"/>
        <v>0</v>
      </c>
    </row>
    <row r="1029" spans="1:41" x14ac:dyDescent="0.3">
      <c r="A1029">
        <v>1027</v>
      </c>
      <c r="B1029">
        <f>'Flight Input'!M1029</f>
        <v>24.493352999998024</v>
      </c>
      <c r="C1029">
        <f ca="1">INDIRECT(CONCATENATE("'Flight Input'!",Analysis!$B$2,A1029+2))</f>
        <v>9.8493871500000019</v>
      </c>
      <c r="D1029">
        <f t="shared" si="2142"/>
        <v>2.0982999994885176E-2</v>
      </c>
      <c r="F1029">
        <f t="shared" ca="1" si="2146"/>
        <v>241.29099213575844</v>
      </c>
      <c r="G1029">
        <f t="shared" ca="1" si="2147"/>
        <v>2953.1051028544007</v>
      </c>
      <c r="I1029">
        <f>SUM(D$2:D1029)/COUNT(D$2:D1029)</f>
        <v>2.3798201557938253E-2</v>
      </c>
      <c r="J1029">
        <f>D1029/I1029</f>
        <v>0.88170528112389979</v>
      </c>
      <c r="L1029">
        <f ca="1">VARA(C$2:C1029)</f>
        <v>0.16687051548571599</v>
      </c>
      <c r="M1029">
        <f ca="1">(L1029-L1028)/D1029</f>
        <v>-7.6613721453573924E-3</v>
      </c>
      <c r="N1029">
        <f t="shared" ca="1" si="2148"/>
        <v>3.7869227479078366E-2</v>
      </c>
      <c r="O1029" t="b">
        <f ca="1">IF(OR(O1028,M1029*MIN((B1029-B$2)*Analysis!$B$19,1)&gt;Analysis!$B$18),TRUE,FALSE)</f>
        <v>1</v>
      </c>
      <c r="P1029">
        <f ca="1">IF(O1029,P1028,SUM(C$2:C1029)/COUNT(C$2:C1029))</f>
        <v>9.8538943641176484</v>
      </c>
      <c r="Q1029">
        <f ca="1">IF(O1029,C1029-P1029,0)</f>
        <v>-4.5072141176465408E-3</v>
      </c>
      <c r="R1029">
        <f ca="1">R1028+Q1029*$D1029</f>
        <v>0.45598352306906031</v>
      </c>
      <c r="S1029">
        <f t="shared" ca="1" si="2149"/>
        <v>0.94161205701526818</v>
      </c>
      <c r="U1029">
        <f ca="1">MEDIAN2(Q1029,Analysis!$B$5,2)</f>
        <v>-4.5072141176465408E-3</v>
      </c>
      <c r="V1029">
        <f t="shared" ref="V1029:W1029" ca="1" si="2152">V1028+U1029*$D1029</f>
        <v>0.45598352306906031</v>
      </c>
      <c r="W1029">
        <f t="shared" ca="1" si="2152"/>
        <v>0.94161205701526818</v>
      </c>
      <c r="Y1029">
        <f ca="1">AVERAGE2(U1029,Analysis!$B$5,2)</f>
        <v>-4.5072141176465408E-3</v>
      </c>
      <c r="Z1029">
        <f t="shared" ref="Z1029:AA1029" ca="1" si="2153">Z1028+Y1029*$D1029</f>
        <v>0.45598352306906031</v>
      </c>
      <c r="AA1029">
        <f t="shared" ca="1" si="2153"/>
        <v>0.94161205701526818</v>
      </c>
      <c r="AD1029">
        <f ca="1">IF(B1029&gt;0,C1029-Analysis!$B$14,0)</f>
        <v>-7.3289949428581025E-3</v>
      </c>
      <c r="AE1029">
        <f ca="1">IF(B1029&gt;0,AE1028+AD1029*$D1029,0)</f>
        <v>0.38542744607223406</v>
      </c>
      <c r="AF1029">
        <f ca="1">IF(B1029&gt;0,AF1028+AE1029*$D1029,0)</f>
        <v>-2.9644821691768228E-2</v>
      </c>
      <c r="AG1029">
        <f ca="1">IF(AND(B1029&gt;Analysis!$B$34,B1029&lt;Analysis!$B$35),FilterInput(AD1029,Analysis!$B$29,Analysis!$B$30),0)</f>
        <v>0</v>
      </c>
      <c r="AH1029">
        <f ca="1">MEDIAN2(AG1029,Analysis!$B$5,2)</f>
        <v>0</v>
      </c>
      <c r="AI1029">
        <f ca="1">AVERAGE2(AH1029,Analysis!$B$6,2)</f>
        <v>0</v>
      </c>
      <c r="AJ1029">
        <f ca="1">INTEGRAL2(AI1029,$B1029,AJ1028,AI1028,$B1028,Analysis!$B$22)</f>
        <v>-0.6523852220626446</v>
      </c>
      <c r="AK1029">
        <f ca="1">IF(AND(B1029&lt;Analysis!$B$35,B1029&gt;Analysis!$B$34),INTEGRAL2(AJ1029,$B1029,AK1028,AJ1028,$B1028,Analysis!$B$23),0)</f>
        <v>0</v>
      </c>
      <c r="AM1029">
        <f>Analysis!$B$31*'Flight Input'!U1029+IF('Flight Input'!U1029 &gt; 0,Analysis!$B$32,0)</f>
        <v>0</v>
      </c>
      <c r="AN1029">
        <f ca="1">_xlfn.COVARIANCE.P($AK$102:$AK$1171,AM1029:AM2098)</f>
        <v>0</v>
      </c>
      <c r="AO1029">
        <f t="shared" ca="1" si="2145"/>
        <v>0</v>
      </c>
    </row>
    <row r="1030" spans="1:41" x14ac:dyDescent="0.3">
      <c r="A1030">
        <v>1028</v>
      </c>
      <c r="B1030">
        <f>'Flight Input'!M1030</f>
        <v>24.513412000000244</v>
      </c>
      <c r="C1030">
        <f ca="1">INDIRECT(CONCATENATE("'Flight Input'!",Analysis!$B$2,A1030+2))</f>
        <v>9.8507997899999999</v>
      </c>
      <c r="D1030">
        <f t="shared" si="2142"/>
        <v>2.0059000002220273E-2</v>
      </c>
      <c r="F1030">
        <f t="shared" ca="1" si="2146"/>
        <v>241.48858932876792</v>
      </c>
      <c r="G1030">
        <f t="shared" ca="1" si="2147"/>
        <v>2957.9491224682824</v>
      </c>
      <c r="I1030">
        <f>SUM(D$2:D1030)/COUNT(D$2:D1030)</f>
        <v>2.3794564202339306E-2</v>
      </c>
      <c r="J1030">
        <f>D1030/I1030</f>
        <v>0.84300766476102218</v>
      </c>
      <c r="L1030">
        <f ca="1">VARA(C$2:C1030)</f>
        <v>0.16670994732778713</v>
      </c>
      <c r="M1030">
        <f ca="1">(L1030-L1029)/D1030</f>
        <v>-8.0047937539803292E-3</v>
      </c>
      <c r="N1030">
        <f t="shared" ca="1" si="2148"/>
        <v>7.0424248459131394E-2</v>
      </c>
      <c r="O1030" t="b">
        <f ca="1">IF(OR(O1029,M1030*MIN((B1030-B$2)*Analysis!$B$19,1)&gt;Analysis!$B$18),TRUE,FALSE)</f>
        <v>1</v>
      </c>
      <c r="P1030">
        <f ca="1">IF(O1030,P1029,SUM(C$2:C1030)/COUNT(C$2:C1030))</f>
        <v>9.8538943641176484</v>
      </c>
      <c r="Q1030">
        <f ca="1">IF(O1030,C1030-P1030,0)</f>
        <v>-3.0945741176484631E-3</v>
      </c>
      <c r="R1030">
        <f ca="1">R1029+Q1030*$D1030</f>
        <v>0.45592144900682752</v>
      </c>
      <c r="S1030">
        <f t="shared" ca="1" si="2149"/>
        <v>0.95075738536190835</v>
      </c>
      <c r="U1030">
        <f ca="1">MEDIAN2(Q1030,Analysis!$B$5,2)</f>
        <v>-3.0945741176484631E-3</v>
      </c>
      <c r="V1030">
        <f t="shared" ref="V1030:W1030" ca="1" si="2154">V1029+U1030*$D1030</f>
        <v>0.45592144900682752</v>
      </c>
      <c r="W1030">
        <f t="shared" ca="1" si="2154"/>
        <v>0.95075738536190835</v>
      </c>
      <c r="Y1030">
        <f ca="1">AVERAGE2(U1030,Analysis!$B$5,2)</f>
        <v>-3.0945741176484631E-3</v>
      </c>
      <c r="Z1030">
        <f t="shared" ref="Z1030:AA1030" ca="1" si="2155">Z1029+Y1030*$D1030</f>
        <v>0.45592144900682752</v>
      </c>
      <c r="AA1030">
        <f t="shared" ca="1" si="2155"/>
        <v>0.95075738536190835</v>
      </c>
      <c r="AD1030">
        <f ca="1">IF(B1030&gt;0,C1030-Analysis!$B$14,0)</f>
        <v>-5.9163549428600248E-3</v>
      </c>
      <c r="AE1030">
        <f ca="1">IF(B1030&gt;0,AE1029+AD1030*$D1030,0)</f>
        <v>0.38530876990842211</v>
      </c>
      <c r="AF1030">
        <f ca="1">IF(B1030&gt;0,AF1029+AE1030*$D1030,0)</f>
        <v>-2.1915913075319697E-2</v>
      </c>
      <c r="AG1030">
        <f ca="1">IF(AND(B1030&gt;Analysis!$B$34,B1030&lt;Analysis!$B$35),FilterInput(AD1030,Analysis!$B$29,Analysis!$B$30),0)</f>
        <v>0</v>
      </c>
      <c r="AH1030">
        <f ca="1">MEDIAN2(AG1030,Analysis!$B$5,2)</f>
        <v>0</v>
      </c>
      <c r="AI1030">
        <f ca="1">AVERAGE2(AH1030,Analysis!$B$6,2)</f>
        <v>0</v>
      </c>
      <c r="AJ1030">
        <f ca="1">INTEGRAL2(AI1030,$B1030,AJ1029,AI1029,$B1029,Analysis!$B$22)</f>
        <v>-0.6523852220626446</v>
      </c>
      <c r="AK1030">
        <f ca="1">IF(AND(B1030&lt;Analysis!$B$35,B1030&gt;Analysis!$B$34),INTEGRAL2(AJ1030,$B1030,AK1029,AJ1029,$B1029,Analysis!$B$23),0)</f>
        <v>0</v>
      </c>
      <c r="AM1030">
        <f>Analysis!$B$31*'Flight Input'!U1030+IF('Flight Input'!U1030 &gt; 0,Analysis!$B$32,0)</f>
        <v>0</v>
      </c>
      <c r="AN1030">
        <f ca="1">_xlfn.COVARIANCE.P($AK$102:$AK$1171,AM1030:AM2099)</f>
        <v>0</v>
      </c>
      <c r="AO1030">
        <f t="shared" ca="1" si="2145"/>
        <v>0</v>
      </c>
    </row>
    <row r="1031" spans="1:41" x14ac:dyDescent="0.3">
      <c r="A1031">
        <v>1029</v>
      </c>
      <c r="B1031">
        <f>'Flight Input'!M1031</f>
        <v>24.527015999992727</v>
      </c>
      <c r="C1031">
        <f ca="1">INDIRECT(CONCATENATE("'Flight Input'!",Analysis!$B$2,A1031+2))</f>
        <v>9.850574159999999</v>
      </c>
      <c r="D1031">
        <f t="shared" si="2142"/>
        <v>1.3603999992483296E-2</v>
      </c>
      <c r="F1031">
        <f t="shared" ca="1" si="2146"/>
        <v>241.6225965395665</v>
      </c>
      <c r="G1031">
        <f t="shared" ca="1" si="2147"/>
        <v>2961.2361562697906</v>
      </c>
      <c r="I1031">
        <f>SUM(D$2:D1031)/COUNT(D$2:D1031)</f>
        <v>2.3784660835760245E-2</v>
      </c>
      <c r="J1031">
        <f>D1031/I1031</f>
        <v>0.57196527150093635</v>
      </c>
      <c r="L1031">
        <f ca="1">VARA(C$2:C1031)</f>
        <v>0.16654970650822612</v>
      </c>
      <c r="M1031">
        <f ca="1">(L1031-L1030)/D1031</f>
        <v>-1.1778948812815878E-2</v>
      </c>
      <c r="N1031">
        <f t="shared" ca="1" si="2148"/>
        <v>-1.6585563078921249E-2</v>
      </c>
      <c r="O1031" t="b">
        <f ca="1">IF(OR(O1030,M1031*MIN((B1031-B$2)*Analysis!$B$19,1)&gt;Analysis!$B$18),TRUE,FALSE)</f>
        <v>1</v>
      </c>
      <c r="P1031">
        <f ca="1">IF(O1031,P1030,SUM(C$2:C1031)/COUNT(C$2:C1031))</f>
        <v>9.8538943641176484</v>
      </c>
      <c r="Q1031">
        <f ca="1">IF(O1031,C1031-P1031,0)</f>
        <v>-3.320204117649439E-3</v>
      </c>
      <c r="R1031">
        <f ca="1">R1030+Q1031*$D1031</f>
        <v>0.45587628095003596</v>
      </c>
      <c r="S1031">
        <f t="shared" ca="1" si="2149"/>
        <v>0.95695912628452595</v>
      </c>
      <c r="U1031">
        <f ca="1">MEDIAN2(Q1031,Analysis!$B$5,2)</f>
        <v>-3.320204117649439E-3</v>
      </c>
      <c r="V1031">
        <f t="shared" ref="V1031:W1031" ca="1" si="2156">V1030+U1031*$D1031</f>
        <v>0.45587628095003596</v>
      </c>
      <c r="W1031">
        <f t="shared" ca="1" si="2156"/>
        <v>0.95695912628452595</v>
      </c>
      <c r="Y1031">
        <f ca="1">AVERAGE2(U1031,Analysis!$B$5,2)</f>
        <v>-3.320204117649439E-3</v>
      </c>
      <c r="Z1031">
        <f t="shared" ref="Z1031:AA1031" ca="1" si="2157">Z1030+Y1031*$D1031</f>
        <v>0.45587628095003596</v>
      </c>
      <c r="AA1031">
        <f t="shared" ca="1" si="2157"/>
        <v>0.95695912628452595</v>
      </c>
      <c r="AD1031">
        <f ca="1">IF(B1031&gt;0,C1031-Analysis!$B$14,0)</f>
        <v>-6.1419849428610007E-3</v>
      </c>
      <c r="AE1031">
        <f ca="1">IF(B1031&gt;0,AE1030+AD1031*$D1031,0)</f>
        <v>0.3852252143453056</v>
      </c>
      <c r="AF1031">
        <f ca="1">IF(B1031&gt;0,AF1030+AE1031*$D1031,0)</f>
        <v>-1.6675309262261784E-2</v>
      </c>
      <c r="AG1031">
        <f ca="1">IF(AND(B1031&gt;Analysis!$B$34,B1031&lt;Analysis!$B$35),FilterInput(AD1031,Analysis!$B$29,Analysis!$B$30),0)</f>
        <v>0</v>
      </c>
      <c r="AH1031">
        <f ca="1">MEDIAN2(AG1031,Analysis!$B$5,2)</f>
        <v>0</v>
      </c>
      <c r="AI1031">
        <f ca="1">AVERAGE2(AH1031,Analysis!$B$6,2)</f>
        <v>0</v>
      </c>
      <c r="AJ1031">
        <f ca="1">INTEGRAL2(AI1031,$B1031,AJ1030,AI1030,$B1030,Analysis!$B$22)</f>
        <v>-0.6523852220626446</v>
      </c>
      <c r="AK1031">
        <f ca="1">IF(AND(B1031&lt;Analysis!$B$35,B1031&gt;Analysis!$B$34),INTEGRAL2(AJ1031,$B1031,AK1030,AJ1030,$B1030,Analysis!$B$23),0)</f>
        <v>0</v>
      </c>
      <c r="AM1031">
        <f>Analysis!$B$31*'Flight Input'!U1031+IF('Flight Input'!U1031 &gt; 0,Analysis!$B$32,0)</f>
        <v>0</v>
      </c>
      <c r="AN1031">
        <f ca="1">_xlfn.COVARIANCE.P($AK$102:$AK$1171,AM1031:AM2100)</f>
        <v>0</v>
      </c>
      <c r="AO1031">
        <f t="shared" ca="1" si="2145"/>
        <v>0</v>
      </c>
    </row>
    <row r="1032" spans="1:41" x14ac:dyDescent="0.3">
      <c r="A1032">
        <v>1030</v>
      </c>
      <c r="B1032">
        <f>'Flight Input'!M1032</f>
        <v>24.547990999999456</v>
      </c>
      <c r="C1032">
        <f ca="1">INDIRECT(CONCATENATE("'Flight Input'!",Analysis!$B$2,A1032+2))</f>
        <v>9.8506035899999986</v>
      </c>
      <c r="D1032">
        <f t="shared" si="2142"/>
        <v>2.0975000006728806E-2</v>
      </c>
      <c r="F1032">
        <f t="shared" ca="1" si="2146"/>
        <v>241.82921294993304</v>
      </c>
      <c r="G1032">
        <f t="shared" ca="1" si="2147"/>
        <v>2966.3085240130426</v>
      </c>
      <c r="I1032">
        <f>SUM(D$2:D1032)/COUNT(D$2:D1032)</f>
        <v>2.3781933009712642E-2</v>
      </c>
      <c r="J1032">
        <f>D1032/I1032</f>
        <v>0.88197204147209252</v>
      </c>
      <c r="L1032">
        <f ca="1">VARA(C$2:C1032)</f>
        <v>0.16638977096916641</v>
      </c>
      <c r="M1032">
        <f ca="1">(L1032-L1031)/D1032</f>
        <v>-7.6250554950372329E-3</v>
      </c>
      <c r="N1032">
        <f t="shared" ca="1" si="2148"/>
        <v>1.403098926828258E-3</v>
      </c>
      <c r="O1032" t="b">
        <f ca="1">IF(OR(O1031,M1032*MIN((B1032-B$2)*Analysis!$B$19,1)&gt;Analysis!$B$18),TRUE,FALSE)</f>
        <v>1</v>
      </c>
      <c r="P1032">
        <f ca="1">IF(O1032,P1031,SUM(C$2:C1032)/COUNT(C$2:C1032))</f>
        <v>9.8538943641176484</v>
      </c>
      <c r="Q1032">
        <f ca="1">IF(O1032,C1032-P1032,0)</f>
        <v>-3.2907741176497751E-3</v>
      </c>
      <c r="R1032">
        <f ca="1">R1031+Q1032*$D1032</f>
        <v>0.45580725696289609</v>
      </c>
      <c r="S1032">
        <f t="shared" ca="1" si="2149"/>
        <v>0.9665196835023897</v>
      </c>
      <c r="U1032">
        <f ca="1">MEDIAN2(Q1032,Analysis!$B$5,2)</f>
        <v>-3.2907741176497751E-3</v>
      </c>
      <c r="V1032">
        <f t="shared" ref="V1032:W1032" ca="1" si="2158">V1031+U1032*$D1032</f>
        <v>0.45580725696289609</v>
      </c>
      <c r="W1032">
        <f t="shared" ca="1" si="2158"/>
        <v>0.9665196835023897</v>
      </c>
      <c r="Y1032">
        <f ca="1">AVERAGE2(U1032,Analysis!$B$5,2)</f>
        <v>-3.2907741176497751E-3</v>
      </c>
      <c r="Z1032">
        <f t="shared" ref="Z1032:AA1032" ca="1" si="2159">Z1031+Y1032*$D1032</f>
        <v>0.45580725696289609</v>
      </c>
      <c r="AA1032">
        <f t="shared" ca="1" si="2159"/>
        <v>0.9665196835023897</v>
      </c>
      <c r="AD1032">
        <f ca="1">IF(B1032&gt;0,C1032-Analysis!$B$14,0)</f>
        <v>-6.1125549428613368E-3</v>
      </c>
      <c r="AE1032">
        <f ca="1">IF(B1032&gt;0,AE1031+AD1032*$D1032,0)</f>
        <v>0.38509700350533793</v>
      </c>
      <c r="AF1032">
        <f ca="1">IF(B1032&gt;0,AF1031+AE1032*$D1032,0)</f>
        <v>-8.597899611146079E-3</v>
      </c>
      <c r="AG1032">
        <f ca="1">IF(AND(B1032&gt;Analysis!$B$34,B1032&lt;Analysis!$B$35),FilterInput(AD1032,Analysis!$B$29,Analysis!$B$30),0)</f>
        <v>0</v>
      </c>
      <c r="AH1032">
        <f ca="1">MEDIAN2(AG1032,Analysis!$B$5,2)</f>
        <v>0</v>
      </c>
      <c r="AI1032">
        <f ca="1">AVERAGE2(AH1032,Analysis!$B$6,2)</f>
        <v>0</v>
      </c>
      <c r="AJ1032">
        <f ca="1">INTEGRAL2(AI1032,$B1032,AJ1031,AI1031,$B1031,Analysis!$B$22)</f>
        <v>-0.6523852220626446</v>
      </c>
      <c r="AK1032">
        <f ca="1">IF(AND(B1032&lt;Analysis!$B$35,B1032&gt;Analysis!$B$34),INTEGRAL2(AJ1032,$B1032,AK1031,AJ1031,$B1031,Analysis!$B$23),0)</f>
        <v>0</v>
      </c>
      <c r="AM1032">
        <f>Analysis!$B$31*'Flight Input'!U1032+IF('Flight Input'!U1032 &gt; 0,Analysis!$B$32,0)</f>
        <v>0</v>
      </c>
      <c r="AN1032">
        <f ca="1">_xlfn.COVARIANCE.P($AK$102:$AK$1171,AM1032:AM2101)</f>
        <v>0</v>
      </c>
      <c r="AO1032">
        <f t="shared" ca="1" si="2145"/>
        <v>0</v>
      </c>
    </row>
    <row r="1033" spans="1:41" x14ac:dyDescent="0.3">
      <c r="A1033">
        <v>1031</v>
      </c>
      <c r="B1033">
        <f>'Flight Input'!M1033</f>
        <v>24.568528000003425</v>
      </c>
      <c r="C1033">
        <f ca="1">INDIRECT(CONCATENATE("'Flight Input'!",Analysis!$B$2,A1033+2))</f>
        <v>9.8507507400000005</v>
      </c>
      <c r="D1033">
        <f t="shared" si="2142"/>
        <v>2.0537000003969297E-2</v>
      </c>
      <c r="F1033">
        <f t="shared" ca="1" si="2146"/>
        <v>242.03151781791951</v>
      </c>
      <c r="G1033">
        <f t="shared" ca="1" si="2147"/>
        <v>2971.2791252954298</v>
      </c>
      <c r="I1033">
        <f>SUM(D$2:D1033)/COUNT(D$2:D1033)</f>
        <v>2.3778785645012599E-2</v>
      </c>
      <c r="J1033">
        <f>D1033/I1033</f>
        <v>0.86366899935770103</v>
      </c>
      <c r="L1033">
        <f ca="1">VARA(C$2:C1033)</f>
        <v>0.16623013014354296</v>
      </c>
      <c r="M1033">
        <f ca="1">(L1033-L1032)/D1033</f>
        <v>-7.7733274379214361E-3</v>
      </c>
      <c r="N1033">
        <f t="shared" ca="1" si="2148"/>
        <v>7.1651166174919265E-3</v>
      </c>
      <c r="O1033" t="b">
        <f ca="1">IF(OR(O1032,M1033*MIN((B1033-B$2)*Analysis!$B$19,1)&gt;Analysis!$B$18),TRUE,FALSE)</f>
        <v>1</v>
      </c>
      <c r="P1033">
        <f ca="1">IF(O1033,P1032,SUM(C$2:C1033)/COUNT(C$2:C1033))</f>
        <v>9.8538943641176484</v>
      </c>
      <c r="Q1033">
        <f ca="1">IF(O1033,C1033-P1033,0)</f>
        <v>-3.1436241176479029E-3</v>
      </c>
      <c r="R1033">
        <f ca="1">R1032+Q1033*$D1033</f>
        <v>0.45574269635437947</v>
      </c>
      <c r="S1033">
        <f t="shared" ca="1" si="2149"/>
        <v>0.97587927125922858</v>
      </c>
      <c r="U1033">
        <f ca="1">MEDIAN2(Q1033,Analysis!$B$5,2)</f>
        <v>-3.1436241176479029E-3</v>
      </c>
      <c r="V1033">
        <f t="shared" ref="V1033:W1033" ca="1" si="2160">V1032+U1033*$D1033</f>
        <v>0.45574269635437947</v>
      </c>
      <c r="W1033">
        <f t="shared" ca="1" si="2160"/>
        <v>0.97587927125922858</v>
      </c>
      <c r="Y1033">
        <f ca="1">AVERAGE2(U1033,Analysis!$B$5,2)</f>
        <v>-3.1436241176479029E-3</v>
      </c>
      <c r="Z1033">
        <f t="shared" ref="Z1033:AA1033" ca="1" si="2161">Z1032+Y1033*$D1033</f>
        <v>0.45574269635437947</v>
      </c>
      <c r="AA1033">
        <f t="shared" ca="1" si="2161"/>
        <v>0.97587927125922858</v>
      </c>
      <c r="AD1033">
        <f ca="1">IF(B1033&gt;0,C1033-Analysis!$B$14,0)</f>
        <v>-5.9654049428594647E-3</v>
      </c>
      <c r="AE1033">
        <f ca="1">IF(B1033&gt;0,AE1032+AD1033*$D1033,0)</f>
        <v>0.38497449198400274</v>
      </c>
      <c r="AF1033">
        <f ca="1">IF(B1033&gt;0,AF1032+AE1033*$D1033,0)</f>
        <v>-6.916784677425368E-4</v>
      </c>
      <c r="AG1033">
        <f ca="1">IF(AND(B1033&gt;Analysis!$B$34,B1033&lt;Analysis!$B$35),FilterInput(AD1033,Analysis!$B$29,Analysis!$B$30),0)</f>
        <v>0</v>
      </c>
      <c r="AH1033">
        <f ca="1">MEDIAN2(AG1033,Analysis!$B$5,2)</f>
        <v>0</v>
      </c>
      <c r="AI1033">
        <f ca="1">AVERAGE2(AH1033,Analysis!$B$6,2)</f>
        <v>0</v>
      </c>
      <c r="AJ1033">
        <f ca="1">INTEGRAL2(AI1033,$B1033,AJ1032,AI1032,$B1032,Analysis!$B$22)</f>
        <v>-0.6523852220626446</v>
      </c>
      <c r="AK1033">
        <f ca="1">IF(AND(B1033&lt;Analysis!$B$35,B1033&gt;Analysis!$B$34),INTEGRAL2(AJ1033,$B1033,AK1032,AJ1032,$B1032,Analysis!$B$23),0)</f>
        <v>0</v>
      </c>
      <c r="AM1033">
        <f>Analysis!$B$31*'Flight Input'!U1033+IF('Flight Input'!U1033 &gt; 0,Analysis!$B$32,0)</f>
        <v>0</v>
      </c>
      <c r="AN1033">
        <f ca="1">_xlfn.COVARIANCE.P($AK$102:$AK$1171,AM1033:AM2102)</f>
        <v>0</v>
      </c>
      <c r="AO1033">
        <f t="shared" ca="1" si="2145"/>
        <v>0</v>
      </c>
    </row>
    <row r="1034" spans="1:41" x14ac:dyDescent="0.3">
      <c r="A1034">
        <v>1032</v>
      </c>
      <c r="B1034">
        <f>'Flight Input'!M1034</f>
        <v>24.592092000006232</v>
      </c>
      <c r="C1034">
        <f ca="1">INDIRECT(CONCATENATE("'Flight Input'!",Analysis!$B$2,A1034+2))</f>
        <v>9.8507311200000007</v>
      </c>
      <c r="D1034">
        <f t="shared" si="2142"/>
        <v>2.3564000002807006E-2</v>
      </c>
      <c r="F1034">
        <f t="shared" ca="1" si="2146"/>
        <v>242.26364044605884</v>
      </c>
      <c r="G1034">
        <f t="shared" ca="1" si="2147"/>
        <v>2976.987825719581</v>
      </c>
      <c r="I1034">
        <f>SUM(D$2:D1034)/COUNT(D$2:D1034)</f>
        <v>2.3778577519390307E-2</v>
      </c>
      <c r="J1034">
        <f>D1034/I1034</f>
        <v>0.99097601543202818</v>
      </c>
      <c r="L1034">
        <f ca="1">VARA(C$2:C1034)</f>
        <v>0.16607079693353732</v>
      </c>
      <c r="M1034">
        <f ca="1">(L1034-L1033)/D1034</f>
        <v>-6.7617216935433417E-3</v>
      </c>
      <c r="N1034">
        <f t="shared" ca="1" si="2148"/>
        <v>-8.3262603961291553E-4</v>
      </c>
      <c r="O1034" t="b">
        <f ca="1">IF(OR(O1033,M1034*MIN((B1034-B$2)*Analysis!$B$19,1)&gt;Analysis!$B$18),TRUE,FALSE)</f>
        <v>1</v>
      </c>
      <c r="P1034">
        <f ca="1">IF(O1034,P1033,SUM(C$2:C1034)/COUNT(C$2:C1034))</f>
        <v>9.8538943641176484</v>
      </c>
      <c r="Q1034">
        <f ca="1">IF(O1034,C1034-P1034,0)</f>
        <v>-3.1632441176476789E-3</v>
      </c>
      <c r="R1034">
        <f ca="1">R1033+Q1034*$D1034</f>
        <v>0.45566815766998237</v>
      </c>
      <c r="S1034">
        <f t="shared" ca="1" si="2149"/>
        <v>0.98661663572784308</v>
      </c>
      <c r="U1034">
        <f ca="1">MEDIAN2(Q1034,Analysis!$B$5,2)</f>
        <v>-3.1632441176476789E-3</v>
      </c>
      <c r="V1034">
        <f t="shared" ref="V1034:W1034" ca="1" si="2162">V1033+U1034*$D1034</f>
        <v>0.45566815766998237</v>
      </c>
      <c r="W1034">
        <f t="shared" ca="1" si="2162"/>
        <v>0.98661663572784308</v>
      </c>
      <c r="Y1034">
        <f ca="1">AVERAGE2(U1034,Analysis!$B$5,2)</f>
        <v>-3.1632441176476789E-3</v>
      </c>
      <c r="Z1034">
        <f t="shared" ref="Z1034:AA1034" ca="1" si="2163">Z1033+Y1034*$D1034</f>
        <v>0.45566815766998237</v>
      </c>
      <c r="AA1034">
        <f t="shared" ca="1" si="2163"/>
        <v>0.98661663572784308</v>
      </c>
      <c r="AD1034">
        <f ca="1">IF(B1034&gt;0,C1034-Analysis!$B$14,0)</f>
        <v>-5.9850249428592406E-3</v>
      </c>
      <c r="AE1034">
        <f ca="1">IF(B1034&gt;0,AE1033+AD1034*$D1034,0)</f>
        <v>0.38483346085623243</v>
      </c>
      <c r="AF1034">
        <f ca="1">IF(B1034&gt;0,AF1033+AE1034*$D1034,0)</f>
        <v>8.3765372049539547E-3</v>
      </c>
      <c r="AG1034">
        <f ca="1">IF(AND(B1034&gt;Analysis!$B$34,B1034&lt;Analysis!$B$35),FilterInput(AD1034,Analysis!$B$29,Analysis!$B$30),0)</f>
        <v>0</v>
      </c>
      <c r="AH1034">
        <f ca="1">MEDIAN2(AG1034,Analysis!$B$5,2)</f>
        <v>0</v>
      </c>
      <c r="AI1034">
        <f ca="1">AVERAGE2(AH1034,Analysis!$B$6,2)</f>
        <v>0</v>
      </c>
      <c r="AJ1034">
        <f ca="1">INTEGRAL2(AI1034,$B1034,AJ1033,AI1033,$B1033,Analysis!$B$22)</f>
        <v>-0.6523852220626446</v>
      </c>
      <c r="AK1034">
        <f ca="1">IF(AND(B1034&lt;Analysis!$B$35,B1034&gt;Analysis!$B$34),INTEGRAL2(AJ1034,$B1034,AK1033,AJ1033,$B1033,Analysis!$B$23),0)</f>
        <v>0</v>
      </c>
      <c r="AM1034">
        <f>Analysis!$B$31*'Flight Input'!U1034+IF('Flight Input'!U1034 &gt; 0,Analysis!$B$32,0)</f>
        <v>0</v>
      </c>
      <c r="AN1034">
        <f ca="1">_xlfn.COVARIANCE.P($AK$102:$AK$1171,AM1034:AM2103)</f>
        <v>0</v>
      </c>
      <c r="AO1034">
        <f t="shared" ca="1" si="2145"/>
        <v>0</v>
      </c>
    </row>
    <row r="1035" spans="1:41" x14ac:dyDescent="0.3">
      <c r="A1035">
        <v>1033</v>
      </c>
      <c r="B1035">
        <f>'Flight Input'!M1035</f>
        <v>24.612911000003805</v>
      </c>
      <c r="C1035">
        <f ca="1">INDIRECT(CONCATENATE("'Flight Input'!",Analysis!$B$2,A1035+2))</f>
        <v>9.8508488400000012</v>
      </c>
      <c r="D1035">
        <f t="shared" si="2142"/>
        <v>2.0818999997572973E-2</v>
      </c>
      <c r="F1035">
        <f t="shared" ca="1" si="2146"/>
        <v>242.46872526803489</v>
      </c>
      <c r="G1035">
        <f t="shared" ca="1" si="2147"/>
        <v>2982.0357821103476</v>
      </c>
      <c r="I1035">
        <f>SUM(D$2:D1035)/COUNT(D$2:D1035)</f>
        <v>2.3775712487907424E-2</v>
      </c>
      <c r="J1035">
        <f>D1035/I1035</f>
        <v>0.87564147691312022</v>
      </c>
      <c r="L1035">
        <f ca="1">VARA(C$2:C1035)</f>
        <v>0.16591175920509846</v>
      </c>
      <c r="M1035">
        <f ca="1">(L1035-L1034)/D1035</f>
        <v>-7.6390666438064152E-3</v>
      </c>
      <c r="N1035">
        <f t="shared" ca="1" si="2148"/>
        <v>5.654450262460033E-3</v>
      </c>
      <c r="O1035" t="b">
        <f ca="1">IF(OR(O1034,M1035*MIN((B1035-B$2)*Analysis!$B$19,1)&gt;Analysis!$B$18),TRUE,FALSE)</f>
        <v>1</v>
      </c>
      <c r="P1035">
        <f ca="1">IF(O1035,P1034,SUM(C$2:C1035)/COUNT(C$2:C1035))</f>
        <v>9.8538943641176484</v>
      </c>
      <c r="Q1035">
        <f ca="1">IF(O1035,C1035-P1035,0)</f>
        <v>-3.045524117647247E-3</v>
      </c>
      <c r="R1035">
        <f ca="1">R1034+Q1035*$D1035</f>
        <v>0.45560475290338448</v>
      </c>
      <c r="S1035">
        <f t="shared" ca="1" si="2149"/>
        <v>0.99610187107743287</v>
      </c>
      <c r="U1035">
        <f ca="1">MEDIAN2(Q1035,Analysis!$B$5,2)</f>
        <v>-3.045524117647247E-3</v>
      </c>
      <c r="V1035">
        <f t="shared" ref="V1035:W1035" ca="1" si="2164">V1034+U1035*$D1035</f>
        <v>0.45560475290338448</v>
      </c>
      <c r="W1035">
        <f t="shared" ca="1" si="2164"/>
        <v>0.99610187107743287</v>
      </c>
      <c r="Y1035">
        <f ca="1">AVERAGE2(U1035,Analysis!$B$5,2)</f>
        <v>-3.045524117647247E-3</v>
      </c>
      <c r="Z1035">
        <f t="shared" ref="Z1035:AA1035" ca="1" si="2165">Z1034+Y1035*$D1035</f>
        <v>0.45560475290338448</v>
      </c>
      <c r="AA1035">
        <f t="shared" ca="1" si="2165"/>
        <v>0.99610187107743287</v>
      </c>
      <c r="AD1035">
        <f ca="1">IF(B1035&gt;0,C1035-Analysis!$B$14,0)</f>
        <v>-5.8673049428588087E-3</v>
      </c>
      <c r="AE1035">
        <f ca="1">IF(B1035&gt;0,AE1034+AD1035*$D1035,0)</f>
        <v>0.38471130943464132</v>
      </c>
      <c r="AF1035">
        <f ca="1">IF(B1035&gt;0,AF1034+AE1035*$D1035,0)</f>
        <v>1.6385841955140049E-2</v>
      </c>
      <c r="AG1035">
        <f ca="1">IF(AND(B1035&gt;Analysis!$B$34,B1035&lt;Analysis!$B$35),FilterInput(AD1035,Analysis!$B$29,Analysis!$B$30),0)</f>
        <v>0</v>
      </c>
      <c r="AH1035">
        <f ca="1">MEDIAN2(AG1035,Analysis!$B$5,2)</f>
        <v>0</v>
      </c>
      <c r="AI1035">
        <f ca="1">AVERAGE2(AH1035,Analysis!$B$6,2)</f>
        <v>0</v>
      </c>
      <c r="AJ1035">
        <f ca="1">INTEGRAL2(AI1035,$B1035,AJ1034,AI1034,$B1034,Analysis!$B$22)</f>
        <v>-0.6523852220626446</v>
      </c>
      <c r="AK1035">
        <f ca="1">IF(AND(B1035&lt;Analysis!$B$35,B1035&gt;Analysis!$B$34),INTEGRAL2(AJ1035,$B1035,AK1034,AJ1034,$B1034,Analysis!$B$23),0)</f>
        <v>0</v>
      </c>
      <c r="AM1035">
        <f>Analysis!$B$31*'Flight Input'!U1035+IF('Flight Input'!U1035 &gt; 0,Analysis!$B$32,0)</f>
        <v>0</v>
      </c>
      <c r="AN1035">
        <f ca="1">_xlfn.COVARIANCE.P($AK$102:$AK$1171,AM1035:AM2104)</f>
        <v>0</v>
      </c>
      <c r="AO1035">
        <f t="shared" ca="1" si="2145"/>
        <v>0</v>
      </c>
    </row>
    <row r="1036" spans="1:41" x14ac:dyDescent="0.3">
      <c r="A1036">
        <v>1034</v>
      </c>
      <c r="B1036">
        <f>'Flight Input'!M1036</f>
        <v>24.630116999993334</v>
      </c>
      <c r="C1036">
        <f ca="1">INDIRECT(CONCATENATE("'Flight Input'!",Analysis!$B$2,A1036+2))</f>
        <v>9.8507703600000003</v>
      </c>
      <c r="D1036">
        <f t="shared" si="2142"/>
        <v>1.7205999989528209E-2</v>
      </c>
      <c r="F1036">
        <f t="shared" ca="1" si="2146"/>
        <v>242.63821762274588</v>
      </c>
      <c r="G1036">
        <f t="shared" ca="1" si="2147"/>
        <v>2986.2106152802235</v>
      </c>
      <c r="I1036">
        <f>SUM(D$2:D1036)/COUNT(D$2:D1036)</f>
        <v>2.3769358800771662E-2</v>
      </c>
      <c r="J1036">
        <f>D1036/I1036</f>
        <v>0.72387312311384788</v>
      </c>
      <c r="L1036">
        <f ca="1">VARA(C$2:C1036)</f>
        <v>0.16575303216735615</v>
      </c>
      <c r="M1036">
        <f ca="1">(L1036-L1035)/D1036</f>
        <v>-9.2250980959496676E-3</v>
      </c>
      <c r="N1036">
        <f t="shared" ca="1" si="2148"/>
        <v>-4.5611995843684756E-3</v>
      </c>
      <c r="O1036" t="b">
        <f ca="1">IF(OR(O1035,M1036*MIN((B1036-B$2)*Analysis!$B$19,1)&gt;Analysis!$B$18),TRUE,FALSE)</f>
        <v>1</v>
      </c>
      <c r="P1036">
        <f ca="1">IF(O1036,P1035,SUM(C$2:C1036)/COUNT(C$2:C1036))</f>
        <v>9.8538943641176484</v>
      </c>
      <c r="Q1036">
        <f ca="1">IF(O1036,C1036-P1036,0)</f>
        <v>-3.124004117648127E-3</v>
      </c>
      <c r="R1036">
        <f ca="1">R1035+Q1036*$D1036</f>
        <v>0.45555100128856896</v>
      </c>
      <c r="S1036">
        <f t="shared" ca="1" si="2149"/>
        <v>1.0039400816008335</v>
      </c>
      <c r="U1036">
        <f ca="1">MEDIAN2(Q1036,Analysis!$B$5,2)</f>
        <v>-3.124004117648127E-3</v>
      </c>
      <c r="V1036">
        <f t="shared" ref="V1036:W1036" ca="1" si="2166">V1035+U1036*$D1036</f>
        <v>0.45555100128856896</v>
      </c>
      <c r="W1036">
        <f t="shared" ca="1" si="2166"/>
        <v>1.0039400816008335</v>
      </c>
      <c r="Y1036">
        <f ca="1">AVERAGE2(U1036,Analysis!$B$5,2)</f>
        <v>-3.124004117648127E-3</v>
      </c>
      <c r="Z1036">
        <f t="shared" ref="Z1036:AA1036" ca="1" si="2167">Z1035+Y1036*$D1036</f>
        <v>0.45555100128856896</v>
      </c>
      <c r="AA1036">
        <f t="shared" ca="1" si="2167"/>
        <v>1.0039400816008335</v>
      </c>
      <c r="AD1036">
        <f ca="1">IF(B1036&gt;0,C1036-Analysis!$B$14,0)</f>
        <v>-5.9457849428596887E-3</v>
      </c>
      <c r="AE1036">
        <f ca="1">IF(B1036&gt;0,AE1035+AD1036*$D1036,0)</f>
        <v>0.38460900625897676</v>
      </c>
      <c r="AF1036">
        <f ca="1">IF(B1036&gt;0,AF1035+AE1036*$D1036,0)</f>
        <v>2.3003424512804457E-2</v>
      </c>
      <c r="AG1036">
        <f ca="1">IF(AND(B1036&gt;Analysis!$B$34,B1036&lt;Analysis!$B$35),FilterInput(AD1036,Analysis!$B$29,Analysis!$B$30),0)</f>
        <v>0</v>
      </c>
      <c r="AH1036">
        <f ca="1">MEDIAN2(AG1036,Analysis!$B$5,2)</f>
        <v>0</v>
      </c>
      <c r="AI1036">
        <f ca="1">AVERAGE2(AH1036,Analysis!$B$6,2)</f>
        <v>0</v>
      </c>
      <c r="AJ1036">
        <f ca="1">INTEGRAL2(AI1036,$B1036,AJ1035,AI1035,$B1035,Analysis!$B$22)</f>
        <v>-0.6523852220626446</v>
      </c>
      <c r="AK1036">
        <f ca="1">IF(AND(B1036&lt;Analysis!$B$35,B1036&gt;Analysis!$B$34),INTEGRAL2(AJ1036,$B1036,AK1035,AJ1035,$B1035,Analysis!$B$23),0)</f>
        <v>0</v>
      </c>
      <c r="AM1036">
        <f>Analysis!$B$31*'Flight Input'!U1036+IF('Flight Input'!U1036 &gt; 0,Analysis!$B$32,0)</f>
        <v>0</v>
      </c>
      <c r="AN1036">
        <f ca="1">_xlfn.COVARIANCE.P($AK$102:$AK$1171,AM1036:AM2105)</f>
        <v>0</v>
      </c>
      <c r="AO1036">
        <f t="shared" ca="1" si="2145"/>
        <v>0</v>
      </c>
    </row>
    <row r="1037" spans="1:41" x14ac:dyDescent="0.3">
      <c r="A1037">
        <v>1035</v>
      </c>
      <c r="B1037">
        <f>'Flight Input'!M1037</f>
        <v>24.647140999994008</v>
      </c>
      <c r="C1037">
        <f ca="1">INDIRECT(CONCATENATE("'Flight Input'!",Analysis!$B$2,A1037+2))</f>
        <v>9.8507016899999993</v>
      </c>
      <c r="D1037">
        <f t="shared" si="2142"/>
        <v>1.7024000000674278E-2</v>
      </c>
      <c r="F1037">
        <f t="shared" ca="1" si="2146"/>
        <v>242.80591596832309</v>
      </c>
      <c r="G1037">
        <f t="shared" ca="1" si="2147"/>
        <v>2990.3441431938318</v>
      </c>
      <c r="I1037">
        <f>SUM(D$2:D1037)/COUNT(D$2:D1037)</f>
        <v>2.3762841545892338E-2</v>
      </c>
      <c r="J1037">
        <f>D1037/I1037</f>
        <v>0.71641263810123157</v>
      </c>
      <c r="L1037">
        <f ca="1">VARA(C$2:C1037)</f>
        <v>0.16559461412094423</v>
      </c>
      <c r="M1037">
        <f ca="1">(L1037-L1036)/D1037</f>
        <v>-9.3055713349182809E-3</v>
      </c>
      <c r="N1037">
        <f t="shared" ca="1" si="2148"/>
        <v>-4.0337171051616693E-3</v>
      </c>
      <c r="O1037" t="b">
        <f ca="1">IF(OR(O1036,M1037*MIN((B1037-B$2)*Analysis!$B$19,1)&gt;Analysis!$B$18),TRUE,FALSE)</f>
        <v>1</v>
      </c>
      <c r="P1037">
        <f ca="1">IF(O1037,P1036,SUM(C$2:C1037)/COUNT(C$2:C1037))</f>
        <v>9.8538943641176484</v>
      </c>
      <c r="Q1037">
        <f ca="1">IF(O1037,C1037-P1037,0)</f>
        <v>-3.1926741176491191E-3</v>
      </c>
      <c r="R1037">
        <f ca="1">R1036+Q1037*$D1037</f>
        <v>0.45549664920438793</v>
      </c>
      <c r="S1037">
        <f t="shared" ca="1" si="2149"/>
        <v>1.0116944565571961</v>
      </c>
      <c r="U1037">
        <f ca="1">MEDIAN2(Q1037,Analysis!$B$5,2)</f>
        <v>-3.1926741176491191E-3</v>
      </c>
      <c r="V1037">
        <f t="shared" ref="V1037:W1037" ca="1" si="2168">V1036+U1037*$D1037</f>
        <v>0.45549664920438793</v>
      </c>
      <c r="W1037">
        <f t="shared" ca="1" si="2168"/>
        <v>1.0116944565571961</v>
      </c>
      <c r="Y1037">
        <f ca="1">AVERAGE2(U1037,Analysis!$B$5,2)</f>
        <v>-3.1926741176491191E-3</v>
      </c>
      <c r="Z1037">
        <f t="shared" ref="Z1037:AA1037" ca="1" si="2169">Z1036+Y1037*$D1037</f>
        <v>0.45549664920438793</v>
      </c>
      <c r="AA1037">
        <f t="shared" ca="1" si="2169"/>
        <v>1.0116944565571961</v>
      </c>
      <c r="AD1037">
        <f ca="1">IF(B1037&gt;0,C1037-Analysis!$B$14,0)</f>
        <v>-6.0144549428606808E-3</v>
      </c>
      <c r="AE1037">
        <f ca="1">IF(B1037&gt;0,AE1036+AD1037*$D1037,0)</f>
        <v>0.38450661617802545</v>
      </c>
      <c r="AF1037">
        <f ca="1">IF(B1037&gt;0,AF1036+AE1037*$D1037,0)</f>
        <v>2.9549265146878424E-2</v>
      </c>
      <c r="AG1037">
        <f ca="1">IF(AND(B1037&gt;Analysis!$B$34,B1037&lt;Analysis!$B$35),FilterInput(AD1037,Analysis!$B$29,Analysis!$B$30),0)</f>
        <v>0</v>
      </c>
      <c r="AH1037">
        <f ca="1">MEDIAN2(AG1037,Analysis!$B$5,2)</f>
        <v>0</v>
      </c>
      <c r="AI1037">
        <f ca="1">AVERAGE2(AH1037,Analysis!$B$6,2)</f>
        <v>0</v>
      </c>
      <c r="AJ1037">
        <f ca="1">INTEGRAL2(AI1037,$B1037,AJ1036,AI1036,$B1036,Analysis!$B$22)</f>
        <v>-0.6523852220626446</v>
      </c>
      <c r="AK1037">
        <f ca="1">IF(AND(B1037&lt;Analysis!$B$35,B1037&gt;Analysis!$B$34),INTEGRAL2(AJ1037,$B1037,AK1036,AJ1036,$B1036,Analysis!$B$23),0)</f>
        <v>0</v>
      </c>
      <c r="AM1037">
        <f>Analysis!$B$31*'Flight Input'!U1037+IF('Flight Input'!U1037 &gt; 0,Analysis!$B$32,0)</f>
        <v>0</v>
      </c>
      <c r="AN1037">
        <f ca="1">_xlfn.COVARIANCE.P($AK$102:$AK$1171,AM1037:AM2106)</f>
        <v>0</v>
      </c>
      <c r="AO1037">
        <f t="shared" ca="1" si="2145"/>
        <v>0</v>
      </c>
    </row>
    <row r="1038" spans="1:41" x14ac:dyDescent="0.3">
      <c r="A1038">
        <v>1036</v>
      </c>
      <c r="B1038">
        <f>'Flight Input'!M1038</f>
        <v>24.668594000002486</v>
      </c>
      <c r="C1038">
        <f ca="1">INDIRECT(CONCATENATE("'Flight Input'!",Analysis!$B$2,A1038+2))</f>
        <v>9.850711500000001</v>
      </c>
      <c r="D1038">
        <f t="shared" si="2142"/>
        <v>2.1453000008477829E-2</v>
      </c>
      <c r="F1038">
        <f t="shared" ca="1" si="2146"/>
        <v>243.0172432822161</v>
      </c>
      <c r="G1038">
        <f t="shared" ca="1" si="2147"/>
        <v>2995.5575921160253</v>
      </c>
      <c r="I1038">
        <f>SUM(D$2:D1038)/COUNT(D$2:D1038)</f>
        <v>2.3760611969118772E-2</v>
      </c>
      <c r="J1038">
        <f>D1038/I1038</f>
        <v>0.90288078591409582</v>
      </c>
      <c r="L1038">
        <f ca="1">VARA(C$2:C1038)</f>
        <v>0.16543649776784114</v>
      </c>
      <c r="M1038">
        <f ca="1">(L1038-L1037)/D1038</f>
        <v>-7.3703609304341389E-3</v>
      </c>
      <c r="N1038">
        <f t="shared" ca="1" si="2148"/>
        <v>4.5727870217627327E-4</v>
      </c>
      <c r="O1038" t="b">
        <f ca="1">IF(OR(O1037,M1038*MIN((B1038-B$2)*Analysis!$B$19,1)&gt;Analysis!$B$18),TRUE,FALSE)</f>
        <v>1</v>
      </c>
      <c r="P1038">
        <f ca="1">IF(O1038,P1037,SUM(C$2:C1038)/COUNT(C$2:C1038))</f>
        <v>9.8538943641176484</v>
      </c>
      <c r="Q1038">
        <f ca="1">IF(O1038,C1038-P1038,0)</f>
        <v>-3.1828641176474548E-3</v>
      </c>
      <c r="R1038">
        <f ca="1">R1037+Q1038*$D1038</f>
        <v>0.45542836722044505</v>
      </c>
      <c r="S1038">
        <f t="shared" ca="1" si="2149"/>
        <v>1.0214647613230374</v>
      </c>
      <c r="U1038">
        <f ca="1">MEDIAN2(Q1038,Analysis!$B$5,2)</f>
        <v>-3.1828641176474548E-3</v>
      </c>
      <c r="V1038">
        <f t="shared" ref="V1038:W1038" ca="1" si="2170">V1037+U1038*$D1038</f>
        <v>0.45542836722044505</v>
      </c>
      <c r="W1038">
        <f t="shared" ca="1" si="2170"/>
        <v>1.0214647613230374</v>
      </c>
      <c r="Y1038">
        <f ca="1">AVERAGE2(U1038,Analysis!$B$5,2)</f>
        <v>-3.1828641176474548E-3</v>
      </c>
      <c r="Z1038">
        <f t="shared" ref="Z1038:AA1038" ca="1" si="2171">Z1037+Y1038*$D1038</f>
        <v>0.45542836722044505</v>
      </c>
      <c r="AA1038">
        <f t="shared" ca="1" si="2171"/>
        <v>1.0214647613230374</v>
      </c>
      <c r="AD1038">
        <f ca="1">IF(B1038&gt;0,C1038-Analysis!$B$14,0)</f>
        <v>-6.0046449428590165E-3</v>
      </c>
      <c r="AE1038">
        <f ca="1">IF(B1038&gt;0,AE1037+AD1038*$D1038,0)</f>
        <v>0.38437779853001541</v>
      </c>
      <c r="AF1038">
        <f ca="1">IF(B1038&gt;0,AF1037+AE1038*$D1038,0)</f>
        <v>3.7795322062001535E-2</v>
      </c>
      <c r="AG1038">
        <f ca="1">IF(AND(B1038&gt;Analysis!$B$34,B1038&lt;Analysis!$B$35),FilterInput(AD1038,Analysis!$B$29,Analysis!$B$30),0)</f>
        <v>0</v>
      </c>
      <c r="AH1038">
        <f ca="1">MEDIAN2(AG1038,Analysis!$B$5,2)</f>
        <v>0</v>
      </c>
      <c r="AI1038">
        <f ca="1">AVERAGE2(AH1038,Analysis!$B$6,2)</f>
        <v>0</v>
      </c>
      <c r="AJ1038">
        <f ca="1">INTEGRAL2(AI1038,$B1038,AJ1037,AI1037,$B1037,Analysis!$B$22)</f>
        <v>-0.6523852220626446</v>
      </c>
      <c r="AK1038">
        <f ca="1">IF(AND(B1038&lt;Analysis!$B$35,B1038&gt;Analysis!$B$34),INTEGRAL2(AJ1038,$B1038,AK1037,AJ1037,$B1037,Analysis!$B$23),0)</f>
        <v>0</v>
      </c>
      <c r="AM1038">
        <f>Analysis!$B$31*'Flight Input'!U1038+IF('Flight Input'!U1038 &gt; 0,Analysis!$B$32,0)</f>
        <v>0</v>
      </c>
      <c r="AN1038">
        <f ca="1">_xlfn.COVARIANCE.P($AK$102:$AK$1171,AM1038:AM2107)</f>
        <v>0</v>
      </c>
      <c r="AO1038">
        <f t="shared" ca="1" si="2145"/>
        <v>0</v>
      </c>
    </row>
    <row r="1039" spans="1:41" x14ac:dyDescent="0.3">
      <c r="A1039">
        <v>1037</v>
      </c>
      <c r="B1039">
        <f>'Flight Input'!M1039</f>
        <v>24.690837999994983</v>
      </c>
      <c r="C1039">
        <f ca="1">INDIRECT(CONCATENATE("'Flight Input'!",Analysis!$B$2,A1039+2))</f>
        <v>9.850711500000001</v>
      </c>
      <c r="D1039">
        <f t="shared" si="2142"/>
        <v>2.2243999992497265E-2</v>
      </c>
      <c r="F1039">
        <f t="shared" ca="1" si="2146"/>
        <v>243.23636250874819</v>
      </c>
      <c r="G1039">
        <f t="shared" ca="1" si="2147"/>
        <v>3000.9681417618449</v>
      </c>
      <c r="I1039">
        <f>SUM(D$2:D1039)/COUNT(D$2:D1039)</f>
        <v>2.3759149469623479E-2</v>
      </c>
      <c r="J1039">
        <f>D1039/I1039</f>
        <v>0.93622879981190565</v>
      </c>
      <c r="L1039">
        <f ca="1">VARA(C$2:C1039)</f>
        <v>0.16527868304572535</v>
      </c>
      <c r="M1039">
        <f ca="1">(L1039-L1038)/D1039</f>
        <v>-7.0947096821174106E-3</v>
      </c>
      <c r="N1039">
        <f t="shared" ca="1" si="2148"/>
        <v>0</v>
      </c>
      <c r="O1039" t="b">
        <f ca="1">IF(OR(O1038,M1039*MIN((B1039-B$2)*Analysis!$B$19,1)&gt;Analysis!$B$18),TRUE,FALSE)</f>
        <v>1</v>
      </c>
      <c r="P1039">
        <f ca="1">IF(O1039,P1038,SUM(C$2:C1039)/COUNT(C$2:C1039))</f>
        <v>9.8538943641176484</v>
      </c>
      <c r="Q1039">
        <f ca="1">IF(O1039,C1039-P1039,0)</f>
        <v>-3.1828641176474548E-3</v>
      </c>
      <c r="R1039">
        <f ca="1">R1038+Q1039*$D1039</f>
        <v>0.45535756759103596</v>
      </c>
      <c r="S1039">
        <f t="shared" ca="1" si="2149"/>
        <v>1.0315937350531159</v>
      </c>
      <c r="U1039">
        <f ca="1">MEDIAN2(Q1039,Analysis!$B$5,2)</f>
        <v>-3.1828641176474548E-3</v>
      </c>
      <c r="V1039">
        <f t="shared" ref="V1039:W1039" ca="1" si="2172">V1038+U1039*$D1039</f>
        <v>0.45535756759103596</v>
      </c>
      <c r="W1039">
        <f t="shared" ca="1" si="2172"/>
        <v>1.0315937350531159</v>
      </c>
      <c r="Y1039">
        <f ca="1">AVERAGE2(U1039,Analysis!$B$5,2)</f>
        <v>-3.1828641176474548E-3</v>
      </c>
      <c r="Z1039">
        <f t="shared" ref="Z1039:AA1039" ca="1" si="2173">Z1038+Y1039*$D1039</f>
        <v>0.45535756759103596</v>
      </c>
      <c r="AA1039">
        <f t="shared" ca="1" si="2173"/>
        <v>1.0315937350531159</v>
      </c>
      <c r="AD1039">
        <f ca="1">IF(B1039&gt;0,C1039-Analysis!$B$14,0)</f>
        <v>-6.0046449428590165E-3</v>
      </c>
      <c r="AE1039">
        <f ca="1">IF(B1039&gt;0,AE1038+AD1039*$D1039,0)</f>
        <v>0.38424423120795148</v>
      </c>
      <c r="AF1039">
        <f ca="1">IF(B1039&gt;0,AF1038+AE1039*$D1039,0)</f>
        <v>4.6342450738108325E-2</v>
      </c>
      <c r="AG1039">
        <f ca="1">IF(AND(B1039&gt;Analysis!$B$34,B1039&lt;Analysis!$B$35),FilterInput(AD1039,Analysis!$B$29,Analysis!$B$30),0)</f>
        <v>0</v>
      </c>
      <c r="AH1039">
        <f ca="1">MEDIAN2(AG1039,Analysis!$B$5,2)</f>
        <v>0</v>
      </c>
      <c r="AI1039">
        <f ca="1">AVERAGE2(AH1039,Analysis!$B$6,2)</f>
        <v>0</v>
      </c>
      <c r="AJ1039">
        <f ca="1">INTEGRAL2(AI1039,$B1039,AJ1038,AI1038,$B1038,Analysis!$B$22)</f>
        <v>-0.6523852220626446</v>
      </c>
      <c r="AK1039">
        <f ca="1">IF(AND(B1039&lt;Analysis!$B$35,B1039&gt;Analysis!$B$34),INTEGRAL2(AJ1039,$B1039,AK1038,AJ1038,$B1038,Analysis!$B$23),0)</f>
        <v>0</v>
      </c>
      <c r="AM1039">
        <f>Analysis!$B$31*'Flight Input'!U1039+IF('Flight Input'!U1039 &gt; 0,Analysis!$B$32,0)</f>
        <v>0</v>
      </c>
      <c r="AN1039">
        <f ca="1">_xlfn.COVARIANCE.P($AK$102:$AK$1171,AM1039:AM2108)</f>
        <v>0</v>
      </c>
      <c r="AO1039">
        <f t="shared" ca="1" si="2145"/>
        <v>0</v>
      </c>
    </row>
    <row r="1040" spans="1:41" x14ac:dyDescent="0.3">
      <c r="A1040">
        <v>1038</v>
      </c>
      <c r="B1040">
        <f>'Flight Input'!M1040</f>
        <v>24.712589999995544</v>
      </c>
      <c r="C1040">
        <f ca="1">INDIRECT(CONCATENATE("'Flight Input'!",Analysis!$B$2,A1040+2))</f>
        <v>9.8501523300000002</v>
      </c>
      <c r="D1040">
        <f t="shared" si="2142"/>
        <v>2.1752000000560656E-2</v>
      </c>
      <c r="F1040">
        <f t="shared" ca="1" si="2146"/>
        <v>243.45062302223587</v>
      </c>
      <c r="G1040">
        <f t="shared" ca="1" si="2147"/>
        <v>3006.2636797139612</v>
      </c>
      <c r="I1040">
        <f>SUM(D$2:D1040)/COUNT(D$2:D1040)</f>
        <v>2.3757215799614748E-2</v>
      </c>
      <c r="J1040">
        <f>D1040/I1040</f>
        <v>0.91559550513126176</v>
      </c>
      <c r="L1040">
        <f ca="1">VARA(C$2:C1040)</f>
        <v>0.16512121481674819</v>
      </c>
      <c r="M1040">
        <f ca="1">(L1040-L1039)/D1040</f>
        <v>-7.2392528950489966E-3</v>
      </c>
      <c r="N1040">
        <f t="shared" ca="1" si="2148"/>
        <v>-2.5706601691168941E-2</v>
      </c>
      <c r="O1040" t="b">
        <f ca="1">IF(OR(O1039,M1040*MIN((B1040-B$2)*Analysis!$B$19,1)&gt;Analysis!$B$18),TRUE,FALSE)</f>
        <v>1</v>
      </c>
      <c r="P1040">
        <f ca="1">IF(O1040,P1039,SUM(C$2:C1040)/COUNT(C$2:C1040))</f>
        <v>9.8538943641176484</v>
      </c>
      <c r="Q1040">
        <f ca="1">IF(O1040,C1040-P1040,0)</f>
        <v>-3.7420341176481742E-3</v>
      </c>
      <c r="R1040">
        <f ca="1">R1039+Q1040*$D1040</f>
        <v>0.45527617086490679</v>
      </c>
      <c r="S1040">
        <f t="shared" ca="1" si="2149"/>
        <v>1.0414969023220246</v>
      </c>
      <c r="U1040">
        <f ca="1">MEDIAN2(Q1040,Analysis!$B$5,2)</f>
        <v>-3.7420341176481742E-3</v>
      </c>
      <c r="V1040">
        <f t="shared" ref="V1040:W1040" ca="1" si="2174">V1039+U1040*$D1040</f>
        <v>0.45527617086490679</v>
      </c>
      <c r="W1040">
        <f t="shared" ca="1" si="2174"/>
        <v>1.0414969023220246</v>
      </c>
      <c r="Y1040">
        <f ca="1">AVERAGE2(U1040,Analysis!$B$5,2)</f>
        <v>-3.7420341176481742E-3</v>
      </c>
      <c r="Z1040">
        <f t="shared" ref="Z1040:AA1040" ca="1" si="2175">Z1039+Y1040*$D1040</f>
        <v>0.45527617086490679</v>
      </c>
      <c r="AA1040">
        <f t="shared" ca="1" si="2175"/>
        <v>1.0414969023220246</v>
      </c>
      <c r="AD1040">
        <f ca="1">IF(B1040&gt;0,C1040-Analysis!$B$14,0)</f>
        <v>-6.5638149428597359E-3</v>
      </c>
      <c r="AE1040">
        <f ca="1">IF(B1040&gt;0,AE1039+AD1040*$D1040,0)</f>
        <v>0.38410145510531074</v>
      </c>
      <c r="AF1040">
        <f ca="1">IF(B1040&gt;0,AF1039+AE1040*$D1040,0)</f>
        <v>5.469742558977439E-2</v>
      </c>
      <c r="AG1040">
        <f ca="1">IF(AND(B1040&gt;Analysis!$B$34,B1040&lt;Analysis!$B$35),FilterInput(AD1040,Analysis!$B$29,Analysis!$B$30),0)</f>
        <v>0</v>
      </c>
      <c r="AH1040">
        <f ca="1">MEDIAN2(AG1040,Analysis!$B$5,2)</f>
        <v>0</v>
      </c>
      <c r="AI1040">
        <f ca="1">AVERAGE2(AH1040,Analysis!$B$6,2)</f>
        <v>0</v>
      </c>
      <c r="AJ1040">
        <f ca="1">INTEGRAL2(AI1040,$B1040,AJ1039,AI1039,$B1039,Analysis!$B$22)</f>
        <v>-0.6523852220626446</v>
      </c>
      <c r="AK1040">
        <f ca="1">IF(AND(B1040&lt;Analysis!$B$35,B1040&gt;Analysis!$B$34),INTEGRAL2(AJ1040,$B1040,AK1039,AJ1039,$B1039,Analysis!$B$23),0)</f>
        <v>0</v>
      </c>
      <c r="AM1040">
        <f>Analysis!$B$31*'Flight Input'!U1040+IF('Flight Input'!U1040 &gt; 0,Analysis!$B$32,0)</f>
        <v>0</v>
      </c>
      <c r="AN1040">
        <f ca="1">_xlfn.COVARIANCE.P($AK$102:$AK$1171,AM1040:AM2109)</f>
        <v>0</v>
      </c>
      <c r="AO1040">
        <f t="shared" ca="1" si="2145"/>
        <v>0</v>
      </c>
    </row>
    <row r="1041" spans="1:41" x14ac:dyDescent="0.3">
      <c r="A1041">
        <v>1039</v>
      </c>
      <c r="B1041">
        <f>'Flight Input'!M1041</f>
        <v>24.729158999994979</v>
      </c>
      <c r="C1041">
        <f ca="1">INDIRECT(CONCATENATE("'Flight Input'!",Analysis!$B$2,A1041+2))</f>
        <v>9.8506526399999998</v>
      </c>
      <c r="D1041">
        <f t="shared" si="2142"/>
        <v>1.6568999999435619E-2</v>
      </c>
      <c r="F1041">
        <f t="shared" ca="1" si="2146"/>
        <v>243.61383848582247</v>
      </c>
      <c r="G1041">
        <f t="shared" ca="1" si="2147"/>
        <v>3010.3001174036954</v>
      </c>
      <c r="I1041">
        <f>SUM(D$2:D1041)/COUNT(D$2:D1041)</f>
        <v>2.3750297401347008E-2</v>
      </c>
      <c r="J1041">
        <f>D1041/I1041</f>
        <v>0.69763336936134113</v>
      </c>
      <c r="L1041">
        <f ca="1">VARA(C$2:C1041)</f>
        <v>0.16496400546115522</v>
      </c>
      <c r="M1041">
        <f ca="1">(L1041-L1040)/D1041</f>
        <v>-9.4881619650140723E-3</v>
      </c>
      <c r="N1041">
        <f t="shared" ca="1" si="2148"/>
        <v>3.0195545899973267E-2</v>
      </c>
      <c r="O1041" t="b">
        <f ca="1">IF(OR(O1040,M1041*MIN((B1041-B$2)*Analysis!$B$19,1)&gt;Analysis!$B$18),TRUE,FALSE)</f>
        <v>1</v>
      </c>
      <c r="P1041">
        <f ca="1">IF(O1041,P1040,SUM(C$2:C1041)/COUNT(C$2:C1041))</f>
        <v>9.8538943641176484</v>
      </c>
      <c r="Q1041">
        <f ca="1">IF(O1041,C1041-P1041,0)</f>
        <v>-3.2417241176485589E-3</v>
      </c>
      <c r="R1041">
        <f ca="1">R1040+Q1041*$D1041</f>
        <v>0.45522245873800332</v>
      </c>
      <c r="S1041">
        <f t="shared" ca="1" si="2149"/>
        <v>1.0490394832405976</v>
      </c>
      <c r="U1041">
        <f ca="1">MEDIAN2(Q1041,Analysis!$B$5,2)</f>
        <v>-3.2417241176485589E-3</v>
      </c>
      <c r="V1041">
        <f t="shared" ref="V1041:W1041" ca="1" si="2176">V1040+U1041*$D1041</f>
        <v>0.45522245873800332</v>
      </c>
      <c r="W1041">
        <f t="shared" ca="1" si="2176"/>
        <v>1.0490394832405976</v>
      </c>
      <c r="Y1041">
        <f ca="1">AVERAGE2(U1041,Analysis!$B$5,2)</f>
        <v>-3.2417241176485589E-3</v>
      </c>
      <c r="Z1041">
        <f t="shared" ref="Z1041:AA1041" ca="1" si="2177">Z1040+Y1041*$D1041</f>
        <v>0.45522245873800332</v>
      </c>
      <c r="AA1041">
        <f t="shared" ca="1" si="2177"/>
        <v>1.0490394832405976</v>
      </c>
      <c r="AD1041">
        <f ca="1">IF(B1041&gt;0,C1041-Analysis!$B$14,0)</f>
        <v>-6.0635049428601207E-3</v>
      </c>
      <c r="AE1041">
        <f ca="1">IF(B1041&gt;0,AE1040+AD1041*$D1041,0)</f>
        <v>0.38400098889191592</v>
      </c>
      <c r="AF1041">
        <f ca="1">IF(B1041&gt;0,AF1040+AE1041*$D1041,0)</f>
        <v>6.1059937974507823E-2</v>
      </c>
      <c r="AG1041">
        <f ca="1">IF(AND(B1041&gt;Analysis!$B$34,B1041&lt;Analysis!$B$35),FilterInput(AD1041,Analysis!$B$29,Analysis!$B$30),0)</f>
        <v>0</v>
      </c>
      <c r="AH1041">
        <f ca="1">MEDIAN2(AG1041,Analysis!$B$5,2)</f>
        <v>0</v>
      </c>
      <c r="AI1041">
        <f ca="1">AVERAGE2(AH1041,Analysis!$B$6,2)</f>
        <v>0</v>
      </c>
      <c r="AJ1041">
        <f ca="1">INTEGRAL2(AI1041,$B1041,AJ1040,AI1040,$B1040,Analysis!$B$22)</f>
        <v>-0.6523852220626446</v>
      </c>
      <c r="AK1041">
        <f ca="1">IF(AND(B1041&lt;Analysis!$B$35,B1041&gt;Analysis!$B$34),INTEGRAL2(AJ1041,$B1041,AK1040,AJ1040,$B1040,Analysis!$B$23),0)</f>
        <v>0</v>
      </c>
      <c r="AM1041">
        <f>Analysis!$B$31*'Flight Input'!U1041+IF('Flight Input'!U1041 &gt; 0,Analysis!$B$32,0)</f>
        <v>0</v>
      </c>
      <c r="AN1041">
        <f ca="1">_xlfn.COVARIANCE.P($AK$102:$AK$1171,AM1041:AM2110)</f>
        <v>0</v>
      </c>
      <c r="AO1041">
        <f t="shared" ca="1" si="2145"/>
        <v>0</v>
      </c>
    </row>
    <row r="1042" spans="1:41" x14ac:dyDescent="0.3">
      <c r="A1042">
        <v>1040</v>
      </c>
      <c r="B1042">
        <f>'Flight Input'!M1042</f>
        <v>24.748250999997254</v>
      </c>
      <c r="C1042">
        <f ca="1">INDIRECT(CONCATENATE("'Flight Input'!",Analysis!$B$2,A1042+2))</f>
        <v>9.8509175100000004</v>
      </c>
      <c r="D1042">
        <f t="shared" si="2142"/>
        <v>1.909200000227429E-2</v>
      </c>
      <c r="F1042">
        <f t="shared" ca="1" si="2146"/>
        <v>243.8019122029458</v>
      </c>
      <c r="G1042">
        <f t="shared" ca="1" si="2147"/>
        <v>3014.9547835120284</v>
      </c>
      <c r="I1042">
        <f>SUM(D$2:D1042)/COUNT(D$2:D1042)</f>
        <v>2.3745818269232517E-2</v>
      </c>
      <c r="J1042">
        <f>D1042/I1042</f>
        <v>0.80401524958235759</v>
      </c>
      <c r="L1042">
        <f ca="1">VARA(C$2:C1042)</f>
        <v>0.1648070737457317</v>
      </c>
      <c r="M1042">
        <f ca="1">(L1042-L1041)/D1042</f>
        <v>-8.2197630109381355E-3</v>
      </c>
      <c r="N1042">
        <f t="shared" ca="1" si="2148"/>
        <v>1.3873350092655338E-2</v>
      </c>
      <c r="O1042" t="b">
        <f ca="1">IF(OR(O1041,M1042*MIN((B1042-B$2)*Analysis!$B$19,1)&gt;Analysis!$B$18),TRUE,FALSE)</f>
        <v>1</v>
      </c>
      <c r="P1042">
        <f ca="1">IF(O1042,P1041,SUM(C$2:C1042)/COUNT(C$2:C1042))</f>
        <v>9.8538943641176484</v>
      </c>
      <c r="Q1042">
        <f ca="1">IF(O1042,C1042-P1042,0)</f>
        <v>-2.9768541176480312E-3</v>
      </c>
      <c r="R1042">
        <f ca="1">R1041+Q1042*$D1042</f>
        <v>0.45516562463918242</v>
      </c>
      <c r="S1042">
        <f t="shared" ca="1" si="2149"/>
        <v>1.057729505347244</v>
      </c>
      <c r="U1042">
        <f ca="1">MEDIAN2(Q1042,Analysis!$B$5,2)</f>
        <v>-2.9768541176480312E-3</v>
      </c>
      <c r="V1042">
        <f t="shared" ref="V1042:W1042" ca="1" si="2178">V1041+U1042*$D1042</f>
        <v>0.45516562463918242</v>
      </c>
      <c r="W1042">
        <f t="shared" ca="1" si="2178"/>
        <v>1.057729505347244</v>
      </c>
      <c r="Y1042">
        <f ca="1">AVERAGE2(U1042,Analysis!$B$5,2)</f>
        <v>-2.9768541176480312E-3</v>
      </c>
      <c r="Z1042">
        <f t="shared" ref="Z1042:AA1042" ca="1" si="2179">Z1041+Y1042*$D1042</f>
        <v>0.45516562463918242</v>
      </c>
      <c r="AA1042">
        <f t="shared" ca="1" si="2179"/>
        <v>1.057729505347244</v>
      </c>
      <c r="AD1042">
        <f ca="1">IF(B1042&gt;0,C1042-Analysis!$B$14,0)</f>
        <v>-5.7986349428595929E-3</v>
      </c>
      <c r="AE1042">
        <f ca="1">IF(B1042&gt;0,AE1041+AD1042*$D1042,0)</f>
        <v>0.38389028135357367</v>
      </c>
      <c r="AF1042">
        <f ca="1">IF(B1042&gt;0,AF1041+AE1042*$D1042,0)</f>
        <v>6.8389171226983334E-2</v>
      </c>
      <c r="AG1042">
        <f ca="1">IF(AND(B1042&gt;Analysis!$B$34,B1042&lt;Analysis!$B$35),FilterInput(AD1042,Analysis!$B$29,Analysis!$B$30),0)</f>
        <v>0</v>
      </c>
      <c r="AH1042">
        <f ca="1">MEDIAN2(AG1042,Analysis!$B$5,2)</f>
        <v>0</v>
      </c>
      <c r="AI1042">
        <f ca="1">AVERAGE2(AH1042,Analysis!$B$6,2)</f>
        <v>0</v>
      </c>
      <c r="AJ1042">
        <f ca="1">INTEGRAL2(AI1042,$B1042,AJ1041,AI1041,$B1041,Analysis!$B$22)</f>
        <v>-0.6523852220626446</v>
      </c>
      <c r="AK1042">
        <f ca="1">IF(AND(B1042&lt;Analysis!$B$35,B1042&gt;Analysis!$B$34),INTEGRAL2(AJ1042,$B1042,AK1041,AJ1041,$B1041,Analysis!$B$23),0)</f>
        <v>0</v>
      </c>
      <c r="AM1042">
        <f>Analysis!$B$31*'Flight Input'!U1042+IF('Flight Input'!U1042 &gt; 0,Analysis!$B$32,0)</f>
        <v>0</v>
      </c>
      <c r="AN1042">
        <f ca="1">_xlfn.COVARIANCE.P($AK$102:$AK$1171,AM1042:AM2111)</f>
        <v>0</v>
      </c>
      <c r="AO1042">
        <f t="shared" ca="1" si="2145"/>
        <v>0</v>
      </c>
    </row>
    <row r="1043" spans="1:41" x14ac:dyDescent="0.3">
      <c r="A1043">
        <v>1041</v>
      </c>
      <c r="B1043">
        <f>'Flight Input'!M1043</f>
        <v>24.772182999993674</v>
      </c>
      <c r="C1043">
        <f ca="1">INDIRECT(CONCATENATE("'Flight Input'!",Analysis!$B$2,A1043+2))</f>
        <v>9.8506526399999998</v>
      </c>
      <c r="D1043">
        <f t="shared" si="2142"/>
        <v>2.3931999996420927E-2</v>
      </c>
      <c r="F1043">
        <f t="shared" ca="1" si="2146"/>
        <v>244.03765802189102</v>
      </c>
      <c r="G1043">
        <f t="shared" ca="1" si="2147"/>
        <v>3020.7950927429347</v>
      </c>
      <c r="I1043">
        <f>SUM(D$2:D1043)/COUNT(D$2:D1043)</f>
        <v>2.3745997118153925E-2</v>
      </c>
      <c r="J1043">
        <f>D1043/I1043</f>
        <v>1.0078330203335535</v>
      </c>
      <c r="L1043">
        <f ca="1">VARA(C$2:C1043)</f>
        <v>0.16465046165124189</v>
      </c>
      <c r="M1043">
        <f ca="1">(L1043-L1042)/D1043</f>
        <v>-6.5440454000178384E-3</v>
      </c>
      <c r="N1043">
        <f t="shared" ca="1" si="2148"/>
        <v>-1.106760822497658E-2</v>
      </c>
      <c r="O1043" t="b">
        <f ca="1">IF(OR(O1042,M1043*MIN((B1043-B$2)*Analysis!$B$19,1)&gt;Analysis!$B$18),TRUE,FALSE)</f>
        <v>1</v>
      </c>
      <c r="P1043">
        <f ca="1">IF(O1043,P1042,SUM(C$2:C1043)/COUNT(C$2:C1043))</f>
        <v>9.8538943641176484</v>
      </c>
      <c r="Q1043">
        <f ca="1">IF(O1043,C1043-P1043,0)</f>
        <v>-3.2417241176485589E-3</v>
      </c>
      <c r="R1043">
        <f ca="1">R1042+Q1043*$D1043</f>
        <v>0.45508804369761047</v>
      </c>
      <c r="S1043">
        <f t="shared" ca="1" si="2149"/>
        <v>1.0686206724073863</v>
      </c>
      <c r="U1043">
        <f ca="1">MEDIAN2(Q1043,Analysis!$B$5,2)</f>
        <v>-3.2417241176485589E-3</v>
      </c>
      <c r="V1043">
        <f t="shared" ref="V1043:W1043" ca="1" si="2180">V1042+U1043*$D1043</f>
        <v>0.45508804369761047</v>
      </c>
      <c r="W1043">
        <f t="shared" ca="1" si="2180"/>
        <v>1.0686206724073863</v>
      </c>
      <c r="Y1043">
        <f ca="1">AVERAGE2(U1043,Analysis!$B$5,2)</f>
        <v>-3.2417241176485589E-3</v>
      </c>
      <c r="Z1043">
        <f t="shared" ref="Z1043:AA1043" ca="1" si="2181">Z1042+Y1043*$D1043</f>
        <v>0.45508804369761047</v>
      </c>
      <c r="AA1043">
        <f t="shared" ca="1" si="2181"/>
        <v>1.0686206724073863</v>
      </c>
      <c r="AD1043">
        <f ca="1">IF(B1043&gt;0,C1043-Analysis!$B$14,0)</f>
        <v>-6.0635049428601207E-3</v>
      </c>
      <c r="AE1043">
        <f ca="1">IF(B1043&gt;0,AE1042+AD1043*$D1043,0)</f>
        <v>0.38374516955330285</v>
      </c>
      <c r="AF1043">
        <f ca="1">IF(B1043&gt;0,AF1042+AE1043*$D1043,0)</f>
        <v>7.7572960623359527E-2</v>
      </c>
      <c r="AG1043">
        <f ca="1">IF(AND(B1043&gt;Analysis!$B$34,B1043&lt;Analysis!$B$35),FilterInput(AD1043,Analysis!$B$29,Analysis!$B$30),0)</f>
        <v>0</v>
      </c>
      <c r="AH1043">
        <f ca="1">MEDIAN2(AG1043,Analysis!$B$5,2)</f>
        <v>0</v>
      </c>
      <c r="AI1043">
        <f ca="1">AVERAGE2(AH1043,Analysis!$B$6,2)</f>
        <v>0</v>
      </c>
      <c r="AJ1043">
        <f ca="1">INTEGRAL2(AI1043,$B1043,AJ1042,AI1042,$B1042,Analysis!$B$22)</f>
        <v>-0.6523852220626446</v>
      </c>
      <c r="AK1043">
        <f ca="1">IF(AND(B1043&lt;Analysis!$B$35,B1043&gt;Analysis!$B$34),INTEGRAL2(AJ1043,$B1043,AK1042,AJ1042,$B1042,Analysis!$B$23),0)</f>
        <v>0</v>
      </c>
      <c r="AM1043">
        <f>Analysis!$B$31*'Flight Input'!U1043+IF('Flight Input'!U1043 &gt; 0,Analysis!$B$32,0)</f>
        <v>0</v>
      </c>
      <c r="AN1043">
        <f ca="1">_xlfn.COVARIANCE.P($AK$102:$AK$1171,AM1043:AM2112)</f>
        <v>0</v>
      </c>
      <c r="AO1043">
        <f t="shared" ca="1" si="2145"/>
        <v>0</v>
      </c>
    </row>
    <row r="1044" spans="1:41" x14ac:dyDescent="0.3">
      <c r="A1044">
        <v>1042</v>
      </c>
      <c r="B1044">
        <f>'Flight Input'!M1044</f>
        <v>24.788973999995505</v>
      </c>
      <c r="C1044">
        <f ca="1">INDIRECT(CONCATENATE("'Flight Input'!",Analysis!$B$2,A1044+2))</f>
        <v>9.8507409300000006</v>
      </c>
      <c r="D1044">
        <f t="shared" si="2142"/>
        <v>1.679100000183098E-2</v>
      </c>
      <c r="F1044">
        <f t="shared" ca="1" si="2146"/>
        <v>244.20306181286469</v>
      </c>
      <c r="G1044">
        <f t="shared" ca="1" si="2147"/>
        <v>3024.8955063542817</v>
      </c>
      <c r="I1044">
        <f>SUM(D$2:D1044)/COUNT(D$2:D1044)</f>
        <v>2.3739322456813886E-2</v>
      </c>
      <c r="J1044">
        <f>D1044/I1044</f>
        <v>0.70730746559329316</v>
      </c>
      <c r="L1044">
        <f ca="1">VARA(C$2:C1044)</f>
        <v>0.16449413977178476</v>
      </c>
      <c r="M1044">
        <f ca="1">(L1044-L1043)/D1044</f>
        <v>-9.3098612018394904E-3</v>
      </c>
      <c r="N1044">
        <f t="shared" ca="1" si="2148"/>
        <v>5.2581740212697525E-3</v>
      </c>
      <c r="O1044" t="b">
        <f ca="1">IF(OR(O1043,M1044*MIN((B1044-B$2)*Analysis!$B$19,1)&gt;Analysis!$B$18),TRUE,FALSE)</f>
        <v>1</v>
      </c>
      <c r="P1044">
        <f ca="1">IF(O1044,P1043,SUM(C$2:C1044)/COUNT(C$2:C1044))</f>
        <v>9.8538943641176484</v>
      </c>
      <c r="Q1044">
        <f ca="1">IF(O1044,C1044-P1044,0)</f>
        <v>-3.1534341176477909E-3</v>
      </c>
      <c r="R1044">
        <f ca="1">R1043+Q1044*$D1044</f>
        <v>0.45503509438533529</v>
      </c>
      <c r="S1044">
        <f t="shared" ca="1" si="2149"/>
        <v>1.0762611666780437</v>
      </c>
      <c r="U1044">
        <f ca="1">MEDIAN2(Q1044,Analysis!$B$5,2)</f>
        <v>-3.1534341176477909E-3</v>
      </c>
      <c r="V1044">
        <f t="shared" ref="V1044:W1044" ca="1" si="2182">V1043+U1044*$D1044</f>
        <v>0.45503509438533529</v>
      </c>
      <c r="W1044">
        <f t="shared" ca="1" si="2182"/>
        <v>1.0762611666780437</v>
      </c>
      <c r="Y1044">
        <f ca="1">AVERAGE2(U1044,Analysis!$B$5,2)</f>
        <v>-3.1534341176477909E-3</v>
      </c>
      <c r="Z1044">
        <f t="shared" ref="Z1044:AA1044" ca="1" si="2183">Z1043+Y1044*$D1044</f>
        <v>0.45503509438533529</v>
      </c>
      <c r="AA1044">
        <f t="shared" ca="1" si="2183"/>
        <v>1.0762611666780437</v>
      </c>
      <c r="AD1044">
        <f ca="1">IF(B1044&gt;0,C1044-Analysis!$B$14,0)</f>
        <v>-5.9752149428593526E-3</v>
      </c>
      <c r="AE1044">
        <f ca="1">IF(B1044&gt;0,AE1043+AD1044*$D1044,0)</f>
        <v>0.38364483971918634</v>
      </c>
      <c r="AF1044">
        <f ca="1">IF(B1044&gt;0,AF1043+AE1044*$D1044,0)</f>
        <v>8.4014741127786827E-2</v>
      </c>
      <c r="AG1044">
        <f ca="1">IF(AND(B1044&gt;Analysis!$B$34,B1044&lt;Analysis!$B$35),FilterInput(AD1044,Analysis!$B$29,Analysis!$B$30),0)</f>
        <v>0</v>
      </c>
      <c r="AH1044">
        <f ca="1">MEDIAN2(AG1044,Analysis!$B$5,2)</f>
        <v>0</v>
      </c>
      <c r="AI1044">
        <f ca="1">AVERAGE2(AH1044,Analysis!$B$6,2)</f>
        <v>0</v>
      </c>
      <c r="AJ1044">
        <f ca="1">INTEGRAL2(AI1044,$B1044,AJ1043,AI1043,$B1043,Analysis!$B$22)</f>
        <v>-0.6523852220626446</v>
      </c>
      <c r="AK1044">
        <f ca="1">IF(AND(B1044&lt;Analysis!$B$35,B1044&gt;Analysis!$B$34),INTEGRAL2(AJ1044,$B1044,AK1043,AJ1043,$B1043,Analysis!$B$23),0)</f>
        <v>0</v>
      </c>
      <c r="AM1044">
        <f>Analysis!$B$31*'Flight Input'!U1044+IF('Flight Input'!U1044 &gt; 0,Analysis!$B$32,0)</f>
        <v>0</v>
      </c>
      <c r="AN1044">
        <f ca="1">_xlfn.COVARIANCE.P($AK$102:$AK$1171,AM1044:AM2113)</f>
        <v>0</v>
      </c>
      <c r="AO1044">
        <f t="shared" ca="1" si="2145"/>
        <v>0</v>
      </c>
    </row>
    <row r="1045" spans="1:41" x14ac:dyDescent="0.3">
      <c r="A1045">
        <v>1043</v>
      </c>
      <c r="B1045">
        <f>'Flight Input'!M1045</f>
        <v>24.810652000000118</v>
      </c>
      <c r="C1045">
        <f ca="1">INDIRECT(CONCATENATE("'Flight Input'!",Analysis!$B$2,A1045+2))</f>
        <v>9.8501032800000008</v>
      </c>
      <c r="D1045">
        <f t="shared" si="2142"/>
        <v>2.1678000004612841E-2</v>
      </c>
      <c r="F1045">
        <f t="shared" ca="1" si="2146"/>
        <v>244.41659235181396</v>
      </c>
      <c r="G1045">
        <f t="shared" ca="1" si="2147"/>
        <v>3030.1939692444116</v>
      </c>
      <c r="I1045">
        <f>SUM(D$2:D1045)/COUNT(D$2:D1045)</f>
        <v>2.3737346116974766E-2</v>
      </c>
      <c r="J1045">
        <f>D1045/I1045</f>
        <v>0.9132444670851696</v>
      </c>
      <c r="L1045">
        <f ca="1">VARA(C$2:C1045)</f>
        <v>0.16433816606479551</v>
      </c>
      <c r="M1045">
        <f ca="1">(L1045-L1044)/D1045</f>
        <v>-7.1950229244422516E-3</v>
      </c>
      <c r="N1045">
        <f t="shared" ca="1" si="2148"/>
        <v>-2.941461388800342E-2</v>
      </c>
      <c r="O1045" t="b">
        <f ca="1">IF(OR(O1044,M1045*MIN((B1045-B$2)*Analysis!$B$19,1)&gt;Analysis!$B$18),TRUE,FALSE)</f>
        <v>1</v>
      </c>
      <c r="P1045">
        <f ca="1">IF(O1045,P1044,SUM(C$2:C1045)/COUNT(C$2:C1045))</f>
        <v>9.8538943641176484</v>
      </c>
      <c r="Q1045">
        <f ca="1">IF(O1045,C1045-P1045,0)</f>
        <v>-3.791084117647614E-3</v>
      </c>
      <c r="R1045">
        <f ca="1">R1044+Q1045*$D1045</f>
        <v>0.45495291126381543</v>
      </c>
      <c r="S1045">
        <f t="shared" ca="1" si="2149"/>
        <v>1.0861236358905193</v>
      </c>
      <c r="U1045">
        <f ca="1">MEDIAN2(Q1045,Analysis!$B$5,2)</f>
        <v>-3.791084117647614E-3</v>
      </c>
      <c r="V1045">
        <f t="shared" ref="V1045:W1045" ca="1" si="2184">V1044+U1045*$D1045</f>
        <v>0.45495291126381543</v>
      </c>
      <c r="W1045">
        <f t="shared" ca="1" si="2184"/>
        <v>1.0861236358905193</v>
      </c>
      <c r="Y1045">
        <f ca="1">AVERAGE2(U1045,Analysis!$B$5,2)</f>
        <v>-3.791084117647614E-3</v>
      </c>
      <c r="Z1045">
        <f t="shared" ref="Z1045:AA1045" ca="1" si="2185">Z1044+Y1045*$D1045</f>
        <v>0.45495291126381543</v>
      </c>
      <c r="AA1045">
        <f t="shared" ca="1" si="2185"/>
        <v>1.0861236358905193</v>
      </c>
      <c r="AD1045">
        <f ca="1">IF(B1045&gt;0,C1045-Analysis!$B$14,0)</f>
        <v>-6.6128649428591757E-3</v>
      </c>
      <c r="AE1045">
        <f ca="1">IF(B1045&gt;0,AE1044+AD1045*$D1045,0)</f>
        <v>0.38350148603292455</v>
      </c>
      <c r="AF1045">
        <f ca="1">IF(B1045&gt;0,AF1044+AE1045*$D1045,0)</f>
        <v>9.2328286343777599E-2</v>
      </c>
      <c r="AG1045">
        <f ca="1">IF(AND(B1045&gt;Analysis!$B$34,B1045&lt;Analysis!$B$35),FilterInput(AD1045,Analysis!$B$29,Analysis!$B$30),0)</f>
        <v>0</v>
      </c>
      <c r="AH1045">
        <f ca="1">MEDIAN2(AG1045,Analysis!$B$5,2)</f>
        <v>0</v>
      </c>
      <c r="AI1045">
        <f ca="1">AVERAGE2(AH1045,Analysis!$B$6,2)</f>
        <v>0</v>
      </c>
      <c r="AJ1045">
        <f ca="1">INTEGRAL2(AI1045,$B1045,AJ1044,AI1044,$B1044,Analysis!$B$22)</f>
        <v>-0.6523852220626446</v>
      </c>
      <c r="AK1045">
        <f ca="1">IF(AND(B1045&lt;Analysis!$B$35,B1045&gt;Analysis!$B$34),INTEGRAL2(AJ1045,$B1045,AK1044,AJ1044,$B1044,Analysis!$B$23),0)</f>
        <v>0</v>
      </c>
      <c r="AM1045">
        <f>Analysis!$B$31*'Flight Input'!U1045+IF('Flight Input'!U1045 &gt; 0,Analysis!$B$32,0)</f>
        <v>0</v>
      </c>
      <c r="AN1045">
        <f ca="1">_xlfn.COVARIANCE.P($AK$102:$AK$1171,AM1045:AM2114)</f>
        <v>0</v>
      </c>
      <c r="AO1045">
        <f t="shared" ca="1" si="2145"/>
        <v>0</v>
      </c>
    </row>
    <row r="1046" spans="1:41" x14ac:dyDescent="0.3">
      <c r="A1046">
        <v>1044</v>
      </c>
      <c r="B1046">
        <f>'Flight Input'!M1046</f>
        <v>24.830902000001515</v>
      </c>
      <c r="C1046">
        <f ca="1">INDIRECT(CONCATENATE("'Flight Input'!",Analysis!$B$2,A1046+2))</f>
        <v>9.8505839700000006</v>
      </c>
      <c r="D1046">
        <f t="shared" si="2142"/>
        <v>2.0250000001396984E-2</v>
      </c>
      <c r="F1046">
        <f t="shared" ca="1" si="2146"/>
        <v>244.61606667722023</v>
      </c>
      <c r="G1046">
        <f t="shared" ca="1" si="2147"/>
        <v>3035.1474445949671</v>
      </c>
      <c r="I1046">
        <f>SUM(D$2:D1046)/COUNT(D$2:D1046)</f>
        <v>2.3734005747132258E-2</v>
      </c>
      <c r="J1046">
        <f>D1046/I1046</f>
        <v>0.85320616406456207</v>
      </c>
      <c r="L1046">
        <f ca="1">VARA(C$2:C1046)</f>
        <v>0.16418244889498029</v>
      </c>
      <c r="M1046">
        <f ca="1">(L1046-L1045)/D1046</f>
        <v>-7.6897367804678847E-3</v>
      </c>
      <c r="N1046">
        <f t="shared" ca="1" si="2148"/>
        <v>2.3737777776132247E-2</v>
      </c>
      <c r="O1046" t="b">
        <f ca="1">IF(OR(O1045,M1046*MIN((B1046-B$2)*Analysis!$B$19,1)&gt;Analysis!$B$18),TRUE,FALSE)</f>
        <v>1</v>
      </c>
      <c r="P1046">
        <f ca="1">IF(O1046,P1045,SUM(C$2:C1046)/COUNT(C$2:C1046))</f>
        <v>9.8538943641176484</v>
      </c>
      <c r="Q1046">
        <f ca="1">IF(O1046,C1046-P1046,0)</f>
        <v>-3.3103941176477747E-3</v>
      </c>
      <c r="R1046">
        <f ca="1">R1045+Q1046*$D1046</f>
        <v>0.45488587578292844</v>
      </c>
      <c r="S1046">
        <f t="shared" ca="1" si="2149"/>
        <v>1.0953350748757591</v>
      </c>
      <c r="U1046">
        <f ca="1">MEDIAN2(Q1046,Analysis!$B$5,2)</f>
        <v>-3.3103941176477747E-3</v>
      </c>
      <c r="V1046">
        <f t="shared" ref="V1046:W1046" ca="1" si="2186">V1045+U1046*$D1046</f>
        <v>0.45488587578292844</v>
      </c>
      <c r="W1046">
        <f t="shared" ca="1" si="2186"/>
        <v>1.0953350748757591</v>
      </c>
      <c r="Y1046">
        <f ca="1">AVERAGE2(U1046,Analysis!$B$5,2)</f>
        <v>-3.3103941176477747E-3</v>
      </c>
      <c r="Z1046">
        <f t="shared" ref="Z1046:AA1046" ca="1" si="2187">Z1045+Y1046*$D1046</f>
        <v>0.45488587578292844</v>
      </c>
      <c r="AA1046">
        <f t="shared" ca="1" si="2187"/>
        <v>1.0953350748757591</v>
      </c>
      <c r="AD1046">
        <f ca="1">IF(B1046&gt;0,C1046-Analysis!$B$14,0)</f>
        <v>-6.1321749428593364E-3</v>
      </c>
      <c r="AE1046">
        <f ca="1">IF(B1046&gt;0,AE1045+AD1046*$D1046,0)</f>
        <v>0.38337730949032306</v>
      </c>
      <c r="AF1046">
        <f ca="1">IF(B1046&gt;0,AF1045+AE1046*$D1046,0)</f>
        <v>0.10009167686149222</v>
      </c>
      <c r="AG1046">
        <f ca="1">IF(AND(B1046&gt;Analysis!$B$34,B1046&lt;Analysis!$B$35),FilterInput(AD1046,Analysis!$B$29,Analysis!$B$30),0)</f>
        <v>0</v>
      </c>
      <c r="AH1046">
        <f ca="1">MEDIAN2(AG1046,Analysis!$B$5,2)</f>
        <v>0</v>
      </c>
      <c r="AI1046">
        <f ca="1">AVERAGE2(AH1046,Analysis!$B$6,2)</f>
        <v>0</v>
      </c>
      <c r="AJ1046">
        <f ca="1">INTEGRAL2(AI1046,$B1046,AJ1045,AI1045,$B1045,Analysis!$B$22)</f>
        <v>-0.6523852220626446</v>
      </c>
      <c r="AK1046">
        <f ca="1">IF(AND(B1046&lt;Analysis!$B$35,B1046&gt;Analysis!$B$34),INTEGRAL2(AJ1046,$B1046,AK1045,AJ1045,$B1045,Analysis!$B$23),0)</f>
        <v>0</v>
      </c>
      <c r="AM1046">
        <f>Analysis!$B$31*'Flight Input'!U1046+IF('Flight Input'!U1046 &gt; 0,Analysis!$B$32,0)</f>
        <v>0</v>
      </c>
      <c r="AN1046">
        <f ca="1">_xlfn.COVARIANCE.P($AK$102:$AK$1171,AM1046:AM2115)</f>
        <v>0</v>
      </c>
      <c r="AO1046">
        <f t="shared" ca="1" si="2145"/>
        <v>0</v>
      </c>
    </row>
    <row r="1047" spans="1:41" x14ac:dyDescent="0.3">
      <c r="A1047">
        <v>1045</v>
      </c>
      <c r="B1047">
        <f>'Flight Input'!M1047</f>
        <v>24.851580000002286</v>
      </c>
      <c r="C1047">
        <f ca="1">INDIRECT(CONCATENATE("'Flight Input'!",Analysis!$B$2,A1047+2))</f>
        <v>9.8509371300000002</v>
      </c>
      <c r="D1047">
        <f t="shared" si="2142"/>
        <v>2.0678000000771135E-2</v>
      </c>
      <c r="F1047">
        <f t="shared" ca="1" si="2146"/>
        <v>244.81976435520195</v>
      </c>
      <c r="G1047">
        <f t="shared" ca="1" si="2147"/>
        <v>3040.2098276824927</v>
      </c>
      <c r="I1047">
        <f>SUM(D$2:D1047)/COUNT(D$2:D1047)</f>
        <v>2.3731081339719472E-2</v>
      </c>
      <c r="J1047">
        <f>D1047/I1047</f>
        <v>0.87134672477657826</v>
      </c>
      <c r="L1047">
        <f ca="1">VARA(C$2:C1047)</f>
        <v>0.16402699823918127</v>
      </c>
      <c r="M1047">
        <f ca="1">(L1047-L1046)/D1047</f>
        <v>-7.5176833249458582E-3</v>
      </c>
      <c r="N1047">
        <f t="shared" ca="1" si="2148"/>
        <v>1.7079021181272327E-2</v>
      </c>
      <c r="O1047" t="b">
        <f ca="1">IF(OR(O1046,M1047*MIN((B1047-B$2)*Analysis!$B$19,1)&gt;Analysis!$B$18),TRUE,FALSE)</f>
        <v>1</v>
      </c>
      <c r="P1047">
        <f ca="1">IF(O1047,P1046,SUM(C$2:C1047)/COUNT(C$2:C1047))</f>
        <v>9.8538943641176484</v>
      </c>
      <c r="Q1047">
        <f ca="1">IF(O1047,C1047-P1047,0)</f>
        <v>-2.9572341176482553E-3</v>
      </c>
      <c r="R1047">
        <f ca="1">R1046+Q1047*$D1047</f>
        <v>0.4548247260958414</v>
      </c>
      <c r="S1047">
        <f t="shared" ca="1" si="2149"/>
        <v>1.1047399405623197</v>
      </c>
      <c r="U1047">
        <f ca="1">MEDIAN2(Q1047,Analysis!$B$5,2)</f>
        <v>-2.9572341176482553E-3</v>
      </c>
      <c r="V1047">
        <f t="shared" ref="V1047:W1047" ca="1" si="2188">V1046+U1047*$D1047</f>
        <v>0.4548247260958414</v>
      </c>
      <c r="W1047">
        <f t="shared" ca="1" si="2188"/>
        <v>1.1047399405623197</v>
      </c>
      <c r="Y1047">
        <f ca="1">AVERAGE2(U1047,Analysis!$B$5,2)</f>
        <v>-2.9572341176482553E-3</v>
      </c>
      <c r="Z1047">
        <f t="shared" ref="Z1047:AA1047" ca="1" si="2189">Z1046+Y1047*$D1047</f>
        <v>0.4548247260958414</v>
      </c>
      <c r="AA1047">
        <f t="shared" ca="1" si="2189"/>
        <v>1.1047399405623197</v>
      </c>
      <c r="AD1047">
        <f ca="1">IF(B1047&gt;0,C1047-Analysis!$B$14,0)</f>
        <v>-5.779014942859817E-3</v>
      </c>
      <c r="AE1047">
        <f ca="1">IF(B1047&gt;0,AE1046+AD1047*$D1047,0)</f>
        <v>0.38325781101933015</v>
      </c>
      <c r="AF1047">
        <f ca="1">IF(B1047&gt;0,AF1046+AE1047*$D1047,0)</f>
        <v>0.10801668187804547</v>
      </c>
      <c r="AG1047">
        <f ca="1">IF(AND(B1047&gt;Analysis!$B$34,B1047&lt;Analysis!$B$35),FilterInput(AD1047,Analysis!$B$29,Analysis!$B$30),0)</f>
        <v>0</v>
      </c>
      <c r="AH1047">
        <f ca="1">MEDIAN2(AG1047,Analysis!$B$5,2)</f>
        <v>0</v>
      </c>
      <c r="AI1047">
        <f ca="1">AVERAGE2(AH1047,Analysis!$B$6,2)</f>
        <v>0</v>
      </c>
      <c r="AJ1047">
        <f ca="1">INTEGRAL2(AI1047,$B1047,AJ1046,AI1046,$B1046,Analysis!$B$22)</f>
        <v>-0.6523852220626446</v>
      </c>
      <c r="AK1047">
        <f ca="1">IF(AND(B1047&lt;Analysis!$B$35,B1047&gt;Analysis!$B$34),INTEGRAL2(AJ1047,$B1047,AK1046,AJ1046,$B1046,Analysis!$B$23),0)</f>
        <v>0</v>
      </c>
      <c r="AM1047">
        <f>Analysis!$B$31*'Flight Input'!U1047+IF('Flight Input'!U1047 &gt; 0,Analysis!$B$32,0)</f>
        <v>0</v>
      </c>
      <c r="AN1047">
        <f ca="1">_xlfn.COVARIANCE.P($AK$102:$AK$1171,AM1047:AM2116)</f>
        <v>0</v>
      </c>
      <c r="AO1047">
        <f t="shared" ca="1" si="2145"/>
        <v>0</v>
      </c>
    </row>
    <row r="1048" spans="1:41" x14ac:dyDescent="0.3">
      <c r="A1048">
        <v>1046</v>
      </c>
      <c r="B1048">
        <f>'Flight Input'!M1048</f>
        <v>24.863641000003554</v>
      </c>
      <c r="C1048">
        <f ca="1">INDIRECT(CONCATENATE("'Flight Input'!",Analysis!$B$2,A1048+2))</f>
        <v>9.8507409300000006</v>
      </c>
      <c r="D1048">
        <f t="shared" si="2142"/>
        <v>1.206100000126753E-2</v>
      </c>
      <c r="F1048">
        <f t="shared" ca="1" si="2146"/>
        <v>244.93857414157117</v>
      </c>
      <c r="G1048">
        <f t="shared" ca="1" si="2147"/>
        <v>3043.1640318255245</v>
      </c>
      <c r="I1048">
        <f>SUM(D$2:D1048)/COUNT(D$2:D1048)</f>
        <v>2.3719924474195141E-2</v>
      </c>
      <c r="J1048">
        <f>D1048/I1048</f>
        <v>0.50847548078783589</v>
      </c>
      <c r="L1048">
        <f ca="1">VARA(C$2:C1048)</f>
        <v>0.16387185728807915</v>
      </c>
      <c r="M1048">
        <f ca="1">(L1048-L1047)/D1048</f>
        <v>-1.2863025543968785E-2</v>
      </c>
      <c r="N1048">
        <f t="shared" ca="1" si="2148"/>
        <v>-1.6267307850005498E-2</v>
      </c>
      <c r="O1048" t="b">
        <f ca="1">IF(OR(O1047,M1048*MIN((B1048-B$2)*Analysis!$B$19,1)&gt;Analysis!$B$18),TRUE,FALSE)</f>
        <v>1</v>
      </c>
      <c r="P1048">
        <f ca="1">IF(O1048,P1047,SUM(C$2:C1048)/COUNT(C$2:C1048))</f>
        <v>9.8538943641176484</v>
      </c>
      <c r="Q1048">
        <f ca="1">IF(O1048,C1048-P1048,0)</f>
        <v>-3.1534341176477909E-3</v>
      </c>
      <c r="R1048">
        <f ca="1">R1047+Q1048*$D1048</f>
        <v>0.45478669252694448</v>
      </c>
      <c r="S1048">
        <f t="shared" ca="1" si="2149"/>
        <v>1.1102251228614637</v>
      </c>
      <c r="U1048">
        <f ca="1">MEDIAN2(Q1048,Analysis!$B$5,2)</f>
        <v>-3.1534341176477909E-3</v>
      </c>
      <c r="V1048">
        <f t="shared" ref="V1048:W1048" ca="1" si="2190">V1047+U1048*$D1048</f>
        <v>0.45478669252694448</v>
      </c>
      <c r="W1048">
        <f t="shared" ca="1" si="2190"/>
        <v>1.1102251228614637</v>
      </c>
      <c r="Y1048">
        <f ca="1">AVERAGE2(U1048,Analysis!$B$5,2)</f>
        <v>-3.1534341176477909E-3</v>
      </c>
      <c r="Z1048">
        <f t="shared" ref="Z1048:AA1048" ca="1" si="2191">Z1047+Y1048*$D1048</f>
        <v>0.45478669252694448</v>
      </c>
      <c r="AA1048">
        <f t="shared" ca="1" si="2191"/>
        <v>1.1102251228614637</v>
      </c>
      <c r="AD1048">
        <f ca="1">IF(B1048&gt;0,C1048-Analysis!$B$14,0)</f>
        <v>-5.9752149428593526E-3</v>
      </c>
      <c r="AE1048">
        <f ca="1">IF(B1048&gt;0,AE1047+AD1048*$D1048,0)</f>
        <v>0.38318574395189675</v>
      </c>
      <c r="AF1048">
        <f ca="1">IF(B1048&gt;0,AF1047+AE1048*$D1048,0)</f>
        <v>0.112638285136335</v>
      </c>
      <c r="AG1048">
        <f ca="1">IF(AND(B1048&gt;Analysis!$B$34,B1048&lt;Analysis!$B$35),FilterInput(AD1048,Analysis!$B$29,Analysis!$B$30),0)</f>
        <v>0</v>
      </c>
      <c r="AH1048">
        <f ca="1">MEDIAN2(AG1048,Analysis!$B$5,2)</f>
        <v>0</v>
      </c>
      <c r="AI1048">
        <f ca="1">AVERAGE2(AH1048,Analysis!$B$6,2)</f>
        <v>0</v>
      </c>
      <c r="AJ1048">
        <f ca="1">INTEGRAL2(AI1048,$B1048,AJ1047,AI1047,$B1047,Analysis!$B$22)</f>
        <v>-0.6523852220626446</v>
      </c>
      <c r="AK1048">
        <f ca="1">IF(AND(B1048&lt;Analysis!$B$35,B1048&gt;Analysis!$B$34),INTEGRAL2(AJ1048,$B1048,AK1047,AJ1047,$B1047,Analysis!$B$23),0)</f>
        <v>0</v>
      </c>
      <c r="AM1048">
        <f>Analysis!$B$31*'Flight Input'!U1048+IF('Flight Input'!U1048 &gt; 0,Analysis!$B$32,0)</f>
        <v>0</v>
      </c>
      <c r="AN1048">
        <f ca="1">_xlfn.COVARIANCE.P($AK$102:$AK$1171,AM1048:AM2117)</f>
        <v>0</v>
      </c>
      <c r="AO1048">
        <f t="shared" ca="1" si="2145"/>
        <v>0</v>
      </c>
    </row>
    <row r="1049" spans="1:41" x14ac:dyDescent="0.3">
      <c r="A1049">
        <v>1047</v>
      </c>
      <c r="B1049">
        <f>'Flight Input'!M1049</f>
        <v>24.889215000002878</v>
      </c>
      <c r="C1049">
        <f ca="1">INDIRECT(CONCATENATE("'Flight Input'!",Analysis!$B$2,A1049+2))</f>
        <v>9.8507997899999999</v>
      </c>
      <c r="D1049">
        <f t="shared" si="2142"/>
        <v>2.557399999932386E-2</v>
      </c>
      <c r="F1049">
        <f t="shared" ca="1" si="2146"/>
        <v>245.19049849539397</v>
      </c>
      <c r="G1049">
        <f t="shared" ca="1" si="2147"/>
        <v>3049.4345336338797</v>
      </c>
      <c r="I1049">
        <f>SUM(D$2:D1049)/COUNT(D$2:D1049)</f>
        <v>2.3721695319968903E-2</v>
      </c>
      <c r="J1049">
        <f>D1049/I1049</f>
        <v>1.0780848356059818</v>
      </c>
      <c r="L1049">
        <f ca="1">VARA(C$2:C1049)</f>
        <v>0.1637170048084039</v>
      </c>
      <c r="M1049">
        <f ca="1">(L1049-L1048)/D1049</f>
        <v>-6.055074672689017E-3</v>
      </c>
      <c r="N1049">
        <f t="shared" ca="1" si="2148"/>
        <v>2.3015562681193381E-3</v>
      </c>
      <c r="O1049" t="b">
        <f ca="1">IF(OR(O1048,M1049*MIN((B1049-B$2)*Analysis!$B$19,1)&gt;Analysis!$B$18),TRUE,FALSE)</f>
        <v>1</v>
      </c>
      <c r="P1049">
        <f ca="1">IF(O1049,P1048,SUM(C$2:C1049)/COUNT(C$2:C1049))</f>
        <v>9.8538943641176484</v>
      </c>
      <c r="Q1049">
        <f ca="1">IF(O1049,C1049-P1049,0)</f>
        <v>-3.0945741176484631E-3</v>
      </c>
      <c r="R1049">
        <f ca="1">R1048+Q1049*$D1049</f>
        <v>0.45470755188846185</v>
      </c>
      <c r="S1049">
        <f t="shared" ca="1" si="2149"/>
        <v>1.1218538137931517</v>
      </c>
      <c r="U1049">
        <f ca="1">MEDIAN2(Q1049,Analysis!$B$5,2)</f>
        <v>-3.0945741176484631E-3</v>
      </c>
      <c r="V1049">
        <f t="shared" ref="V1049:W1049" ca="1" si="2192">V1048+U1049*$D1049</f>
        <v>0.45470755188846185</v>
      </c>
      <c r="W1049">
        <f t="shared" ca="1" si="2192"/>
        <v>1.1218538137931517</v>
      </c>
      <c r="Y1049">
        <f ca="1">AVERAGE2(U1049,Analysis!$B$5,2)</f>
        <v>-3.0945741176484631E-3</v>
      </c>
      <c r="Z1049">
        <f t="shared" ref="Z1049:AA1049" ca="1" si="2193">Z1048+Y1049*$D1049</f>
        <v>0.45470755188846185</v>
      </c>
      <c r="AA1049">
        <f t="shared" ca="1" si="2193"/>
        <v>1.1218538137931517</v>
      </c>
      <c r="AD1049">
        <f ca="1">IF(B1049&gt;0,C1049-Analysis!$B$14,0)</f>
        <v>-5.9163549428600248E-3</v>
      </c>
      <c r="AE1049">
        <f ca="1">IF(B1049&gt;0,AE1048+AD1049*$D1049,0)</f>
        <v>0.38303443909059204</v>
      </c>
      <c r="AF1049">
        <f ca="1">IF(B1049&gt;0,AF1048+AE1049*$D1049,0)</f>
        <v>0.12243400788137881</v>
      </c>
      <c r="AG1049">
        <f ca="1">IF(AND(B1049&gt;Analysis!$B$34,B1049&lt;Analysis!$B$35),FilterInput(AD1049,Analysis!$B$29,Analysis!$B$30),0)</f>
        <v>0</v>
      </c>
      <c r="AH1049">
        <f ca="1">MEDIAN2(AG1049,Analysis!$B$5,2)</f>
        <v>0</v>
      </c>
      <c r="AI1049">
        <f ca="1">AVERAGE2(AH1049,Analysis!$B$6,2)</f>
        <v>0</v>
      </c>
      <c r="AJ1049">
        <f ca="1">INTEGRAL2(AI1049,$B1049,AJ1048,AI1048,$B1048,Analysis!$B$22)</f>
        <v>-0.6523852220626446</v>
      </c>
      <c r="AK1049">
        <f ca="1">IF(AND(B1049&lt;Analysis!$B$35,B1049&gt;Analysis!$B$34),INTEGRAL2(AJ1049,$B1049,AK1048,AJ1048,$B1048,Analysis!$B$23),0)</f>
        <v>0</v>
      </c>
      <c r="AM1049">
        <f>Analysis!$B$31*'Flight Input'!U1049+IF('Flight Input'!U1049 &gt; 0,Analysis!$B$32,0)</f>
        <v>0</v>
      </c>
      <c r="AN1049">
        <f ca="1">_xlfn.COVARIANCE.P($AK$102:$AK$1171,AM1049:AM2118)</f>
        <v>0</v>
      </c>
      <c r="AO1049">
        <f t="shared" ca="1" si="2145"/>
        <v>0</v>
      </c>
    </row>
    <row r="1050" spans="1:41" x14ac:dyDescent="0.3">
      <c r="A1050">
        <v>1048</v>
      </c>
      <c r="B1050">
        <f>'Flight Input'!M1050</f>
        <v>24.905175000007148</v>
      </c>
      <c r="C1050">
        <f ca="1">INDIRECT(CONCATENATE("'Flight Input'!",Analysis!$B$2,A1050+2))</f>
        <v>9.8507605500000004</v>
      </c>
      <c r="D1050">
        <f t="shared" si="2142"/>
        <v>1.5960000004270114E-2</v>
      </c>
      <c r="F1050">
        <f t="shared" ca="1" si="2146"/>
        <v>245.34771663381403</v>
      </c>
      <c r="G1050">
        <f t="shared" ca="1" si="2147"/>
        <v>3053.3502831924029</v>
      </c>
      <c r="I1050">
        <f>SUM(D$2:D1050)/COUNT(D$2:D1050)</f>
        <v>2.3714289122148579E-2</v>
      </c>
      <c r="J1050">
        <f>D1050/I1050</f>
        <v>0.67301195165761285</v>
      </c>
      <c r="L1050">
        <f ca="1">VARA(C$2:C1050)</f>
        <v>0.16356244780273888</v>
      </c>
      <c r="M1050">
        <f ca="1">(L1050-L1049)/D1050</f>
        <v>-9.6840229087513611E-3</v>
      </c>
      <c r="N1050">
        <f t="shared" ca="1" si="2148"/>
        <v>-2.4586466158554609E-3</v>
      </c>
      <c r="O1050" t="b">
        <f ca="1">IF(OR(O1049,M1050*MIN((B1050-B$2)*Analysis!$B$19,1)&gt;Analysis!$B$18),TRUE,FALSE)</f>
        <v>1</v>
      </c>
      <c r="P1050">
        <f ca="1">IF(O1050,P1049,SUM(C$2:C1050)/COUNT(C$2:C1050))</f>
        <v>9.8538943641176484</v>
      </c>
      <c r="Q1050">
        <f ca="1">IF(O1050,C1050-P1050,0)</f>
        <v>-3.133814117648015E-3</v>
      </c>
      <c r="R1050">
        <f ca="1">R1049+Q1050*$D1050</f>
        <v>0.45465753621513083</v>
      </c>
      <c r="S1050">
        <f t="shared" ca="1" si="2149"/>
        <v>1.1291101480730867</v>
      </c>
      <c r="U1050">
        <f ca="1">MEDIAN2(Q1050,Analysis!$B$5,2)</f>
        <v>-3.133814117648015E-3</v>
      </c>
      <c r="V1050">
        <f t="shared" ref="V1050:W1050" ca="1" si="2194">V1049+U1050*$D1050</f>
        <v>0.45465753621513083</v>
      </c>
      <c r="W1050">
        <f t="shared" ca="1" si="2194"/>
        <v>1.1291101480730867</v>
      </c>
      <c r="Y1050">
        <f ca="1">AVERAGE2(U1050,Analysis!$B$5,2)</f>
        <v>-3.133814117648015E-3</v>
      </c>
      <c r="Z1050">
        <f t="shared" ref="Z1050:AA1050" ca="1" si="2195">Z1049+Y1050*$D1050</f>
        <v>0.45465753621513083</v>
      </c>
      <c r="AA1050">
        <f t="shared" ca="1" si="2195"/>
        <v>1.1291101480730867</v>
      </c>
      <c r="AD1050">
        <f ca="1">IF(B1050&gt;0,C1050-Analysis!$B$14,0)</f>
        <v>-5.9555949428595767E-3</v>
      </c>
      <c r="AE1050">
        <f ca="1">IF(B1050&gt;0,AE1049+AD1050*$D1050,0)</f>
        <v>0.38293938779527859</v>
      </c>
      <c r="AF1050">
        <f ca="1">IF(B1050&gt;0,AF1049+AE1050*$D1050,0)</f>
        <v>0.12854572051222665</v>
      </c>
      <c r="AG1050">
        <f ca="1">IF(AND(B1050&gt;Analysis!$B$34,B1050&lt;Analysis!$B$35),FilterInput(AD1050,Analysis!$B$29,Analysis!$B$30),0)</f>
        <v>0</v>
      </c>
      <c r="AH1050">
        <f ca="1">MEDIAN2(AG1050,Analysis!$B$5,2)</f>
        <v>0</v>
      </c>
      <c r="AI1050">
        <f ca="1">AVERAGE2(AH1050,Analysis!$B$6,2)</f>
        <v>0</v>
      </c>
      <c r="AJ1050">
        <f ca="1">INTEGRAL2(AI1050,$B1050,AJ1049,AI1049,$B1049,Analysis!$B$22)</f>
        <v>-0.6523852220626446</v>
      </c>
      <c r="AK1050">
        <f ca="1">IF(AND(B1050&lt;Analysis!$B$35,B1050&gt;Analysis!$B$34),INTEGRAL2(AJ1050,$B1050,AK1049,AJ1049,$B1049,Analysis!$B$23),0)</f>
        <v>0</v>
      </c>
      <c r="AM1050">
        <f>Analysis!$B$31*'Flight Input'!U1050+IF('Flight Input'!U1050 &gt; 0,Analysis!$B$32,0)</f>
        <v>0</v>
      </c>
      <c r="AN1050">
        <f ca="1">_xlfn.COVARIANCE.P($AK$102:$AK$1171,AM1050:AM2119)</f>
        <v>0</v>
      </c>
      <c r="AO1050">
        <f t="shared" ca="1" si="2145"/>
        <v>0</v>
      </c>
    </row>
    <row r="1051" spans="1:41" x14ac:dyDescent="0.3">
      <c r="A1051">
        <v>1049</v>
      </c>
      <c r="B1051">
        <f>'Flight Input'!M1051</f>
        <v>24.923880999995163</v>
      </c>
      <c r="C1051">
        <f ca="1">INDIRECT(CONCATENATE("'Flight Input'!",Analysis!$B$2,A1051+2))</f>
        <v>9.8502798600000006</v>
      </c>
      <c r="D1051">
        <f t="shared" si="2142"/>
        <v>1.870599998801481E-2</v>
      </c>
      <c r="F1051">
        <f t="shared" ca="1" si="2146"/>
        <v>245.53197596875714</v>
      </c>
      <c r="G1051">
        <f t="shared" ca="1" si="2147"/>
        <v>3057.9432043319316</v>
      </c>
      <c r="I1051">
        <f>SUM(D$2:D1051)/COUNT(D$2:D1051)</f>
        <v>2.370951477597686E-2</v>
      </c>
      <c r="J1051">
        <f>D1051/I1051</f>
        <v>0.78896595585196239</v>
      </c>
      <c r="L1051">
        <f ca="1">VARA(C$2:C1051)</f>
        <v>0.16340822071865463</v>
      </c>
      <c r="M1051">
        <f ca="1">(L1051-L1050)/D1051</f>
        <v>-8.2447922689544394E-3</v>
      </c>
      <c r="N1051">
        <f t="shared" ca="1" si="2148"/>
        <v>-2.5697102550402223E-2</v>
      </c>
      <c r="O1051" t="b">
        <f ca="1">IF(OR(O1050,M1051*MIN((B1051-B$2)*Analysis!$B$19,1)&gt;Analysis!$B$18),TRUE,FALSE)</f>
        <v>1</v>
      </c>
      <c r="P1051">
        <f ca="1">IF(O1051,P1050,SUM(C$2:C1051)/COUNT(C$2:C1051))</f>
        <v>9.8538943641176484</v>
      </c>
      <c r="Q1051">
        <f ca="1">IF(O1051,C1051-P1051,0)</f>
        <v>-3.6145041176478543E-3</v>
      </c>
      <c r="R1051">
        <f ca="1">R1050+Q1051*$D1051</f>
        <v>0.45458992330114945</v>
      </c>
      <c r="S1051">
        <f t="shared" ca="1" si="2149"/>
        <v>1.1376137071729098</v>
      </c>
      <c r="U1051">
        <f ca="1">MEDIAN2(Q1051,Analysis!$B$5,2)</f>
        <v>-3.6145041176478543E-3</v>
      </c>
      <c r="V1051">
        <f t="shared" ref="V1051:W1051" ca="1" si="2196">V1050+U1051*$D1051</f>
        <v>0.45458992330114945</v>
      </c>
      <c r="W1051">
        <f t="shared" ca="1" si="2196"/>
        <v>1.1376137071729098</v>
      </c>
      <c r="Y1051">
        <f ca="1">AVERAGE2(U1051,Analysis!$B$5,2)</f>
        <v>-3.6145041176478543E-3</v>
      </c>
      <c r="Z1051">
        <f t="shared" ref="Z1051:AA1051" ca="1" si="2197">Z1050+Y1051*$D1051</f>
        <v>0.45458992330114945</v>
      </c>
      <c r="AA1051">
        <f t="shared" ca="1" si="2197"/>
        <v>1.1376137071729098</v>
      </c>
      <c r="AD1051">
        <f ca="1">IF(B1051&gt;0,C1051-Analysis!$B$14,0)</f>
        <v>-6.436284942859416E-3</v>
      </c>
      <c r="AE1051">
        <f ca="1">IF(B1051&gt;0,AE1050+AD1051*$D1051,0)</f>
        <v>0.3828189906492146</v>
      </c>
      <c r="AF1051">
        <f ca="1">IF(B1051&gt;0,AF1050+AE1051*$D1051,0)</f>
        <v>0.13570673254672269</v>
      </c>
      <c r="AG1051">
        <f ca="1">IF(AND(B1051&gt;Analysis!$B$34,B1051&lt;Analysis!$B$35),FilterInput(AD1051,Analysis!$B$29,Analysis!$B$30),0)</f>
        <v>0</v>
      </c>
      <c r="AH1051">
        <f ca="1">MEDIAN2(AG1051,Analysis!$B$5,2)</f>
        <v>0</v>
      </c>
      <c r="AI1051">
        <f ca="1">AVERAGE2(AH1051,Analysis!$B$6,2)</f>
        <v>0</v>
      </c>
      <c r="AJ1051">
        <f ca="1">INTEGRAL2(AI1051,$B1051,AJ1050,AI1050,$B1050,Analysis!$B$22)</f>
        <v>-0.6523852220626446</v>
      </c>
      <c r="AK1051">
        <f ca="1">IF(AND(B1051&lt;Analysis!$B$35,B1051&gt;Analysis!$B$34),INTEGRAL2(AJ1051,$B1051,AK1050,AJ1050,$B1050,Analysis!$B$23),0)</f>
        <v>0</v>
      </c>
      <c r="AM1051">
        <f>Analysis!$B$31*'Flight Input'!U1051+IF('Flight Input'!U1051 &gt; 0,Analysis!$B$32,0)</f>
        <v>0</v>
      </c>
      <c r="AN1051">
        <f ca="1">_xlfn.COVARIANCE.P($AK$102:$AK$1171,AM1051:AM2120)</f>
        <v>0</v>
      </c>
      <c r="AO1051">
        <f t="shared" ca="1" si="2145"/>
        <v>0</v>
      </c>
    </row>
    <row r="1052" spans="1:41" x14ac:dyDescent="0.3">
      <c r="A1052">
        <v>1050</v>
      </c>
      <c r="B1052">
        <f>'Flight Input'!M1052</f>
        <v>24.952577000003657</v>
      </c>
      <c r="C1052">
        <f ca="1">INDIRECT(CONCATENATE("'Flight Input'!",Analysis!$B$2,A1052+2))</f>
        <v>9.851084280000002</v>
      </c>
      <c r="D1052">
        <f t="shared" si="2142"/>
        <v>2.8696000008494593E-2</v>
      </c>
      <c r="F1052">
        <f t="shared" ca="1" si="2146"/>
        <v>245.81466268333969</v>
      </c>
      <c r="G1052">
        <f t="shared" ca="1" si="2147"/>
        <v>3064.9971018943806</v>
      </c>
      <c r="I1052">
        <f>SUM(D$2:D1052)/COUNT(D$2:D1052)</f>
        <v>2.3714263809531639E-2</v>
      </c>
      <c r="J1052">
        <f>D1052/I1052</f>
        <v>1.2100734072529213</v>
      </c>
      <c r="L1052">
        <f ca="1">VARA(C$2:C1052)</f>
        <v>0.16325422027283742</v>
      </c>
      <c r="M1052">
        <f ca="1">(L1052-L1051)/D1052</f>
        <v>-5.3666171512272345E-3</v>
      </c>
      <c r="N1052">
        <f t="shared" ca="1" si="2148"/>
        <v>2.8032478385954372E-2</v>
      </c>
      <c r="O1052" t="b">
        <f ca="1">IF(OR(O1051,M1052*MIN((B1052-B$2)*Analysis!$B$19,1)&gt;Analysis!$B$18),TRUE,FALSE)</f>
        <v>1</v>
      </c>
      <c r="P1052">
        <f ca="1">IF(O1052,P1051,SUM(C$2:C1052)/COUNT(C$2:C1052))</f>
        <v>9.8538943641176484</v>
      </c>
      <c r="Q1052">
        <f ca="1">IF(O1052,C1052-P1052,0)</f>
        <v>-2.8100841176463831E-3</v>
      </c>
      <c r="R1052">
        <f ca="1">R1051+Q1052*$D1052</f>
        <v>0.45450928512728561</v>
      </c>
      <c r="S1052">
        <f t="shared" ca="1" si="2149"/>
        <v>1.1506563056227832</v>
      </c>
      <c r="U1052">
        <f ca="1">MEDIAN2(Q1052,Analysis!$B$5,2)</f>
        <v>-2.8100841176463831E-3</v>
      </c>
      <c r="V1052">
        <f t="shared" ref="V1052:W1052" ca="1" si="2198">V1051+U1052*$D1052</f>
        <v>0.45450928512728561</v>
      </c>
      <c r="W1052">
        <f t="shared" ca="1" si="2198"/>
        <v>1.1506563056227832</v>
      </c>
      <c r="Y1052">
        <f ca="1">AVERAGE2(U1052,Analysis!$B$5,2)</f>
        <v>-2.8100841176463831E-3</v>
      </c>
      <c r="Z1052">
        <f t="shared" ref="Z1052:AA1052" ca="1" si="2199">Z1051+Y1052*$D1052</f>
        <v>0.45450928512728561</v>
      </c>
      <c r="AA1052">
        <f t="shared" ca="1" si="2199"/>
        <v>1.1506563056227832</v>
      </c>
      <c r="AD1052">
        <f ca="1">IF(B1052&gt;0,C1052-Analysis!$B$14,0)</f>
        <v>-5.6318649428579448E-3</v>
      </c>
      <c r="AE1052">
        <f ca="1">IF(B1052&gt;0,AE1051+AD1052*$D1052,0)</f>
        <v>0.3826573786527665</v>
      </c>
      <c r="AF1052">
        <f ca="1">IF(B1052&gt;0,AF1051+AE1052*$D1052,0)</f>
        <v>0.146687468687793</v>
      </c>
      <c r="AG1052">
        <f ca="1">IF(AND(B1052&gt;Analysis!$B$34,B1052&lt;Analysis!$B$35),FilterInput(AD1052,Analysis!$B$29,Analysis!$B$30),0)</f>
        <v>0</v>
      </c>
      <c r="AH1052">
        <f ca="1">MEDIAN2(AG1052,Analysis!$B$5,2)</f>
        <v>0</v>
      </c>
      <c r="AI1052">
        <f ca="1">AVERAGE2(AH1052,Analysis!$B$6,2)</f>
        <v>0</v>
      </c>
      <c r="AJ1052">
        <f ca="1">INTEGRAL2(AI1052,$B1052,AJ1051,AI1051,$B1051,Analysis!$B$22)</f>
        <v>-0.6523852220626446</v>
      </c>
      <c r="AK1052">
        <f ca="1">IF(AND(B1052&lt;Analysis!$B$35,B1052&gt;Analysis!$B$34),INTEGRAL2(AJ1052,$B1052,AK1051,AJ1051,$B1051,Analysis!$B$23),0)</f>
        <v>0</v>
      </c>
      <c r="AM1052">
        <f>Analysis!$B$31*'Flight Input'!U1052+IF('Flight Input'!U1052 &gt; 0,Analysis!$B$32,0)</f>
        <v>0</v>
      </c>
      <c r="AN1052">
        <f ca="1">_xlfn.COVARIANCE.P($AK$102:$AK$1171,AM1052:AM2121)</f>
        <v>0</v>
      </c>
      <c r="AO1052">
        <f t="shared" ca="1" si="2145"/>
        <v>0</v>
      </c>
    </row>
    <row r="1053" spans="1:41" x14ac:dyDescent="0.3">
      <c r="A1053">
        <v>1051</v>
      </c>
      <c r="B1053">
        <f>'Flight Input'!M1053</f>
        <v>24.970560000001569</v>
      </c>
      <c r="C1053">
        <f ca="1">INDIRECT(CONCATENATE("'Flight Input'!",Analysis!$B$2,A1053+2))</f>
        <v>9.8503877699999993</v>
      </c>
      <c r="D1053">
        <f t="shared" si="2142"/>
        <v>1.7982999997911975E-2</v>
      </c>
      <c r="F1053">
        <f t="shared" ca="1" si="2146"/>
        <v>245.99180220658704</v>
      </c>
      <c r="G1053">
        <f t="shared" ca="1" si="2147"/>
        <v>3069.4207724729481</v>
      </c>
      <c r="I1053">
        <f>SUM(D$2:D1053)/COUNT(D$2:D1053)</f>
        <v>2.3708810656523437E-2</v>
      </c>
      <c r="J1053">
        <f>D1053/I1053</f>
        <v>0.75849439511905603</v>
      </c>
      <c r="L1053">
        <f ca="1">VARA(C$2:C1053)</f>
        <v>0.16310056494908651</v>
      </c>
      <c r="M1053">
        <f ca="1">(L1053-L1052)/D1053</f>
        <v>-8.5444766595539449E-3</v>
      </c>
      <c r="N1053">
        <f t="shared" ca="1" si="2148"/>
        <v>-3.8731579830038151E-2</v>
      </c>
      <c r="O1053" t="b">
        <f ca="1">IF(OR(O1052,M1053*MIN((B1053-B$2)*Analysis!$B$19,1)&gt;Analysis!$B$18),TRUE,FALSE)</f>
        <v>1</v>
      </c>
      <c r="P1053">
        <f ca="1">IF(O1053,P1052,SUM(C$2:C1053)/COUNT(C$2:C1053))</f>
        <v>9.8538943641176484</v>
      </c>
      <c r="Q1053">
        <f ca="1">IF(O1053,C1053-P1053,0)</f>
        <v>-3.5065941176490867E-3</v>
      </c>
      <c r="R1053">
        <f ca="1">R1052+Q1053*$D1053</f>
        <v>0.45444622604527524</v>
      </c>
      <c r="S1053">
        <f t="shared" ca="1" si="2149"/>
        <v>1.1588286121048066</v>
      </c>
      <c r="U1053">
        <f ca="1">MEDIAN2(Q1053,Analysis!$B$5,2)</f>
        <v>-3.5065941176490867E-3</v>
      </c>
      <c r="V1053">
        <f t="shared" ref="V1053:W1053" ca="1" si="2200">V1052+U1053*$D1053</f>
        <v>0.45444622604527524</v>
      </c>
      <c r="W1053">
        <f t="shared" ca="1" si="2200"/>
        <v>1.1588286121048066</v>
      </c>
      <c r="Y1053">
        <f ca="1">AVERAGE2(U1053,Analysis!$B$5,2)</f>
        <v>-3.5065941176490867E-3</v>
      </c>
      <c r="Z1053">
        <f t="shared" ref="Z1053:AA1053" ca="1" si="2201">Z1052+Y1053*$D1053</f>
        <v>0.45444622604527524</v>
      </c>
      <c r="AA1053">
        <f t="shared" ca="1" si="2201"/>
        <v>1.1588286121048066</v>
      </c>
      <c r="AD1053">
        <f ca="1">IF(B1053&gt;0,C1053-Analysis!$B$14,0)</f>
        <v>-6.3283749428606484E-3</v>
      </c>
      <c r="AE1053">
        <f ca="1">IF(B1053&gt;0,AE1052+AD1053*$D1053,0)</f>
        <v>0.38254357548618223</v>
      </c>
      <c r="AF1053">
        <f ca="1">IF(B1053&gt;0,AF1052+AE1053*$D1053,0)</f>
        <v>0.15356674980496227</v>
      </c>
      <c r="AG1053">
        <f ca="1">IF(AND(B1053&gt;Analysis!$B$34,B1053&lt;Analysis!$B$35),FilterInput(AD1053,Analysis!$B$29,Analysis!$B$30),0)</f>
        <v>0</v>
      </c>
      <c r="AH1053">
        <f ca="1">MEDIAN2(AG1053,Analysis!$B$5,2)</f>
        <v>0</v>
      </c>
      <c r="AI1053">
        <f ca="1">AVERAGE2(AH1053,Analysis!$B$6,2)</f>
        <v>0</v>
      </c>
      <c r="AJ1053">
        <f ca="1">INTEGRAL2(AI1053,$B1053,AJ1052,AI1052,$B1052,Analysis!$B$22)</f>
        <v>-0.6523852220626446</v>
      </c>
      <c r="AK1053">
        <f ca="1">IF(AND(B1053&lt;Analysis!$B$35,B1053&gt;Analysis!$B$34),INTEGRAL2(AJ1053,$B1053,AK1052,AJ1052,$B1052,Analysis!$B$23),0)</f>
        <v>0</v>
      </c>
      <c r="AM1053">
        <f>Analysis!$B$31*'Flight Input'!U1053+IF('Flight Input'!U1053 &gt; 0,Analysis!$B$32,0)</f>
        <v>0</v>
      </c>
      <c r="AN1053">
        <f ca="1">_xlfn.COVARIANCE.P($AK$102:$AK$1171,AM1053:AM2122)</f>
        <v>0</v>
      </c>
      <c r="AO1053">
        <f t="shared" ca="1" si="2145"/>
        <v>0</v>
      </c>
    </row>
    <row r="1054" spans="1:41" x14ac:dyDescent="0.3">
      <c r="A1054">
        <v>1052</v>
      </c>
      <c r="B1054">
        <f>'Flight Input'!M1054</f>
        <v>24.990554000003613</v>
      </c>
      <c r="C1054">
        <f ca="1">INDIRECT(CONCATENATE("'Flight Input'!",Analysis!$B$2,A1054+2))</f>
        <v>9.8494950600000006</v>
      </c>
      <c r="D1054">
        <f t="shared" si="2142"/>
        <v>1.9994000002043322E-2</v>
      </c>
      <c r="F1054">
        <f t="shared" ca="1" si="2146"/>
        <v>246.18873301083681</v>
      </c>
      <c r="G1054">
        <f t="shared" ca="1" si="2147"/>
        <v>3074.34307000127</v>
      </c>
      <c r="I1054">
        <f>SUM(D$2:D1054)/COUNT(D$2:D1054)</f>
        <v>2.370527946768838E-2</v>
      </c>
      <c r="J1054">
        <f>D1054/I1054</f>
        <v>0.84344080521371878</v>
      </c>
      <c r="L1054">
        <f ca="1">VARA(C$2:C1054)</f>
        <v>0.16294727046918317</v>
      </c>
      <c r="M1054">
        <f ca="1">(L1054-L1053)/D1054</f>
        <v>-7.667024101614052E-3</v>
      </c>
      <c r="N1054">
        <f t="shared" ca="1" si="2148"/>
        <v>-4.4648894663771851E-2</v>
      </c>
      <c r="O1054" t="b">
        <f ca="1">IF(OR(O1053,M1054*MIN((B1054-B$2)*Analysis!$B$19,1)&gt;Analysis!$B$18),TRUE,FALSE)</f>
        <v>1</v>
      </c>
      <c r="P1054">
        <f ca="1">IF(O1054,P1053,SUM(C$2:C1054)/COUNT(C$2:C1054))</f>
        <v>9.8538943641176484</v>
      </c>
      <c r="Q1054">
        <f ca="1">IF(O1054,C1054-P1054,0)</f>
        <v>-4.3993041176477732E-3</v>
      </c>
      <c r="R1054">
        <f ca="1">R1053+Q1054*$D1054</f>
        <v>0.45435826635873799</v>
      </c>
      <c r="S1054">
        <f t="shared" ca="1" si="2149"/>
        <v>1.1679130512833116</v>
      </c>
      <c r="U1054">
        <f ca="1">MEDIAN2(Q1054,Analysis!$B$5,2)</f>
        <v>-4.3993041176477732E-3</v>
      </c>
      <c r="V1054">
        <f t="shared" ref="V1054:W1054" ca="1" si="2202">V1053+U1054*$D1054</f>
        <v>0.45435826635873799</v>
      </c>
      <c r="W1054">
        <f t="shared" ca="1" si="2202"/>
        <v>1.1679130512833116</v>
      </c>
      <c r="Y1054">
        <f ca="1">AVERAGE2(U1054,Analysis!$B$5,2)</f>
        <v>-4.3993041176477732E-3</v>
      </c>
      <c r="Z1054">
        <f t="shared" ref="Z1054:AA1054" ca="1" si="2203">Z1053+Y1054*$D1054</f>
        <v>0.45435826635873799</v>
      </c>
      <c r="AA1054">
        <f t="shared" ca="1" si="2203"/>
        <v>1.1679130512833116</v>
      </c>
      <c r="AD1054">
        <f ca="1">IF(B1054&gt;0,C1054-Analysis!$B$14,0)</f>
        <v>-7.2210849428593349E-3</v>
      </c>
      <c r="AE1054">
        <f ca="1">IF(B1054&gt;0,AE1053+AD1054*$D1054,0)</f>
        <v>0.38239919711381992</v>
      </c>
      <c r="AF1054">
        <f ca="1">IF(B1054&gt;0,AF1053+AE1054*$D1054,0)</f>
        <v>0.16121243935283736</v>
      </c>
      <c r="AG1054">
        <f ca="1">IF(AND(B1054&gt;Analysis!$B$34,B1054&lt;Analysis!$B$35),FilterInput(AD1054,Analysis!$B$29,Analysis!$B$30),0)</f>
        <v>0</v>
      </c>
      <c r="AH1054">
        <f ca="1">MEDIAN2(AG1054,Analysis!$B$5,2)</f>
        <v>0</v>
      </c>
      <c r="AI1054">
        <f ca="1">AVERAGE2(AH1054,Analysis!$B$6,2)</f>
        <v>0</v>
      </c>
      <c r="AJ1054">
        <f ca="1">INTEGRAL2(AI1054,$B1054,AJ1053,AI1053,$B1053,Analysis!$B$22)</f>
        <v>-0.6523852220626446</v>
      </c>
      <c r="AK1054">
        <f ca="1">IF(AND(B1054&lt;Analysis!$B$35,B1054&gt;Analysis!$B$34),INTEGRAL2(AJ1054,$B1054,AK1053,AJ1053,$B1053,Analysis!$B$23),0)</f>
        <v>0</v>
      </c>
      <c r="AM1054">
        <f>Analysis!$B$31*'Flight Input'!U1054+IF('Flight Input'!U1054 &gt; 0,Analysis!$B$32,0)</f>
        <v>0</v>
      </c>
      <c r="AN1054">
        <f ca="1">_xlfn.COVARIANCE.P($AK$102:$AK$1171,AM1054:AM2123)</f>
        <v>0</v>
      </c>
      <c r="AO1054">
        <f t="shared" ca="1" si="2145"/>
        <v>0</v>
      </c>
    </row>
    <row r="1055" spans="1:41" x14ac:dyDescent="0.3">
      <c r="A1055">
        <v>1053</v>
      </c>
      <c r="B1055">
        <f>'Flight Input'!M1055</f>
        <v>25.009464999995544</v>
      </c>
      <c r="C1055">
        <f ca="1">INDIRECT(CONCATENATE("'Flight Input'!",Analysis!$B$2,A1055+2))</f>
        <v>9.8488279799999994</v>
      </c>
      <c r="D1055">
        <f t="shared" si="2142"/>
        <v>1.8910999991931021E-2</v>
      </c>
      <c r="F1055">
        <f t="shared" ca="1" si="2146"/>
        <v>246.37498419668714</v>
      </c>
      <c r="G1055">
        <f t="shared" ca="1" si="2147"/>
        <v>3079.0022673254257</v>
      </c>
      <c r="I1055">
        <f>SUM(D$2:D1055)/COUNT(D$2:D1055)</f>
        <v>2.3700726495726597E-2</v>
      </c>
      <c r="J1055">
        <f>D1055/I1055</f>
        <v>0.7979080301753958</v>
      </c>
      <c r="L1055">
        <f ca="1">VARA(C$2:C1055)</f>
        <v>0.1627943184568825</v>
      </c>
      <c r="M1055">
        <f ca="1">(L1055-L1054)/D1055</f>
        <v>-8.0879917701831769E-3</v>
      </c>
      <c r="N1055">
        <f t="shared" ca="1" si="2148"/>
        <v>-3.5274707857114597E-2</v>
      </c>
      <c r="O1055" t="b">
        <f ca="1">IF(OR(O1054,M1055*MIN((B1055-B$2)*Analysis!$B$19,1)&gt;Analysis!$B$18),TRUE,FALSE)</f>
        <v>1</v>
      </c>
      <c r="P1055">
        <f ca="1">IF(O1055,P1054,SUM(C$2:C1055)/COUNT(C$2:C1055))</f>
        <v>9.8538943641176484</v>
      </c>
      <c r="Q1055">
        <f ca="1">IF(O1055,C1055-P1055,0)</f>
        <v>-5.0663841176490365E-3</v>
      </c>
      <c r="R1055">
        <f ca="1">R1054+Q1055*$D1055</f>
        <v>0.45426245596872999</v>
      </c>
      <c r="S1055">
        <f t="shared" ca="1" si="2149"/>
        <v>1.1765036085844709</v>
      </c>
      <c r="U1055">
        <f ca="1">MEDIAN2(Q1055,Analysis!$B$5,2)</f>
        <v>-5.0663841176490365E-3</v>
      </c>
      <c r="V1055">
        <f t="shared" ref="V1055:W1055" ca="1" si="2204">V1054+U1055*$D1055</f>
        <v>0.45426245596872999</v>
      </c>
      <c r="W1055">
        <f t="shared" ca="1" si="2204"/>
        <v>1.1765036085844709</v>
      </c>
      <c r="Y1055">
        <f ca="1">AVERAGE2(U1055,Analysis!$B$5,2)</f>
        <v>-5.0663841176490365E-3</v>
      </c>
      <c r="Z1055">
        <f t="shared" ref="Z1055:AA1055" ca="1" si="2205">Z1054+Y1055*$D1055</f>
        <v>0.45426245596872999</v>
      </c>
      <c r="AA1055">
        <f t="shared" ca="1" si="2205"/>
        <v>1.1765036085844709</v>
      </c>
      <c r="AD1055">
        <f ca="1">IF(B1055&gt;0,C1055-Analysis!$B$14,0)</f>
        <v>-7.8881649428605982E-3</v>
      </c>
      <c r="AE1055">
        <f ca="1">IF(B1055&gt;0,AE1054+AD1055*$D1055,0)</f>
        <v>0.38225002402664915</v>
      </c>
      <c r="AF1055">
        <f ca="1">IF(B1055&gt;0,AF1054+AE1055*$D1055,0)</f>
        <v>0.16844116955412095</v>
      </c>
      <c r="AG1055">
        <f ca="1">IF(AND(B1055&gt;Analysis!$B$34,B1055&lt;Analysis!$B$35),FilterInput(AD1055,Analysis!$B$29,Analysis!$B$30),0)</f>
        <v>0</v>
      </c>
      <c r="AH1055">
        <f ca="1">MEDIAN2(AG1055,Analysis!$B$5,2)</f>
        <v>0</v>
      </c>
      <c r="AI1055">
        <f ca="1">AVERAGE2(AH1055,Analysis!$B$6,2)</f>
        <v>0</v>
      </c>
      <c r="AJ1055">
        <f ca="1">INTEGRAL2(AI1055,$B1055,AJ1054,AI1054,$B1054,Analysis!$B$22)</f>
        <v>-0.6523852220626446</v>
      </c>
      <c r="AK1055">
        <f ca="1">IF(AND(B1055&lt;Analysis!$B$35,B1055&gt;Analysis!$B$34),INTEGRAL2(AJ1055,$B1055,AK1054,AJ1054,$B1054,Analysis!$B$23),0)</f>
        <v>0</v>
      </c>
      <c r="AM1055">
        <f>Analysis!$B$31*'Flight Input'!U1055+IF('Flight Input'!U1055 &gt; 0,Analysis!$B$32,0)</f>
        <v>0</v>
      </c>
      <c r="AN1055">
        <f ca="1">_xlfn.COVARIANCE.P($AK$102:$AK$1171,AM1055:AM2124)</f>
        <v>0</v>
      </c>
      <c r="AO1055">
        <f t="shared" ca="1" si="2145"/>
        <v>0</v>
      </c>
    </row>
    <row r="1056" spans="1:41" x14ac:dyDescent="0.3">
      <c r="A1056">
        <v>1054</v>
      </c>
      <c r="B1056">
        <f>'Flight Input'!M1056</f>
        <v>25.029137999998056</v>
      </c>
      <c r="C1056">
        <f ca="1">INDIRECT(CONCATENATE("'Flight Input'!",Analysis!$B$2,A1056+2))</f>
        <v>9.8508684599999992</v>
      </c>
      <c r="D1056">
        <f t="shared" si="2142"/>
        <v>1.9673000002512708E-2</v>
      </c>
      <c r="F1056">
        <f t="shared" ca="1" si="2146"/>
        <v>246.56878033192547</v>
      </c>
      <c r="G1056">
        <f t="shared" ca="1" si="2147"/>
        <v>3083.8530149415151</v>
      </c>
      <c r="I1056">
        <f>SUM(D$2:D1056)/COUNT(D$2:D1056)</f>
        <v>2.3696905123342143E-2</v>
      </c>
      <c r="J1056">
        <f>D1056/I1056</f>
        <v>0.83019279944427127</v>
      </c>
      <c r="L1056">
        <f ca="1">VARA(C$2:C1056)</f>
        <v>0.16264148919148355</v>
      </c>
      <c r="M1056">
        <f ca="1">(L1056-L1055)/D1056</f>
        <v>-7.7684778823476908E-3</v>
      </c>
      <c r="N1056">
        <f t="shared" ca="1" si="2148"/>
        <v>0.10371981902806748</v>
      </c>
      <c r="O1056" t="b">
        <f ca="1">IF(OR(O1055,M1056*MIN((B1056-B$2)*Analysis!$B$19,1)&gt;Analysis!$B$18),TRUE,FALSE)</f>
        <v>1</v>
      </c>
      <c r="P1056">
        <f ca="1">IF(O1056,P1055,SUM(C$2:C1056)/COUNT(C$2:C1056))</f>
        <v>9.8538943641176484</v>
      </c>
      <c r="Q1056">
        <f ca="1">IF(O1056,C1056-P1056,0)</f>
        <v>-3.0259041176492474E-3</v>
      </c>
      <c r="R1056">
        <f ca="1">R1055+Q1056*$D1056</f>
        <v>0.4542029273570159</v>
      </c>
      <c r="S1056">
        <f t="shared" ca="1" si="2149"/>
        <v>1.1854391427755067</v>
      </c>
      <c r="U1056">
        <f ca="1">MEDIAN2(Q1056,Analysis!$B$5,2)</f>
        <v>-3.0259041176492474E-3</v>
      </c>
      <c r="V1056">
        <f t="shared" ref="V1056:W1056" ca="1" si="2206">V1055+U1056*$D1056</f>
        <v>0.4542029273570159</v>
      </c>
      <c r="W1056">
        <f t="shared" ca="1" si="2206"/>
        <v>1.1854391427755067</v>
      </c>
      <c r="Y1056">
        <f ca="1">AVERAGE2(U1056,Analysis!$B$5,2)</f>
        <v>-3.0259041176492474E-3</v>
      </c>
      <c r="Z1056">
        <f t="shared" ref="Z1056:AA1056" ca="1" si="2207">Z1055+Y1056*$D1056</f>
        <v>0.4542029273570159</v>
      </c>
      <c r="AA1056">
        <f t="shared" ca="1" si="2207"/>
        <v>1.1854391427755067</v>
      </c>
      <c r="AD1056">
        <f ca="1">IF(B1056&gt;0,C1056-Analysis!$B$14,0)</f>
        <v>-5.8476849428608091E-3</v>
      </c>
      <c r="AE1056">
        <f ca="1">IF(B1056&gt;0,AE1055+AD1056*$D1056,0)</f>
        <v>0.38213498252075356</v>
      </c>
      <c r="AF1056">
        <f ca="1">IF(B1056&gt;0,AF1055+AE1056*$D1056,0)</f>
        <v>0.17595891106621192</v>
      </c>
      <c r="AG1056">
        <f ca="1">IF(AND(B1056&gt;Analysis!$B$34,B1056&lt;Analysis!$B$35),FilterInput(AD1056,Analysis!$B$29,Analysis!$B$30),0)</f>
        <v>0</v>
      </c>
      <c r="AH1056">
        <f ca="1">MEDIAN2(AG1056,Analysis!$B$5,2)</f>
        <v>0</v>
      </c>
      <c r="AI1056">
        <f ca="1">AVERAGE2(AH1056,Analysis!$B$6,2)</f>
        <v>0</v>
      </c>
      <c r="AJ1056">
        <f ca="1">INTEGRAL2(AI1056,$B1056,AJ1055,AI1055,$B1055,Analysis!$B$22)</f>
        <v>-0.6523852220626446</v>
      </c>
      <c r="AK1056">
        <f ca="1">IF(AND(B1056&lt;Analysis!$B$35,B1056&gt;Analysis!$B$34),INTEGRAL2(AJ1056,$B1056,AK1055,AJ1055,$B1055,Analysis!$B$23),0)</f>
        <v>0</v>
      </c>
      <c r="AM1056">
        <f>Analysis!$B$31*'Flight Input'!U1056+IF('Flight Input'!U1056 &gt; 0,Analysis!$B$32,0)</f>
        <v>0</v>
      </c>
      <c r="AN1056">
        <f ca="1">_xlfn.COVARIANCE.P($AK$102:$AK$1171,AM1056:AM2125)</f>
        <v>0</v>
      </c>
      <c r="AO1056">
        <f t="shared" ca="1" si="2145"/>
        <v>0</v>
      </c>
    </row>
    <row r="1057" spans="1:41" x14ac:dyDescent="0.3">
      <c r="A1057">
        <v>1055</v>
      </c>
      <c r="B1057">
        <f>'Flight Input'!M1057</f>
        <v>25.049568000002182</v>
      </c>
      <c r="C1057">
        <f ca="1">INDIRECT(CONCATENATE("'Flight Input'!",Analysis!$B$2,A1057+2))</f>
        <v>9.8510646600000005</v>
      </c>
      <c r="D1057">
        <f t="shared" si="2142"/>
        <v>2.0430000004125759E-2</v>
      </c>
      <c r="F1057">
        <f t="shared" ca="1" si="2146"/>
        <v>246.77003758296991</v>
      </c>
      <c r="G1057">
        <f t="shared" ca="1" si="2147"/>
        <v>3088.8945268103535</v>
      </c>
      <c r="I1057">
        <f>SUM(D$2:D1057)/COUNT(D$2:D1057)</f>
        <v>2.3693808530812082E-2</v>
      </c>
      <c r="J1057">
        <f>D1057/I1057</f>
        <v>0.86225057392347981</v>
      </c>
      <c r="L1057">
        <f ca="1">VARA(C$2:C1057)</f>
        <v>0.16248893124338573</v>
      </c>
      <c r="M1057">
        <f ca="1">(L1057-L1056)/D1057</f>
        <v>-7.4673493914347334E-3</v>
      </c>
      <c r="N1057">
        <f t="shared" ca="1" si="2148"/>
        <v>9.6035242271997143E-3</v>
      </c>
      <c r="O1057" t="b">
        <f ca="1">IF(OR(O1056,M1057*MIN((B1057-B$2)*Analysis!$B$19,1)&gt;Analysis!$B$18),TRUE,FALSE)</f>
        <v>1</v>
      </c>
      <c r="P1057">
        <f ca="1">IF(O1057,P1056,SUM(C$2:C1057)/COUNT(C$2:C1057))</f>
        <v>9.8538943641176484</v>
      </c>
      <c r="Q1057">
        <f ca="1">IF(O1057,C1057-P1057,0)</f>
        <v>-2.8297041176479354E-3</v>
      </c>
      <c r="R1057">
        <f ca="1">R1056+Q1057*$D1057</f>
        <v>0.45414511650188066</v>
      </c>
      <c r="S1057">
        <f t="shared" ca="1" si="2149"/>
        <v>1.1947173275075138</v>
      </c>
      <c r="U1057">
        <f ca="1">MEDIAN2(Q1057,Analysis!$B$5,2)</f>
        <v>-2.8297041176479354E-3</v>
      </c>
      <c r="V1057">
        <f t="shared" ref="V1057:W1057" ca="1" si="2208">V1056+U1057*$D1057</f>
        <v>0.45414511650188066</v>
      </c>
      <c r="W1057">
        <f t="shared" ca="1" si="2208"/>
        <v>1.1947173275075138</v>
      </c>
      <c r="Y1057">
        <f ca="1">AVERAGE2(U1057,Analysis!$B$5,2)</f>
        <v>-2.8297041176479354E-3</v>
      </c>
      <c r="Z1057">
        <f t="shared" ref="Z1057:AA1057" ca="1" si="2209">Z1056+Y1057*$D1057</f>
        <v>0.45414511650188066</v>
      </c>
      <c r="AA1057">
        <f t="shared" ca="1" si="2209"/>
        <v>1.1947173275075138</v>
      </c>
      <c r="AD1057">
        <f ca="1">IF(B1057&gt;0,C1057-Analysis!$B$14,0)</f>
        <v>-5.6514849428594971E-3</v>
      </c>
      <c r="AE1057">
        <f ca="1">IF(B1057&gt;0,AE1056+AD1057*$D1057,0)</f>
        <v>0.3820195226833476</v>
      </c>
      <c r="AF1057">
        <f ca="1">IF(B1057&gt;0,AF1056+AE1057*$D1057,0)</f>
        <v>0.18376356991620885</v>
      </c>
      <c r="AG1057">
        <f ca="1">IF(AND(B1057&gt;Analysis!$B$34,B1057&lt;Analysis!$B$35),FilterInput(AD1057,Analysis!$B$29,Analysis!$B$30),0)</f>
        <v>0</v>
      </c>
      <c r="AH1057">
        <f ca="1">MEDIAN2(AG1057,Analysis!$B$5,2)</f>
        <v>0</v>
      </c>
      <c r="AI1057">
        <f ca="1">AVERAGE2(AH1057,Analysis!$B$6,2)</f>
        <v>0</v>
      </c>
      <c r="AJ1057">
        <f ca="1">INTEGRAL2(AI1057,$B1057,AJ1056,AI1056,$B1056,Analysis!$B$22)</f>
        <v>-0.6523852220626446</v>
      </c>
      <c r="AK1057">
        <f ca="1">IF(AND(B1057&lt;Analysis!$B$35,B1057&gt;Analysis!$B$34),INTEGRAL2(AJ1057,$B1057,AK1056,AJ1056,$B1056,Analysis!$B$23),0)</f>
        <v>0</v>
      </c>
      <c r="AM1057">
        <f>Analysis!$B$31*'Flight Input'!U1057+IF('Flight Input'!U1057 &gt; 0,Analysis!$B$32,0)</f>
        <v>0</v>
      </c>
      <c r="AN1057">
        <f ca="1">_xlfn.COVARIANCE.P($AK$102:$AK$1171,AM1057:AM2126)</f>
        <v>0</v>
      </c>
      <c r="AO1057">
        <f t="shared" ca="1" si="2145"/>
        <v>0</v>
      </c>
    </row>
    <row r="1058" spans="1:41" x14ac:dyDescent="0.3">
      <c r="A1058">
        <v>1056</v>
      </c>
      <c r="B1058">
        <f>'Flight Input'!M1058</f>
        <v>25.069510999994236</v>
      </c>
      <c r="C1058">
        <f ca="1">INDIRECT(CONCATENATE("'Flight Input'!",Analysis!$B$2,A1058+2))</f>
        <v>9.8487495000000003</v>
      </c>
      <c r="D1058">
        <f t="shared" si="2142"/>
        <v>1.9942999992053956E-2</v>
      </c>
      <c r="F1058">
        <f t="shared" ca="1" si="2146"/>
        <v>246.96645119417013</v>
      </c>
      <c r="G1058">
        <f t="shared" ca="1" si="2147"/>
        <v>3093.8197787445565</v>
      </c>
      <c r="I1058">
        <f>SUM(D$2:D1058)/COUNT(D$2:D1058)</f>
        <v>2.3690256628786741E-2</v>
      </c>
      <c r="J1058">
        <f>D1058/I1058</f>
        <v>0.84182287699748337</v>
      </c>
      <c r="L1058">
        <f ca="1">VARA(C$2:C1058)</f>
        <v>0.16233684442084492</v>
      </c>
      <c r="M1058">
        <f ca="1">(L1058-L1057)/D1058</f>
        <v>-7.6260754450888082E-3</v>
      </c>
      <c r="N1058">
        <f t="shared" ca="1" si="2148"/>
        <v>-0.11608885327797483</v>
      </c>
      <c r="O1058" t="b">
        <f ca="1">IF(OR(O1057,M1058*MIN((B1058-B$2)*Analysis!$B$19,1)&gt;Analysis!$B$18),TRUE,FALSE)</f>
        <v>1</v>
      </c>
      <c r="P1058">
        <f ca="1">IF(O1058,P1057,SUM(C$2:C1058)/COUNT(C$2:C1058))</f>
        <v>9.8538943641176484</v>
      </c>
      <c r="Q1058">
        <f ca="1">IF(O1058,C1058-P1058,0)</f>
        <v>-5.1448641176481402E-3</v>
      </c>
      <c r="R1058">
        <f ca="1">R1057+Q1058*$D1058</f>
        <v>0.45404251247682331</v>
      </c>
      <c r="S1058">
        <f t="shared" ca="1" si="2149"/>
        <v>1.2037722973302312</v>
      </c>
      <c r="U1058">
        <f ca="1">MEDIAN2(Q1058,Analysis!$B$5,2)</f>
        <v>-5.1448641176481402E-3</v>
      </c>
      <c r="V1058">
        <f t="shared" ref="V1058:W1058" ca="1" si="2210">V1057+U1058*$D1058</f>
        <v>0.45404251247682331</v>
      </c>
      <c r="W1058">
        <f t="shared" ca="1" si="2210"/>
        <v>1.2037722973302312</v>
      </c>
      <c r="Y1058">
        <f ca="1">AVERAGE2(U1058,Analysis!$B$5,2)</f>
        <v>-5.1448641176481402E-3</v>
      </c>
      <c r="Z1058">
        <f t="shared" ref="Z1058:AA1058" ca="1" si="2211">Z1057+Y1058*$D1058</f>
        <v>0.45404251247682331</v>
      </c>
      <c r="AA1058">
        <f t="shared" ca="1" si="2211"/>
        <v>1.2037722973302312</v>
      </c>
      <c r="AD1058">
        <f ca="1">IF(B1058&gt;0,C1058-Analysis!$B$14,0)</f>
        <v>-7.9666449428597019E-3</v>
      </c>
      <c r="AE1058">
        <f ca="1">IF(B1058&gt;0,AE1057+AD1058*$D1058,0)</f>
        <v>0.38186064388331548</v>
      </c>
      <c r="AF1058">
        <f ca="1">IF(B1058&gt;0,AF1057+AE1058*$D1058,0)</f>
        <v>0.19137901673413951</v>
      </c>
      <c r="AG1058">
        <f ca="1">IF(AND(B1058&gt;Analysis!$B$34,B1058&lt;Analysis!$B$35),FilterInput(AD1058,Analysis!$B$29,Analysis!$B$30),0)</f>
        <v>0</v>
      </c>
      <c r="AH1058">
        <f ca="1">MEDIAN2(AG1058,Analysis!$B$5,2)</f>
        <v>0</v>
      </c>
      <c r="AI1058">
        <f ca="1">AVERAGE2(AH1058,Analysis!$B$6,2)</f>
        <v>0</v>
      </c>
      <c r="AJ1058">
        <f ca="1">INTEGRAL2(AI1058,$B1058,AJ1057,AI1057,$B1057,Analysis!$B$22)</f>
        <v>-0.6523852220626446</v>
      </c>
      <c r="AK1058">
        <f ca="1">IF(AND(B1058&lt;Analysis!$B$35,B1058&gt;Analysis!$B$34),INTEGRAL2(AJ1058,$B1058,AK1057,AJ1057,$B1057,Analysis!$B$23),0)</f>
        <v>0</v>
      </c>
      <c r="AM1058">
        <f>Analysis!$B$31*'Flight Input'!U1058+IF('Flight Input'!U1058 &gt; 0,Analysis!$B$32,0)</f>
        <v>0</v>
      </c>
      <c r="AN1058">
        <f ca="1">_xlfn.COVARIANCE.P($AK$102:$AK$1171,AM1058:AM2127)</f>
        <v>0</v>
      </c>
      <c r="AO1058">
        <f t="shared" ca="1" si="2145"/>
        <v>0</v>
      </c>
    </row>
    <row r="1059" spans="1:41" x14ac:dyDescent="0.3">
      <c r="A1059">
        <v>1057</v>
      </c>
      <c r="B1059">
        <f>'Flight Input'!M1059</f>
        <v>25.090064000003622</v>
      </c>
      <c r="C1059">
        <f ca="1">INDIRECT(CONCATENATE("'Flight Input'!",Analysis!$B$2,A1059+2))</f>
        <v>9.8509861800000014</v>
      </c>
      <c r="D1059">
        <f t="shared" si="2142"/>
        <v>2.0553000009385869E-2</v>
      </c>
      <c r="F1059">
        <f t="shared" ca="1" si="2146"/>
        <v>247.16891851322012</v>
      </c>
      <c r="G1059">
        <f t="shared" ca="1" si="2147"/>
        <v>3098.8998415290785</v>
      </c>
      <c r="I1059">
        <f>SUM(D$2:D1059)/COUNT(D$2:D1059)</f>
        <v>2.368728855251484E-2</v>
      </c>
      <c r="J1059">
        <f>D1059/I1059</f>
        <v>0.86768056900306523</v>
      </c>
      <c r="L1059">
        <f ca="1">VARA(C$2:C1059)</f>
        <v>0.1621848632298358</v>
      </c>
      <c r="M1059">
        <f ca="1">(L1059-L1058)/D1059</f>
        <v>-7.394598887739791E-3</v>
      </c>
      <c r="N1059">
        <f t="shared" ca="1" si="2148"/>
        <v>0.10882498900304988</v>
      </c>
      <c r="O1059" t="b">
        <f ca="1">IF(OR(O1058,M1059*MIN((B1059-B$2)*Analysis!$B$19,1)&gt;Analysis!$B$18),TRUE,FALSE)</f>
        <v>1</v>
      </c>
      <c r="P1059">
        <f ca="1">IF(O1059,P1058,SUM(C$2:C1059)/COUNT(C$2:C1059))</f>
        <v>9.8538943641176484</v>
      </c>
      <c r="Q1059">
        <f ca="1">IF(O1059,C1059-P1059,0)</f>
        <v>-2.9081841176470391E-3</v>
      </c>
      <c r="R1059">
        <f ca="1">R1058+Q1059*$D1059</f>
        <v>0.45398274056862603</v>
      </c>
      <c r="S1059">
        <f t="shared" ca="1" si="2149"/>
        <v>1.2131030046013991</v>
      </c>
      <c r="U1059">
        <f ca="1">MEDIAN2(Q1059,Analysis!$B$5,2)</f>
        <v>-2.9081841176470391E-3</v>
      </c>
      <c r="V1059">
        <f t="shared" ref="V1059:W1059" ca="1" si="2212">V1058+U1059*$D1059</f>
        <v>0.45398274056862603</v>
      </c>
      <c r="W1059">
        <f t="shared" ca="1" si="2212"/>
        <v>1.2131030046013991</v>
      </c>
      <c r="Y1059">
        <f ca="1">AVERAGE2(U1059,Analysis!$B$5,2)</f>
        <v>-2.9081841176470391E-3</v>
      </c>
      <c r="Z1059">
        <f t="shared" ref="Z1059:AA1059" ca="1" si="2213">Z1058+Y1059*$D1059</f>
        <v>0.45398274056862603</v>
      </c>
      <c r="AA1059">
        <f t="shared" ca="1" si="2213"/>
        <v>1.2131030046013991</v>
      </c>
      <c r="AD1059">
        <f ca="1">IF(B1059&gt;0,C1059-Analysis!$B$14,0)</f>
        <v>-5.7299649428586008E-3</v>
      </c>
      <c r="AE1059">
        <f ca="1">IF(B1059&gt;0,AE1058+AD1059*$D1059,0)</f>
        <v>0.38174287591379114</v>
      </c>
      <c r="AF1059">
        <f ca="1">IF(B1059&gt;0,AF1058+AE1059*$D1059,0)</f>
        <v>0.19922497806637865</v>
      </c>
      <c r="AG1059">
        <f ca="1">IF(AND(B1059&gt;Analysis!$B$34,B1059&lt;Analysis!$B$35),FilterInput(AD1059,Analysis!$B$29,Analysis!$B$30),0)</f>
        <v>0</v>
      </c>
      <c r="AH1059">
        <f ca="1">MEDIAN2(AG1059,Analysis!$B$5,2)</f>
        <v>0</v>
      </c>
      <c r="AI1059">
        <f ca="1">AVERAGE2(AH1059,Analysis!$B$6,2)</f>
        <v>0</v>
      </c>
      <c r="AJ1059">
        <f ca="1">INTEGRAL2(AI1059,$B1059,AJ1058,AI1058,$B1058,Analysis!$B$22)</f>
        <v>-0.6523852220626446</v>
      </c>
      <c r="AK1059">
        <f ca="1">IF(AND(B1059&lt;Analysis!$B$35,B1059&gt;Analysis!$B$34),INTEGRAL2(AJ1059,$B1059,AK1058,AJ1058,$B1058,Analysis!$B$23),0)</f>
        <v>0</v>
      </c>
      <c r="AM1059">
        <f>Analysis!$B$31*'Flight Input'!U1059+IF('Flight Input'!U1059 &gt; 0,Analysis!$B$32,0)</f>
        <v>0</v>
      </c>
      <c r="AN1059">
        <f ca="1">_xlfn.COVARIANCE.P($AK$102:$AK$1171,AM1059:AM2128)</f>
        <v>0</v>
      </c>
      <c r="AO1059">
        <f t="shared" ca="1" si="2145"/>
        <v>0</v>
      </c>
    </row>
    <row r="1060" spans="1:41" x14ac:dyDescent="0.3">
      <c r="A1060">
        <v>1058</v>
      </c>
      <c r="B1060">
        <f>'Flight Input'!M1060</f>
        <v>25.112080000006245</v>
      </c>
      <c r="C1060">
        <f ca="1">INDIRECT(CONCATENATE("'Flight Input'!",Analysis!$B$2,A1060+2))</f>
        <v>9.8509371300000002</v>
      </c>
      <c r="D1060">
        <f t="shared" si="2142"/>
        <v>2.2016000002622604E-2</v>
      </c>
      <c r="F1060">
        <f t="shared" ca="1" si="2146"/>
        <v>247.38579674510004</v>
      </c>
      <c r="G1060">
        <f t="shared" ca="1" si="2147"/>
        <v>3104.3462872308673</v>
      </c>
      <c r="I1060">
        <f>SUM(D$2:D1060)/COUNT(D$2:D1060)</f>
        <v>2.3685708884698307E-2</v>
      </c>
      <c r="J1060">
        <f>D1060/I1060</f>
        <v>0.92950564029120586</v>
      </c>
      <c r="L1060">
        <f ca="1">VARA(C$2:C1060)</f>
        <v>0.16203317012798926</v>
      </c>
      <c r="M1060">
        <f ca="1">(L1060-L1059)/D1060</f>
        <v>-6.8901299885751003E-3</v>
      </c>
      <c r="N1060">
        <f t="shared" ca="1" si="2148"/>
        <v>-2.2279251451386814E-3</v>
      </c>
      <c r="O1060" t="b">
        <f ca="1">IF(OR(O1059,M1060*MIN((B1060-B$2)*Analysis!$B$19,1)&gt;Analysis!$B$18),TRUE,FALSE)</f>
        <v>1</v>
      </c>
      <c r="P1060">
        <f ca="1">IF(O1060,P1059,SUM(C$2:C1060)/COUNT(C$2:C1060))</f>
        <v>9.8538943641176484</v>
      </c>
      <c r="Q1060">
        <f ca="1">IF(O1060,C1060-P1060,0)</f>
        <v>-2.9572341176482553E-3</v>
      </c>
      <c r="R1060">
        <f ca="1">R1059+Q1060*$D1060</f>
        <v>0.45391763410228414</v>
      </c>
      <c r="S1060">
        <f t="shared" ca="1" si="2149"/>
        <v>1.2230964552349854</v>
      </c>
      <c r="U1060">
        <f ca="1">MEDIAN2(Q1060,Analysis!$B$5,2)</f>
        <v>-2.9572341176482553E-3</v>
      </c>
      <c r="V1060">
        <f t="shared" ref="V1060:W1060" ca="1" si="2214">V1059+U1060*$D1060</f>
        <v>0.45391763410228414</v>
      </c>
      <c r="W1060">
        <f t="shared" ca="1" si="2214"/>
        <v>1.2230964552349854</v>
      </c>
      <c r="Y1060">
        <f ca="1">AVERAGE2(U1060,Analysis!$B$5,2)</f>
        <v>-2.9572341176482553E-3</v>
      </c>
      <c r="Z1060">
        <f t="shared" ref="Z1060:AA1060" ca="1" si="2215">Z1059+Y1060*$D1060</f>
        <v>0.45391763410228414</v>
      </c>
      <c r="AA1060">
        <f t="shared" ca="1" si="2215"/>
        <v>1.2230964552349854</v>
      </c>
      <c r="AD1060">
        <f ca="1">IF(B1060&gt;0,C1060-Analysis!$B$14,0)</f>
        <v>-5.779014942859817E-3</v>
      </c>
      <c r="AE1060">
        <f ca="1">IF(B1060&gt;0,AE1059+AD1060*$D1060,0)</f>
        <v>0.38161564512079399</v>
      </c>
      <c r="AF1060">
        <f ca="1">IF(B1060&gt;0,AF1059+AE1060*$D1060,0)</f>
        <v>0.20762662811035887</v>
      </c>
      <c r="AG1060">
        <f ca="1">IF(AND(B1060&gt;Analysis!$B$34,B1060&lt;Analysis!$B$35),FilterInput(AD1060,Analysis!$B$29,Analysis!$B$30),0)</f>
        <v>0</v>
      </c>
      <c r="AH1060">
        <f ca="1">MEDIAN2(AG1060,Analysis!$B$5,2)</f>
        <v>0</v>
      </c>
      <c r="AI1060">
        <f ca="1">AVERAGE2(AH1060,Analysis!$B$6,2)</f>
        <v>0</v>
      </c>
      <c r="AJ1060">
        <f ca="1">INTEGRAL2(AI1060,$B1060,AJ1059,AI1059,$B1059,Analysis!$B$22)</f>
        <v>-0.6523852220626446</v>
      </c>
      <c r="AK1060">
        <f ca="1">IF(AND(B1060&lt;Analysis!$B$35,B1060&gt;Analysis!$B$34),INTEGRAL2(AJ1060,$B1060,AK1059,AJ1059,$B1059,Analysis!$B$23),0)</f>
        <v>0</v>
      </c>
      <c r="AM1060">
        <f>Analysis!$B$31*'Flight Input'!U1060+IF('Flight Input'!U1060 &gt; 0,Analysis!$B$32,0)</f>
        <v>0</v>
      </c>
      <c r="AN1060">
        <f ca="1">_xlfn.COVARIANCE.P($AK$102:$AK$1171,AM1060:AM2129)</f>
        <v>0</v>
      </c>
      <c r="AO1060">
        <f t="shared" ca="1" si="2145"/>
        <v>0</v>
      </c>
    </row>
    <row r="1061" spans="1:41" x14ac:dyDescent="0.3">
      <c r="A1061">
        <v>1059</v>
      </c>
      <c r="B1061">
        <f>'Flight Input'!M1061</f>
        <v>25.130132000005688</v>
      </c>
      <c r="C1061">
        <f ca="1">INDIRECT(CONCATENATE("'Flight Input'!",Analysis!$B$2,A1061+2))</f>
        <v>9.8506330200000018</v>
      </c>
      <c r="D1061">
        <f t="shared" si="2142"/>
        <v>1.8051999999443069E-2</v>
      </c>
      <c r="F1061">
        <f t="shared" ca="1" si="2146"/>
        <v>247.56362037237159</v>
      </c>
      <c r="G1061">
        <f t="shared" ca="1" si="2147"/>
        <v>3108.8153057056916</v>
      </c>
      <c r="I1061">
        <f>SUM(D$2:D1061)/COUNT(D$2:D1061)</f>
        <v>2.3680389046279747E-2</v>
      </c>
      <c r="J1061">
        <f>D1061/I1061</f>
        <v>0.76231855668262705</v>
      </c>
      <c r="L1061">
        <f ca="1">VARA(C$2:C1061)</f>
        <v>0.16188178418175819</v>
      </c>
      <c r="M1061">
        <f ca="1">(L1061-L1060)/D1061</f>
        <v>-8.3861038242709993E-3</v>
      </c>
      <c r="N1061">
        <f t="shared" ca="1" si="2148"/>
        <v>-1.6846332816734182E-2</v>
      </c>
      <c r="O1061" t="b">
        <f ca="1">IF(OR(O1060,M1061*MIN((B1061-B$2)*Analysis!$B$19,1)&gt;Analysis!$B$18),TRUE,FALSE)</f>
        <v>1</v>
      </c>
      <c r="P1061">
        <f ca="1">IF(O1061,P1060,SUM(C$2:C1061)/COUNT(C$2:C1061))</f>
        <v>9.8538943641176484</v>
      </c>
      <c r="Q1061">
        <f ca="1">IF(O1061,C1061-P1061,0)</f>
        <v>-3.2613441176465585E-3</v>
      </c>
      <c r="R1061">
        <f ca="1">R1060+Q1061*$D1061</f>
        <v>0.45385876031827421</v>
      </c>
      <c r="S1061">
        <f t="shared" ca="1" si="2149"/>
        <v>1.2312895135759983</v>
      </c>
      <c r="U1061">
        <f ca="1">MEDIAN2(Q1061,Analysis!$B$5,2)</f>
        <v>-3.2613441176465585E-3</v>
      </c>
      <c r="V1061">
        <f t="shared" ref="V1061:W1061" ca="1" si="2216">V1060+U1061*$D1061</f>
        <v>0.45385876031827421</v>
      </c>
      <c r="W1061">
        <f t="shared" ca="1" si="2216"/>
        <v>1.2312895135759983</v>
      </c>
      <c r="Y1061">
        <f ca="1">AVERAGE2(U1061,Analysis!$B$5,2)</f>
        <v>-3.2613441176465585E-3</v>
      </c>
      <c r="Z1061">
        <f t="shared" ref="Z1061:AA1061" ca="1" si="2217">Z1060+Y1061*$D1061</f>
        <v>0.45385876031827421</v>
      </c>
      <c r="AA1061">
        <f t="shared" ca="1" si="2217"/>
        <v>1.2312895135759983</v>
      </c>
      <c r="AD1061">
        <f ca="1">IF(B1061&gt;0,C1061-Analysis!$B$14,0)</f>
        <v>-6.0831249428581202E-3</v>
      </c>
      <c r="AE1061">
        <f ca="1">IF(B1061&gt;0,AE1060+AD1061*$D1061,0)</f>
        <v>0.3815058325493289</v>
      </c>
      <c r="AF1061">
        <f ca="1">IF(B1061&gt;0,AF1060+AE1061*$D1061,0)</f>
        <v>0.21451357139932689</v>
      </c>
      <c r="AG1061">
        <f ca="1">IF(AND(B1061&gt;Analysis!$B$34,B1061&lt;Analysis!$B$35),FilterInput(AD1061,Analysis!$B$29,Analysis!$B$30),0)</f>
        <v>0</v>
      </c>
      <c r="AH1061">
        <f ca="1">MEDIAN2(AG1061,Analysis!$B$5,2)</f>
        <v>0</v>
      </c>
      <c r="AI1061">
        <f ca="1">AVERAGE2(AH1061,Analysis!$B$6,2)</f>
        <v>0</v>
      </c>
      <c r="AJ1061">
        <f ca="1">INTEGRAL2(AI1061,$B1061,AJ1060,AI1060,$B1060,Analysis!$B$22)</f>
        <v>-0.6523852220626446</v>
      </c>
      <c r="AK1061">
        <f ca="1">IF(AND(B1061&lt;Analysis!$B$35,B1061&gt;Analysis!$B$34),INTEGRAL2(AJ1061,$B1061,AK1060,AJ1060,$B1060,Analysis!$B$23),0)</f>
        <v>0</v>
      </c>
      <c r="AM1061">
        <f>Analysis!$B$31*'Flight Input'!U1061+IF('Flight Input'!U1061 &gt; 0,Analysis!$B$32,0)</f>
        <v>0</v>
      </c>
      <c r="AN1061">
        <f ca="1">_xlfn.COVARIANCE.P($AK$102:$AK$1171,AM1061:AM2130)</f>
        <v>0</v>
      </c>
      <c r="AO1061">
        <f t="shared" ca="1" si="2145"/>
        <v>0</v>
      </c>
    </row>
    <row r="1062" spans="1:41" x14ac:dyDescent="0.3">
      <c r="A1062">
        <v>1060</v>
      </c>
      <c r="B1062">
        <f>'Flight Input'!M1062</f>
        <v>25.151247000001604</v>
      </c>
      <c r="C1062">
        <f ca="1">INDIRECT(CONCATENATE("'Flight Input'!",Analysis!$B$2,A1062+2))</f>
        <v>9.850711500000001</v>
      </c>
      <c r="D1062">
        <f t="shared" si="2142"/>
        <v>2.1114999995916151E-2</v>
      </c>
      <c r="F1062">
        <f t="shared" ca="1" si="2146"/>
        <v>247.77161814565386</v>
      </c>
      <c r="G1062">
        <f t="shared" ca="1" si="2147"/>
        <v>3114.0470034218251</v>
      </c>
      <c r="I1062">
        <f>SUM(D$2:D1062)/COUNT(D$2:D1062)</f>
        <v>2.3677968867930346E-2</v>
      </c>
      <c r="J1062">
        <f>D1062/I1062</f>
        <v>0.89175723279687624</v>
      </c>
      <c r="L1062">
        <f ca="1">VARA(C$2:C1062)</f>
        <v>0.1617306747002536</v>
      </c>
      <c r="M1062">
        <f ca="1">(L1062-L1061)/D1062</f>
        <v>-7.15649924384668E-3</v>
      </c>
      <c r="N1062">
        <f t="shared" ca="1" si="2148"/>
        <v>3.7167890132267355E-3</v>
      </c>
      <c r="O1062" t="b">
        <f ca="1">IF(OR(O1061,M1062*MIN((B1062-B$2)*Analysis!$B$19,1)&gt;Analysis!$B$18),TRUE,FALSE)</f>
        <v>1</v>
      </c>
      <c r="P1062">
        <f ca="1">IF(O1062,P1061,SUM(C$2:C1062)/COUNT(C$2:C1062))</f>
        <v>9.8538943641176484</v>
      </c>
      <c r="Q1062">
        <f ca="1">IF(O1062,C1062-P1062,0)</f>
        <v>-3.1828641176474548E-3</v>
      </c>
      <c r="R1062">
        <f ca="1">R1061+Q1062*$D1062</f>
        <v>0.4537915541424431</v>
      </c>
      <c r="S1062">
        <f t="shared" ca="1" si="2149"/>
        <v>1.2408713222398626</v>
      </c>
      <c r="U1062">
        <f ca="1">MEDIAN2(Q1062,Analysis!$B$5,2)</f>
        <v>-3.1828641176474548E-3</v>
      </c>
      <c r="V1062">
        <f t="shared" ref="V1062:W1062" ca="1" si="2218">V1061+U1062*$D1062</f>
        <v>0.4537915541424431</v>
      </c>
      <c r="W1062">
        <f t="shared" ca="1" si="2218"/>
        <v>1.2408713222398626</v>
      </c>
      <c r="Y1062">
        <f ca="1">AVERAGE2(U1062,Analysis!$B$5,2)</f>
        <v>-3.1828641176474548E-3</v>
      </c>
      <c r="Z1062">
        <f t="shared" ref="Z1062:AA1062" ca="1" si="2219">Z1061+Y1062*$D1062</f>
        <v>0.4537915541424431</v>
      </c>
      <c r="AA1062">
        <f t="shared" ca="1" si="2219"/>
        <v>1.2408713222398626</v>
      </c>
      <c r="AD1062">
        <f ca="1">IF(B1062&gt;0,C1062-Analysis!$B$14,0)</f>
        <v>-6.0046449428590165E-3</v>
      </c>
      <c r="AE1062">
        <f ca="1">IF(B1062&gt;0,AE1061+AD1062*$D1062,0)</f>
        <v>0.38137904447138493</v>
      </c>
      <c r="AF1062">
        <f ca="1">IF(B1062&gt;0,AF1061+AE1062*$D1062,0)</f>
        <v>0.22256638992178268</v>
      </c>
      <c r="AG1062">
        <f ca="1">IF(AND(B1062&gt;Analysis!$B$34,B1062&lt;Analysis!$B$35),FilterInput(AD1062,Analysis!$B$29,Analysis!$B$30),0)</f>
        <v>0</v>
      </c>
      <c r="AH1062">
        <f ca="1">MEDIAN2(AG1062,Analysis!$B$5,2)</f>
        <v>0</v>
      </c>
      <c r="AI1062">
        <f ca="1">AVERAGE2(AH1062,Analysis!$B$6,2)</f>
        <v>0</v>
      </c>
      <c r="AJ1062">
        <f ca="1">INTEGRAL2(AI1062,$B1062,AJ1061,AI1061,$B1061,Analysis!$B$22)</f>
        <v>-0.6523852220626446</v>
      </c>
      <c r="AK1062">
        <f ca="1">IF(AND(B1062&lt;Analysis!$B$35,B1062&gt;Analysis!$B$34),INTEGRAL2(AJ1062,$B1062,AK1061,AJ1061,$B1061,Analysis!$B$23),0)</f>
        <v>0</v>
      </c>
      <c r="AM1062">
        <f>Analysis!$B$31*'Flight Input'!U1062+IF('Flight Input'!U1062 &gt; 0,Analysis!$B$32,0)</f>
        <v>0</v>
      </c>
      <c r="AN1062">
        <f ca="1">_xlfn.COVARIANCE.P($AK$102:$AK$1171,AM1062:AM2131)</f>
        <v>0</v>
      </c>
      <c r="AO1062">
        <f t="shared" ca="1" si="2145"/>
        <v>0</v>
      </c>
    </row>
    <row r="1063" spans="1:41" x14ac:dyDescent="0.3">
      <c r="A1063">
        <v>1061</v>
      </c>
      <c r="B1063">
        <f>'Flight Input'!M1063</f>
        <v>25.170014000002993</v>
      </c>
      <c r="C1063">
        <f ca="1">INDIRECT(CONCATENATE("'Flight Input'!",Analysis!$B$2,A1063+2))</f>
        <v>9.8342110799999993</v>
      </c>
      <c r="D1063">
        <f t="shared" si="2142"/>
        <v>1.8767000001389533E-2</v>
      </c>
      <c r="F1063">
        <f t="shared" ca="1" si="2146"/>
        <v>247.95617678500588</v>
      </c>
      <c r="G1063">
        <f t="shared" ca="1" si="2147"/>
        <v>3118.7003969918937</v>
      </c>
      <c r="I1063">
        <f>SUM(D$2:D1063)/COUNT(D$2:D1063)</f>
        <v>2.367334024505896E-2</v>
      </c>
      <c r="J1063">
        <f>D1063/I1063</f>
        <v>0.79274829014914927</v>
      </c>
      <c r="L1063">
        <f ca="1">VARA(C$2:C1063)</f>
        <v>0.16158138618115309</v>
      </c>
      <c r="M1063">
        <f ca="1">(L1063-L1062)/D1063</f>
        <v>-7.9548419613926832E-3</v>
      </c>
      <c r="N1063">
        <f t="shared" ca="1" si="2148"/>
        <v>-0.87922523572120814</v>
      </c>
      <c r="O1063" t="b">
        <f ca="1">IF(OR(O1062,M1063*MIN((B1063-B$2)*Analysis!$B$19,1)&gt;Analysis!$B$18),TRUE,FALSE)</f>
        <v>1</v>
      </c>
      <c r="P1063">
        <f ca="1">IF(O1063,P1062,SUM(C$2:C1063)/COUNT(C$2:C1063))</f>
        <v>9.8538943641176484</v>
      </c>
      <c r="Q1063">
        <f ca="1">IF(O1063,C1063-P1063,0)</f>
        <v>-1.968328411764908E-2</v>
      </c>
      <c r="R1063">
        <f ca="1">R1062+Q1063*$D1063</f>
        <v>0.45342215794937984</v>
      </c>
      <c r="S1063">
        <f t="shared" ca="1" si="2149"/>
        <v>1.2493806958787286</v>
      </c>
      <c r="U1063">
        <f ca="1">MEDIAN2(Q1063,Analysis!$B$5,2)</f>
        <v>-1.968328411764908E-2</v>
      </c>
      <c r="V1063">
        <f t="shared" ref="V1063:W1063" ca="1" si="2220">V1062+U1063*$D1063</f>
        <v>0.45342215794937984</v>
      </c>
      <c r="W1063">
        <f t="shared" ca="1" si="2220"/>
        <v>1.2493806958787286</v>
      </c>
      <c r="Y1063">
        <f ca="1">AVERAGE2(U1063,Analysis!$B$5,2)</f>
        <v>-1.968328411764908E-2</v>
      </c>
      <c r="Z1063">
        <f t="shared" ref="Z1063:AA1063" ca="1" si="2221">Z1062+Y1063*$D1063</f>
        <v>0.45342215794937984</v>
      </c>
      <c r="AA1063">
        <f t="shared" ca="1" si="2221"/>
        <v>1.2493806958787286</v>
      </c>
      <c r="AD1063">
        <f ca="1">IF(B1063&gt;0,C1063-Analysis!$B$14,0)</f>
        <v>-2.2505064942860642E-2</v>
      </c>
      <c r="AE1063">
        <f ca="1">IF(B1063&gt;0,AE1062+AD1063*$D1063,0)</f>
        <v>0.38095669191757098</v>
      </c>
      <c r="AF1063">
        <f ca="1">IF(B1063&gt;0,AF1062+AE1063*$D1063,0)</f>
        <v>0.22971580415952908</v>
      </c>
      <c r="AG1063">
        <f ca="1">IF(AND(B1063&gt;Analysis!$B$34,B1063&lt;Analysis!$B$35),FilterInput(AD1063,Analysis!$B$29,Analysis!$B$30),0)</f>
        <v>0</v>
      </c>
      <c r="AH1063">
        <f ca="1">MEDIAN2(AG1063,Analysis!$B$5,2)</f>
        <v>0</v>
      </c>
      <c r="AI1063">
        <f ca="1">AVERAGE2(AH1063,Analysis!$B$6,2)</f>
        <v>0</v>
      </c>
      <c r="AJ1063">
        <f ca="1">INTEGRAL2(AI1063,$B1063,AJ1062,AI1062,$B1062,Analysis!$B$22)</f>
        <v>-0.6523852220626446</v>
      </c>
      <c r="AK1063">
        <f ca="1">IF(AND(B1063&lt;Analysis!$B$35,B1063&gt;Analysis!$B$34),INTEGRAL2(AJ1063,$B1063,AK1062,AJ1062,$B1062,Analysis!$B$23),0)</f>
        <v>0</v>
      </c>
      <c r="AM1063">
        <f>Analysis!$B$31*'Flight Input'!U1063+IF('Flight Input'!U1063 &gt; 0,Analysis!$B$32,0)</f>
        <v>0</v>
      </c>
      <c r="AN1063">
        <f ca="1">_xlfn.COVARIANCE.P($AK$102:$AK$1171,AM1063:AM2132)</f>
        <v>0</v>
      </c>
      <c r="AO1063">
        <f t="shared" ca="1" si="2145"/>
        <v>0</v>
      </c>
    </row>
    <row r="1064" spans="1:41" x14ac:dyDescent="0.3">
      <c r="A1064">
        <v>1062</v>
      </c>
      <c r="B1064">
        <f>'Flight Input'!M1064</f>
        <v>25.191411000007065</v>
      </c>
      <c r="C1064">
        <f ca="1">INDIRECT(CONCATENATE("'Flight Input'!",Analysis!$B$2,A1064+2))</f>
        <v>9.8638765200000016</v>
      </c>
      <c r="D1064">
        <f t="shared" si="2142"/>
        <v>2.1397000004071742E-2</v>
      </c>
      <c r="F1064">
        <f t="shared" ca="1" si="2146"/>
        <v>248.16723415094449</v>
      </c>
      <c r="G1064">
        <f t="shared" ca="1" si="2147"/>
        <v>3124.010431302032</v>
      </c>
      <c r="I1064">
        <f>SUM(D$2:D1064)/COUNT(D$2:D1064)</f>
        <v>2.3671196798504358E-2</v>
      </c>
      <c r="J1064">
        <f>D1064/I1064</f>
        <v>0.90392556769346322</v>
      </c>
      <c r="L1064">
        <f ca="1">VARA(C$2:C1064)</f>
        <v>0.16142997876905685</v>
      </c>
      <c r="M1064">
        <f ca="1">(L1064-L1063)/D1064</f>
        <v>-7.0761046907242249E-3</v>
      </c>
      <c r="N1064">
        <f t="shared" ca="1" si="2148"/>
        <v>1.386429873083006</v>
      </c>
      <c r="O1064" t="b">
        <f ca="1">IF(OR(O1063,M1064*MIN((B1064-B$2)*Analysis!$B$19,1)&gt;Analysis!$B$18),TRUE,FALSE)</f>
        <v>1</v>
      </c>
      <c r="P1064">
        <f ca="1">IF(O1064,P1063,SUM(C$2:C1064)/COUNT(C$2:C1064))</f>
        <v>9.8538943641176484</v>
      </c>
      <c r="Q1064">
        <f ca="1">IF(O1064,C1064-P1064,0)</f>
        <v>9.9821558823531831E-3</v>
      </c>
      <c r="R1064">
        <f ca="1">R1063+Q1064*$D1064</f>
        <v>0.45363574613883523</v>
      </c>
      <c r="S1064">
        <f t="shared" ca="1" si="2149"/>
        <v>1.2590871399407084</v>
      </c>
      <c r="U1064">
        <f ca="1">MEDIAN2(Q1064,Analysis!$B$5,2)</f>
        <v>9.9821558823531831E-3</v>
      </c>
      <c r="V1064">
        <f t="shared" ref="V1064:W1064" ca="1" si="2222">V1063+U1064*$D1064</f>
        <v>0.45363574613883523</v>
      </c>
      <c r="W1064">
        <f t="shared" ca="1" si="2222"/>
        <v>1.2590871399407084</v>
      </c>
      <c r="Y1064">
        <f ca="1">AVERAGE2(U1064,Analysis!$B$5,2)</f>
        <v>9.9821558823531831E-3</v>
      </c>
      <c r="Z1064">
        <f t="shared" ref="Z1064:AA1064" ca="1" si="2223">Z1063+Y1064*$D1064</f>
        <v>0.45363574613883523</v>
      </c>
      <c r="AA1064">
        <f t="shared" ca="1" si="2223"/>
        <v>1.2590871399407084</v>
      </c>
      <c r="AD1064">
        <f ca="1">IF(B1064&gt;0,C1064-Analysis!$B$14,0)</f>
        <v>7.1603750571416214E-3</v>
      </c>
      <c r="AE1064">
        <f ca="1">IF(B1064&gt;0,AE1063+AD1064*$D1064,0)</f>
        <v>0.38110990246269777</v>
      </c>
      <c r="AF1064">
        <f ca="1">IF(B1064&gt;0,AF1063+AE1064*$D1064,0)</f>
        <v>0.23787041274407519</v>
      </c>
      <c r="AG1064">
        <f ca="1">IF(AND(B1064&gt;Analysis!$B$34,B1064&lt;Analysis!$B$35),FilterInput(AD1064,Analysis!$B$29,Analysis!$B$30),0)</f>
        <v>0</v>
      </c>
      <c r="AH1064">
        <f ca="1">MEDIAN2(AG1064,Analysis!$B$5,2)</f>
        <v>0</v>
      </c>
      <c r="AI1064">
        <f ca="1">AVERAGE2(AH1064,Analysis!$B$6,2)</f>
        <v>0</v>
      </c>
      <c r="AJ1064">
        <f ca="1">INTEGRAL2(AI1064,$B1064,AJ1063,AI1063,$B1063,Analysis!$B$22)</f>
        <v>-0.6523852220626446</v>
      </c>
      <c r="AK1064">
        <f ca="1">IF(AND(B1064&lt;Analysis!$B$35,B1064&gt;Analysis!$B$34),INTEGRAL2(AJ1064,$B1064,AK1063,AJ1063,$B1063,Analysis!$B$23),0)</f>
        <v>0</v>
      </c>
      <c r="AM1064">
        <f>Analysis!$B$31*'Flight Input'!U1064+IF('Flight Input'!U1064 &gt; 0,Analysis!$B$32,0)</f>
        <v>0</v>
      </c>
      <c r="AN1064">
        <f ca="1">_xlfn.COVARIANCE.P($AK$102:$AK$1171,AM1064:AM2133)</f>
        <v>0</v>
      </c>
      <c r="AO1064">
        <f t="shared" ca="1" si="2145"/>
        <v>0</v>
      </c>
    </row>
    <row r="1065" spans="1:41" x14ac:dyDescent="0.3">
      <c r="A1065">
        <v>1063</v>
      </c>
      <c r="B1065">
        <f>'Flight Input'!M1065</f>
        <v>25.195875000004889</v>
      </c>
      <c r="C1065">
        <f ca="1">INDIRECT(CONCATENATE("'Flight Input'!",Analysis!$B$2,A1065+2))</f>
        <v>9.8529776099999999</v>
      </c>
      <c r="D1065">
        <f t="shared" si="2142"/>
        <v>4.4639999978244305E-3</v>
      </c>
      <c r="F1065">
        <f t="shared" ca="1" si="2146"/>
        <v>248.21121784297409</v>
      </c>
      <c r="G1065">
        <f t="shared" ca="1" si="2147"/>
        <v>3125.118446177943</v>
      </c>
      <c r="I1065">
        <f>SUM(D$2:D1065)/COUNT(D$2:D1065)</f>
        <v>2.365312793980193E-2</v>
      </c>
      <c r="J1065">
        <f>D1065/I1065</f>
        <v>0.18872768156437797</v>
      </c>
      <c r="L1065">
        <f ca="1">VARA(C$2:C1065)</f>
        <v>0.16127954082385662</v>
      </c>
      <c r="M1065">
        <f ca="1">(L1065-L1064)/D1065</f>
        <v>-3.3700256557693584E-2</v>
      </c>
      <c r="N1065">
        <f t="shared" ca="1" si="2148"/>
        <v>-2.4415120979644551</v>
      </c>
      <c r="O1065" t="b">
        <f ca="1">IF(OR(O1064,M1065*MIN((B1065-B$2)*Analysis!$B$19,1)&gt;Analysis!$B$18),TRUE,FALSE)</f>
        <v>1</v>
      </c>
      <c r="P1065">
        <f ca="1">IF(O1065,P1064,SUM(C$2:C1065)/COUNT(C$2:C1065))</f>
        <v>9.8538943641176484</v>
      </c>
      <c r="Q1065">
        <f ca="1">IF(O1065,C1065-P1065,0)</f>
        <v>-9.1675411764846615E-4</v>
      </c>
      <c r="R1065">
        <f ca="1">R1064+Q1065*$D1065</f>
        <v>0.45363165374845604</v>
      </c>
      <c r="S1065">
        <f t="shared" ca="1" si="2149"/>
        <v>1.2611121516420547</v>
      </c>
      <c r="U1065">
        <f ca="1">MEDIAN2(Q1065,Analysis!$B$5,2)</f>
        <v>-9.1675411764846615E-4</v>
      </c>
      <c r="V1065">
        <f t="shared" ref="V1065:W1065" ca="1" si="2224">V1064+U1065*$D1065</f>
        <v>0.45363165374845604</v>
      </c>
      <c r="W1065">
        <f t="shared" ca="1" si="2224"/>
        <v>1.2611121516420547</v>
      </c>
      <c r="Y1065">
        <f ca="1">AVERAGE2(U1065,Analysis!$B$5,2)</f>
        <v>-9.1675411764846615E-4</v>
      </c>
      <c r="Z1065">
        <f t="shared" ref="Z1065:AA1065" ca="1" si="2225">Z1064+Y1065*$D1065</f>
        <v>0.45363165374845604</v>
      </c>
      <c r="AA1065">
        <f t="shared" ca="1" si="2225"/>
        <v>1.2611121516420547</v>
      </c>
      <c r="AD1065">
        <f ca="1">IF(B1065&gt;0,C1065-Analysis!$B$14,0)</f>
        <v>-3.7385349428600279E-3</v>
      </c>
      <c r="AE1065">
        <f ca="1">IF(B1065&gt;0,AE1064+AD1065*$D1065,0)</f>
        <v>0.38109321364272097</v>
      </c>
      <c r="AF1065">
        <f ca="1">IF(B1065&gt;0,AF1064+AE1065*$D1065,0)</f>
        <v>0.23957161284894721</v>
      </c>
      <c r="AG1065">
        <f ca="1">IF(AND(B1065&gt;Analysis!$B$34,B1065&lt;Analysis!$B$35),FilterInput(AD1065,Analysis!$B$29,Analysis!$B$30),0)</f>
        <v>0</v>
      </c>
      <c r="AH1065">
        <f ca="1">MEDIAN2(AG1065,Analysis!$B$5,2)</f>
        <v>0</v>
      </c>
      <c r="AI1065">
        <f ca="1">AVERAGE2(AH1065,Analysis!$B$6,2)</f>
        <v>0</v>
      </c>
      <c r="AJ1065">
        <f ca="1">INTEGRAL2(AI1065,$B1065,AJ1064,AI1064,$B1064,Analysis!$B$22)</f>
        <v>-0.6523852220626446</v>
      </c>
      <c r="AK1065">
        <f ca="1">IF(AND(B1065&lt;Analysis!$B$35,B1065&gt;Analysis!$B$34),INTEGRAL2(AJ1065,$B1065,AK1064,AJ1064,$B1064,Analysis!$B$23),0)</f>
        <v>0</v>
      </c>
      <c r="AM1065">
        <f>Analysis!$B$31*'Flight Input'!U1065+IF('Flight Input'!U1065 &gt; 0,Analysis!$B$32,0)</f>
        <v>0</v>
      </c>
      <c r="AN1065">
        <f ca="1">_xlfn.COVARIANCE.P($AK$102:$AK$1171,AM1065:AM2134)</f>
        <v>0</v>
      </c>
      <c r="AO1065">
        <f t="shared" ca="1" si="2145"/>
        <v>0</v>
      </c>
    </row>
    <row r="1066" spans="1:41" x14ac:dyDescent="0.3">
      <c r="A1066">
        <v>1064</v>
      </c>
      <c r="B1066">
        <f>'Flight Input'!M1066</f>
        <v>25.233873000004678</v>
      </c>
      <c r="C1066">
        <f ca="1">INDIRECT(CONCATENATE("'Flight Input'!",Analysis!$B$2,A1066+2))</f>
        <v>9.8494754400000009</v>
      </c>
      <c r="D1066">
        <f t="shared" si="2142"/>
        <v>3.799799999978859E-2</v>
      </c>
      <c r="F1066">
        <f t="shared" ca="1" si="2146"/>
        <v>248.58547821074114</v>
      </c>
      <c r="G1066">
        <f t="shared" ca="1" si="2147"/>
        <v>3134.5641971789423</v>
      </c>
      <c r="I1066">
        <f>SUM(D$2:D1066)/COUNT(D$2:D1066)</f>
        <v>2.3666609962414702E-2</v>
      </c>
      <c r="J1066">
        <f>D1066/I1066</f>
        <v>1.6055531425976843</v>
      </c>
      <c r="L1066">
        <f ca="1">VARA(C$2:C1066)</f>
        <v>0.16112965032359142</v>
      </c>
      <c r="M1066">
        <f ca="1">(L1066-L1065)/D1066</f>
        <v>-3.9446944646043987E-3</v>
      </c>
      <c r="N1066">
        <f t="shared" ca="1" si="2148"/>
        <v>-9.2167219327821681E-2</v>
      </c>
      <c r="O1066" t="b">
        <f ca="1">IF(OR(O1065,M1066*MIN((B1066-B$2)*Analysis!$B$19,1)&gt;Analysis!$B$18),TRUE,FALSE)</f>
        <v>1</v>
      </c>
      <c r="P1066">
        <f ca="1">IF(O1066,P1065,SUM(C$2:C1066)/COUNT(C$2:C1066))</f>
        <v>9.8538943641176484</v>
      </c>
      <c r="Q1066">
        <f ca="1">IF(O1066,C1066-P1066,0)</f>
        <v>-4.4189241176475491E-3</v>
      </c>
      <c r="R1066">
        <f ca="1">R1065+Q1066*$D1066</f>
        <v>0.45346374346983459</v>
      </c>
      <c r="S1066">
        <f t="shared" ca="1" si="2149"/>
        <v>1.2783428669663257</v>
      </c>
      <c r="U1066">
        <f ca="1">MEDIAN2(Q1066,Analysis!$B$5,2)</f>
        <v>-4.4189241176475491E-3</v>
      </c>
      <c r="V1066">
        <f t="shared" ref="V1066:W1066" ca="1" si="2226">V1065+U1066*$D1066</f>
        <v>0.45346374346983459</v>
      </c>
      <c r="W1066">
        <f t="shared" ca="1" si="2226"/>
        <v>1.2783428669663257</v>
      </c>
      <c r="Y1066">
        <f ca="1">AVERAGE2(U1066,Analysis!$B$5,2)</f>
        <v>-4.4189241176475491E-3</v>
      </c>
      <c r="Z1066">
        <f t="shared" ref="Z1066:AA1066" ca="1" si="2227">Z1065+Y1066*$D1066</f>
        <v>0.45346374346983459</v>
      </c>
      <c r="AA1066">
        <f t="shared" ca="1" si="2227"/>
        <v>1.2783428669663257</v>
      </c>
      <c r="AD1066">
        <f ca="1">IF(B1066&gt;0,C1066-Analysis!$B$14,0)</f>
        <v>-7.2407049428591108E-3</v>
      </c>
      <c r="AE1066">
        <f ca="1">IF(B1066&gt;0,AE1065+AD1066*$D1066,0)</f>
        <v>0.38081808133630374</v>
      </c>
      <c r="AF1066">
        <f ca="1">IF(B1066&gt;0,AF1065+AE1066*$D1066,0)</f>
        <v>0.25404193830348359</v>
      </c>
      <c r="AG1066">
        <f ca="1">IF(AND(B1066&gt;Analysis!$B$34,B1066&lt;Analysis!$B$35),FilterInput(AD1066,Analysis!$B$29,Analysis!$B$30),0)</f>
        <v>0</v>
      </c>
      <c r="AH1066">
        <f ca="1">MEDIAN2(AG1066,Analysis!$B$5,2)</f>
        <v>0</v>
      </c>
      <c r="AI1066">
        <f ca="1">AVERAGE2(AH1066,Analysis!$B$6,2)</f>
        <v>0</v>
      </c>
      <c r="AJ1066">
        <f ca="1">INTEGRAL2(AI1066,$B1066,AJ1065,AI1065,$B1065,Analysis!$B$22)</f>
        <v>-0.6523852220626446</v>
      </c>
      <c r="AK1066">
        <f ca="1">IF(AND(B1066&lt;Analysis!$B$35,B1066&gt;Analysis!$B$34),INTEGRAL2(AJ1066,$B1066,AK1065,AJ1065,$B1065,Analysis!$B$23),0)</f>
        <v>0</v>
      </c>
      <c r="AM1066">
        <f>Analysis!$B$31*'Flight Input'!U1066+IF('Flight Input'!U1066 &gt; 0,Analysis!$B$32,0)</f>
        <v>0</v>
      </c>
      <c r="AN1066">
        <f ca="1">_xlfn.COVARIANCE.P($AK$102:$AK$1171,AM1066:AM2135)</f>
        <v>0</v>
      </c>
      <c r="AO1066">
        <f t="shared" ca="1" si="2145"/>
        <v>0</v>
      </c>
    </row>
    <row r="1067" spans="1:41" x14ac:dyDescent="0.3">
      <c r="A1067">
        <v>1065</v>
      </c>
      <c r="B1067">
        <f>'Flight Input'!M1067</f>
        <v>25.248592000003555</v>
      </c>
      <c r="C1067">
        <f ca="1">INDIRECT(CONCATENATE("'Flight Input'!",Analysis!$B$2,A1067+2))</f>
        <v>9.8502602400000008</v>
      </c>
      <c r="D1067">
        <f t="shared" si="2142"/>
        <v>1.4718999998876825E-2</v>
      </c>
      <c r="F1067">
        <f t="shared" ca="1" si="2146"/>
        <v>248.73046419120263</v>
      </c>
      <c r="G1067">
        <f t="shared" ca="1" si="2147"/>
        <v>3138.2252608810932</v>
      </c>
      <c r="I1067">
        <f>SUM(D$2:D1067)/COUNT(D$2:D1067)</f>
        <v>2.365820845071185E-2</v>
      </c>
      <c r="J1067">
        <f>D1067/I1067</f>
        <v>0.62215192792563068</v>
      </c>
      <c r="L1067">
        <f ca="1">VARA(C$2:C1067)</f>
        <v>0.16097997634998451</v>
      </c>
      <c r="M1067">
        <f ca="1">(L1067-L1066)/D1067</f>
        <v>-1.0168759672418485E-2</v>
      </c>
      <c r="N1067">
        <f t="shared" ca="1" si="2148"/>
        <v>5.3318839599144324E-2</v>
      </c>
      <c r="O1067" t="b">
        <f ca="1">IF(OR(O1066,M1067*MIN((B1067-B$2)*Analysis!$B$19,1)&gt;Analysis!$B$18),TRUE,FALSE)</f>
        <v>1</v>
      </c>
      <c r="P1067">
        <f ca="1">IF(O1067,P1066,SUM(C$2:C1067)/COUNT(C$2:C1067))</f>
        <v>9.8538943641176484</v>
      </c>
      <c r="Q1067">
        <f ca="1">IF(O1067,C1067-P1067,0)</f>
        <v>-3.6341241176476302E-3</v>
      </c>
      <c r="R1067">
        <f ca="1">R1066+Q1067*$D1067</f>
        <v>0.45341025279695102</v>
      </c>
      <c r="S1067">
        <f t="shared" ca="1" si="2149"/>
        <v>1.2850166124767348</v>
      </c>
      <c r="U1067">
        <f ca="1">MEDIAN2(Q1067,Analysis!$B$5,2)</f>
        <v>-3.6341241176476302E-3</v>
      </c>
      <c r="V1067">
        <f t="shared" ref="V1067:W1067" ca="1" si="2228">V1066+U1067*$D1067</f>
        <v>0.45341025279695102</v>
      </c>
      <c r="W1067">
        <f t="shared" ca="1" si="2228"/>
        <v>1.2850166124767348</v>
      </c>
      <c r="Y1067">
        <f ca="1">AVERAGE2(U1067,Analysis!$B$5,2)</f>
        <v>-3.6341241176476302E-3</v>
      </c>
      <c r="Z1067">
        <f t="shared" ref="Z1067:AA1067" ca="1" si="2229">Z1066+Y1067*$D1067</f>
        <v>0.45341025279695102</v>
      </c>
      <c r="AA1067">
        <f t="shared" ca="1" si="2229"/>
        <v>1.2850166124767348</v>
      </c>
      <c r="AD1067">
        <f ca="1">IF(B1067&gt;0,C1067-Analysis!$B$14,0)</f>
        <v>-6.4559049428591919E-3</v>
      </c>
      <c r="AE1067">
        <f ca="1">IF(B1067&gt;0,AE1066+AD1067*$D1067,0)</f>
        <v>0.38072305687145702</v>
      </c>
      <c r="AF1067">
        <f ca="1">IF(B1067&gt;0,AF1066+AE1067*$D1067,0)</f>
        <v>0.25964580097714696</v>
      </c>
      <c r="AG1067">
        <f ca="1">IF(AND(B1067&gt;Analysis!$B$34,B1067&lt;Analysis!$B$35),FilterInput(AD1067,Analysis!$B$29,Analysis!$B$30),0)</f>
        <v>0</v>
      </c>
      <c r="AH1067">
        <f ca="1">MEDIAN2(AG1067,Analysis!$B$5,2)</f>
        <v>0</v>
      </c>
      <c r="AI1067">
        <f ca="1">AVERAGE2(AH1067,Analysis!$B$6,2)</f>
        <v>0</v>
      </c>
      <c r="AJ1067">
        <f ca="1">INTEGRAL2(AI1067,$B1067,AJ1066,AI1066,$B1066,Analysis!$B$22)</f>
        <v>-0.6523852220626446</v>
      </c>
      <c r="AK1067">
        <f ca="1">IF(AND(B1067&lt;Analysis!$B$35,B1067&gt;Analysis!$B$34),INTEGRAL2(AJ1067,$B1067,AK1066,AJ1066,$B1066,Analysis!$B$23),0)</f>
        <v>0</v>
      </c>
      <c r="AM1067">
        <f>Analysis!$B$31*'Flight Input'!U1067+IF('Flight Input'!U1067 &gt; 0,Analysis!$B$32,0)</f>
        <v>0</v>
      </c>
      <c r="AN1067">
        <f ca="1">_xlfn.COVARIANCE.P($AK$102:$AK$1171,AM1067:AM2136)</f>
        <v>0</v>
      </c>
      <c r="AO1067">
        <f t="shared" ca="1" si="2145"/>
        <v>0</v>
      </c>
    </row>
    <row r="1068" spans="1:41" x14ac:dyDescent="0.3">
      <c r="A1068">
        <v>1066</v>
      </c>
      <c r="B1068">
        <f>'Flight Input'!M1068</f>
        <v>25.270485000000917</v>
      </c>
      <c r="C1068">
        <f ca="1">INDIRECT(CONCATENATE("'Flight Input'!",Analysis!$B$2,A1068+2))</f>
        <v>9.8509959899999995</v>
      </c>
      <c r="D1068">
        <f t="shared" si="2142"/>
        <v>2.1892999997362494E-2</v>
      </c>
      <c r="F1068">
        <f t="shared" ca="1" si="2146"/>
        <v>248.94613204638571</v>
      </c>
      <c r="G1068">
        <f t="shared" ca="1" si="2147"/>
        <v>3143.6754385493282</v>
      </c>
      <c r="I1068">
        <f>SUM(D$2:D1068)/COUNT(D$2:D1068)</f>
        <v>2.3656552532838163E-2</v>
      </c>
      <c r="J1068">
        <f>D1068/I1068</f>
        <v>0.92545183694760069</v>
      </c>
      <c r="L1068">
        <f ca="1">VARA(C$2:C1068)</f>
        <v>0.16083052337900175</v>
      </c>
      <c r="M1068">
        <f ca="1">(L1068-L1067)/D1068</f>
        <v>-6.8265185676136559E-3</v>
      </c>
      <c r="N1068">
        <f t="shared" ca="1" si="2148"/>
        <v>3.3606632260875187E-2</v>
      </c>
      <c r="O1068" t="b">
        <f ca="1">IF(OR(O1067,M1068*MIN((B1068-B$2)*Analysis!$B$19,1)&gt;Analysis!$B$18),TRUE,FALSE)</f>
        <v>1</v>
      </c>
      <c r="P1068">
        <f ca="1">IF(O1068,P1067,SUM(C$2:C1068)/COUNT(C$2:C1068))</f>
        <v>9.8538943641176484</v>
      </c>
      <c r="Q1068">
        <f ca="1">IF(O1068,C1068-P1068,0)</f>
        <v>-2.8983741176489275E-3</v>
      </c>
      <c r="R1068">
        <f ca="1">R1067+Q1068*$D1068</f>
        <v>0.45334679869240097</v>
      </c>
      <c r="S1068">
        <f t="shared" ca="1" si="2149"/>
        <v>1.2949417339393119</v>
      </c>
      <c r="U1068">
        <f ca="1">MEDIAN2(Q1068,Analysis!$B$5,2)</f>
        <v>-2.8983741176489275E-3</v>
      </c>
      <c r="V1068">
        <f t="shared" ref="V1068:W1068" ca="1" si="2230">V1067+U1068*$D1068</f>
        <v>0.45334679869240097</v>
      </c>
      <c r="W1068">
        <f t="shared" ca="1" si="2230"/>
        <v>1.2949417339393119</v>
      </c>
      <c r="Y1068">
        <f ca="1">AVERAGE2(U1068,Analysis!$B$5,2)</f>
        <v>-2.8983741176489275E-3</v>
      </c>
      <c r="Z1068">
        <f t="shared" ref="Z1068:AA1068" ca="1" si="2231">Z1067+Y1068*$D1068</f>
        <v>0.45334679869240097</v>
      </c>
      <c r="AA1068">
        <f t="shared" ca="1" si="2231"/>
        <v>1.2949417339393119</v>
      </c>
      <c r="AD1068">
        <f ca="1">IF(B1068&gt;0,C1068-Analysis!$B$14,0)</f>
        <v>-5.7201549428604892E-3</v>
      </c>
      <c r="AE1068">
        <f ca="1">IF(B1068&gt;0,AE1067+AD1068*$D1068,0)</f>
        <v>0.38059782551930804</v>
      </c>
      <c r="AF1068">
        <f ca="1">IF(B1068&gt;0,AF1067+AE1068*$D1068,0)</f>
        <v>0.26797822917023734</v>
      </c>
      <c r="AG1068">
        <f ca="1">IF(AND(B1068&gt;Analysis!$B$34,B1068&lt;Analysis!$B$35),FilterInput(AD1068,Analysis!$B$29,Analysis!$B$30),0)</f>
        <v>0</v>
      </c>
      <c r="AH1068">
        <f ca="1">MEDIAN2(AG1068,Analysis!$B$5,2)</f>
        <v>0</v>
      </c>
      <c r="AI1068">
        <f ca="1">AVERAGE2(AH1068,Analysis!$B$6,2)</f>
        <v>0</v>
      </c>
      <c r="AJ1068">
        <f ca="1">INTEGRAL2(AI1068,$B1068,AJ1067,AI1067,$B1067,Analysis!$B$22)</f>
        <v>-0.6523852220626446</v>
      </c>
      <c r="AK1068">
        <f ca="1">IF(AND(B1068&lt;Analysis!$B$35,B1068&gt;Analysis!$B$34),INTEGRAL2(AJ1068,$B1068,AK1067,AJ1067,$B1067,Analysis!$B$23),0)</f>
        <v>0</v>
      </c>
      <c r="AM1068">
        <f>Analysis!$B$31*'Flight Input'!U1068+IF('Flight Input'!U1068 &gt; 0,Analysis!$B$32,0)</f>
        <v>0</v>
      </c>
      <c r="AN1068">
        <f ca="1">_xlfn.COVARIANCE.P($AK$102:$AK$1171,AM1068:AM2137)</f>
        <v>0</v>
      </c>
      <c r="AO1068">
        <f t="shared" ca="1" si="2145"/>
        <v>0</v>
      </c>
    </row>
    <row r="1069" spans="1:41" x14ac:dyDescent="0.3">
      <c r="A1069">
        <v>1067</v>
      </c>
      <c r="B1069">
        <f>'Flight Input'!M1069</f>
        <v>25.291649999999208</v>
      </c>
      <c r="C1069">
        <f ca="1">INDIRECT(CONCATENATE("'Flight Input'!",Analysis!$B$2,A1069+2))</f>
        <v>9.8483472899999995</v>
      </c>
      <c r="D1069">
        <f t="shared" si="2142"/>
        <v>2.1164999998291023E-2</v>
      </c>
      <c r="F1069">
        <f t="shared" ca="1" si="2146"/>
        <v>249.15457231676174</v>
      </c>
      <c r="G1069">
        <f t="shared" ca="1" si="2147"/>
        <v>3148.9487950719868</v>
      </c>
      <c r="I1069">
        <f>SUM(D$2:D1069)/COUNT(D$2:D1069)</f>
        <v>2.3654217432056018E-2</v>
      </c>
      <c r="J1069">
        <f>D1069/I1069</f>
        <v>0.89476644319707543</v>
      </c>
      <c r="L1069">
        <f ca="1">VARA(C$2:C1069)</f>
        <v>0.16068155637955467</v>
      </c>
      <c r="M1069">
        <f ca="1">(L1069-L1068)/D1069</f>
        <v>-7.0383652000524186E-3</v>
      </c>
      <c r="N1069">
        <f t="shared" ca="1" si="2148"/>
        <v>-0.12514528704057731</v>
      </c>
      <c r="O1069" t="b">
        <f ca="1">IF(OR(O1068,M1069*MIN((B1069-B$2)*Analysis!$B$19,1)&gt;Analysis!$B$18),TRUE,FALSE)</f>
        <v>1</v>
      </c>
      <c r="P1069">
        <f ca="1">IF(O1069,P1068,SUM(C$2:C1069)/COUNT(C$2:C1069))</f>
        <v>9.8538943641176484</v>
      </c>
      <c r="Q1069">
        <f ca="1">IF(O1069,C1069-P1069,0)</f>
        <v>-5.5470741176488758E-3</v>
      </c>
      <c r="R1069">
        <f ca="1">R1068+Q1069*$D1069</f>
        <v>0.45322939486871039</v>
      </c>
      <c r="S1069">
        <f t="shared" ca="1" si="2149"/>
        <v>1.3045343340809337</v>
      </c>
      <c r="U1069">
        <f ca="1">MEDIAN2(Q1069,Analysis!$B$5,2)</f>
        <v>-5.5470741176488758E-3</v>
      </c>
      <c r="V1069">
        <f t="shared" ref="V1069:W1069" ca="1" si="2232">V1068+U1069*$D1069</f>
        <v>0.45322939486871039</v>
      </c>
      <c r="W1069">
        <f t="shared" ca="1" si="2232"/>
        <v>1.3045343340809337</v>
      </c>
      <c r="Y1069">
        <f ca="1">AVERAGE2(U1069,Analysis!$B$5,2)</f>
        <v>-5.5470741176488758E-3</v>
      </c>
      <c r="Z1069">
        <f t="shared" ref="Z1069:AA1069" ca="1" si="2233">Z1068+Y1069*$D1069</f>
        <v>0.45322939486871039</v>
      </c>
      <c r="AA1069">
        <f t="shared" ca="1" si="2233"/>
        <v>1.3045343340809337</v>
      </c>
      <c r="AD1069">
        <f ca="1">IF(B1069&gt;0,C1069-Analysis!$B$14,0)</f>
        <v>-8.3688549428604375E-3</v>
      </c>
      <c r="AE1069">
        <f ca="1">IF(B1069&gt;0,AE1068+AD1069*$D1069,0)</f>
        <v>0.38042069870445672</v>
      </c>
      <c r="AF1069">
        <f ca="1">IF(B1069&gt;0,AF1068+AE1069*$D1069,0)</f>
        <v>0.27602983325766706</v>
      </c>
      <c r="AG1069">
        <f ca="1">IF(AND(B1069&gt;Analysis!$B$34,B1069&lt;Analysis!$B$35),FilterInput(AD1069,Analysis!$B$29,Analysis!$B$30),0)</f>
        <v>0</v>
      </c>
      <c r="AH1069">
        <f ca="1">MEDIAN2(AG1069,Analysis!$B$5,2)</f>
        <v>0</v>
      </c>
      <c r="AI1069">
        <f ca="1">AVERAGE2(AH1069,Analysis!$B$6,2)</f>
        <v>0</v>
      </c>
      <c r="AJ1069">
        <f ca="1">INTEGRAL2(AI1069,$B1069,AJ1068,AI1068,$B1068,Analysis!$B$22)</f>
        <v>-0.6523852220626446</v>
      </c>
      <c r="AK1069">
        <f ca="1">IF(AND(B1069&lt;Analysis!$B$35,B1069&gt;Analysis!$B$34),INTEGRAL2(AJ1069,$B1069,AK1068,AJ1068,$B1068,Analysis!$B$23),0)</f>
        <v>0</v>
      </c>
      <c r="AM1069">
        <f>Analysis!$B$31*'Flight Input'!U1069+IF('Flight Input'!U1069 &gt; 0,Analysis!$B$32,0)</f>
        <v>0</v>
      </c>
      <c r="AN1069">
        <f ca="1">_xlfn.COVARIANCE.P($AK$102:$AK$1171,AM1069:AM2138)</f>
        <v>0</v>
      </c>
      <c r="AO1069">
        <f t="shared" ca="1" si="2145"/>
        <v>0</v>
      </c>
    </row>
    <row r="1070" spans="1:41" x14ac:dyDescent="0.3">
      <c r="A1070">
        <v>1068</v>
      </c>
      <c r="B1070">
        <f>'Flight Input'!M1070</f>
        <v>25.311413000003085</v>
      </c>
      <c r="C1070">
        <f ca="1">INDIRECT(CONCATENATE("'Flight Input'!",Analysis!$B$2,A1070+2))</f>
        <v>9.8322687000000002</v>
      </c>
      <c r="D1070">
        <f t="shared" si="2142"/>
        <v>1.9763000003877096E-2</v>
      </c>
      <c r="F1070">
        <f t="shared" ca="1" si="2146"/>
        <v>249.34888744311797</v>
      </c>
      <c r="G1070">
        <f t="shared" ca="1" si="2147"/>
        <v>3153.8766771354917</v>
      </c>
      <c r="I1070">
        <f>SUM(D$2:D1070)/COUNT(D$2:D1070)</f>
        <v>2.3650573970044615E-2</v>
      </c>
      <c r="J1070">
        <f>D1070/I1070</f>
        <v>0.8356245403984085</v>
      </c>
      <c r="L1070">
        <f ca="1">VARA(C$2:C1070)</f>
        <v>0.16053441152307663</v>
      </c>
      <c r="M1070">
        <f ca="1">(L1070-L1069)/D1070</f>
        <v>-7.4454716616493589E-3</v>
      </c>
      <c r="N1070">
        <f t="shared" ca="1" si="2148"/>
        <v>-0.81357030799195706</v>
      </c>
      <c r="O1070" t="b">
        <f ca="1">IF(OR(O1069,M1070*MIN((B1070-B$2)*Analysis!$B$19,1)&gt;Analysis!$B$18),TRUE,FALSE)</f>
        <v>1</v>
      </c>
      <c r="P1070">
        <f ca="1">IF(O1070,P1069,SUM(C$2:C1070)/COUNT(C$2:C1070))</f>
        <v>9.8538943641176484</v>
      </c>
      <c r="Q1070">
        <f ca="1">IF(O1070,C1070-P1070,0)</f>
        <v>-2.1625664117648213E-2</v>
      </c>
      <c r="R1070">
        <f ca="1">R1069+Q1070*$D1070</f>
        <v>0.45280200686866945</v>
      </c>
      <c r="S1070">
        <f t="shared" ca="1" si="2149"/>
        <v>1.3134830601444347</v>
      </c>
      <c r="U1070">
        <f ca="1">MEDIAN2(Q1070,Analysis!$B$5,2)</f>
        <v>-2.1625664117648213E-2</v>
      </c>
      <c r="V1070">
        <f t="shared" ref="V1070:W1070" ca="1" si="2234">V1069+U1070*$D1070</f>
        <v>0.45280200686866945</v>
      </c>
      <c r="W1070">
        <f t="shared" ca="1" si="2234"/>
        <v>1.3134830601444347</v>
      </c>
      <c r="Y1070">
        <f ca="1">AVERAGE2(U1070,Analysis!$B$5,2)</f>
        <v>-2.1625664117648213E-2</v>
      </c>
      <c r="Z1070">
        <f t="shared" ref="Z1070:AA1070" ca="1" si="2235">Z1069+Y1070*$D1070</f>
        <v>0.45280200686866945</v>
      </c>
      <c r="AA1070">
        <f t="shared" ca="1" si="2235"/>
        <v>1.3134830601444347</v>
      </c>
      <c r="AD1070">
        <f ca="1">IF(B1070&gt;0,C1070-Analysis!$B$14,0)</f>
        <v>-2.4447444942859775E-2</v>
      </c>
      <c r="AE1070">
        <f ca="1">IF(B1070&gt;0,AE1069+AD1070*$D1070,0)</f>
        <v>0.37993754384995621</v>
      </c>
      <c r="AF1070">
        <f ca="1">IF(B1070&gt;0,AF1069+AE1070*$D1070,0)</f>
        <v>0.28353853893824682</v>
      </c>
      <c r="AG1070">
        <f ca="1">IF(AND(B1070&gt;Analysis!$B$34,B1070&lt;Analysis!$B$35),FilterInput(AD1070,Analysis!$B$29,Analysis!$B$30),0)</f>
        <v>0</v>
      </c>
      <c r="AH1070">
        <f ca="1">MEDIAN2(AG1070,Analysis!$B$5,2)</f>
        <v>0</v>
      </c>
      <c r="AI1070">
        <f ca="1">AVERAGE2(AH1070,Analysis!$B$6,2)</f>
        <v>0</v>
      </c>
      <c r="AJ1070">
        <f ca="1">INTEGRAL2(AI1070,$B1070,AJ1069,AI1069,$B1069,Analysis!$B$22)</f>
        <v>-0.6523852220626446</v>
      </c>
      <c r="AK1070">
        <f ca="1">IF(AND(B1070&lt;Analysis!$B$35,B1070&gt;Analysis!$B$34),INTEGRAL2(AJ1070,$B1070,AK1069,AJ1069,$B1069,Analysis!$B$23),0)</f>
        <v>0</v>
      </c>
      <c r="AM1070">
        <f>Analysis!$B$31*'Flight Input'!U1070+IF('Flight Input'!U1070 &gt; 0,Analysis!$B$32,0)</f>
        <v>0</v>
      </c>
      <c r="AN1070">
        <f ca="1">_xlfn.COVARIANCE.P($AK$102:$AK$1171,AM1070:AM2139)</f>
        <v>0</v>
      </c>
      <c r="AO1070">
        <f t="shared" ca="1" si="2145"/>
        <v>0</v>
      </c>
    </row>
    <row r="1071" spans="1:41" x14ac:dyDescent="0.3">
      <c r="A1071">
        <v>1069</v>
      </c>
      <c r="B1071">
        <f>'Flight Input'!M1071</f>
        <v>25.331086000005598</v>
      </c>
      <c r="C1071">
        <f ca="1">INDIRECT(CONCATENATE("'Flight Input'!",Analysis!$B$2,A1071+2))</f>
        <v>9.7858379700000011</v>
      </c>
      <c r="D1071">
        <f t="shared" si="2142"/>
        <v>1.9673000002512708E-2</v>
      </c>
      <c r="F1071">
        <f t="shared" ca="1" si="2146"/>
        <v>249.54140423352638</v>
      </c>
      <c r="G1071">
        <f t="shared" ca="1" si="2147"/>
        <v>3158.7859051816049</v>
      </c>
      <c r="I1071">
        <f>SUM(D$2:D1071)/COUNT(D$2:D1071)</f>
        <v>2.3646853133779386E-2</v>
      </c>
      <c r="J1071">
        <f>D1071/I1071</f>
        <v>0.83195002274573049</v>
      </c>
      <c r="L1071">
        <f ca="1">VARA(C$2:C1071)</f>
        <v>0.16039470508414658</v>
      </c>
      <c r="M1071">
        <f ca="1">(L1071-L1070)/D1071</f>
        <v>-7.1014303315307574E-3</v>
      </c>
      <c r="N1071">
        <f t="shared" ca="1" si="2148"/>
        <v>-2.3601245358648293</v>
      </c>
      <c r="O1071" t="b">
        <f ca="1">IF(OR(O1070,M1071*MIN((B1071-B$2)*Analysis!$B$19,1)&gt;Analysis!$B$18),TRUE,FALSE)</f>
        <v>1</v>
      </c>
      <c r="P1071">
        <f ca="1">IF(O1071,P1070,SUM(C$2:C1071)/COUNT(C$2:C1071))</f>
        <v>9.8538943641176484</v>
      </c>
      <c r="Q1071">
        <f ca="1">IF(O1071,C1071-P1071,0)</f>
        <v>-6.8056394117647301E-2</v>
      </c>
      <c r="R1071">
        <f ca="1">R1070+Q1071*$D1071</f>
        <v>0.45146313342702199</v>
      </c>
      <c r="S1071">
        <f t="shared" ca="1" si="2149"/>
        <v>1.3223646943694789</v>
      </c>
      <c r="U1071">
        <f ca="1">MEDIAN2(Q1071,Analysis!$B$5,2)</f>
        <v>-6.8056394117647301E-2</v>
      </c>
      <c r="V1071">
        <f t="shared" ref="V1071:W1071" ca="1" si="2236">V1070+U1071*$D1071</f>
        <v>0.45146313342702199</v>
      </c>
      <c r="W1071">
        <f t="shared" ca="1" si="2236"/>
        <v>1.3223646943694789</v>
      </c>
      <c r="Y1071">
        <f ca="1">AVERAGE2(U1071,Analysis!$B$5,2)</f>
        <v>-6.8056394117647301E-2</v>
      </c>
      <c r="Z1071">
        <f t="shared" ref="Z1071:AA1071" ca="1" si="2237">Z1070+Y1071*$D1071</f>
        <v>0.45146313342702199</v>
      </c>
      <c r="AA1071">
        <f t="shared" ca="1" si="2237"/>
        <v>1.3223646943694789</v>
      </c>
      <c r="AD1071">
        <f ca="1">IF(B1071&gt;0,C1071-Analysis!$B$14,0)</f>
        <v>-7.0878174942858863E-2</v>
      </c>
      <c r="AE1071">
        <f ca="1">IF(B1071&gt;0,AE1070+AD1071*$D1071,0)</f>
        <v>0.37854315751412726</v>
      </c>
      <c r="AF1071">
        <f ca="1">IF(B1071&gt;0,AF1070+AE1071*$D1071,0)</f>
        <v>0.29098561847697341</v>
      </c>
      <c r="AG1071">
        <f ca="1">IF(AND(B1071&gt;Analysis!$B$34,B1071&lt;Analysis!$B$35),FilterInput(AD1071,Analysis!$B$29,Analysis!$B$30),0)</f>
        <v>0</v>
      </c>
      <c r="AH1071">
        <f ca="1">MEDIAN2(AG1071,Analysis!$B$5,2)</f>
        <v>0</v>
      </c>
      <c r="AI1071">
        <f ca="1">AVERAGE2(AH1071,Analysis!$B$6,2)</f>
        <v>0</v>
      </c>
      <c r="AJ1071">
        <f ca="1">INTEGRAL2(AI1071,$B1071,AJ1070,AI1070,$B1070,Analysis!$B$22)</f>
        <v>-0.6523852220626446</v>
      </c>
      <c r="AK1071">
        <f ca="1">IF(AND(B1071&lt;Analysis!$B$35,B1071&gt;Analysis!$B$34),INTEGRAL2(AJ1071,$B1071,AK1070,AJ1070,$B1070,Analysis!$B$23),0)</f>
        <v>0</v>
      </c>
      <c r="AM1071">
        <f>Analysis!$B$31*'Flight Input'!U1071+IF('Flight Input'!U1071 &gt; 0,Analysis!$B$32,0)</f>
        <v>0</v>
      </c>
      <c r="AN1071">
        <f ca="1">_xlfn.COVARIANCE.P($AK$102:$AK$1171,AM1071:AM2140)</f>
        <v>0</v>
      </c>
      <c r="AO1071">
        <f t="shared" ca="1" si="2145"/>
        <v>0</v>
      </c>
    </row>
    <row r="1072" spans="1:41" x14ac:dyDescent="0.3">
      <c r="A1072">
        <v>1070</v>
      </c>
      <c r="B1072">
        <f>'Flight Input'!M1072</f>
        <v>25.346539000005578</v>
      </c>
      <c r="C1072">
        <f ca="1">INDIRECT(CONCATENATE("'Flight Input'!",Analysis!$B$2,A1072+2))</f>
        <v>9.8669961000000015</v>
      </c>
      <c r="D1072">
        <f t="shared" si="2142"/>
        <v>1.5452999999979511E-2</v>
      </c>
      <c r="F1072">
        <f t="shared" ca="1" si="2146"/>
        <v>249.69387892425948</v>
      </c>
      <c r="G1072">
        <f t="shared" ca="1" si="2147"/>
        <v>3162.6444246926162</v>
      </c>
      <c r="I1072">
        <f>SUM(D$2:D1072)/COUNT(D$2:D1072)</f>
        <v>2.363919532711228E-2</v>
      </c>
      <c r="J1072">
        <f>D1072/I1072</f>
        <v>0.65370245417178596</v>
      </c>
      <c r="L1072">
        <f ca="1">VARA(C$2:C1072)</f>
        <v>0.16024536701093056</v>
      </c>
      <c r="M1072">
        <f ca="1">(L1072-L1071)/D1072</f>
        <v>-9.6640181981630397E-3</v>
      </c>
      <c r="N1072">
        <f t="shared" ca="1" si="2148"/>
        <v>5.2519336051322068</v>
      </c>
      <c r="O1072" t="b">
        <f ca="1">IF(OR(O1071,M1072*MIN((B1072-B$2)*Analysis!$B$19,1)&gt;Analysis!$B$18),TRUE,FALSE)</f>
        <v>1</v>
      </c>
      <c r="P1072">
        <f ca="1">IF(O1072,P1071,SUM(C$2:C1072)/COUNT(C$2:C1072))</f>
        <v>9.8538943641176484</v>
      </c>
      <c r="Q1072">
        <f ca="1">IF(O1072,C1072-P1072,0)</f>
        <v>1.3101735882353083E-2</v>
      </c>
      <c r="R1072">
        <f ca="1">R1071+Q1072*$D1072</f>
        <v>0.4516655945516117</v>
      </c>
      <c r="S1072">
        <f t="shared" ca="1" si="2149"/>
        <v>1.3293442828020756</v>
      </c>
      <c r="U1072">
        <f ca="1">MEDIAN2(Q1072,Analysis!$B$5,2)</f>
        <v>1.3101735882353083E-2</v>
      </c>
      <c r="V1072">
        <f t="shared" ref="V1072:W1072" ca="1" si="2238">V1071+U1072*$D1072</f>
        <v>0.4516655945516117</v>
      </c>
      <c r="W1072">
        <f t="shared" ca="1" si="2238"/>
        <v>1.3293442828020756</v>
      </c>
      <c r="Y1072">
        <f ca="1">AVERAGE2(U1072,Analysis!$B$5,2)</f>
        <v>1.3101735882353083E-2</v>
      </c>
      <c r="Z1072">
        <f t="shared" ref="Z1072:AA1072" ca="1" si="2239">Z1071+Y1072*$D1072</f>
        <v>0.4516655945516117</v>
      </c>
      <c r="AA1072">
        <f t="shared" ca="1" si="2239"/>
        <v>1.3293442828020756</v>
      </c>
      <c r="AD1072">
        <f ca="1">IF(B1072&gt;0,C1072-Analysis!$B$14,0)</f>
        <v>1.0279955057141521E-2</v>
      </c>
      <c r="AE1072">
        <f ca="1">IF(B1072&gt;0,AE1071+AD1072*$D1072,0)</f>
        <v>0.37870201365962508</v>
      </c>
      <c r="AF1072">
        <f ca="1">IF(B1072&gt;0,AF1071+AE1072*$D1072,0)</f>
        <v>0.29683770069404786</v>
      </c>
      <c r="AG1072">
        <f ca="1">IF(AND(B1072&gt;Analysis!$B$34,B1072&lt;Analysis!$B$35),FilterInput(AD1072,Analysis!$B$29,Analysis!$B$30),0)</f>
        <v>0</v>
      </c>
      <c r="AH1072">
        <f ca="1">MEDIAN2(AG1072,Analysis!$B$5,2)</f>
        <v>0</v>
      </c>
      <c r="AI1072">
        <f ca="1">AVERAGE2(AH1072,Analysis!$B$6,2)</f>
        <v>0</v>
      </c>
      <c r="AJ1072">
        <f ca="1">INTEGRAL2(AI1072,$B1072,AJ1071,AI1071,$B1071,Analysis!$B$22)</f>
        <v>-0.6523852220626446</v>
      </c>
      <c r="AK1072">
        <f ca="1">IF(AND(B1072&lt;Analysis!$B$35,B1072&gt;Analysis!$B$34),INTEGRAL2(AJ1072,$B1072,AK1071,AJ1071,$B1071,Analysis!$B$23),0)</f>
        <v>0</v>
      </c>
      <c r="AM1072">
        <f>Analysis!$B$31*'Flight Input'!U1072+IF('Flight Input'!U1072 &gt; 0,Analysis!$B$32,0)</f>
        <v>0</v>
      </c>
      <c r="AN1072">
        <f ca="1">_xlfn.COVARIANCE.P($AK$102:$AK$1171,AM1072:AM2141)</f>
        <v>0</v>
      </c>
      <c r="AO1072">
        <f t="shared" ca="1" si="2145"/>
        <v>0</v>
      </c>
    </row>
    <row r="1073" spans="1:41" x14ac:dyDescent="0.3">
      <c r="A1073">
        <v>1071</v>
      </c>
      <c r="B1073">
        <f>'Flight Input'!M1073</f>
        <v>25.366806000005454</v>
      </c>
      <c r="C1073">
        <f ca="1">INDIRECT(CONCATENATE("'Flight Input'!",Analysis!$B$2,A1073+2))</f>
        <v>9.8464931999999994</v>
      </c>
      <c r="D1073">
        <f t="shared" si="2142"/>
        <v>2.0266999999876134E-2</v>
      </c>
      <c r="F1073">
        <f t="shared" ca="1" si="2146"/>
        <v>249.89343780194267</v>
      </c>
      <c r="G1073">
        <f t="shared" ca="1" si="2147"/>
        <v>3167.7090149965175</v>
      </c>
      <c r="I1073">
        <f>SUM(D$2:D1073)/COUNT(D$2:D1073)</f>
        <v>2.3636046685350156E-2</v>
      </c>
      <c r="J1073">
        <f>D1073/I1073</f>
        <v>0.85746149809552585</v>
      </c>
      <c r="L1073">
        <f ca="1">VARA(C$2:C1073)</f>
        <v>0.16009763774443156</v>
      </c>
      <c r="M1073">
        <f ca="1">(L1073-L1072)/D1073</f>
        <v>-7.2891531307004249E-3</v>
      </c>
      <c r="N1073">
        <f t="shared" ca="1" si="2148"/>
        <v>-1.0116396111968919</v>
      </c>
      <c r="O1073" t="b">
        <f ca="1">IF(OR(O1072,M1073*MIN((B1073-B$2)*Analysis!$B$19,1)&gt;Analysis!$B$18),TRUE,FALSE)</f>
        <v>1</v>
      </c>
      <c r="P1073">
        <f ca="1">IF(O1073,P1072,SUM(C$2:C1073)/COUNT(C$2:C1073))</f>
        <v>9.8538943641176484</v>
      </c>
      <c r="Q1073">
        <f ca="1">IF(O1073,C1073-P1073,0)</f>
        <v>-7.4011641176490173E-3</v>
      </c>
      <c r="R1073">
        <f ca="1">R1072+Q1073*$D1073</f>
        <v>0.45151559515844025</v>
      </c>
      <c r="S1073">
        <f t="shared" ca="1" si="2149"/>
        <v>1.3384951493690957</v>
      </c>
      <c r="U1073">
        <f ca="1">MEDIAN2(Q1073,Analysis!$B$5,2)</f>
        <v>-7.4011641176490173E-3</v>
      </c>
      <c r="V1073">
        <f t="shared" ref="V1073:W1073" ca="1" si="2240">V1072+U1073*$D1073</f>
        <v>0.45151559515844025</v>
      </c>
      <c r="W1073">
        <f t="shared" ca="1" si="2240"/>
        <v>1.3384951493690957</v>
      </c>
      <c r="Y1073">
        <f ca="1">AVERAGE2(U1073,Analysis!$B$5,2)</f>
        <v>-7.4011641176490173E-3</v>
      </c>
      <c r="Z1073">
        <f t="shared" ref="Z1073:AA1073" ca="1" si="2241">Z1072+Y1073*$D1073</f>
        <v>0.45151559515844025</v>
      </c>
      <c r="AA1073">
        <f t="shared" ca="1" si="2241"/>
        <v>1.3384951493690957</v>
      </c>
      <c r="AD1073">
        <f ca="1">IF(B1073&gt;0,C1073-Analysis!$B$14,0)</f>
        <v>-1.0222944942860579E-2</v>
      </c>
      <c r="AE1073">
        <f ca="1">IF(B1073&gt;0,AE1072+AD1073*$D1073,0)</f>
        <v>0.37849482523446937</v>
      </c>
      <c r="AF1073">
        <f ca="1">IF(B1073&gt;0,AF1072+AE1073*$D1073,0)</f>
        <v>0.30450865531702798</v>
      </c>
      <c r="AG1073">
        <f ca="1">IF(AND(B1073&gt;Analysis!$B$34,B1073&lt;Analysis!$B$35),FilterInput(AD1073,Analysis!$B$29,Analysis!$B$30),0)</f>
        <v>0</v>
      </c>
      <c r="AH1073">
        <f ca="1">MEDIAN2(AG1073,Analysis!$B$5,2)</f>
        <v>0</v>
      </c>
      <c r="AI1073">
        <f ca="1">AVERAGE2(AH1073,Analysis!$B$6,2)</f>
        <v>0</v>
      </c>
      <c r="AJ1073">
        <f ca="1">INTEGRAL2(AI1073,$B1073,AJ1072,AI1072,$B1072,Analysis!$B$22)</f>
        <v>-0.6523852220626446</v>
      </c>
      <c r="AK1073">
        <f ca="1">IF(AND(B1073&lt;Analysis!$B$35,B1073&gt;Analysis!$B$34),INTEGRAL2(AJ1073,$B1073,AK1072,AJ1072,$B1072,Analysis!$B$23),0)</f>
        <v>0</v>
      </c>
      <c r="AM1073">
        <f>Analysis!$B$31*'Flight Input'!U1073+IF('Flight Input'!U1073 &gt; 0,Analysis!$B$32,0)</f>
        <v>0</v>
      </c>
      <c r="AN1073">
        <f ca="1">_xlfn.COVARIANCE.P($AK$102:$AK$1171,AM1073:AM2142)</f>
        <v>0</v>
      </c>
      <c r="AO1073">
        <f t="shared" ca="1" si="2145"/>
        <v>0</v>
      </c>
    </row>
    <row r="1074" spans="1:41" x14ac:dyDescent="0.3">
      <c r="A1074">
        <v>1072</v>
      </c>
      <c r="B1074">
        <f>'Flight Input'!M1074</f>
        <v>25.391757999997935</v>
      </c>
      <c r="C1074">
        <f ca="1">INDIRECT(CONCATENATE("'Flight Input'!",Analysis!$B$2,A1074+2))</f>
        <v>9.8489751300000012</v>
      </c>
      <c r="D1074">
        <f t="shared" si="2142"/>
        <v>2.4951999992481433E-2</v>
      </c>
      <c r="F1074">
        <f t="shared" ca="1" si="2146"/>
        <v>250.13918942931238</v>
      </c>
      <c r="G1074">
        <f t="shared" ca="1" si="2147"/>
        <v>3173.9504880492768</v>
      </c>
      <c r="I1074">
        <f>SUM(D$2:D1074)/COUNT(D$2:D1074)</f>
        <v>2.3637274253733673E-2</v>
      </c>
      <c r="J1074">
        <f>D1074/I1074</f>
        <v>1.0556208691676914</v>
      </c>
      <c r="L1074">
        <f ca="1">VARA(C$2:C1074)</f>
        <v>0.15994997810916395</v>
      </c>
      <c r="M1074">
        <f ca="1">(L1074-L1073)/D1074</f>
        <v>-5.9177474876604564E-3</v>
      </c>
      <c r="N1074">
        <f t="shared" ca="1" si="2148"/>
        <v>9.9468178933540846E-2</v>
      </c>
      <c r="O1074" t="b">
        <f ca="1">IF(OR(O1073,M1074*MIN((B1074-B$2)*Analysis!$B$19,1)&gt;Analysis!$B$18),TRUE,FALSE)</f>
        <v>1</v>
      </c>
      <c r="P1074">
        <f ca="1">IF(O1074,P1073,SUM(C$2:C1074)/COUNT(C$2:C1074))</f>
        <v>9.8538943641176484</v>
      </c>
      <c r="Q1074">
        <f ca="1">IF(O1074,C1074-P1074,0)</f>
        <v>-4.9192341176471643E-3</v>
      </c>
      <c r="R1074">
        <f ca="1">R1073+Q1074*$D1074</f>
        <v>0.4513928504287737</v>
      </c>
      <c r="S1074">
        <f t="shared" ca="1" si="2149"/>
        <v>1.3497583037696006</v>
      </c>
      <c r="U1074">
        <f ca="1">MEDIAN2(Q1074,Analysis!$B$5,2)</f>
        <v>-4.9192341176471643E-3</v>
      </c>
      <c r="V1074">
        <f t="shared" ref="V1074:W1074" ca="1" si="2242">V1073+U1074*$D1074</f>
        <v>0.4513928504287737</v>
      </c>
      <c r="W1074">
        <f t="shared" ca="1" si="2242"/>
        <v>1.3497583037696006</v>
      </c>
      <c r="Y1074">
        <f ca="1">AVERAGE2(U1074,Analysis!$B$5,2)</f>
        <v>-4.9192341176471643E-3</v>
      </c>
      <c r="Z1074">
        <f t="shared" ref="Z1074:AA1074" ca="1" si="2243">Z1073+Y1074*$D1074</f>
        <v>0.4513928504287737</v>
      </c>
      <c r="AA1074">
        <f t="shared" ca="1" si="2243"/>
        <v>1.3497583037696006</v>
      </c>
      <c r="AD1074">
        <f ca="1">IF(B1074&gt;0,C1074-Analysis!$B$14,0)</f>
        <v>-7.741014942858726E-3</v>
      </c>
      <c r="AE1074">
        <f ca="1">IF(B1074&gt;0,AE1073+AD1074*$D1074,0)</f>
        <v>0.37830167142967336</v>
      </c>
      <c r="AF1074">
        <f ca="1">IF(B1074&gt;0,AF1073+AE1074*$D1074,0)</f>
        <v>0.31394803861969689</v>
      </c>
      <c r="AG1074">
        <f ca="1">IF(AND(B1074&gt;Analysis!$B$34,B1074&lt;Analysis!$B$35),FilterInput(AD1074,Analysis!$B$29,Analysis!$B$30),0)</f>
        <v>0</v>
      </c>
      <c r="AH1074">
        <f ca="1">MEDIAN2(AG1074,Analysis!$B$5,2)</f>
        <v>0</v>
      </c>
      <c r="AI1074">
        <f ca="1">AVERAGE2(AH1074,Analysis!$B$6,2)</f>
        <v>0</v>
      </c>
      <c r="AJ1074">
        <f ca="1">INTEGRAL2(AI1074,$B1074,AJ1073,AI1073,$B1073,Analysis!$B$22)</f>
        <v>-0.6523852220626446</v>
      </c>
      <c r="AK1074">
        <f ca="1">IF(AND(B1074&lt;Analysis!$B$35,B1074&gt;Analysis!$B$34),INTEGRAL2(AJ1074,$B1074,AK1073,AJ1073,$B1073,Analysis!$B$23),0)</f>
        <v>0</v>
      </c>
      <c r="AM1074">
        <f>Analysis!$B$31*'Flight Input'!U1074+IF('Flight Input'!U1074 &gt; 0,Analysis!$B$32,0)</f>
        <v>0</v>
      </c>
      <c r="AN1074">
        <f ca="1">_xlfn.COVARIANCE.P($AK$102:$AK$1171,AM1074:AM2143)</f>
        <v>0</v>
      </c>
      <c r="AO1074">
        <f t="shared" ca="1" si="2145"/>
        <v>0</v>
      </c>
    </row>
    <row r="1075" spans="1:41" x14ac:dyDescent="0.3">
      <c r="A1075">
        <v>1073</v>
      </c>
      <c r="B1075">
        <f>'Flight Input'!M1075</f>
        <v>25.409874999997555</v>
      </c>
      <c r="C1075">
        <f ca="1">INDIRECT(CONCATENATE("'Flight Input'!",Analysis!$B$2,A1075+2))</f>
        <v>9.8510450400000007</v>
      </c>
      <c r="D1075">
        <f t="shared" si="2142"/>
        <v>1.811699999962002E-2</v>
      </c>
      <c r="F1075">
        <f t="shared" ca="1" si="2146"/>
        <v>250.31766081229833</v>
      </c>
      <c r="G1075">
        <f t="shared" ca="1" si="2147"/>
        <v>3178.4854931101181</v>
      </c>
      <c r="I1075">
        <f>SUM(D$2:D1075)/COUNT(D$2:D1075)</f>
        <v>2.3632129543338414E-2</v>
      </c>
      <c r="J1075">
        <f>D1075/I1075</f>
        <v>0.76662579080720061</v>
      </c>
      <c r="L1075">
        <f ca="1">VARA(C$2:C1075)</f>
        <v>0.15980243080059534</v>
      </c>
      <c r="M1075">
        <f ca="1">(L1075-L1074)/D1075</f>
        <v>-8.1441358156266255E-3</v>
      </c>
      <c r="N1075">
        <f t="shared" ca="1" si="2148"/>
        <v>0.11425235966456182</v>
      </c>
      <c r="O1075" t="b">
        <f ca="1">IF(OR(O1074,M1075*MIN((B1075-B$2)*Analysis!$B$19,1)&gt;Analysis!$B$18),TRUE,FALSE)</f>
        <v>1</v>
      </c>
      <c r="P1075">
        <f ca="1">IF(O1075,P1074,SUM(C$2:C1075)/COUNT(C$2:C1075))</f>
        <v>9.8538943641176484</v>
      </c>
      <c r="Q1075">
        <f ca="1">IF(O1075,C1075-P1075,0)</f>
        <v>-2.8493241176477113E-3</v>
      </c>
      <c r="R1075">
        <f ca="1">R1074+Q1075*$D1075</f>
        <v>0.45134122922373537</v>
      </c>
      <c r="S1075">
        <f t="shared" ca="1" si="2149"/>
        <v>1.3579352528192754</v>
      </c>
      <c r="U1075">
        <f ca="1">MEDIAN2(Q1075,Analysis!$B$5,2)</f>
        <v>-2.8493241176477113E-3</v>
      </c>
      <c r="V1075">
        <f t="shared" ref="V1075:W1075" ca="1" si="2244">V1074+U1075*$D1075</f>
        <v>0.45134122922373537</v>
      </c>
      <c r="W1075">
        <f t="shared" ca="1" si="2244"/>
        <v>1.3579352528192754</v>
      </c>
      <c r="Y1075">
        <f ca="1">AVERAGE2(U1075,Analysis!$B$5,2)</f>
        <v>-2.8493241176477113E-3</v>
      </c>
      <c r="Z1075">
        <f t="shared" ref="Z1075:AA1075" ca="1" si="2245">Z1074+Y1075*$D1075</f>
        <v>0.45134122922373537</v>
      </c>
      <c r="AA1075">
        <f t="shared" ca="1" si="2245"/>
        <v>1.3579352528192754</v>
      </c>
      <c r="AD1075">
        <f ca="1">IF(B1075&gt;0,C1075-Analysis!$B$14,0)</f>
        <v>-5.671104942859273E-3</v>
      </c>
      <c r="AE1075">
        <f ca="1">IF(B1075&gt;0,AE1074+AD1075*$D1075,0)</f>
        <v>0.37819892802142574</v>
      </c>
      <c r="AF1075">
        <f ca="1">IF(B1075&gt;0,AF1074+AE1075*$D1075,0)</f>
        <v>0.32079986859851733</v>
      </c>
      <c r="AG1075">
        <f ca="1">IF(AND(B1075&gt;Analysis!$B$34,B1075&lt;Analysis!$B$35),FilterInput(AD1075,Analysis!$B$29,Analysis!$B$30),0)</f>
        <v>0</v>
      </c>
      <c r="AH1075">
        <f ca="1">MEDIAN2(AG1075,Analysis!$B$5,2)</f>
        <v>0</v>
      </c>
      <c r="AI1075">
        <f ca="1">AVERAGE2(AH1075,Analysis!$B$6,2)</f>
        <v>0</v>
      </c>
      <c r="AJ1075">
        <f ca="1">INTEGRAL2(AI1075,$B1075,AJ1074,AI1074,$B1074,Analysis!$B$22)</f>
        <v>-0.6523852220626446</v>
      </c>
      <c r="AK1075">
        <f ca="1">IF(AND(B1075&lt;Analysis!$B$35,B1075&gt;Analysis!$B$34),INTEGRAL2(AJ1075,$B1075,AK1074,AJ1074,$B1074,Analysis!$B$23),0)</f>
        <v>0</v>
      </c>
      <c r="AM1075">
        <f>Analysis!$B$31*'Flight Input'!U1075+IF('Flight Input'!U1075 &gt; 0,Analysis!$B$32,0)</f>
        <v>0</v>
      </c>
      <c r="AN1075">
        <f ca="1">_xlfn.COVARIANCE.P($AK$102:$AK$1171,AM1075:AM2144)</f>
        <v>0</v>
      </c>
      <c r="AO1075">
        <f t="shared" ca="1" si="2145"/>
        <v>0</v>
      </c>
    </row>
    <row r="1076" spans="1:41" x14ac:dyDescent="0.3">
      <c r="A1076">
        <v>1074</v>
      </c>
      <c r="B1076">
        <f>'Flight Input'!M1076</f>
        <v>25.432696000003489</v>
      </c>
      <c r="C1076">
        <f ca="1">INDIRECT(CONCATENATE("'Flight Input'!",Analysis!$B$2,A1076+2))</f>
        <v>9.8513099099999994</v>
      </c>
      <c r="D1076">
        <f t="shared" si="2142"/>
        <v>2.2821000005933456E-2</v>
      </c>
      <c r="F1076">
        <f t="shared" ca="1" si="2146"/>
        <v>250.54247755581289</v>
      </c>
      <c r="G1076">
        <f t="shared" ca="1" si="2147"/>
        <v>3184.2031229919057</v>
      </c>
      <c r="I1076">
        <f>SUM(D$2:D1076)/COUNT(D$2:D1076)</f>
        <v>2.3631374301683473E-2</v>
      </c>
      <c r="J1076">
        <f>D1076/I1076</f>
        <v>0.96570769497344522</v>
      </c>
      <c r="L1076">
        <f ca="1">VARA(C$2:C1076)</f>
        <v>0.15965513559652719</v>
      </c>
      <c r="M1076">
        <f ca="1">(L1076-L1075)/D1076</f>
        <v>-6.4543711506877995E-3</v>
      </c>
      <c r="N1076">
        <f t="shared" ca="1" si="2148"/>
        <v>1.1606415140873986E-2</v>
      </c>
      <c r="O1076" t="b">
        <f ca="1">IF(OR(O1075,M1076*MIN((B1076-B$2)*Analysis!$B$19,1)&gt;Analysis!$B$18),TRUE,FALSE)</f>
        <v>1</v>
      </c>
      <c r="P1076">
        <f ca="1">IF(O1076,P1075,SUM(C$2:C1076)/COUNT(C$2:C1076))</f>
        <v>9.8538943641176484</v>
      </c>
      <c r="Q1076">
        <f ca="1">IF(O1076,C1076-P1076,0)</f>
        <v>-2.5844541176489599E-3</v>
      </c>
      <c r="R1076">
        <f ca="1">R1075+Q1076*$D1076</f>
        <v>0.45128224939630118</v>
      </c>
      <c r="S1076">
        <f t="shared" ca="1" si="2149"/>
        <v>1.368233965035426</v>
      </c>
      <c r="U1076">
        <f ca="1">MEDIAN2(Q1076,Analysis!$B$5,2)</f>
        <v>-2.5844541176489599E-3</v>
      </c>
      <c r="V1076">
        <f t="shared" ref="V1076:W1076" ca="1" si="2246">V1075+U1076*$D1076</f>
        <v>0.45128224939630118</v>
      </c>
      <c r="W1076">
        <f t="shared" ca="1" si="2246"/>
        <v>1.368233965035426</v>
      </c>
      <c r="Y1076">
        <f ca="1">AVERAGE2(U1076,Analysis!$B$5,2)</f>
        <v>-2.5844541176489599E-3</v>
      </c>
      <c r="Z1076">
        <f t="shared" ref="Z1076:AA1076" ca="1" si="2247">Z1075+Y1076*$D1076</f>
        <v>0.45128224939630118</v>
      </c>
      <c r="AA1076">
        <f t="shared" ca="1" si="2247"/>
        <v>1.368233965035426</v>
      </c>
      <c r="AD1076">
        <f ca="1">IF(B1076&gt;0,C1076-Analysis!$B$14,0)</f>
        <v>-5.4062349428605216E-3</v>
      </c>
      <c r="AE1076">
        <f ca="1">IF(B1076&gt;0,AE1075+AD1076*$D1076,0)</f>
        <v>0.37807555233376267</v>
      </c>
      <c r="AF1076">
        <f ca="1">IF(B1076&gt;0,AF1075+AE1076*$D1076,0)</f>
        <v>0.32942793078056942</v>
      </c>
      <c r="AG1076">
        <f ca="1">IF(AND(B1076&gt;Analysis!$B$34,B1076&lt;Analysis!$B$35),FilterInput(AD1076,Analysis!$B$29,Analysis!$B$30),0)</f>
        <v>0</v>
      </c>
      <c r="AH1076">
        <f ca="1">MEDIAN2(AG1076,Analysis!$B$5,2)</f>
        <v>0</v>
      </c>
      <c r="AI1076">
        <f ca="1">AVERAGE2(AH1076,Analysis!$B$6,2)</f>
        <v>0</v>
      </c>
      <c r="AJ1076">
        <f ca="1">INTEGRAL2(AI1076,$B1076,AJ1075,AI1075,$B1075,Analysis!$B$22)</f>
        <v>-0.6523852220626446</v>
      </c>
      <c r="AK1076">
        <f ca="1">IF(AND(B1076&lt;Analysis!$B$35,B1076&gt;Analysis!$B$34),INTEGRAL2(AJ1076,$B1076,AK1075,AJ1075,$B1075,Analysis!$B$23),0)</f>
        <v>0</v>
      </c>
      <c r="AM1076">
        <f>Analysis!$B$31*'Flight Input'!U1076+IF('Flight Input'!U1076 &gt; 0,Analysis!$B$32,0)</f>
        <v>0</v>
      </c>
      <c r="AN1076">
        <f ca="1">_xlfn.COVARIANCE.P($AK$102:$AK$1171,AM1076:AM2145)</f>
        <v>0</v>
      </c>
      <c r="AO1076">
        <f t="shared" ca="1" si="2145"/>
        <v>0</v>
      </c>
    </row>
    <row r="1077" spans="1:41" x14ac:dyDescent="0.3">
      <c r="A1077">
        <v>1075</v>
      </c>
      <c r="B1077">
        <f>'Flight Input'!M1077</f>
        <v>25.448818999997457</v>
      </c>
      <c r="C1077">
        <f ca="1">INDIRECT(CONCATENATE("'Flight Input'!",Analysis!$B$2,A1077+2))</f>
        <v>9.8503681500000013</v>
      </c>
      <c r="D1077">
        <f t="shared" si="2142"/>
        <v>1.6122999993967824E-2</v>
      </c>
      <c r="F1077">
        <f t="shared" ca="1" si="2146"/>
        <v>250.70129504143591</v>
      </c>
      <c r="G1077">
        <f t="shared" ca="1" si="2147"/>
        <v>3188.2451799703467</v>
      </c>
      <c r="I1077">
        <f>SUM(D$2:D1077)/COUNT(D$2:D1077)</f>
        <v>2.362438976744374E-2</v>
      </c>
      <c r="J1077">
        <f>D1077/I1077</f>
        <v>0.68247265443387584</v>
      </c>
      <c r="L1077">
        <f ca="1">VARA(C$2:C1077)</f>
        <v>0.15950818262307379</v>
      </c>
      <c r="M1077">
        <f ca="1">(L1077-L1076)/D1077</f>
        <v>-9.1144931779685665E-3</v>
      </c>
      <c r="N1077">
        <f t="shared" ca="1" si="2148"/>
        <v>-5.8410965722909602E-2</v>
      </c>
      <c r="O1077" t="b">
        <f ca="1">IF(OR(O1076,M1077*MIN((B1077-B$2)*Analysis!$B$19,1)&gt;Analysis!$B$18),TRUE,FALSE)</f>
        <v>1</v>
      </c>
      <c r="P1077">
        <f ca="1">IF(O1077,P1076,SUM(C$2:C1077)/COUNT(C$2:C1077))</f>
        <v>9.8538943641176484</v>
      </c>
      <c r="Q1077">
        <f ca="1">IF(O1077,C1077-P1077,0)</f>
        <v>-3.5262141176470863E-3</v>
      </c>
      <c r="R1077">
        <f ca="1">R1076+Q1077*$D1077</f>
        <v>0.45122539624610364</v>
      </c>
      <c r="S1077">
        <f t="shared" ca="1" si="2149"/>
        <v>1.3755090720963801</v>
      </c>
      <c r="U1077">
        <f ca="1">MEDIAN2(Q1077,Analysis!$B$5,2)</f>
        <v>-3.5262141176470863E-3</v>
      </c>
      <c r="V1077">
        <f t="shared" ref="V1077:W1077" ca="1" si="2248">V1076+U1077*$D1077</f>
        <v>0.45122539624610364</v>
      </c>
      <c r="W1077">
        <f t="shared" ca="1" si="2248"/>
        <v>1.3755090720963801</v>
      </c>
      <c r="Y1077">
        <f ca="1">AVERAGE2(U1077,Analysis!$B$5,2)</f>
        <v>-3.5262141176470863E-3</v>
      </c>
      <c r="Z1077">
        <f t="shared" ref="Z1077:AA1077" ca="1" si="2249">Z1076+Y1077*$D1077</f>
        <v>0.45122539624610364</v>
      </c>
      <c r="AA1077">
        <f t="shared" ca="1" si="2249"/>
        <v>1.3755090720963801</v>
      </c>
      <c r="AD1077">
        <f ca="1">IF(B1077&gt;0,C1077-Analysis!$B$14,0)</f>
        <v>-6.347994942858648E-3</v>
      </c>
      <c r="AE1077">
        <f ca="1">IF(B1077&gt;0,AE1076+AD1077*$D1077,0)</f>
        <v>0.37797320361133724</v>
      </c>
      <c r="AF1077">
        <f ca="1">IF(B1077&gt;0,AF1076+AE1077*$D1077,0)</f>
        <v>0.33552199274011502</v>
      </c>
      <c r="AG1077">
        <f ca="1">IF(AND(B1077&gt;Analysis!$B$34,B1077&lt;Analysis!$B$35),FilterInput(AD1077,Analysis!$B$29,Analysis!$B$30),0)</f>
        <v>0</v>
      </c>
      <c r="AH1077">
        <f ca="1">MEDIAN2(AG1077,Analysis!$B$5,2)</f>
        <v>0</v>
      </c>
      <c r="AI1077">
        <f ca="1">AVERAGE2(AH1077,Analysis!$B$6,2)</f>
        <v>0</v>
      </c>
      <c r="AJ1077">
        <f ca="1">INTEGRAL2(AI1077,$B1077,AJ1076,AI1076,$B1076,Analysis!$B$22)</f>
        <v>-0.6523852220626446</v>
      </c>
      <c r="AK1077">
        <f ca="1">IF(AND(B1077&lt;Analysis!$B$35,B1077&gt;Analysis!$B$34),INTEGRAL2(AJ1077,$B1077,AK1076,AJ1076,$B1076,Analysis!$B$23),0)</f>
        <v>0</v>
      </c>
      <c r="AM1077">
        <f>Analysis!$B$31*'Flight Input'!U1077+IF('Flight Input'!U1077 &gt; 0,Analysis!$B$32,0)</f>
        <v>0</v>
      </c>
      <c r="AN1077">
        <f ca="1">_xlfn.COVARIANCE.P($AK$102:$AK$1171,AM1077:AM2146)</f>
        <v>0</v>
      </c>
      <c r="AO1077">
        <f t="shared" ca="1" si="2145"/>
        <v>0</v>
      </c>
    </row>
    <row r="1078" spans="1:41" x14ac:dyDescent="0.3">
      <c r="A1078">
        <v>1076</v>
      </c>
      <c r="B1078">
        <f>'Flight Input'!M1078</f>
        <v>25.467323000004399</v>
      </c>
      <c r="C1078">
        <f ca="1">INDIRECT(CONCATENATE("'Flight Input'!",Analysis!$B$2,A1078+2))</f>
        <v>9.8476213500000007</v>
      </c>
      <c r="D1078">
        <f t="shared" si="2142"/>
        <v>1.8504000006942078E-2</v>
      </c>
      <c r="F1078">
        <f t="shared" ca="1" si="2146"/>
        <v>250.88351542696466</v>
      </c>
      <c r="G1078">
        <f t="shared" ca="1" si="2147"/>
        <v>3192.8875285415488</v>
      </c>
      <c r="I1078">
        <f>SUM(D$2:D1078)/COUNT(D$2:D1078)</f>
        <v>2.3619631040900521E-2</v>
      </c>
      <c r="J1078">
        <f>D1078/I1078</f>
        <v>0.78341613274567878</v>
      </c>
      <c r="L1078">
        <f ca="1">VARA(C$2:C1078)</f>
        <v>0.15936171591901746</v>
      </c>
      <c r="M1078">
        <f ca="1">(L1078-L1077)/D1078</f>
        <v>-7.9154076957077182E-3</v>
      </c>
      <c r="N1078">
        <f t="shared" ca="1" si="2148"/>
        <v>-0.1484435797108786</v>
      </c>
      <c r="O1078" t="b">
        <f ca="1">IF(OR(O1077,M1078*MIN((B1078-B$2)*Analysis!$B$19,1)&gt;Analysis!$B$18),TRUE,FALSE)</f>
        <v>1</v>
      </c>
      <c r="P1078">
        <f ca="1">IF(O1078,P1077,SUM(C$2:C1078)/COUNT(C$2:C1078))</f>
        <v>9.8538943641176484</v>
      </c>
      <c r="Q1078">
        <f ca="1">IF(O1078,C1078-P1078,0)</f>
        <v>-6.2730141176476906E-3</v>
      </c>
      <c r="R1078">
        <f ca="1">R1077+Q1078*$D1078</f>
        <v>0.45110932039282714</v>
      </c>
      <c r="S1078">
        <f t="shared" ca="1" si="2149"/>
        <v>1.3838563989640607</v>
      </c>
      <c r="U1078">
        <f ca="1">MEDIAN2(Q1078,Analysis!$B$5,2)</f>
        <v>-6.2730141176476906E-3</v>
      </c>
      <c r="V1078">
        <f t="shared" ref="V1078:W1078" ca="1" si="2250">V1077+U1078*$D1078</f>
        <v>0.45110932039282714</v>
      </c>
      <c r="W1078">
        <f t="shared" ca="1" si="2250"/>
        <v>1.3838563989640607</v>
      </c>
      <c r="Y1078">
        <f ca="1">AVERAGE2(U1078,Analysis!$B$5,2)</f>
        <v>-6.2730141176476906E-3</v>
      </c>
      <c r="Z1078">
        <f t="shared" ref="Z1078:AA1078" ca="1" si="2251">Z1077+Y1078*$D1078</f>
        <v>0.45110932039282714</v>
      </c>
      <c r="AA1078">
        <f t="shared" ca="1" si="2251"/>
        <v>1.3838563989640607</v>
      </c>
      <c r="AD1078">
        <f ca="1">IF(B1078&gt;0,C1078-Analysis!$B$14,0)</f>
        <v>-9.0947949428592523E-3</v>
      </c>
      <c r="AE1078">
        <f ca="1">IF(B1078&gt;0,AE1077+AD1078*$D1078,0)</f>
        <v>0.37780491352565143</v>
      </c>
      <c r="AF1078">
        <f ca="1">IF(B1078&gt;0,AF1077+AE1078*$D1078,0)</f>
        <v>0.34251289486261643</v>
      </c>
      <c r="AG1078">
        <f ca="1">IF(AND(B1078&gt;Analysis!$B$34,B1078&lt;Analysis!$B$35),FilterInput(AD1078,Analysis!$B$29,Analysis!$B$30),0)</f>
        <v>0</v>
      </c>
      <c r="AH1078">
        <f ca="1">MEDIAN2(AG1078,Analysis!$B$5,2)</f>
        <v>0</v>
      </c>
      <c r="AI1078">
        <f ca="1">AVERAGE2(AH1078,Analysis!$B$6,2)</f>
        <v>0</v>
      </c>
      <c r="AJ1078">
        <f ca="1">INTEGRAL2(AI1078,$B1078,AJ1077,AI1077,$B1077,Analysis!$B$22)</f>
        <v>-0.6523852220626446</v>
      </c>
      <c r="AK1078">
        <f ca="1">IF(AND(B1078&lt;Analysis!$B$35,B1078&gt;Analysis!$B$34),INTEGRAL2(AJ1078,$B1078,AK1077,AJ1077,$B1077,Analysis!$B$23),0)</f>
        <v>0</v>
      </c>
      <c r="AM1078">
        <f>Analysis!$B$31*'Flight Input'!U1078+IF('Flight Input'!U1078 &gt; 0,Analysis!$B$32,0)</f>
        <v>0</v>
      </c>
      <c r="AN1078">
        <f ca="1">_xlfn.COVARIANCE.P($AK$102:$AK$1171,AM1078:AM2147)</f>
        <v>0</v>
      </c>
      <c r="AO1078">
        <f t="shared" ca="1" si="2145"/>
        <v>0</v>
      </c>
    </row>
    <row r="1079" spans="1:41" x14ac:dyDescent="0.3">
      <c r="A1079">
        <v>1077</v>
      </c>
      <c r="B1079">
        <f>'Flight Input'!M1079</f>
        <v>25.487355999997817</v>
      </c>
      <c r="C1079">
        <f ca="1">INDIRECT(CONCATENATE("'Flight Input'!",Analysis!$B$2,A1079+2))</f>
        <v>9.850417199999999</v>
      </c>
      <c r="D1079">
        <f t="shared" si="2142"/>
        <v>2.0032999993418343E-2</v>
      </c>
      <c r="F1079">
        <f t="shared" ca="1" si="2146"/>
        <v>251.08084883466742</v>
      </c>
      <c r="G1079">
        <f t="shared" ca="1" si="2147"/>
        <v>3197.9174311846014</v>
      </c>
      <c r="I1079">
        <f>SUM(D$2:D1079)/COUNT(D$2:D1079)</f>
        <v>2.3616300835656807E-2</v>
      </c>
      <c r="J1079">
        <f>D1079/I1079</f>
        <v>0.84827002047550748</v>
      </c>
      <c r="L1079">
        <f ca="1">VARA(C$2:C1079)</f>
        <v>0.15921529857585751</v>
      </c>
      <c r="M1079">
        <f ca="1">(L1079-L1078)/D1079</f>
        <v>-7.3088076278170393E-3</v>
      </c>
      <c r="N1079">
        <f t="shared" ca="1" si="2148"/>
        <v>0.13956222237891572</v>
      </c>
      <c r="O1079" t="b">
        <f ca="1">IF(OR(O1078,M1079*MIN((B1079-B$2)*Analysis!$B$19,1)&gt;Analysis!$B$18),TRUE,FALSE)</f>
        <v>1</v>
      </c>
      <c r="P1079">
        <f ca="1">IF(O1079,P1078,SUM(C$2:C1079)/COUNT(C$2:C1079))</f>
        <v>9.8538943641176484</v>
      </c>
      <c r="Q1079">
        <f ca="1">IF(O1079,C1079-P1079,0)</f>
        <v>-3.4771641176494228E-3</v>
      </c>
      <c r="R1079">
        <f ca="1">R1078+Q1079*$D1079</f>
        <v>0.45103966236408116</v>
      </c>
      <c r="S1079">
        <f t="shared" ca="1" si="2149"/>
        <v>1.3928920765172317</v>
      </c>
      <c r="U1079">
        <f ca="1">MEDIAN2(Q1079,Analysis!$B$5,2)</f>
        <v>-3.4771641176494228E-3</v>
      </c>
      <c r="V1079">
        <f t="shared" ref="V1079:W1079" ca="1" si="2252">V1078+U1079*$D1079</f>
        <v>0.45103966236408116</v>
      </c>
      <c r="W1079">
        <f t="shared" ca="1" si="2252"/>
        <v>1.3928920765172317</v>
      </c>
      <c r="Y1079">
        <f ca="1">AVERAGE2(U1079,Analysis!$B$5,2)</f>
        <v>-3.4771641176494228E-3</v>
      </c>
      <c r="Z1079">
        <f t="shared" ref="Z1079:AA1079" ca="1" si="2253">Z1078+Y1079*$D1079</f>
        <v>0.45103966236408116</v>
      </c>
      <c r="AA1079">
        <f t="shared" ca="1" si="2253"/>
        <v>1.3928920765172317</v>
      </c>
      <c r="AD1079">
        <f ca="1">IF(B1079&gt;0,C1079-Analysis!$B$14,0)</f>
        <v>-6.2989449428609845E-3</v>
      </c>
      <c r="AE1079">
        <f ca="1">IF(B1079&gt;0,AE1078+AD1079*$D1079,0)</f>
        <v>0.37767872676165254</v>
      </c>
      <c r="AF1079">
        <f ca="1">IF(B1079&gt;0,AF1078+AE1079*$D1079,0)</f>
        <v>0.35007893279334684</v>
      </c>
      <c r="AG1079">
        <f ca="1">IF(AND(B1079&gt;Analysis!$B$34,B1079&lt;Analysis!$B$35),FilterInput(AD1079,Analysis!$B$29,Analysis!$B$30),0)</f>
        <v>0</v>
      </c>
      <c r="AH1079">
        <f ca="1">MEDIAN2(AG1079,Analysis!$B$5,2)</f>
        <v>0</v>
      </c>
      <c r="AI1079">
        <f ca="1">AVERAGE2(AH1079,Analysis!$B$6,2)</f>
        <v>0</v>
      </c>
      <c r="AJ1079">
        <f ca="1">INTEGRAL2(AI1079,$B1079,AJ1078,AI1078,$B1078,Analysis!$B$22)</f>
        <v>-0.6523852220626446</v>
      </c>
      <c r="AK1079">
        <f ca="1">IF(AND(B1079&lt;Analysis!$B$35,B1079&gt;Analysis!$B$34),INTEGRAL2(AJ1079,$B1079,AK1078,AJ1078,$B1078,Analysis!$B$23),0)</f>
        <v>0</v>
      </c>
      <c r="AM1079">
        <f>Analysis!$B$31*'Flight Input'!U1079+IF('Flight Input'!U1079 &gt; 0,Analysis!$B$32,0)</f>
        <v>0</v>
      </c>
      <c r="AN1079">
        <f ca="1">_xlfn.COVARIANCE.P($AK$102:$AK$1171,AM1079:AM2148)</f>
        <v>0</v>
      </c>
      <c r="AO1079">
        <f t="shared" ca="1" si="2145"/>
        <v>0</v>
      </c>
    </row>
    <row r="1080" spans="1:41" x14ac:dyDescent="0.3">
      <c r="A1080">
        <v>1078</v>
      </c>
      <c r="B1080">
        <f>'Flight Input'!M1080</f>
        <v>25.512679000006756</v>
      </c>
      <c r="C1080">
        <f ca="1">INDIRECT(CONCATENATE("'Flight Input'!",Analysis!$B$2,A1080+2))</f>
        <v>9.8506232100000002</v>
      </c>
      <c r="D1080">
        <f t="shared" si="2142"/>
        <v>2.5323000008938834E-2</v>
      </c>
      <c r="F1080">
        <f t="shared" ca="1" si="2146"/>
        <v>251.3302961663023</v>
      </c>
      <c r="G1080">
        <f t="shared" ca="1" si="2147"/>
        <v>3204.2818682766674</v>
      </c>
      <c r="I1080">
        <f>SUM(D$2:D1080)/COUNT(D$2:D1080)</f>
        <v>2.36178840445374E-2</v>
      </c>
      <c r="J1080">
        <f>D1080/I1080</f>
        <v>1.0721959664627878</v>
      </c>
      <c r="L1080">
        <f ca="1">VARA(C$2:C1080)</f>
        <v>0.15906913444785925</v>
      </c>
      <c r="M1080">
        <f ca="1">(L1080-L1079)/D1080</f>
        <v>-5.7719909942210712E-3</v>
      </c>
      <c r="N1080">
        <f t="shared" ca="1" si="2148"/>
        <v>8.1352920241867053E-3</v>
      </c>
      <c r="O1080" t="b">
        <f ca="1">IF(OR(O1079,M1080*MIN((B1080-B$2)*Analysis!$B$19,1)&gt;Analysis!$B$18),TRUE,FALSE)</f>
        <v>1</v>
      </c>
      <c r="P1080">
        <f ca="1">IF(O1080,P1079,SUM(C$2:C1080)/COUNT(C$2:C1080))</f>
        <v>9.8538943641176484</v>
      </c>
      <c r="Q1080">
        <f ca="1">IF(O1080,C1080-P1080,0)</f>
        <v>-3.2711541176482228E-3</v>
      </c>
      <c r="R1080">
        <f ca="1">R1079+Q1080*$D1080</f>
        <v>0.45095682692833072</v>
      </c>
      <c r="S1080">
        <f t="shared" ca="1" si="2149"/>
        <v>1.4043116562495688</v>
      </c>
      <c r="U1080">
        <f ca="1">MEDIAN2(Q1080,Analysis!$B$5,2)</f>
        <v>-3.2711541176482228E-3</v>
      </c>
      <c r="V1080">
        <f t="shared" ref="V1080:W1080" ca="1" si="2254">V1079+U1080*$D1080</f>
        <v>0.45095682692833072</v>
      </c>
      <c r="W1080">
        <f t="shared" ca="1" si="2254"/>
        <v>1.4043116562495688</v>
      </c>
      <c r="Y1080">
        <f ca="1">AVERAGE2(U1080,Analysis!$B$5,2)</f>
        <v>-3.2711541176482228E-3</v>
      </c>
      <c r="Z1080">
        <f t="shared" ref="Z1080:AA1080" ca="1" si="2255">Z1079+Y1080*$D1080</f>
        <v>0.45095682692833072</v>
      </c>
      <c r="AA1080">
        <f t="shared" ca="1" si="2255"/>
        <v>1.4043116562495688</v>
      </c>
      <c r="AD1080">
        <f ca="1">IF(B1080&gt;0,C1080-Analysis!$B$14,0)</f>
        <v>-6.0929349428597845E-3</v>
      </c>
      <c r="AE1080">
        <f ca="1">IF(B1080&gt;0,AE1079+AD1080*$D1080,0)</f>
        <v>0.37752443537004005</v>
      </c>
      <c r="AF1080">
        <f ca="1">IF(B1080&gt;0,AF1079+AE1080*$D1080,0)</f>
        <v>0.35963898407359701</v>
      </c>
      <c r="AG1080">
        <f ca="1">IF(AND(B1080&gt;Analysis!$B$34,B1080&lt;Analysis!$B$35),FilterInput(AD1080,Analysis!$B$29,Analysis!$B$30),0)</f>
        <v>0</v>
      </c>
      <c r="AH1080">
        <f ca="1">MEDIAN2(AG1080,Analysis!$B$5,2)</f>
        <v>0</v>
      </c>
      <c r="AI1080">
        <f ca="1">AVERAGE2(AH1080,Analysis!$B$6,2)</f>
        <v>0</v>
      </c>
      <c r="AJ1080">
        <f ca="1">INTEGRAL2(AI1080,$B1080,AJ1079,AI1079,$B1079,Analysis!$B$22)</f>
        <v>-0.6523852220626446</v>
      </c>
      <c r="AK1080">
        <f ca="1">IF(AND(B1080&lt;Analysis!$B$35,B1080&gt;Analysis!$B$34),INTEGRAL2(AJ1080,$B1080,AK1079,AJ1079,$B1079,Analysis!$B$23),0)</f>
        <v>0</v>
      </c>
      <c r="AM1080">
        <f>Analysis!$B$31*'Flight Input'!U1080+IF('Flight Input'!U1080 &gt; 0,Analysis!$B$32,0)</f>
        <v>0</v>
      </c>
      <c r="AN1080">
        <f ca="1">_xlfn.COVARIANCE.P($AK$102:$AK$1171,AM1080:AM2149)</f>
        <v>0</v>
      </c>
      <c r="AO1080">
        <f t="shared" ca="1" si="2145"/>
        <v>0</v>
      </c>
    </row>
    <row r="1081" spans="1:41" x14ac:dyDescent="0.3">
      <c r="A1081">
        <v>1079</v>
      </c>
      <c r="B1081">
        <f>'Flight Input'!M1081</f>
        <v>25.532206999996561</v>
      </c>
      <c r="C1081">
        <f ca="1">INDIRECT(CONCATENATE("'Flight Input'!",Analysis!$B$2,A1081+2))</f>
        <v>9.8506918800000012</v>
      </c>
      <c r="D1081">
        <f t="shared" si="2142"/>
        <v>1.9527999989804812E-2</v>
      </c>
      <c r="F1081">
        <f t="shared" ca="1" si="2146"/>
        <v>251.52266047723452</v>
      </c>
      <c r="G1081">
        <f t="shared" ca="1" si="2147"/>
        <v>3209.1936027879024</v>
      </c>
      <c r="I1081">
        <f>SUM(D$2:D1081)/COUNT(D$2:D1081)</f>
        <v>2.3614093605191032E-2</v>
      </c>
      <c r="J1081">
        <f>D1081/I1081</f>
        <v>0.8269637749514136</v>
      </c>
      <c r="L1081">
        <f ca="1">VARA(C$2:C1081)</f>
        <v>0.15892323325320501</v>
      </c>
      <c r="M1081">
        <f ca="1">(L1081-L1080)/D1081</f>
        <v>-7.4713844085627394E-3</v>
      </c>
      <c r="N1081">
        <f t="shared" ca="1" si="2148"/>
        <v>3.516489145680222E-3</v>
      </c>
      <c r="O1081" t="b">
        <f ca="1">IF(OR(O1080,M1081*MIN((B1081-B$2)*Analysis!$B$19,1)&gt;Analysis!$B$18),TRUE,FALSE)</f>
        <v>1</v>
      </c>
      <c r="P1081">
        <f ca="1">IF(O1081,P1080,SUM(C$2:C1081)/COUNT(C$2:C1081))</f>
        <v>9.8538943641176484</v>
      </c>
      <c r="Q1081">
        <f ca="1">IF(O1081,C1081-P1081,0)</f>
        <v>-3.2024841176472307E-3</v>
      </c>
      <c r="R1081">
        <f ca="1">R1080+Q1081*$D1081</f>
        <v>0.45089428881851396</v>
      </c>
      <c r="S1081">
        <f t="shared" ca="1" si="2149"/>
        <v>1.4131167199170198</v>
      </c>
      <c r="U1081">
        <f ca="1">MEDIAN2(Q1081,Analysis!$B$5,2)</f>
        <v>-3.2024841176472307E-3</v>
      </c>
      <c r="V1081">
        <f t="shared" ref="V1081:W1081" ca="1" si="2256">V1080+U1081*$D1081</f>
        <v>0.45089428881851396</v>
      </c>
      <c r="W1081">
        <f t="shared" ca="1" si="2256"/>
        <v>1.4131167199170198</v>
      </c>
      <c r="Y1081">
        <f ca="1">AVERAGE2(U1081,Analysis!$B$5,2)</f>
        <v>-3.2024841176472307E-3</v>
      </c>
      <c r="Z1081">
        <f t="shared" ref="Z1081:AA1081" ca="1" si="2257">Z1080+Y1081*$D1081</f>
        <v>0.45089428881851396</v>
      </c>
      <c r="AA1081">
        <f t="shared" ca="1" si="2257"/>
        <v>1.4131167199170198</v>
      </c>
      <c r="AD1081">
        <f ca="1">IF(B1081&gt;0,C1081-Analysis!$B$14,0)</f>
        <v>-6.0242649428587924E-3</v>
      </c>
      <c r="AE1081">
        <f ca="1">IF(B1081&gt;0,AE1080+AD1081*$D1081,0)</f>
        <v>0.37740679352429729</v>
      </c>
      <c r="AF1081">
        <f ca="1">IF(B1081&gt;0,AF1080+AE1081*$D1081,0)</f>
        <v>0.36700898393369175</v>
      </c>
      <c r="AG1081">
        <f ca="1">IF(AND(B1081&gt;Analysis!$B$34,B1081&lt;Analysis!$B$35),FilterInput(AD1081,Analysis!$B$29,Analysis!$B$30),0)</f>
        <v>0</v>
      </c>
      <c r="AH1081">
        <f ca="1">MEDIAN2(AG1081,Analysis!$B$5,2)</f>
        <v>0</v>
      </c>
      <c r="AI1081">
        <f ca="1">AVERAGE2(AH1081,Analysis!$B$6,2)</f>
        <v>0</v>
      </c>
      <c r="AJ1081">
        <f ca="1">INTEGRAL2(AI1081,$B1081,AJ1080,AI1080,$B1080,Analysis!$B$22)</f>
        <v>-0.6523852220626446</v>
      </c>
      <c r="AK1081">
        <f ca="1">IF(AND(B1081&lt;Analysis!$B$35,B1081&gt;Analysis!$B$34),INTEGRAL2(AJ1081,$B1081,AK1080,AJ1080,$B1080,Analysis!$B$23),0)</f>
        <v>0</v>
      </c>
      <c r="AM1081">
        <f>Analysis!$B$31*'Flight Input'!U1081+IF('Flight Input'!U1081 &gt; 0,Analysis!$B$32,0)</f>
        <v>0</v>
      </c>
      <c r="AN1081">
        <f ca="1">_xlfn.COVARIANCE.P($AK$102:$AK$1171,AM1081:AM2150)</f>
        <v>0</v>
      </c>
      <c r="AO1081">
        <f t="shared" ca="1" si="2145"/>
        <v>0</v>
      </c>
    </row>
    <row r="1082" spans="1:41" x14ac:dyDescent="0.3">
      <c r="A1082">
        <v>1080</v>
      </c>
      <c r="B1082">
        <f>'Flight Input'!M1082</f>
        <v>25.550080000000889</v>
      </c>
      <c r="C1082">
        <f ca="1">INDIRECT(CONCATENATE("'Flight Input'!",Analysis!$B$2,A1082+2))</f>
        <v>9.8506820699999995</v>
      </c>
      <c r="D1082">
        <f t="shared" si="2142"/>
        <v>1.7873000004328787E-2</v>
      </c>
      <c r="F1082">
        <f t="shared" ca="1" si="2146"/>
        <v>251.69872171791428</v>
      </c>
      <c r="G1082">
        <f t="shared" ca="1" si="2147"/>
        <v>3213.6922140422562</v>
      </c>
      <c r="I1082">
        <f>SUM(D$2:D1082)/COUNT(D$2:D1082)</f>
        <v>2.3608777777782825E-2</v>
      </c>
      <c r="J1082">
        <f>D1082/I1082</f>
        <v>0.75704893207763924</v>
      </c>
      <c r="L1082">
        <f ca="1">VARA(C$2:C1082)</f>
        <v>0.1587776001686414</v>
      </c>
      <c r="M1082">
        <f ca="1">(L1082-L1081)/D1082</f>
        <v>-8.1482171167873516E-3</v>
      </c>
      <c r="N1082">
        <f t="shared" ca="1" si="2148"/>
        <v>-5.4887260109038032E-4</v>
      </c>
      <c r="O1082" t="b">
        <f ca="1">IF(OR(O1081,M1082*MIN((B1082-B$2)*Analysis!$B$19,1)&gt;Analysis!$B$18),TRUE,FALSE)</f>
        <v>1</v>
      </c>
      <c r="P1082">
        <f ca="1">IF(O1082,P1081,SUM(C$2:C1082)/COUNT(C$2:C1082))</f>
        <v>9.8538943641176484</v>
      </c>
      <c r="Q1082">
        <f ca="1">IF(O1082,C1082-P1082,0)</f>
        <v>-3.2122941176488951E-3</v>
      </c>
      <c r="R1082">
        <f ca="1">R1081+Q1082*$D1082</f>
        <v>0.45083687548573531</v>
      </c>
      <c r="S1082">
        <f t="shared" ca="1" si="2149"/>
        <v>1.421174527394528</v>
      </c>
      <c r="U1082">
        <f ca="1">MEDIAN2(Q1082,Analysis!$B$5,2)</f>
        <v>-3.2122941176488951E-3</v>
      </c>
      <c r="V1082">
        <f t="shared" ref="V1082:W1082" ca="1" si="2258">V1081+U1082*$D1082</f>
        <v>0.45083687548573531</v>
      </c>
      <c r="W1082">
        <f t="shared" ca="1" si="2258"/>
        <v>1.421174527394528</v>
      </c>
      <c r="Y1082">
        <f ca="1">AVERAGE2(U1082,Analysis!$B$5,2)</f>
        <v>-3.2122941176488951E-3</v>
      </c>
      <c r="Z1082">
        <f t="shared" ref="Z1082:AA1082" ca="1" si="2259">Z1081+Y1082*$D1082</f>
        <v>0.45083687548573531</v>
      </c>
      <c r="AA1082">
        <f t="shared" ca="1" si="2259"/>
        <v>1.421174527394528</v>
      </c>
      <c r="AD1082">
        <f ca="1">IF(B1082&gt;0,C1082-Analysis!$B$14,0)</f>
        <v>-6.0340749428604568E-3</v>
      </c>
      <c r="AE1082">
        <f ca="1">IF(B1082&gt;0,AE1081+AD1082*$D1082,0)</f>
        <v>0.37729894650281742</v>
      </c>
      <c r="AF1082">
        <f ca="1">IF(B1082&gt;0,AF1081+AE1082*$D1082,0)</f>
        <v>0.37375244800616986</v>
      </c>
      <c r="AG1082">
        <f ca="1">IF(AND(B1082&gt;Analysis!$B$34,B1082&lt;Analysis!$B$35),FilterInput(AD1082,Analysis!$B$29,Analysis!$B$30),0)</f>
        <v>0</v>
      </c>
      <c r="AH1082">
        <f ca="1">MEDIAN2(AG1082,Analysis!$B$5,2)</f>
        <v>0</v>
      </c>
      <c r="AI1082">
        <f ca="1">AVERAGE2(AH1082,Analysis!$B$6,2)</f>
        <v>0</v>
      </c>
      <c r="AJ1082">
        <f ca="1">INTEGRAL2(AI1082,$B1082,AJ1081,AI1081,$B1081,Analysis!$B$22)</f>
        <v>-0.6523852220626446</v>
      </c>
      <c r="AK1082">
        <f ca="1">IF(AND(B1082&lt;Analysis!$B$35,B1082&gt;Analysis!$B$34),INTEGRAL2(AJ1082,$B1082,AK1081,AJ1081,$B1081,Analysis!$B$23),0)</f>
        <v>0</v>
      </c>
      <c r="AM1082">
        <f>Analysis!$B$31*'Flight Input'!U1082+IF('Flight Input'!U1082 &gt; 0,Analysis!$B$32,0)</f>
        <v>0</v>
      </c>
      <c r="AN1082">
        <f ca="1">_xlfn.COVARIANCE.P($AK$102:$AK$1171,AM1082:AM2151)</f>
        <v>0</v>
      </c>
      <c r="AO1082">
        <f t="shared" ca="1" si="2145"/>
        <v>0</v>
      </c>
    </row>
    <row r="1083" spans="1:41" x14ac:dyDescent="0.3">
      <c r="A1083">
        <v>1081</v>
      </c>
      <c r="B1083">
        <f>'Flight Input'!M1083</f>
        <v>25.568671999993967</v>
      </c>
      <c r="C1083">
        <f ca="1">INDIRECT(CONCATENATE("'Flight Input'!",Analysis!$B$2,A1083+2))</f>
        <v>9.8508488400000012</v>
      </c>
      <c r="D1083">
        <f t="shared" si="2142"/>
        <v>1.8591999993077479E-2</v>
      </c>
      <c r="F1083">
        <f t="shared" ca="1" si="2146"/>
        <v>251.88186869947936</v>
      </c>
      <c r="G1083">
        <f t="shared" ca="1" si="2147"/>
        <v>3218.3752017433731</v>
      </c>
      <c r="I1083">
        <f>SUM(D$2:D1083)/COUNT(D$2:D1083)</f>
        <v>2.3604136910266912E-2</v>
      </c>
      <c r="J1083">
        <f>D1083/I1083</f>
        <v>0.78765853899918103</v>
      </c>
      <c r="L1083">
        <f ca="1">VARA(C$2:C1083)</f>
        <v>0.15863222127176344</v>
      </c>
      <c r="M1083">
        <f ca="1">(L1083-L1082)/D1083</f>
        <v>-7.8194329244886257E-3</v>
      </c>
      <c r="N1083">
        <f t="shared" ca="1" si="2148"/>
        <v>8.96998709465055E-3</v>
      </c>
      <c r="O1083" t="b">
        <f ca="1">IF(OR(O1082,M1083*MIN((B1083-B$2)*Analysis!$B$19,1)&gt;Analysis!$B$18),TRUE,FALSE)</f>
        <v>1</v>
      </c>
      <c r="P1083">
        <f ca="1">IF(O1083,P1082,SUM(C$2:C1083)/COUNT(C$2:C1083))</f>
        <v>9.8538943641176484</v>
      </c>
      <c r="Q1083">
        <f ca="1">IF(O1083,C1083-P1083,0)</f>
        <v>-3.045524117647247E-3</v>
      </c>
      <c r="R1083">
        <f ca="1">R1082+Q1083*$D1083</f>
        <v>0.45078025310136111</v>
      </c>
      <c r="S1083">
        <f t="shared" ca="1" si="2149"/>
        <v>1.429555433857068</v>
      </c>
      <c r="U1083">
        <f ca="1">MEDIAN2(Q1083,Analysis!$B$5,2)</f>
        <v>-3.045524117647247E-3</v>
      </c>
      <c r="V1083">
        <f t="shared" ref="V1083:W1083" ca="1" si="2260">V1082+U1083*$D1083</f>
        <v>0.45078025310136111</v>
      </c>
      <c r="W1083">
        <f t="shared" ca="1" si="2260"/>
        <v>1.429555433857068</v>
      </c>
      <c r="Y1083">
        <f ca="1">AVERAGE2(U1083,Analysis!$B$5,2)</f>
        <v>-3.045524117647247E-3</v>
      </c>
      <c r="Z1083">
        <f t="shared" ref="Z1083:AA1083" ca="1" si="2261">Z1082+Y1083*$D1083</f>
        <v>0.45078025310136111</v>
      </c>
      <c r="AA1083">
        <f t="shared" ca="1" si="2261"/>
        <v>1.429555433857068</v>
      </c>
      <c r="AD1083">
        <f ca="1">IF(B1083&gt;0,C1083-Analysis!$B$14,0)</f>
        <v>-5.8673049428588087E-3</v>
      </c>
      <c r="AE1083">
        <f ca="1">IF(B1083&gt;0,AE1082+AD1083*$D1083,0)</f>
        <v>0.37718986156936041</v>
      </c>
      <c r="AF1083">
        <f ca="1">IF(B1083&gt;0,AF1082+AE1083*$D1083,0)</f>
        <v>0.38076516190985632</v>
      </c>
      <c r="AG1083">
        <f ca="1">IF(AND(B1083&gt;Analysis!$B$34,B1083&lt;Analysis!$B$35),FilterInput(AD1083,Analysis!$B$29,Analysis!$B$30),0)</f>
        <v>0</v>
      </c>
      <c r="AH1083">
        <f ca="1">MEDIAN2(AG1083,Analysis!$B$5,2)</f>
        <v>0</v>
      </c>
      <c r="AI1083">
        <f ca="1">AVERAGE2(AH1083,Analysis!$B$6,2)</f>
        <v>0</v>
      </c>
      <c r="AJ1083">
        <f ca="1">INTEGRAL2(AI1083,$B1083,AJ1082,AI1082,$B1082,Analysis!$B$22)</f>
        <v>-0.6523852220626446</v>
      </c>
      <c r="AK1083">
        <f ca="1">IF(AND(B1083&lt;Analysis!$B$35,B1083&gt;Analysis!$B$34),INTEGRAL2(AJ1083,$B1083,AK1082,AJ1082,$B1082,Analysis!$B$23),0)</f>
        <v>0</v>
      </c>
      <c r="AM1083">
        <f>Analysis!$B$31*'Flight Input'!U1083+IF('Flight Input'!U1083 &gt; 0,Analysis!$B$32,0)</f>
        <v>0</v>
      </c>
      <c r="AN1083">
        <f ca="1">_xlfn.COVARIANCE.P($AK$102:$AK$1171,AM1083:AM2152)</f>
        <v>0</v>
      </c>
      <c r="AO1083">
        <f t="shared" ca="1" si="2145"/>
        <v>0</v>
      </c>
    </row>
    <row r="1084" spans="1:41" x14ac:dyDescent="0.3">
      <c r="A1084">
        <v>1082</v>
      </c>
      <c r="B1084">
        <f>'Flight Input'!M1084</f>
        <v>25.591994999995222</v>
      </c>
      <c r="C1084">
        <f ca="1">INDIRECT(CONCATENATE("'Flight Input'!",Analysis!$B$2,A1084+2))</f>
        <v>9.8508390299999995</v>
      </c>
      <c r="D1084">
        <f t="shared" si="2142"/>
        <v>2.3323000001255423E-2</v>
      </c>
      <c r="F1084">
        <f t="shared" ca="1" si="2146"/>
        <v>252.11161981818842</v>
      </c>
      <c r="G1084">
        <f t="shared" ca="1" si="2147"/>
        <v>3224.2552010527093</v>
      </c>
      <c r="I1084">
        <f>SUM(D$2:D1084)/COUNT(D$2:D1084)</f>
        <v>2.3603877079482243E-2</v>
      </c>
      <c r="J1084">
        <f>D1084/I1084</f>
        <v>0.98810038379368725</v>
      </c>
      <c r="L1084">
        <f ca="1">VARA(C$2:C1084)</f>
        <v>0.15848710905692362</v>
      </c>
      <c r="M1084">
        <f ca="1">(L1084-L1083)/D1084</f>
        <v>-6.2218503122241711E-3</v>
      </c>
      <c r="N1084">
        <f t="shared" ca="1" si="2148"/>
        <v>-4.2061484376522195E-4</v>
      </c>
      <c r="O1084" t="b">
        <f ca="1">IF(OR(O1083,M1084*MIN((B1084-B$2)*Analysis!$B$19,1)&gt;Analysis!$B$18),TRUE,FALSE)</f>
        <v>1</v>
      </c>
      <c r="P1084">
        <f ca="1">IF(O1084,P1083,SUM(C$2:C1084)/COUNT(C$2:C1084))</f>
        <v>9.8538943641176484</v>
      </c>
      <c r="Q1084">
        <f ca="1">IF(O1084,C1084-P1084,0)</f>
        <v>-3.0553341176489113E-3</v>
      </c>
      <c r="R1084">
        <f ca="1">R1083+Q1084*$D1084</f>
        <v>0.45070899354373134</v>
      </c>
      <c r="S1084">
        <f t="shared" ca="1" si="2149"/>
        <v>1.4400673197140543</v>
      </c>
      <c r="U1084">
        <f ca="1">MEDIAN2(Q1084,Analysis!$B$5,2)</f>
        <v>-3.0553341176489113E-3</v>
      </c>
      <c r="V1084">
        <f t="shared" ref="V1084:W1084" ca="1" si="2262">V1083+U1084*$D1084</f>
        <v>0.45070899354373134</v>
      </c>
      <c r="W1084">
        <f t="shared" ca="1" si="2262"/>
        <v>1.4400673197140543</v>
      </c>
      <c r="Y1084">
        <f ca="1">AVERAGE2(U1084,Analysis!$B$5,2)</f>
        <v>-3.0553341176489113E-3</v>
      </c>
      <c r="Z1084">
        <f t="shared" ref="Z1084:AA1084" ca="1" si="2263">Z1083+Y1084*$D1084</f>
        <v>0.45070899354373134</v>
      </c>
      <c r="AA1084">
        <f t="shared" ca="1" si="2263"/>
        <v>1.4400673197140543</v>
      </c>
      <c r="AD1084">
        <f ca="1">IF(B1084&gt;0,C1084-Analysis!$B$14,0)</f>
        <v>-5.877114942860473E-3</v>
      </c>
      <c r="AE1084">
        <f ca="1">IF(B1084&gt;0,AE1083+AD1084*$D1084,0)</f>
        <v>0.37705278961754068</v>
      </c>
      <c r="AF1084">
        <f ca="1">IF(B1084&gt;0,AF1083+AE1084*$D1084,0)</f>
        <v>0.38955916412257957</v>
      </c>
      <c r="AG1084">
        <f ca="1">IF(AND(B1084&gt;Analysis!$B$34,B1084&lt;Analysis!$B$35),FilterInput(AD1084,Analysis!$B$29,Analysis!$B$30),0)</f>
        <v>0</v>
      </c>
      <c r="AH1084">
        <f ca="1">MEDIAN2(AG1084,Analysis!$B$5,2)</f>
        <v>0</v>
      </c>
      <c r="AI1084">
        <f ca="1">AVERAGE2(AH1084,Analysis!$B$6,2)</f>
        <v>0</v>
      </c>
      <c r="AJ1084">
        <f ca="1">INTEGRAL2(AI1084,$B1084,AJ1083,AI1083,$B1083,Analysis!$B$22)</f>
        <v>-0.6523852220626446</v>
      </c>
      <c r="AK1084">
        <f ca="1">IF(AND(B1084&lt;Analysis!$B$35,B1084&gt;Analysis!$B$34),INTEGRAL2(AJ1084,$B1084,AK1083,AJ1083,$B1083,Analysis!$B$23),0)</f>
        <v>0</v>
      </c>
      <c r="AM1084">
        <f>Analysis!$B$31*'Flight Input'!U1084+IF('Flight Input'!U1084 &gt; 0,Analysis!$B$32,0)</f>
        <v>0</v>
      </c>
      <c r="AN1084">
        <f ca="1">_xlfn.COVARIANCE.P($AK$102:$AK$1171,AM1084:AM2153)</f>
        <v>0</v>
      </c>
      <c r="AO1084">
        <f t="shared" ca="1" si="2145"/>
        <v>0</v>
      </c>
    </row>
    <row r="1085" spans="1:41" x14ac:dyDescent="0.3">
      <c r="A1085">
        <v>1083</v>
      </c>
      <c r="B1085">
        <f>'Flight Input'!M1085</f>
        <v>25.604158999994979</v>
      </c>
      <c r="C1085">
        <f ca="1">INDIRECT(CONCATENATE("'Flight Input'!",Analysis!$B$2,A1085+2))</f>
        <v>9.8354863800000008</v>
      </c>
      <c r="D1085">
        <f t="shared" si="2142"/>
        <v>1.2163999999756925E-2</v>
      </c>
      <c r="F1085">
        <f t="shared" ca="1" si="2146"/>
        <v>252.23125867451233</v>
      </c>
      <c r="G1085">
        <f t="shared" ca="1" si="2147"/>
        <v>3227.3233420831648</v>
      </c>
      <c r="I1085">
        <f>SUM(D$2:D1085)/COUNT(D$2:D1085)</f>
        <v>2.3593313942751194E-2</v>
      </c>
      <c r="J1085">
        <f>D1085/I1085</f>
        <v>0.51556979359799471</v>
      </c>
      <c r="L1085">
        <f ca="1">VARA(C$2:C1085)</f>
        <v>0.158343619354708</v>
      </c>
      <c r="M1085">
        <f ca="1">(L1085-L1084)/D1085</f>
        <v>-1.1796259636507975E-2</v>
      </c>
      <c r="N1085">
        <f t="shared" ca="1" si="2148"/>
        <v>-1.262138276907723</v>
      </c>
      <c r="O1085" t="b">
        <f ca="1">IF(OR(O1084,M1085*MIN((B1085-B$2)*Analysis!$B$19,1)&gt;Analysis!$B$18),TRUE,FALSE)</f>
        <v>1</v>
      </c>
      <c r="P1085">
        <f ca="1">IF(O1085,P1084,SUM(C$2:C1085)/COUNT(C$2:C1085))</f>
        <v>9.8538943641176484</v>
      </c>
      <c r="Q1085">
        <f ca="1">IF(O1085,C1085-P1085,0)</f>
        <v>-1.8407984117647658E-2</v>
      </c>
      <c r="R1085">
        <f ca="1">R1084+Q1085*$D1085</f>
        <v>0.45048507882492878</v>
      </c>
      <c r="S1085">
        <f t="shared" ca="1" si="2149"/>
        <v>1.4455470202127711</v>
      </c>
      <c r="U1085">
        <f ca="1">MEDIAN2(Q1085,Analysis!$B$5,2)</f>
        <v>-1.8407984117647658E-2</v>
      </c>
      <c r="V1085">
        <f t="shared" ref="V1085:W1085" ca="1" si="2264">V1084+U1085*$D1085</f>
        <v>0.45048507882492878</v>
      </c>
      <c r="W1085">
        <f t="shared" ca="1" si="2264"/>
        <v>1.4455470202127711</v>
      </c>
      <c r="Y1085">
        <f ca="1">AVERAGE2(U1085,Analysis!$B$5,2)</f>
        <v>-1.8407984117647658E-2</v>
      </c>
      <c r="Z1085">
        <f t="shared" ref="Z1085:AA1085" ca="1" si="2265">Z1084+Y1085*$D1085</f>
        <v>0.45048507882492878</v>
      </c>
      <c r="AA1085">
        <f t="shared" ca="1" si="2265"/>
        <v>1.4455470202127711</v>
      </c>
      <c r="AD1085">
        <f ca="1">IF(B1085&gt;0,C1085-Analysis!$B$14,0)</f>
        <v>-2.1229764942859219E-2</v>
      </c>
      <c r="AE1085">
        <f ca="1">IF(B1085&gt;0,AE1084+AD1085*$D1085,0)</f>
        <v>0.37679455075678092</v>
      </c>
      <c r="AF1085">
        <f ca="1">IF(B1085&gt;0,AF1084+AE1085*$D1085,0)</f>
        <v>0.39414249303789345</v>
      </c>
      <c r="AG1085">
        <f ca="1">IF(AND(B1085&gt;Analysis!$B$34,B1085&lt;Analysis!$B$35),FilterInput(AD1085,Analysis!$B$29,Analysis!$B$30),0)</f>
        <v>0</v>
      </c>
      <c r="AH1085">
        <f ca="1">MEDIAN2(AG1085,Analysis!$B$5,2)</f>
        <v>0</v>
      </c>
      <c r="AI1085">
        <f ca="1">AVERAGE2(AH1085,Analysis!$B$6,2)</f>
        <v>0</v>
      </c>
      <c r="AJ1085">
        <f ca="1">INTEGRAL2(AI1085,$B1085,AJ1084,AI1084,$B1084,Analysis!$B$22)</f>
        <v>-0.6523852220626446</v>
      </c>
      <c r="AK1085">
        <f ca="1">IF(AND(B1085&lt;Analysis!$B$35,B1085&gt;Analysis!$B$34),INTEGRAL2(AJ1085,$B1085,AK1084,AJ1084,$B1084,Analysis!$B$23),0)</f>
        <v>0</v>
      </c>
      <c r="AM1085">
        <f>Analysis!$B$31*'Flight Input'!U1085+IF('Flight Input'!U1085 &gt; 0,Analysis!$B$32,0)</f>
        <v>0</v>
      </c>
      <c r="AN1085">
        <f ca="1">_xlfn.COVARIANCE.P($AK$102:$AK$1171,AM1085:AM2154)</f>
        <v>0</v>
      </c>
      <c r="AO1085">
        <f t="shared" ca="1" si="2145"/>
        <v>0</v>
      </c>
    </row>
    <row r="1086" spans="1:41" x14ac:dyDescent="0.3">
      <c r="A1086">
        <v>1084</v>
      </c>
      <c r="B1086">
        <f>'Flight Input'!M1086</f>
        <v>25.62855199999467</v>
      </c>
      <c r="C1086">
        <f ca="1">INDIRECT(CONCATENATE("'Flight Input'!",Analysis!$B$2,A1086+2))</f>
        <v>9.7665122699999998</v>
      </c>
      <c r="D1086">
        <f t="shared" si="2142"/>
        <v>2.4392999999690801E-2</v>
      </c>
      <c r="F1086">
        <f t="shared" ca="1" si="2146"/>
        <v>252.46949320831143</v>
      </c>
      <c r="G1086">
        <f t="shared" ca="1" si="2147"/>
        <v>3233.4818304309169</v>
      </c>
      <c r="I1086">
        <f>SUM(D$2:D1086)/COUNT(D$2:D1086)</f>
        <v>2.3594051660515897E-2</v>
      </c>
      <c r="J1086">
        <f>D1086/I1086</f>
        <v>1.0338622781144422</v>
      </c>
      <c r="L1086">
        <f ca="1">VARA(C$2:C1086)</f>
        <v>0.1582118355457563</v>
      </c>
      <c r="M1086">
        <f ca="1">(L1086-L1085)/D1086</f>
        <v>-5.4025256816864695E-3</v>
      </c>
      <c r="N1086">
        <f t="shared" ca="1" si="2148"/>
        <v>-2.8276189890901189</v>
      </c>
      <c r="O1086" t="b">
        <f ca="1">IF(OR(O1085,M1086*MIN((B1086-B$2)*Analysis!$B$19,1)&gt;Analysis!$B$18),TRUE,FALSE)</f>
        <v>1</v>
      </c>
      <c r="P1086">
        <f ca="1">IF(O1086,P1085,SUM(C$2:C1086)/COUNT(C$2:C1086))</f>
        <v>9.8538943641176484</v>
      </c>
      <c r="Q1086">
        <f ca="1">IF(O1086,C1086-P1086,0)</f>
        <v>-8.7382094117648634E-2</v>
      </c>
      <c r="R1086">
        <f ca="1">R1085+Q1086*$D1086</f>
        <v>0.44835356740314397</v>
      </c>
      <c r="S1086">
        <f t="shared" ca="1" si="2149"/>
        <v>1.4564837087822975</v>
      </c>
      <c r="U1086">
        <f ca="1">MEDIAN2(Q1086,Analysis!$B$5,2)</f>
        <v>-8.7382094117648634E-2</v>
      </c>
      <c r="V1086">
        <f t="shared" ref="V1086:W1086" ca="1" si="2266">V1085+U1086*$D1086</f>
        <v>0.44835356740314397</v>
      </c>
      <c r="W1086">
        <f t="shared" ca="1" si="2266"/>
        <v>1.4564837087822975</v>
      </c>
      <c r="Y1086">
        <f ca="1">AVERAGE2(U1086,Analysis!$B$5,2)</f>
        <v>-8.7382094117648634E-2</v>
      </c>
      <c r="Z1086">
        <f t="shared" ref="Z1086:AA1086" ca="1" si="2267">Z1085+Y1086*$D1086</f>
        <v>0.44835356740314397</v>
      </c>
      <c r="AA1086">
        <f t="shared" ca="1" si="2267"/>
        <v>1.4564837087822975</v>
      </c>
      <c r="AD1086">
        <f ca="1">IF(B1086&gt;0,C1086-Analysis!$B$14,0)</f>
        <v>-9.0203874942860196E-2</v>
      </c>
      <c r="AE1086">
        <f ca="1">IF(B1086&gt;0,AE1085+AD1086*$D1086,0)</f>
        <v>0.37459420763532764</v>
      </c>
      <c r="AF1086">
        <f ca="1">IF(B1086&gt;0,AF1085+AE1086*$D1086,0)</f>
        <v>0.40327996954462619</v>
      </c>
      <c r="AG1086">
        <f ca="1">IF(AND(B1086&gt;Analysis!$B$34,B1086&lt;Analysis!$B$35),FilterInput(AD1086,Analysis!$B$29,Analysis!$B$30),0)</f>
        <v>0</v>
      </c>
      <c r="AH1086">
        <f ca="1">MEDIAN2(AG1086,Analysis!$B$5,2)</f>
        <v>0</v>
      </c>
      <c r="AI1086">
        <f ca="1">AVERAGE2(AH1086,Analysis!$B$6,2)</f>
        <v>0</v>
      </c>
      <c r="AJ1086">
        <f ca="1">INTEGRAL2(AI1086,$B1086,AJ1085,AI1085,$B1085,Analysis!$B$22)</f>
        <v>-0.6523852220626446</v>
      </c>
      <c r="AK1086">
        <f ca="1">IF(AND(B1086&lt;Analysis!$B$35,B1086&gt;Analysis!$B$34),INTEGRAL2(AJ1086,$B1086,AK1085,AJ1085,$B1085,Analysis!$B$23),0)</f>
        <v>0</v>
      </c>
      <c r="AM1086">
        <f>Analysis!$B$31*'Flight Input'!U1086+IF('Flight Input'!U1086 &gt; 0,Analysis!$B$32,0)</f>
        <v>0</v>
      </c>
      <c r="AN1086">
        <f ca="1">_xlfn.COVARIANCE.P($AK$102:$AK$1171,AM1086:AM2155)</f>
        <v>0</v>
      </c>
      <c r="AO1086">
        <f t="shared" ca="1" si="2145"/>
        <v>0</v>
      </c>
    </row>
    <row r="1087" spans="1:41" x14ac:dyDescent="0.3">
      <c r="A1087">
        <v>1085</v>
      </c>
      <c r="B1087">
        <f>'Flight Input'!M1087</f>
        <v>25.64916099999391</v>
      </c>
      <c r="C1087">
        <f ca="1">INDIRECT(CONCATENATE("'Flight Input'!",Analysis!$B$2,A1087+2))</f>
        <v>9.7670616300000006</v>
      </c>
      <c r="D1087">
        <f t="shared" si="2142"/>
        <v>2.0608999999240041E-2</v>
      </c>
      <c r="F1087">
        <f t="shared" ca="1" si="2146"/>
        <v>252.67078258143667</v>
      </c>
      <c r="G1087">
        <f t="shared" ca="1" si="2147"/>
        <v>3238.6891225889458</v>
      </c>
      <c r="I1087">
        <f>SUM(D$2:D1087)/COUNT(D$2:D1087)</f>
        <v>2.3591300460828087E-2</v>
      </c>
      <c r="J1087">
        <f>D1087/I1087</f>
        <v>0.87358473660492042</v>
      </c>
      <c r="L1087">
        <f ca="1">VARA(C$2:C1087)</f>
        <v>0.15808014278390453</v>
      </c>
      <c r="M1087">
        <f ca="1">(L1087-L1086)/D1087</f>
        <v>-6.3900607432005978E-3</v>
      </c>
      <c r="N1087">
        <f t="shared" ca="1" si="2148"/>
        <v>2.6656315203119469E-2</v>
      </c>
      <c r="O1087" t="b">
        <f ca="1">IF(OR(O1086,M1087*MIN((B1087-B$2)*Analysis!$B$19,1)&gt;Analysis!$B$18),TRUE,FALSE)</f>
        <v>1</v>
      </c>
      <c r="P1087">
        <f ca="1">IF(O1087,P1086,SUM(C$2:C1087)/COUNT(C$2:C1087))</f>
        <v>9.8538943641176484</v>
      </c>
      <c r="Q1087">
        <f ca="1">IF(O1087,C1087-P1087,0)</f>
        <v>-8.6832734117647803E-2</v>
      </c>
      <c r="R1087">
        <f ca="1">R1086+Q1087*$D1087</f>
        <v>0.44656403158577934</v>
      </c>
      <c r="S1087">
        <f t="shared" ca="1" si="2149"/>
        <v>1.4656869469089095</v>
      </c>
      <c r="U1087">
        <f ca="1">MEDIAN2(Q1087,Analysis!$B$5,2)</f>
        <v>-8.6832734117647803E-2</v>
      </c>
      <c r="V1087">
        <f t="shared" ref="V1087:W1087" ca="1" si="2268">V1086+U1087*$D1087</f>
        <v>0.44656403158577934</v>
      </c>
      <c r="W1087">
        <f t="shared" ca="1" si="2268"/>
        <v>1.4656869469089095</v>
      </c>
      <c r="Y1087">
        <f ca="1">AVERAGE2(U1087,Analysis!$B$5,2)</f>
        <v>-8.6832734117647803E-2</v>
      </c>
      <c r="Z1087">
        <f t="shared" ref="Z1087:AA1087" ca="1" si="2269">Z1086+Y1087*$D1087</f>
        <v>0.44656403158577934</v>
      </c>
      <c r="AA1087">
        <f t="shared" ca="1" si="2269"/>
        <v>1.4656869469089095</v>
      </c>
      <c r="AD1087">
        <f ca="1">IF(B1087&gt;0,C1087-Analysis!$B$14,0)</f>
        <v>-8.9654514942859365E-2</v>
      </c>
      <c r="AE1087">
        <f ca="1">IF(B1087&gt;0,AE1086+AD1087*$D1087,0)</f>
        <v>0.3727465177369384</v>
      </c>
      <c r="AF1087">
        <f ca="1">IF(B1087&gt;0,AF1086+AE1087*$D1087,0)</f>
        <v>0.41096190252838349</v>
      </c>
      <c r="AG1087">
        <f ca="1">IF(AND(B1087&gt;Analysis!$B$34,B1087&lt;Analysis!$B$35),FilterInput(AD1087,Analysis!$B$29,Analysis!$B$30),0)</f>
        <v>0</v>
      </c>
      <c r="AH1087">
        <f ca="1">MEDIAN2(AG1087,Analysis!$B$5,2)</f>
        <v>0</v>
      </c>
      <c r="AI1087">
        <f ca="1">AVERAGE2(AH1087,Analysis!$B$6,2)</f>
        <v>0</v>
      </c>
      <c r="AJ1087">
        <f ca="1">INTEGRAL2(AI1087,$B1087,AJ1086,AI1086,$B1086,Analysis!$B$22)</f>
        <v>-0.6523852220626446</v>
      </c>
      <c r="AK1087">
        <f ca="1">IF(AND(B1087&lt;Analysis!$B$35,B1087&gt;Analysis!$B$34),INTEGRAL2(AJ1087,$B1087,AK1086,AJ1086,$B1086,Analysis!$B$23),0)</f>
        <v>0</v>
      </c>
      <c r="AM1087">
        <f>Analysis!$B$31*'Flight Input'!U1087+IF('Flight Input'!U1087 &gt; 0,Analysis!$B$32,0)</f>
        <v>0</v>
      </c>
      <c r="AN1087">
        <f ca="1">_xlfn.COVARIANCE.P($AK$102:$AK$1171,AM1087:AM2156)</f>
        <v>0</v>
      </c>
      <c r="AO1087">
        <f t="shared" ca="1" si="2145"/>
        <v>0</v>
      </c>
    </row>
    <row r="1088" spans="1:41" x14ac:dyDescent="0.3">
      <c r="A1088">
        <v>1086</v>
      </c>
      <c r="B1088">
        <f>'Flight Input'!M1088</f>
        <v>25.670091000007233</v>
      </c>
      <c r="C1088">
        <f ca="1">INDIRECT(CONCATENATE("'Flight Input'!",Analysis!$B$2,A1088+2))</f>
        <v>9.8590205700000002</v>
      </c>
      <c r="D1088">
        <f t="shared" si="2142"/>
        <v>2.0930000013322569E-2</v>
      </c>
      <c r="F1088">
        <f t="shared" ca="1" si="2146"/>
        <v>252.87713188209813</v>
      </c>
      <c r="G1088">
        <f t="shared" ca="1" si="2147"/>
        <v>3243.9818409626073</v>
      </c>
      <c r="I1088">
        <f>SUM(D$2:D1088)/COUNT(D$2:D1088)</f>
        <v>2.3588849907929831E-2</v>
      </c>
      <c r="J1088">
        <f>D1088/I1088</f>
        <v>0.88728361471690742</v>
      </c>
      <c r="L1088">
        <f ca="1">VARA(C$2:C1088)</f>
        <v>0.15793551003332065</v>
      </c>
      <c r="M1088">
        <f ca="1">(L1088-L1087)/D1088</f>
        <v>-6.9103081935888875E-3</v>
      </c>
      <c r="N1088">
        <f t="shared" ca="1" si="2148"/>
        <v>4.3936426154546098</v>
      </c>
      <c r="O1088" t="b">
        <f ca="1">IF(OR(O1087,M1088*MIN((B1088-B$2)*Analysis!$B$19,1)&gt;Analysis!$B$18),TRUE,FALSE)</f>
        <v>1</v>
      </c>
      <c r="P1088">
        <f ca="1">IF(O1088,P1087,SUM(C$2:C1088)/COUNT(C$2:C1088))</f>
        <v>9.8538943641176484</v>
      </c>
      <c r="Q1088">
        <f ca="1">IF(O1088,C1088-P1088,0)</f>
        <v>5.1262058823517975E-3</v>
      </c>
      <c r="R1088">
        <f ca="1">R1087+Q1088*$D1088</f>
        <v>0.44667132307496527</v>
      </c>
      <c r="S1088">
        <f t="shared" ca="1" si="2149"/>
        <v>1.4750357777068195</v>
      </c>
      <c r="U1088">
        <f ca="1">MEDIAN2(Q1088,Analysis!$B$5,2)</f>
        <v>5.1262058823517975E-3</v>
      </c>
      <c r="V1088">
        <f t="shared" ref="V1088:W1088" ca="1" si="2270">V1087+U1088*$D1088</f>
        <v>0.44667132307496527</v>
      </c>
      <c r="W1088">
        <f t="shared" ca="1" si="2270"/>
        <v>1.4750357777068195</v>
      </c>
      <c r="Y1088">
        <f ca="1">AVERAGE2(U1088,Analysis!$B$5,2)</f>
        <v>5.1262058823517975E-3</v>
      </c>
      <c r="Z1088">
        <f t="shared" ref="Z1088:AA1088" ca="1" si="2271">Z1087+Y1088*$D1088</f>
        <v>0.44667132307496527</v>
      </c>
      <c r="AA1088">
        <f t="shared" ca="1" si="2271"/>
        <v>1.4750357777068195</v>
      </c>
      <c r="AD1088">
        <f ca="1">IF(B1088&gt;0,C1088-Analysis!$B$14,0)</f>
        <v>2.3044250571402358E-3</v>
      </c>
      <c r="AE1088">
        <f ca="1">IF(B1088&gt;0,AE1087+AD1088*$D1088,0)</f>
        <v>0.37279474935341506</v>
      </c>
      <c r="AF1088">
        <f ca="1">IF(B1088&gt;0,AF1087+AE1088*$D1088,0)</f>
        <v>0.41876449663731707</v>
      </c>
      <c r="AG1088">
        <f ca="1">IF(AND(B1088&gt;Analysis!$B$34,B1088&lt;Analysis!$B$35),FilterInput(AD1088,Analysis!$B$29,Analysis!$B$30),0)</f>
        <v>0</v>
      </c>
      <c r="AH1088">
        <f ca="1">MEDIAN2(AG1088,Analysis!$B$5,2)</f>
        <v>0</v>
      </c>
      <c r="AI1088">
        <f ca="1">AVERAGE2(AH1088,Analysis!$B$6,2)</f>
        <v>0</v>
      </c>
      <c r="AJ1088">
        <f ca="1">INTEGRAL2(AI1088,$B1088,AJ1087,AI1087,$B1087,Analysis!$B$22)</f>
        <v>-0.6523852220626446</v>
      </c>
      <c r="AK1088">
        <f ca="1">IF(AND(B1088&lt;Analysis!$B$35,B1088&gt;Analysis!$B$34),INTEGRAL2(AJ1088,$B1088,AK1087,AJ1087,$B1087,Analysis!$B$23),0)</f>
        <v>0</v>
      </c>
      <c r="AM1088">
        <f>Analysis!$B$31*'Flight Input'!U1088+IF('Flight Input'!U1088 &gt; 0,Analysis!$B$32,0)</f>
        <v>0</v>
      </c>
      <c r="AN1088">
        <f ca="1">_xlfn.COVARIANCE.P($AK$102:$AK$1171,AM1088:AM2157)</f>
        <v>0</v>
      </c>
      <c r="AO1088">
        <f t="shared" ca="1" si="2145"/>
        <v>0</v>
      </c>
    </row>
    <row r="1089" spans="1:41" x14ac:dyDescent="0.3">
      <c r="A1089">
        <v>1087</v>
      </c>
      <c r="B1089">
        <f>'Flight Input'!M1089</f>
        <v>25.688160000005155</v>
      </c>
      <c r="C1089">
        <f ca="1">INDIRECT(CONCATENATE("'Flight Input'!",Analysis!$B$2,A1089+2))</f>
        <v>9.8490536100000003</v>
      </c>
      <c r="D1089">
        <f t="shared" si="2142"/>
        <v>1.8068999997922219E-2</v>
      </c>
      <c r="F1089">
        <f t="shared" ca="1" si="2146"/>
        <v>253.05509443175674</v>
      </c>
      <c r="G1089">
        <f t="shared" ca="1" si="2147"/>
        <v>3248.554293463369</v>
      </c>
      <c r="I1089">
        <f>SUM(D$2:D1089)/COUNT(D$2:D1089)</f>
        <v>2.3583771849134974E-2</v>
      </c>
      <c r="J1089">
        <f>D1089/I1089</f>
        <v>0.76616243209565182</v>
      </c>
      <c r="L1089">
        <f ca="1">VARA(C$2:C1089)</f>
        <v>0.15779181470249282</v>
      </c>
      <c r="M1089">
        <f ca="1">(L1089-L1088)/D1089</f>
        <v>-7.952589011254653E-3</v>
      </c>
      <c r="N1089">
        <f t="shared" ca="1" si="2148"/>
        <v>-0.55160551226664301</v>
      </c>
      <c r="O1089" t="b">
        <f ca="1">IF(OR(O1088,M1089*MIN((B1089-B$2)*Analysis!$B$19,1)&gt;Analysis!$B$18),TRUE,FALSE)</f>
        <v>1</v>
      </c>
      <c r="P1089">
        <f ca="1">IF(O1089,P1088,SUM(C$2:C1089)/COUNT(C$2:C1089))</f>
        <v>9.8538943641176484</v>
      </c>
      <c r="Q1089">
        <f ca="1">IF(O1089,C1089-P1089,0)</f>
        <v>-4.8407541176480606E-3</v>
      </c>
      <c r="R1089">
        <f ca="1">R1088+Q1089*$D1089</f>
        <v>0.44658385548882357</v>
      </c>
      <c r="S1089">
        <f t="shared" ca="1" si="2149"/>
        <v>1.483105101390719</v>
      </c>
      <c r="U1089">
        <f ca="1">MEDIAN2(Q1089,Analysis!$B$5,2)</f>
        <v>-4.8407541176480606E-3</v>
      </c>
      <c r="V1089">
        <f t="shared" ref="V1089:W1089" ca="1" si="2272">V1088+U1089*$D1089</f>
        <v>0.44658385548882357</v>
      </c>
      <c r="W1089">
        <f t="shared" ca="1" si="2272"/>
        <v>1.483105101390719</v>
      </c>
      <c r="Y1089">
        <f ca="1">AVERAGE2(U1089,Analysis!$B$5,2)</f>
        <v>-4.8407541176480606E-3</v>
      </c>
      <c r="Z1089">
        <f t="shared" ref="Z1089:AA1089" ca="1" si="2273">Z1088+Y1089*$D1089</f>
        <v>0.44658385548882357</v>
      </c>
      <c r="AA1089">
        <f t="shared" ca="1" si="2273"/>
        <v>1.483105101390719</v>
      </c>
      <c r="AD1089">
        <f ca="1">IF(B1089&gt;0,C1089-Analysis!$B$14,0)</f>
        <v>-7.6625349428596223E-3</v>
      </c>
      <c r="AE1089">
        <f ca="1">IF(B1089&gt;0,AE1088+AD1089*$D1089,0)</f>
        <v>0.37265629500954844</v>
      </c>
      <c r="AF1089">
        <f ca="1">IF(B1089&gt;0,AF1088+AE1089*$D1089,0)</f>
        <v>0.42549802323107033</v>
      </c>
      <c r="AG1089">
        <f ca="1">IF(AND(B1089&gt;Analysis!$B$34,B1089&lt;Analysis!$B$35),FilterInput(AD1089,Analysis!$B$29,Analysis!$B$30),0)</f>
        <v>0</v>
      </c>
      <c r="AH1089">
        <f ca="1">MEDIAN2(AG1089,Analysis!$B$5,2)</f>
        <v>0</v>
      </c>
      <c r="AI1089">
        <f ca="1">AVERAGE2(AH1089,Analysis!$B$6,2)</f>
        <v>0</v>
      </c>
      <c r="AJ1089">
        <f ca="1">INTEGRAL2(AI1089,$B1089,AJ1088,AI1088,$B1088,Analysis!$B$22)</f>
        <v>-0.6523852220626446</v>
      </c>
      <c r="AK1089">
        <f ca="1">IF(AND(B1089&lt;Analysis!$B$35,B1089&gt;Analysis!$B$34),INTEGRAL2(AJ1089,$B1089,AK1088,AJ1088,$B1088,Analysis!$B$23),0)</f>
        <v>0</v>
      </c>
      <c r="AM1089">
        <f>Analysis!$B$31*'Flight Input'!U1089+IF('Flight Input'!U1089 &gt; 0,Analysis!$B$32,0)</f>
        <v>0</v>
      </c>
      <c r="AN1089">
        <f ca="1">_xlfn.COVARIANCE.P($AK$102:$AK$1171,AM1089:AM2158)</f>
        <v>0</v>
      </c>
      <c r="AO1089">
        <f t="shared" ca="1" si="2145"/>
        <v>0</v>
      </c>
    </row>
    <row r="1090" spans="1:41" x14ac:dyDescent="0.3">
      <c r="A1090">
        <v>1088</v>
      </c>
      <c r="B1090">
        <f>'Flight Input'!M1090</f>
        <v>25.709323000002769</v>
      </c>
      <c r="C1090">
        <f ca="1">INDIRECT(CONCATENATE("'Flight Input'!",Analysis!$B$2,A1090+2))</f>
        <v>9.8495441100000001</v>
      </c>
      <c r="D1090">
        <f t="shared" si="2142"/>
        <v>2.1162999997613952E-2</v>
      </c>
      <c r="F1090">
        <f t="shared" ca="1" si="2146"/>
        <v>253.26354033373318</v>
      </c>
      <c r="G1090">
        <f t="shared" ca="1" si="2147"/>
        <v>3253.9141097668476</v>
      </c>
      <c r="I1090">
        <f>SUM(D$2:D1090)/COUNT(D$2:D1090)</f>
        <v>2.3581546875006739E-2</v>
      </c>
      <c r="J1090">
        <f>D1090/I1090</f>
        <v>0.89743900643107843</v>
      </c>
      <c r="L1090">
        <f ca="1">VARA(C$2:C1090)</f>
        <v>0.1576483432585285</v>
      </c>
      <c r="M1090">
        <f ca="1">(L1090-L1089)/D1090</f>
        <v>-6.7793528318523715E-3</v>
      </c>
      <c r="N1090">
        <f t="shared" ca="1" si="2148"/>
        <v>2.3177243304589579E-2</v>
      </c>
      <c r="O1090" t="b">
        <f ca="1">IF(OR(O1089,M1090*MIN((B1090-B$2)*Analysis!$B$19,1)&gt;Analysis!$B$18),TRUE,FALSE)</f>
        <v>1</v>
      </c>
      <c r="P1090">
        <f ca="1">IF(O1090,P1089,SUM(C$2:C1090)/COUNT(C$2:C1090))</f>
        <v>9.8538943641176484</v>
      </c>
      <c r="Q1090">
        <f ca="1">IF(O1090,C1090-P1090,0)</f>
        <v>-4.3502541176483334E-3</v>
      </c>
      <c r="R1090">
        <f ca="1">R1089+Q1090*$D1090</f>
        <v>0.44649179106094217</v>
      </c>
      <c r="S1090">
        <f t="shared" ca="1" si="2149"/>
        <v>1.4925542071638764</v>
      </c>
      <c r="U1090">
        <f ca="1">MEDIAN2(Q1090,Analysis!$B$5,2)</f>
        <v>-4.3502541176483334E-3</v>
      </c>
      <c r="V1090">
        <f t="shared" ref="V1090:W1090" ca="1" si="2274">V1089+U1090*$D1090</f>
        <v>0.44649179106094217</v>
      </c>
      <c r="W1090">
        <f t="shared" ca="1" si="2274"/>
        <v>1.4925542071638764</v>
      </c>
      <c r="Y1090">
        <f ca="1">AVERAGE2(U1090,Analysis!$B$5,2)</f>
        <v>-4.3502541176483334E-3</v>
      </c>
      <c r="Z1090">
        <f t="shared" ref="Z1090:AA1090" ca="1" si="2275">Z1089+Y1090*$D1090</f>
        <v>0.44649179106094217</v>
      </c>
      <c r="AA1090">
        <f t="shared" ca="1" si="2275"/>
        <v>1.4925542071638764</v>
      </c>
      <c r="AD1090">
        <f ca="1">IF(B1090&gt;0,C1090-Analysis!$B$14,0)</f>
        <v>-7.1720349428598951E-3</v>
      </c>
      <c r="AE1090">
        <f ca="1">IF(B1090&gt;0,AE1089+AD1090*$D1090,0)</f>
        <v>0.3725045132340698</v>
      </c>
      <c r="AF1090">
        <f ca="1">IF(B1090&gt;0,AF1089+AE1090*$D1090,0)</f>
        <v>0.43338133624375413</v>
      </c>
      <c r="AG1090">
        <f ca="1">IF(AND(B1090&gt;Analysis!$B$34,B1090&lt;Analysis!$B$35),FilterInput(AD1090,Analysis!$B$29,Analysis!$B$30),0)</f>
        <v>0</v>
      </c>
      <c r="AH1090">
        <f ca="1">MEDIAN2(AG1090,Analysis!$B$5,2)</f>
        <v>0</v>
      </c>
      <c r="AI1090">
        <f ca="1">AVERAGE2(AH1090,Analysis!$B$6,2)</f>
        <v>0</v>
      </c>
      <c r="AJ1090">
        <f ca="1">INTEGRAL2(AI1090,$B1090,AJ1089,AI1089,$B1089,Analysis!$B$22)</f>
        <v>-0.6523852220626446</v>
      </c>
      <c r="AK1090">
        <f ca="1">IF(AND(B1090&lt;Analysis!$B$35,B1090&gt;Analysis!$B$34),INTEGRAL2(AJ1090,$B1090,AK1089,AJ1089,$B1089,Analysis!$B$23),0)</f>
        <v>0</v>
      </c>
      <c r="AM1090">
        <f>Analysis!$B$31*'Flight Input'!U1090+IF('Flight Input'!U1090 &gt; 0,Analysis!$B$32,0)</f>
        <v>0</v>
      </c>
      <c r="AN1090">
        <f ca="1">_xlfn.COVARIANCE.P($AK$102:$AK$1171,AM1090:AM2159)</f>
        <v>0</v>
      </c>
      <c r="AO1090">
        <f t="shared" ca="1" si="2145"/>
        <v>0</v>
      </c>
    </row>
    <row r="1091" spans="1:41" x14ac:dyDescent="0.3">
      <c r="A1091">
        <v>1089</v>
      </c>
      <c r="B1091">
        <f>'Flight Input'!M1091</f>
        <v>25.728407000002335</v>
      </c>
      <c r="C1091">
        <f ca="1">INDIRECT(CONCATENATE("'Flight Input'!",Analysis!$B$2,A1091+2))</f>
        <v>9.8497206899999998</v>
      </c>
      <c r="D1091">
        <f t="shared" ref="D1091:D1124" si="2276">B1091-B1090</f>
        <v>1.9083999999566004E-2</v>
      </c>
      <c r="F1091">
        <f t="shared" ca="1" si="2146"/>
        <v>253.45151240337685</v>
      </c>
      <c r="G1091">
        <f t="shared" ca="1" si="2147"/>
        <v>3258.7509784294434</v>
      </c>
      <c r="I1091">
        <f>SUM(D$2:D1091)/COUNT(D$2:D1091)</f>
        <v>2.3577416896241411E-2</v>
      </c>
      <c r="J1091">
        <f>D1091/I1091</f>
        <v>0.80941860949187672</v>
      </c>
      <c r="L1091">
        <f ca="1">VARA(C$2:C1091)</f>
        <v>0.15750511914692297</v>
      </c>
      <c r="M1091">
        <f ca="1">(L1091-L1090)/D1091</f>
        <v>-7.5049314404100212E-3</v>
      </c>
      <c r="N1091">
        <f t="shared" ca="1" si="2148"/>
        <v>9.2527771957543158E-3</v>
      </c>
      <c r="O1091" t="b">
        <f ca="1">IF(OR(O1090,M1091*MIN((B1091-B$2)*Analysis!$B$19,1)&gt;Analysis!$B$18),TRUE,FALSE)</f>
        <v>1</v>
      </c>
      <c r="P1091">
        <f ca="1">IF(O1091,P1090,SUM(C$2:C1091)/COUNT(C$2:C1091))</f>
        <v>9.8538943641176484</v>
      </c>
      <c r="Q1091">
        <f ca="1">IF(O1091,C1091-P1091,0)</f>
        <v>-4.1736741176485737E-3</v>
      </c>
      <c r="R1091">
        <f ca="1">R1090+Q1091*$D1091</f>
        <v>0.44641214066408275</v>
      </c>
      <c r="S1091">
        <f t="shared" ca="1" si="2149"/>
        <v>1.5010735364561161</v>
      </c>
      <c r="U1091">
        <f ca="1">MEDIAN2(Q1091,Analysis!$B$5,2)</f>
        <v>-4.1736741176485737E-3</v>
      </c>
      <c r="V1091">
        <f t="shared" ref="V1091:W1091" ca="1" si="2277">V1090+U1091*$D1091</f>
        <v>0.44641214066408275</v>
      </c>
      <c r="W1091">
        <f t="shared" ca="1" si="2277"/>
        <v>1.5010735364561161</v>
      </c>
      <c r="Y1091">
        <f ca="1">AVERAGE2(U1091,Analysis!$B$5,2)</f>
        <v>-4.1736741176485737E-3</v>
      </c>
      <c r="Z1091">
        <f t="shared" ref="Z1091:AA1091" ca="1" si="2278">Z1090+Y1091*$D1091</f>
        <v>0.44641214066408275</v>
      </c>
      <c r="AA1091">
        <f t="shared" ca="1" si="2278"/>
        <v>1.5010735364561161</v>
      </c>
      <c r="AD1091">
        <f ca="1">IF(B1091&gt;0,C1091-Analysis!$B$14,0)</f>
        <v>-6.9954549428601354E-3</v>
      </c>
      <c r="AE1091">
        <f ca="1">IF(B1091&gt;0,AE1090+AD1091*$D1091,0)</f>
        <v>0.37237101197194328</v>
      </c>
      <c r="AF1091">
        <f ca="1">IF(B1091&gt;0,AF1090+AE1091*$D1091,0)</f>
        <v>0.44048766463606509</v>
      </c>
      <c r="AG1091">
        <f ca="1">IF(AND(B1091&gt;Analysis!$B$34,B1091&lt;Analysis!$B$35),FilterInput(AD1091,Analysis!$B$29,Analysis!$B$30),0)</f>
        <v>0</v>
      </c>
      <c r="AH1091">
        <f ca="1">MEDIAN2(AG1091,Analysis!$B$5,2)</f>
        <v>0</v>
      </c>
      <c r="AI1091">
        <f ca="1">AVERAGE2(AH1091,Analysis!$B$6,2)</f>
        <v>0</v>
      </c>
      <c r="AJ1091">
        <f ca="1">INTEGRAL2(AI1091,$B1091,AJ1090,AI1090,$B1090,Analysis!$B$22)</f>
        <v>-0.6523852220626446</v>
      </c>
      <c r="AK1091">
        <f ca="1">IF(AND(B1091&lt;Analysis!$B$35,B1091&gt;Analysis!$B$34),INTEGRAL2(AJ1091,$B1091,AK1090,AJ1090,$B1090,Analysis!$B$23),0)</f>
        <v>0</v>
      </c>
      <c r="AM1091">
        <f>Analysis!$B$31*'Flight Input'!U1091+IF('Flight Input'!U1091 &gt; 0,Analysis!$B$32,0)</f>
        <v>0</v>
      </c>
      <c r="AN1091">
        <f ca="1">_xlfn.COVARIANCE.P($AK$102:$AK$1171,AM1091:AM2160)</f>
        <v>0</v>
      </c>
      <c r="AO1091">
        <f t="shared" ref="AO1091:AO1124" ca="1" si="2279">AM1091-AK1091</f>
        <v>0</v>
      </c>
    </row>
    <row r="1092" spans="1:41" x14ac:dyDescent="0.3">
      <c r="A1092">
        <v>1090</v>
      </c>
      <c r="B1092">
        <f>'Flight Input'!M1092</f>
        <v>25.752332000003662</v>
      </c>
      <c r="C1092">
        <f ca="1">INDIRECT(CONCATENATE("'Flight Input'!",Analysis!$B$2,A1092+2))</f>
        <v>9.8515061100000008</v>
      </c>
      <c r="D1092">
        <f t="shared" si="2276"/>
        <v>2.3925000001327135E-2</v>
      </c>
      <c r="F1092">
        <f t="shared" ref="F1092:F1124" ca="1" si="2280">F1091+C1092*$D1092</f>
        <v>253.68720968707169</v>
      </c>
      <c r="G1092">
        <f t="shared" ref="G1092:G1124" ca="1" si="2281">G1091+F1092*$D1092</f>
        <v>3264.8204449215432</v>
      </c>
      <c r="I1092">
        <f>SUM(D$2:D1092)/COUNT(D$2:D1092)</f>
        <v>2.3577735779824058E-2</v>
      </c>
      <c r="J1092">
        <f>D1092/I1092</f>
        <v>1.0147284804930352</v>
      </c>
      <c r="L1092">
        <f ca="1">VARA(C$2:C1092)</f>
        <v>0.15736202394975402</v>
      </c>
      <c r="M1092">
        <f ca="1">(L1092-L1091)/D1092</f>
        <v>-5.9809904769496346E-3</v>
      </c>
      <c r="N1092">
        <f t="shared" ref="N1092:N1124" ca="1" si="2282">(C1092-C1091)/D1092</f>
        <v>7.4625705325052763E-2</v>
      </c>
      <c r="O1092" t="b">
        <f ca="1">IF(OR(O1091,M1092*MIN((B1092-B$2)*Analysis!$B$19,1)&gt;Analysis!$B$18),TRUE,FALSE)</f>
        <v>1</v>
      </c>
      <c r="P1092">
        <f ca="1">IF(O1092,P1091,SUM(C$2:C1092)/COUNT(C$2:C1092))</f>
        <v>9.8538943641176484</v>
      </c>
      <c r="Q1092">
        <f ca="1">IF(O1092,C1092-P1092,0)</f>
        <v>-2.3882541176476479E-3</v>
      </c>
      <c r="R1092">
        <f ca="1">R1091+Q1092*$D1092</f>
        <v>0.44635500168431486</v>
      </c>
      <c r="S1092">
        <f t="shared" ref="S1092:S1124" ca="1" si="2283">S1091+R1092*$D1092</f>
        <v>1.5117525798720057</v>
      </c>
      <c r="U1092">
        <f ca="1">MEDIAN2(Q1092,Analysis!$B$5,2)</f>
        <v>-2.3882541176476479E-3</v>
      </c>
      <c r="V1092">
        <f t="shared" ref="V1092:W1092" ca="1" si="2284">V1091+U1092*$D1092</f>
        <v>0.44635500168431486</v>
      </c>
      <c r="W1092">
        <f t="shared" ca="1" si="2284"/>
        <v>1.5117525798720057</v>
      </c>
      <c r="Y1092">
        <f ca="1">AVERAGE2(U1092,Analysis!$B$5,2)</f>
        <v>-2.3882541176476479E-3</v>
      </c>
      <c r="Z1092">
        <f t="shared" ref="Z1092:AA1092" ca="1" si="2285">Z1091+Y1092*$D1092</f>
        <v>0.44635500168431486</v>
      </c>
      <c r="AA1092">
        <f t="shared" ca="1" si="2285"/>
        <v>1.5117525798720057</v>
      </c>
      <c r="AD1092">
        <f ca="1">IF(B1092&gt;0,C1092-Analysis!$B$14,0)</f>
        <v>-5.2100349428592097E-3</v>
      </c>
      <c r="AE1092">
        <f ca="1">IF(B1092&gt;0,AE1091+AD1092*$D1092,0)</f>
        <v>0.37224636188592847</v>
      </c>
      <c r="AF1092">
        <f ca="1">IF(B1092&gt;0,AF1091+AE1092*$D1092,0)</f>
        <v>0.44939365884467997</v>
      </c>
      <c r="AG1092">
        <f ca="1">IF(AND(B1092&gt;Analysis!$B$34,B1092&lt;Analysis!$B$35),FilterInput(AD1092,Analysis!$B$29,Analysis!$B$30),0)</f>
        <v>0</v>
      </c>
      <c r="AH1092">
        <f ca="1">MEDIAN2(AG1092,Analysis!$B$5,2)</f>
        <v>0</v>
      </c>
      <c r="AI1092">
        <f ca="1">AVERAGE2(AH1092,Analysis!$B$6,2)</f>
        <v>0</v>
      </c>
      <c r="AJ1092">
        <f ca="1">INTEGRAL2(AI1092,$B1092,AJ1091,AI1091,$B1091,Analysis!$B$22)</f>
        <v>-0.6523852220626446</v>
      </c>
      <c r="AK1092">
        <f ca="1">IF(AND(B1092&lt;Analysis!$B$35,B1092&gt;Analysis!$B$34),INTEGRAL2(AJ1092,$B1092,AK1091,AJ1091,$B1091,Analysis!$B$23),0)</f>
        <v>0</v>
      </c>
      <c r="AM1092">
        <f>Analysis!$B$31*'Flight Input'!U1092+IF('Flight Input'!U1092 &gt; 0,Analysis!$B$32,0)</f>
        <v>0</v>
      </c>
      <c r="AN1092">
        <f ca="1">_xlfn.COVARIANCE.P($AK$102:$AK$1171,AM1092:AM2161)</f>
        <v>0</v>
      </c>
      <c r="AO1092">
        <f t="shared" ca="1" si="2279"/>
        <v>0</v>
      </c>
    </row>
    <row r="1093" spans="1:41" x14ac:dyDescent="0.3">
      <c r="A1093">
        <v>1091</v>
      </c>
      <c r="B1093">
        <f>'Flight Input'!M1093</f>
        <v>25.768882999997004</v>
      </c>
      <c r="C1093">
        <f ca="1">INDIRECT(CONCATENATE("'Flight Input'!",Analysis!$B$2,A1093+2))</f>
        <v>9.8506526399999998</v>
      </c>
      <c r="D1093">
        <f t="shared" si="2276"/>
        <v>1.6550999993341975E-2</v>
      </c>
      <c r="F1093">
        <f t="shared" ca="1" si="2280"/>
        <v>253.85024783885075</v>
      </c>
      <c r="G1093">
        <f t="shared" ca="1" si="2281"/>
        <v>3269.0219203718339</v>
      </c>
      <c r="I1093">
        <f>SUM(D$2:D1093)/COUNT(D$2:D1093)</f>
        <v>2.3571295142072932E-2</v>
      </c>
      <c r="J1093">
        <f>D1093/I1093</f>
        <v>0.70216761079876877</v>
      </c>
      <c r="L1093">
        <f ca="1">VARA(C$2:C1093)</f>
        <v>0.15721925030947331</v>
      </c>
      <c r="M1093">
        <f ca="1">(L1093-L1092)/D1093</f>
        <v>-8.6262848370573554E-3</v>
      </c>
      <c r="N1093">
        <f t="shared" ca="1" si="2282"/>
        <v>-5.1566068536296243E-2</v>
      </c>
      <c r="O1093" t="b">
        <f ca="1">IF(OR(O1092,M1093*MIN((B1093-B$2)*Analysis!$B$19,1)&gt;Analysis!$B$18),TRUE,FALSE)</f>
        <v>1</v>
      </c>
      <c r="P1093">
        <f ca="1">IF(O1093,P1092,SUM(C$2:C1093)/COUNT(C$2:C1093))</f>
        <v>9.8538943641176484</v>
      </c>
      <c r="Q1093">
        <f ca="1">IF(O1093,C1093-P1093,0)</f>
        <v>-3.2417241176485589E-3</v>
      </c>
      <c r="R1093">
        <f ca="1">R1092+Q1093*$D1093</f>
        <v>0.44630134790846526</v>
      </c>
      <c r="S1093">
        <f t="shared" ca="1" si="2283"/>
        <v>1.5191393134782674</v>
      </c>
      <c r="U1093">
        <f ca="1">MEDIAN2(Q1093,Analysis!$B$5,2)</f>
        <v>-3.2417241176485589E-3</v>
      </c>
      <c r="V1093">
        <f t="shared" ref="V1093:W1093" ca="1" si="2286">V1092+U1093*$D1093</f>
        <v>0.44630134790846526</v>
      </c>
      <c r="W1093">
        <f t="shared" ca="1" si="2286"/>
        <v>1.5191393134782674</v>
      </c>
      <c r="Y1093">
        <f ca="1">AVERAGE2(U1093,Analysis!$B$5,2)</f>
        <v>-3.2417241176485589E-3</v>
      </c>
      <c r="Z1093">
        <f t="shared" ref="Z1093:AA1093" ca="1" si="2287">Z1092+Y1093*$D1093</f>
        <v>0.44630134790846526</v>
      </c>
      <c r="AA1093">
        <f t="shared" ca="1" si="2287"/>
        <v>1.5191393134782674</v>
      </c>
      <c r="AD1093">
        <f ca="1">IF(B1093&gt;0,C1093-Analysis!$B$14,0)</f>
        <v>-6.0635049428601207E-3</v>
      </c>
      <c r="AE1093">
        <f ca="1">IF(B1093&gt;0,AE1092+AD1093*$D1093,0)</f>
        <v>0.37214600481565957</v>
      </c>
      <c r="AF1093">
        <f ca="1">IF(B1093&gt;0,AF1092+AE1093*$D1093,0)</f>
        <v>0.45555304736790619</v>
      </c>
      <c r="AG1093">
        <f ca="1">IF(AND(B1093&gt;Analysis!$B$34,B1093&lt;Analysis!$B$35),FilterInput(AD1093,Analysis!$B$29,Analysis!$B$30),0)</f>
        <v>0</v>
      </c>
      <c r="AH1093">
        <f ca="1">MEDIAN2(AG1093,Analysis!$B$5,2)</f>
        <v>0</v>
      </c>
      <c r="AI1093">
        <f ca="1">AVERAGE2(AH1093,Analysis!$B$6,2)</f>
        <v>0</v>
      </c>
      <c r="AJ1093">
        <f ca="1">INTEGRAL2(AI1093,$B1093,AJ1092,AI1092,$B1092,Analysis!$B$22)</f>
        <v>-0.6523852220626446</v>
      </c>
      <c r="AK1093">
        <f ca="1">IF(AND(B1093&lt;Analysis!$B$35,B1093&gt;Analysis!$B$34),INTEGRAL2(AJ1093,$B1093,AK1092,AJ1092,$B1092,Analysis!$B$23),0)</f>
        <v>0</v>
      </c>
      <c r="AM1093">
        <f>Analysis!$B$31*'Flight Input'!U1093+IF('Flight Input'!U1093 &gt; 0,Analysis!$B$32,0)</f>
        <v>0</v>
      </c>
      <c r="AN1093">
        <f ca="1">_xlfn.COVARIANCE.P($AK$102:$AK$1171,AM1093:AM2162)</f>
        <v>0</v>
      </c>
      <c r="AO1093">
        <f t="shared" ca="1" si="2279"/>
        <v>0</v>
      </c>
    </row>
    <row r="1094" spans="1:41" x14ac:dyDescent="0.3">
      <c r="A1094">
        <v>1092</v>
      </c>
      <c r="B1094">
        <f>'Flight Input'!M1094</f>
        <v>25.790080999999191</v>
      </c>
      <c r="C1094">
        <f ca="1">INDIRECT(CONCATENATE("'Flight Input'!",Analysis!$B$2,A1094+2))</f>
        <v>9.8500934700000009</v>
      </c>
      <c r="D1094">
        <f t="shared" si="2276"/>
        <v>2.1198000002186745E-2</v>
      </c>
      <c r="F1094">
        <f t="shared" ca="1" si="2280"/>
        <v>254.05905012024934</v>
      </c>
      <c r="G1094">
        <f t="shared" ca="1" si="2281"/>
        <v>3274.4074641168386</v>
      </c>
      <c r="I1094">
        <f>SUM(D$2:D1094)/COUNT(D$2:D1094)</f>
        <v>2.3569121794875234E-2</v>
      </c>
      <c r="J1094">
        <f>D1094/I1094</f>
        <v>0.89939710892392888</v>
      </c>
      <c r="L1094">
        <f ca="1">VARA(C$2:C1094)</f>
        <v>0.15707677662833036</v>
      </c>
      <c r="M1094">
        <f ca="1">(L1094-L1093)/D1094</f>
        <v>-6.7210907221555974E-3</v>
      </c>
      <c r="N1094">
        <f t="shared" ca="1" si="2282"/>
        <v>-2.6378431924769321E-2</v>
      </c>
      <c r="O1094" t="b">
        <f ca="1">IF(OR(O1093,M1094*MIN((B1094-B$2)*Analysis!$B$19,1)&gt;Analysis!$B$18),TRUE,FALSE)</f>
        <v>1</v>
      </c>
      <c r="P1094">
        <f ca="1">IF(O1094,P1093,SUM(C$2:C1094)/COUNT(C$2:C1094))</f>
        <v>9.8538943641176484</v>
      </c>
      <c r="Q1094">
        <f ca="1">IF(O1094,C1094-P1094,0)</f>
        <v>-3.800894117647502E-3</v>
      </c>
      <c r="R1094">
        <f ca="1">R1093+Q1094*$D1094</f>
        <v>0.44622077655495107</v>
      </c>
      <c r="S1094">
        <f t="shared" ca="1" si="2283"/>
        <v>1.528598301500655</v>
      </c>
      <c r="U1094">
        <f ca="1">MEDIAN2(Q1094,Analysis!$B$5,2)</f>
        <v>-3.800894117647502E-3</v>
      </c>
      <c r="V1094">
        <f t="shared" ref="V1094:W1094" ca="1" si="2288">V1093+U1094*$D1094</f>
        <v>0.44622077655495107</v>
      </c>
      <c r="W1094">
        <f t="shared" ca="1" si="2288"/>
        <v>1.528598301500655</v>
      </c>
      <c r="Y1094">
        <f ca="1">AVERAGE2(U1094,Analysis!$B$5,2)</f>
        <v>-3.800894117647502E-3</v>
      </c>
      <c r="Z1094">
        <f t="shared" ref="Z1094:AA1094" ca="1" si="2289">Z1093+Y1094*$D1094</f>
        <v>0.44622077655495107</v>
      </c>
      <c r="AA1094">
        <f t="shared" ca="1" si="2289"/>
        <v>1.528598301500655</v>
      </c>
      <c r="AD1094">
        <f ca="1">IF(B1094&gt;0,C1094-Analysis!$B$14,0)</f>
        <v>-6.6226749428590637E-3</v>
      </c>
      <c r="AE1094">
        <f ca="1">IF(B1094&gt;0,AE1093+AD1094*$D1094,0)</f>
        <v>0.37200561735220639</v>
      </c>
      <c r="AF1094">
        <f ca="1">IF(B1094&gt;0,AF1093+AE1094*$D1094,0)</f>
        <v>0.46343882244535173</v>
      </c>
      <c r="AG1094">
        <f ca="1">IF(AND(B1094&gt;Analysis!$B$34,B1094&lt;Analysis!$B$35),FilterInput(AD1094,Analysis!$B$29,Analysis!$B$30),0)</f>
        <v>0</v>
      </c>
      <c r="AH1094">
        <f ca="1">MEDIAN2(AG1094,Analysis!$B$5,2)</f>
        <v>0</v>
      </c>
      <c r="AI1094">
        <f ca="1">AVERAGE2(AH1094,Analysis!$B$6,2)</f>
        <v>0</v>
      </c>
      <c r="AJ1094">
        <f ca="1">INTEGRAL2(AI1094,$B1094,AJ1093,AI1093,$B1093,Analysis!$B$22)</f>
        <v>-0.6523852220626446</v>
      </c>
      <c r="AK1094">
        <f ca="1">IF(AND(B1094&lt;Analysis!$B$35,B1094&gt;Analysis!$B$34),INTEGRAL2(AJ1094,$B1094,AK1093,AJ1093,$B1093,Analysis!$B$23),0)</f>
        <v>0</v>
      </c>
      <c r="AM1094">
        <f>Analysis!$B$31*'Flight Input'!U1094+IF('Flight Input'!U1094 &gt; 0,Analysis!$B$32,0)</f>
        <v>0</v>
      </c>
      <c r="AN1094">
        <f ca="1">_xlfn.COVARIANCE.P($AK$102:$AK$1171,AM1094:AM2163)</f>
        <v>0</v>
      </c>
      <c r="AO1094">
        <f t="shared" ca="1" si="2279"/>
        <v>0</v>
      </c>
    </row>
    <row r="1095" spans="1:41" x14ac:dyDescent="0.3">
      <c r="A1095">
        <v>1093</v>
      </c>
      <c r="B1095">
        <f>'Flight Input'!M1095</f>
        <v>25.80885099999432</v>
      </c>
      <c r="C1095">
        <f ca="1">INDIRECT(CONCATENATE("'Flight Input'!",Analysis!$B$2,A1095+2))</f>
        <v>9.8473172399999989</v>
      </c>
      <c r="D1095">
        <f t="shared" si="2276"/>
        <v>1.8769999995129183E-2</v>
      </c>
      <c r="F1095">
        <f t="shared" ca="1" si="2280"/>
        <v>254.24388426479618</v>
      </c>
      <c r="G1095">
        <f t="shared" ca="1" si="2281"/>
        <v>3279.1796218232503</v>
      </c>
      <c r="I1095">
        <f>SUM(D$2:D1095)/COUNT(D$2:D1095)</f>
        <v>2.3564731015552502E-2</v>
      </c>
      <c r="J1095">
        <f>D1095/I1095</f>
        <v>0.79652935493900434</v>
      </c>
      <c r="L1095">
        <f ca="1">VARA(C$2:C1095)</f>
        <v>0.15693477327181912</v>
      </c>
      <c r="M1095">
        <f ca="1">(L1095-L1094)/D1095</f>
        <v>-7.5654425438512916E-3</v>
      </c>
      <c r="N1095">
        <f t="shared" ca="1" si="2282"/>
        <v>-0.14790783168473504</v>
      </c>
      <c r="O1095" t="b">
        <f ca="1">IF(OR(O1094,M1095*MIN((B1095-B$2)*Analysis!$B$19,1)&gt;Analysis!$B$18),TRUE,FALSE)</f>
        <v>1</v>
      </c>
      <c r="P1095">
        <f ca="1">IF(O1095,P1094,SUM(C$2:C1095)/COUNT(C$2:C1095))</f>
        <v>9.8538943641176484</v>
      </c>
      <c r="Q1095">
        <f ca="1">IF(O1095,C1095-P1095,0)</f>
        <v>-6.5771241176495465E-3</v>
      </c>
      <c r="R1095">
        <f ca="1">R1094+Q1095*$D1095</f>
        <v>0.44609732393529483</v>
      </c>
      <c r="S1095">
        <f t="shared" ca="1" si="2283"/>
        <v>1.5369715482687476</v>
      </c>
      <c r="U1095">
        <f ca="1">MEDIAN2(Q1095,Analysis!$B$5,2)</f>
        <v>-6.5771241176495465E-3</v>
      </c>
      <c r="V1095">
        <f t="shared" ref="V1095:W1095" ca="1" si="2290">V1094+U1095*$D1095</f>
        <v>0.44609732393529483</v>
      </c>
      <c r="W1095">
        <f t="shared" ca="1" si="2290"/>
        <v>1.5369715482687476</v>
      </c>
      <c r="Y1095">
        <f ca="1">AVERAGE2(U1095,Analysis!$B$5,2)</f>
        <v>-6.5771241176495465E-3</v>
      </c>
      <c r="Z1095">
        <f t="shared" ref="Z1095:AA1095" ca="1" si="2291">Z1094+Y1095*$D1095</f>
        <v>0.44609732393529483</v>
      </c>
      <c r="AA1095">
        <f t="shared" ca="1" si="2291"/>
        <v>1.5369715482687476</v>
      </c>
      <c r="AD1095">
        <f ca="1">IF(B1095&gt;0,C1095-Analysis!$B$14,0)</f>
        <v>-9.3989049428611082E-3</v>
      </c>
      <c r="AE1095">
        <f ca="1">IF(B1095&gt;0,AE1094+AD1095*$D1095,0)</f>
        <v>0.37182919990647467</v>
      </c>
      <c r="AF1095">
        <f ca="1">IF(B1095&gt;0,AF1094+AE1095*$D1095,0)</f>
        <v>0.47041805652578517</v>
      </c>
      <c r="AG1095">
        <f ca="1">IF(AND(B1095&gt;Analysis!$B$34,B1095&lt;Analysis!$B$35),FilterInput(AD1095,Analysis!$B$29,Analysis!$B$30),0)</f>
        <v>0</v>
      </c>
      <c r="AH1095">
        <f ca="1">MEDIAN2(AG1095,Analysis!$B$5,2)</f>
        <v>0</v>
      </c>
      <c r="AI1095">
        <f ca="1">AVERAGE2(AH1095,Analysis!$B$6,2)</f>
        <v>0</v>
      </c>
      <c r="AJ1095">
        <f ca="1">INTEGRAL2(AI1095,$B1095,AJ1094,AI1094,$B1094,Analysis!$B$22)</f>
        <v>-0.6523852220626446</v>
      </c>
      <c r="AK1095">
        <f ca="1">IF(AND(B1095&lt;Analysis!$B$35,B1095&gt;Analysis!$B$34),INTEGRAL2(AJ1095,$B1095,AK1094,AJ1094,$B1094,Analysis!$B$23),0)</f>
        <v>0</v>
      </c>
      <c r="AM1095">
        <f>Analysis!$B$31*'Flight Input'!U1095+IF('Flight Input'!U1095 &gt; 0,Analysis!$B$32,0)</f>
        <v>0</v>
      </c>
      <c r="AN1095">
        <f ca="1">_xlfn.COVARIANCE.P($AK$102:$AK$1171,AM1095:AM2164)</f>
        <v>0</v>
      </c>
      <c r="AO1095">
        <f t="shared" ca="1" si="2279"/>
        <v>0</v>
      </c>
    </row>
    <row r="1096" spans="1:41" x14ac:dyDescent="0.3">
      <c r="A1096">
        <v>1094</v>
      </c>
      <c r="B1096">
        <f>'Flight Input'!M1096</f>
        <v>25.829733000005945</v>
      </c>
      <c r="C1096">
        <f ca="1">INDIRECT(CONCATENATE("'Flight Input'!",Analysis!$B$2,A1096+2))</f>
        <v>9.7623135899999998</v>
      </c>
      <c r="D1096">
        <f t="shared" si="2276"/>
        <v>2.0882000011624768E-2</v>
      </c>
      <c r="F1096">
        <f t="shared" ca="1" si="2280"/>
        <v>254.44774089729606</v>
      </c>
      <c r="G1096">
        <f t="shared" ca="1" si="2281"/>
        <v>3284.4929995516254</v>
      </c>
      <c r="I1096">
        <f>SUM(D$2:D1096)/COUNT(D$2:D1096)</f>
        <v>2.3562278793428253E-2</v>
      </c>
      <c r="J1096">
        <f>D1096/I1096</f>
        <v>0.8862470474396118</v>
      </c>
      <c r="L1096">
        <f ca="1">VARA(C$2:C1096)</f>
        <v>0.15680633077221839</v>
      </c>
      <c r="M1096">
        <f ca="1">(L1096-L1095)/D1096</f>
        <v>-6.1508715414819379E-3</v>
      </c>
      <c r="N1096">
        <f t="shared" ca="1" si="2282"/>
        <v>-4.0706661216683528</v>
      </c>
      <c r="O1096" t="b">
        <f ca="1">IF(OR(O1095,M1096*MIN((B1096-B$2)*Analysis!$B$19,1)&gt;Analysis!$B$18),TRUE,FALSE)</f>
        <v>1</v>
      </c>
      <c r="P1096">
        <f ca="1">IF(O1096,P1095,SUM(C$2:C1096)/COUNT(C$2:C1096))</f>
        <v>9.8538943641176484</v>
      </c>
      <c r="Q1096">
        <f ca="1">IF(O1096,C1096-P1096,0)</f>
        <v>-9.1580774117648645E-2</v>
      </c>
      <c r="R1096">
        <f ca="1">R1095+Q1096*$D1096</f>
        <v>0.44418493420910549</v>
      </c>
      <c r="S1096">
        <f t="shared" ca="1" si="2283"/>
        <v>1.5462470180700656</v>
      </c>
      <c r="U1096">
        <f ca="1">MEDIAN2(Q1096,Analysis!$B$5,2)</f>
        <v>-9.1580774117648645E-2</v>
      </c>
      <c r="V1096">
        <f t="shared" ref="V1096:W1096" ca="1" si="2292">V1095+U1096*$D1096</f>
        <v>0.44418493420910549</v>
      </c>
      <c r="W1096">
        <f t="shared" ca="1" si="2292"/>
        <v>1.5462470180700656</v>
      </c>
      <c r="Y1096">
        <f ca="1">AVERAGE2(U1096,Analysis!$B$5,2)</f>
        <v>-9.1580774117648645E-2</v>
      </c>
      <c r="Z1096">
        <f t="shared" ref="Z1096:AA1096" ca="1" si="2293">Z1095+Y1096*$D1096</f>
        <v>0.44418493420910549</v>
      </c>
      <c r="AA1096">
        <f t="shared" ca="1" si="2293"/>
        <v>1.5462470180700656</v>
      </c>
      <c r="AD1096">
        <f ca="1">IF(B1096&gt;0,C1096-Analysis!$B$14,0)</f>
        <v>-9.4402554942860206E-2</v>
      </c>
      <c r="AE1096">
        <f ca="1">IF(B1096&gt;0,AE1095+AD1096*$D1096,0)</f>
        <v>0.36985788575306044</v>
      </c>
      <c r="AF1096">
        <f ca="1">IF(B1096&gt;0,AF1095+AE1096*$D1096,0)</f>
        <v>0.47814142890038008</v>
      </c>
      <c r="AG1096">
        <f ca="1">IF(AND(B1096&gt;Analysis!$B$34,B1096&lt;Analysis!$B$35),FilterInput(AD1096,Analysis!$B$29,Analysis!$B$30),0)</f>
        <v>0</v>
      </c>
      <c r="AH1096">
        <f ca="1">MEDIAN2(AG1096,Analysis!$B$5,2)</f>
        <v>0</v>
      </c>
      <c r="AI1096">
        <f ca="1">AVERAGE2(AH1096,Analysis!$B$6,2)</f>
        <v>0</v>
      </c>
      <c r="AJ1096">
        <f ca="1">INTEGRAL2(AI1096,$B1096,AJ1095,AI1095,$B1095,Analysis!$B$22)</f>
        <v>-0.6523852220626446</v>
      </c>
      <c r="AK1096">
        <f ca="1">IF(AND(B1096&lt;Analysis!$B$35,B1096&gt;Analysis!$B$34),INTEGRAL2(AJ1096,$B1096,AK1095,AJ1095,$B1095,Analysis!$B$23),0)</f>
        <v>0</v>
      </c>
      <c r="AM1096">
        <f>Analysis!$B$31*'Flight Input'!U1096+IF('Flight Input'!U1096 &gt; 0,Analysis!$B$32,0)</f>
        <v>0</v>
      </c>
      <c r="AN1096">
        <f ca="1">_xlfn.COVARIANCE.P($AK$102:$AK$1171,AM1096:AM2165)</f>
        <v>0</v>
      </c>
      <c r="AO1096">
        <f t="shared" ca="1" si="2279"/>
        <v>0</v>
      </c>
    </row>
    <row r="1097" spans="1:41" x14ac:dyDescent="0.3">
      <c r="A1097">
        <v>1095</v>
      </c>
      <c r="B1097">
        <f>'Flight Input'!M1097</f>
        <v>25.844184999994468</v>
      </c>
      <c r="C1097">
        <f ca="1">INDIRECT(CONCATENATE("'Flight Input'!",Analysis!$B$2,A1097+2))</f>
        <v>9.8482590000000005</v>
      </c>
      <c r="D1097">
        <f t="shared" si="2276"/>
        <v>1.4451999988523312E-2</v>
      </c>
      <c r="F1097">
        <f t="shared" ca="1" si="2280"/>
        <v>254.59006793625105</v>
      </c>
      <c r="G1097">
        <f t="shared" ca="1" si="2281"/>
        <v>3288.1723352105182</v>
      </c>
      <c r="I1097">
        <f>SUM(D$2:D1097)/COUNT(D$2:D1097)</f>
        <v>2.3553958904108704E-2</v>
      </c>
      <c r="J1097">
        <f>D1097/I1097</f>
        <v>0.61356989062260503</v>
      </c>
      <c r="L1097">
        <f ca="1">VARA(C$2:C1097)</f>
        <v>0.1566647482238355</v>
      </c>
      <c r="M1097">
        <f ca="1">(L1097-L1096)/D1097</f>
        <v>-9.7967442911244141E-3</v>
      </c>
      <c r="N1097">
        <f t="shared" ca="1" si="2282"/>
        <v>5.9469561353620355</v>
      </c>
      <c r="O1097" t="b">
        <f ca="1">IF(OR(O1096,M1097*MIN((B1097-B$2)*Analysis!$B$19,1)&gt;Analysis!$B$18),TRUE,FALSE)</f>
        <v>1</v>
      </c>
      <c r="P1097">
        <f ca="1">IF(O1097,P1096,SUM(C$2:C1097)/COUNT(C$2:C1097))</f>
        <v>9.8538943641176484</v>
      </c>
      <c r="Q1097">
        <f ca="1">IF(O1097,C1097-P1097,0)</f>
        <v>-5.6353641176478675E-3</v>
      </c>
      <c r="R1097">
        <f ca="1">R1096+Q1097*$D1097</f>
        <v>0.44410349192694193</v>
      </c>
      <c r="S1097">
        <f t="shared" ca="1" si="2283"/>
        <v>1.5526652017302969</v>
      </c>
      <c r="U1097">
        <f ca="1">MEDIAN2(Q1097,Analysis!$B$5,2)</f>
        <v>-5.6353641176478675E-3</v>
      </c>
      <c r="V1097">
        <f t="shared" ref="V1097:W1097" ca="1" si="2294">V1096+U1097*$D1097</f>
        <v>0.44410349192694193</v>
      </c>
      <c r="W1097">
        <f t="shared" ca="1" si="2294"/>
        <v>1.5526652017302969</v>
      </c>
      <c r="Y1097">
        <f ca="1">AVERAGE2(U1097,Analysis!$B$5,2)</f>
        <v>-5.6353641176478675E-3</v>
      </c>
      <c r="Z1097">
        <f t="shared" ref="Z1097:AA1097" ca="1" si="2295">Z1096+Y1097*$D1097</f>
        <v>0.44410349192694193</v>
      </c>
      <c r="AA1097">
        <f t="shared" ca="1" si="2295"/>
        <v>1.5526652017302969</v>
      </c>
      <c r="AD1097">
        <f ca="1">IF(B1097&gt;0,C1097-Analysis!$B$14,0)</f>
        <v>-8.4571449428594292E-3</v>
      </c>
      <c r="AE1097">
        <f ca="1">IF(B1097&gt;0,AE1096+AD1097*$D1097,0)</f>
        <v>0.36973566309444328</v>
      </c>
      <c r="AF1097">
        <f ca="1">IF(B1097&gt;0,AF1096+AE1097*$D1097,0)</f>
        <v>0.48348484869917763</v>
      </c>
      <c r="AG1097">
        <f ca="1">IF(AND(B1097&gt;Analysis!$B$34,B1097&lt;Analysis!$B$35),FilterInput(AD1097,Analysis!$B$29,Analysis!$B$30),0)</f>
        <v>0</v>
      </c>
      <c r="AH1097">
        <f ca="1">MEDIAN2(AG1097,Analysis!$B$5,2)</f>
        <v>0</v>
      </c>
      <c r="AI1097">
        <f ca="1">AVERAGE2(AH1097,Analysis!$B$6,2)</f>
        <v>0</v>
      </c>
      <c r="AJ1097">
        <f ca="1">INTEGRAL2(AI1097,$B1097,AJ1096,AI1096,$B1096,Analysis!$B$22)</f>
        <v>-0.6523852220626446</v>
      </c>
      <c r="AK1097">
        <f ca="1">IF(AND(B1097&lt;Analysis!$B$35,B1097&gt;Analysis!$B$34),INTEGRAL2(AJ1097,$B1097,AK1096,AJ1096,$B1096,Analysis!$B$23),0)</f>
        <v>0</v>
      </c>
      <c r="AM1097">
        <f>Analysis!$B$31*'Flight Input'!U1097+IF('Flight Input'!U1097 &gt; 0,Analysis!$B$32,0)</f>
        <v>0</v>
      </c>
      <c r="AN1097">
        <f ca="1">_xlfn.COVARIANCE.P($AK$102:$AK$1171,AM1097:AM2166)</f>
        <v>0</v>
      </c>
      <c r="AO1097">
        <f t="shared" ca="1" si="2279"/>
        <v>0</v>
      </c>
    </row>
    <row r="1098" spans="1:41" x14ac:dyDescent="0.3">
      <c r="A1098">
        <v>1096</v>
      </c>
      <c r="B1098">
        <f>'Flight Input'!M1098</f>
        <v>25.869984999997541</v>
      </c>
      <c r="C1098">
        <f ca="1">INDIRECT(CONCATENATE("'Flight Input'!",Analysis!$B$2,A1098+2))</f>
        <v>9.8416470599999997</v>
      </c>
      <c r="D1098">
        <f t="shared" si="2276"/>
        <v>2.5800000003073364E-2</v>
      </c>
      <c r="F1098">
        <f t="shared" ca="1" si="2280"/>
        <v>254.84398243042929</v>
      </c>
      <c r="G1098">
        <f t="shared" ca="1" si="2281"/>
        <v>3294.7473099580066</v>
      </c>
      <c r="I1098">
        <f>SUM(D$2:D1098)/COUNT(D$2:D1098)</f>
        <v>2.3556008211680753E-2</v>
      </c>
      <c r="J1098">
        <f>D1098/I1098</f>
        <v>1.0952619718598959</v>
      </c>
      <c r="L1098">
        <f ca="1">VARA(C$2:C1098)</f>
        <v>0.15652396835369126</v>
      </c>
      <c r="M1098">
        <f ca="1">(L1098-L1097)/D1098</f>
        <v>-5.456584113467903E-3</v>
      </c>
      <c r="N1098">
        <f t="shared" ca="1" si="2282"/>
        <v>-0.25627674415555191</v>
      </c>
      <c r="O1098" t="b">
        <f ca="1">IF(OR(O1097,M1098*MIN((B1098-B$2)*Analysis!$B$19,1)&gt;Analysis!$B$18),TRUE,FALSE)</f>
        <v>1</v>
      </c>
      <c r="P1098">
        <f ca="1">IF(O1098,P1097,SUM(C$2:C1098)/COUNT(C$2:C1098))</f>
        <v>9.8538943641176484</v>
      </c>
      <c r="Q1098">
        <f ca="1">IF(O1098,C1098-P1098,0)</f>
        <v>-1.2247304117648738E-2</v>
      </c>
      <c r="R1098">
        <f ca="1">R1097+Q1098*$D1098</f>
        <v>0.44378751148066897</v>
      </c>
      <c r="S1098">
        <f t="shared" ca="1" si="2283"/>
        <v>1.5641149195278621</v>
      </c>
      <c r="U1098">
        <f ca="1">MEDIAN2(Q1098,Analysis!$B$5,2)</f>
        <v>-1.2247304117648738E-2</v>
      </c>
      <c r="V1098">
        <f t="shared" ref="V1098:W1098" ca="1" si="2296">V1097+U1098*$D1098</f>
        <v>0.44378751148066897</v>
      </c>
      <c r="W1098">
        <f t="shared" ca="1" si="2296"/>
        <v>1.5641149195278621</v>
      </c>
      <c r="Y1098">
        <f ca="1">AVERAGE2(U1098,Analysis!$B$5,2)</f>
        <v>-1.2247304117648738E-2</v>
      </c>
      <c r="Z1098">
        <f t="shared" ref="Z1098:AA1098" ca="1" si="2297">Z1097+Y1098*$D1098</f>
        <v>0.44378751148066897</v>
      </c>
      <c r="AA1098">
        <f t="shared" ca="1" si="2297"/>
        <v>1.5641149195278621</v>
      </c>
      <c r="AD1098">
        <f ca="1">IF(B1098&gt;0,C1098-Analysis!$B$14,0)</f>
        <v>-1.50690849428603E-2</v>
      </c>
      <c r="AE1098">
        <f ca="1">IF(B1098&gt;0,AE1097+AD1098*$D1098,0)</f>
        <v>0.36934688070287119</v>
      </c>
      <c r="AF1098">
        <f ca="1">IF(B1098&gt;0,AF1097+AE1098*$D1098,0)</f>
        <v>0.49301399822244685</v>
      </c>
      <c r="AG1098">
        <f ca="1">IF(AND(B1098&gt;Analysis!$B$34,B1098&lt;Analysis!$B$35),FilterInput(AD1098,Analysis!$B$29,Analysis!$B$30),0)</f>
        <v>0</v>
      </c>
      <c r="AH1098">
        <f ca="1">MEDIAN2(AG1098,Analysis!$B$5,2)</f>
        <v>0</v>
      </c>
      <c r="AI1098">
        <f ca="1">AVERAGE2(AH1098,Analysis!$B$6,2)</f>
        <v>0</v>
      </c>
      <c r="AJ1098">
        <f ca="1">INTEGRAL2(AI1098,$B1098,AJ1097,AI1097,$B1097,Analysis!$B$22)</f>
        <v>-0.6523852220626446</v>
      </c>
      <c r="AK1098">
        <f ca="1">IF(AND(B1098&lt;Analysis!$B$35,B1098&gt;Analysis!$B$34),INTEGRAL2(AJ1098,$B1098,AK1097,AJ1097,$B1097,Analysis!$B$23),0)</f>
        <v>0</v>
      </c>
      <c r="AM1098">
        <f>Analysis!$B$31*'Flight Input'!U1098+IF('Flight Input'!U1098 &gt; 0,Analysis!$B$32,0)</f>
        <v>0</v>
      </c>
      <c r="AN1098">
        <f ca="1">_xlfn.COVARIANCE.P($AK$102:$AK$1171,AM1098:AM2167)</f>
        <v>0</v>
      </c>
      <c r="AO1098">
        <f t="shared" ca="1" si="2279"/>
        <v>0</v>
      </c>
    </row>
    <row r="1099" spans="1:41" x14ac:dyDescent="0.3">
      <c r="A1099">
        <v>1097</v>
      </c>
      <c r="B1099">
        <f>'Flight Input'!M1099</f>
        <v>25.889815000002272</v>
      </c>
      <c r="C1099">
        <f ca="1">INDIRECT(CONCATENATE("'Flight Input'!",Analysis!$B$2,A1099+2))</f>
        <v>9.8486219700000017</v>
      </c>
      <c r="D1099">
        <f t="shared" si="2276"/>
        <v>1.9830000004731119E-2</v>
      </c>
      <c r="F1099">
        <f t="shared" ca="1" si="2280"/>
        <v>255.039280604141</v>
      </c>
      <c r="G1099">
        <f t="shared" ca="1" si="2281"/>
        <v>3299.8047388935934</v>
      </c>
      <c r="I1099">
        <f>SUM(D$2:D1099)/COUNT(D$2:D1099)</f>
        <v>2.3552611668192194E-2</v>
      </c>
      <c r="J1099">
        <f>D1099/I1099</f>
        <v>0.84194484603639674</v>
      </c>
      <c r="L1099">
        <f ca="1">VARA(C$2:C1099)</f>
        <v>0.15638286729850712</v>
      </c>
      <c r="M1099">
        <f ca="1">(L1099-L1098)/D1099</f>
        <v>-7.1155348033522534E-3</v>
      </c>
      <c r="N1099">
        <f t="shared" ca="1" si="2282"/>
        <v>0.35173524953797042</v>
      </c>
      <c r="O1099" t="b">
        <f ca="1">IF(OR(O1098,M1099*MIN((B1099-B$2)*Analysis!$B$19,1)&gt;Analysis!$B$18),TRUE,FALSE)</f>
        <v>1</v>
      </c>
      <c r="P1099">
        <f ca="1">IF(O1099,P1098,SUM(C$2:C1099)/COUNT(C$2:C1099))</f>
        <v>9.8538943641176484</v>
      </c>
      <c r="Q1099">
        <f ca="1">IF(O1099,C1099-P1099,0)</f>
        <v>-5.2723941176466838E-3</v>
      </c>
      <c r="R1099">
        <f ca="1">R1098+Q1099*$D1099</f>
        <v>0.44368295990529111</v>
      </c>
      <c r="S1099">
        <f t="shared" ca="1" si="2283"/>
        <v>1.5729131526248832</v>
      </c>
      <c r="U1099">
        <f ca="1">MEDIAN2(Q1099,Analysis!$B$5,2)</f>
        <v>-5.2723941176466838E-3</v>
      </c>
      <c r="V1099">
        <f t="shared" ref="V1099:W1099" ca="1" si="2298">V1098+U1099*$D1099</f>
        <v>0.44368295990529111</v>
      </c>
      <c r="W1099">
        <f t="shared" ca="1" si="2298"/>
        <v>1.5729131526248832</v>
      </c>
      <c r="Y1099">
        <f ca="1">AVERAGE2(U1099,Analysis!$B$5,2)</f>
        <v>-5.2723941176466838E-3</v>
      </c>
      <c r="Z1099">
        <f t="shared" ref="Z1099:AA1099" ca="1" si="2299">Z1098+Y1099*$D1099</f>
        <v>0.44368295990529111</v>
      </c>
      <c r="AA1099">
        <f t="shared" ca="1" si="2299"/>
        <v>1.5729131526248832</v>
      </c>
      <c r="AD1099">
        <f ca="1">IF(B1099&gt;0,C1099-Analysis!$B$14,0)</f>
        <v>-8.0941749428582455E-3</v>
      </c>
      <c r="AE1099">
        <f ca="1">IF(B1099&gt;0,AE1098+AD1099*$D1099,0)</f>
        <v>0.369186373213716</v>
      </c>
      <c r="AF1099">
        <f ca="1">IF(B1099&gt;0,AF1098+AE1099*$D1099,0)</f>
        <v>0.50033496400502153</v>
      </c>
      <c r="AG1099">
        <f ca="1">IF(AND(B1099&gt;Analysis!$B$34,B1099&lt;Analysis!$B$35),FilterInput(AD1099,Analysis!$B$29,Analysis!$B$30),0)</f>
        <v>0</v>
      </c>
      <c r="AH1099">
        <f ca="1">MEDIAN2(AG1099,Analysis!$B$5,2)</f>
        <v>0</v>
      </c>
      <c r="AI1099">
        <f ca="1">AVERAGE2(AH1099,Analysis!$B$6,2)</f>
        <v>0</v>
      </c>
      <c r="AJ1099">
        <f ca="1">INTEGRAL2(AI1099,$B1099,AJ1098,AI1098,$B1098,Analysis!$B$22)</f>
        <v>-0.6523852220626446</v>
      </c>
      <c r="AK1099">
        <f ca="1">IF(AND(B1099&lt;Analysis!$B$35,B1099&gt;Analysis!$B$34),INTEGRAL2(AJ1099,$B1099,AK1098,AJ1098,$B1098,Analysis!$B$23),0)</f>
        <v>0</v>
      </c>
      <c r="AM1099">
        <f>Analysis!$B$31*'Flight Input'!U1099+IF('Flight Input'!U1099 &gt; 0,Analysis!$B$32,0)</f>
        <v>0</v>
      </c>
      <c r="AN1099">
        <f ca="1">_xlfn.COVARIANCE.P($AK$102:$AK$1171,AM1099:AM2168)</f>
        <v>0</v>
      </c>
      <c r="AO1099">
        <f t="shared" ca="1" si="2279"/>
        <v>0</v>
      </c>
    </row>
    <row r="1100" spans="1:41" x14ac:dyDescent="0.3">
      <c r="A1100">
        <v>1098</v>
      </c>
      <c r="B1100">
        <f>'Flight Input'!M1100</f>
        <v>25.910757000005106</v>
      </c>
      <c r="C1100">
        <f ca="1">INDIRECT(CONCATENATE("'Flight Input'!",Analysis!$B$2,A1100+2))</f>
        <v>9.8318664900000012</v>
      </c>
      <c r="D1100">
        <f t="shared" si="2276"/>
        <v>2.0942000002833083E-2</v>
      </c>
      <c r="F1100">
        <f t="shared" ca="1" si="2280"/>
        <v>255.24517955220244</v>
      </c>
      <c r="G1100">
        <f t="shared" ca="1" si="2281"/>
        <v>3305.1500834444987</v>
      </c>
      <c r="I1100">
        <f>SUM(D$2:D1100)/COUNT(D$2:D1100)</f>
        <v>2.3550234061939589E-2</v>
      </c>
      <c r="J1100">
        <f>D1100/I1100</f>
        <v>0.88924806215315844</v>
      </c>
      <c r="L1100">
        <f ca="1">VARA(C$2:C1100)</f>
        <v>0.15624354576727503</v>
      </c>
      <c r="M1100">
        <f ca="1">(L1100-L1099)/D1100</f>
        <v>-6.6527328437224796E-3</v>
      </c>
      <c r="N1100">
        <f t="shared" ca="1" si="2282"/>
        <v>-0.80008977164233441</v>
      </c>
      <c r="O1100" t="b">
        <f ca="1">IF(OR(O1099,M1100*MIN((B1100-B$2)*Analysis!$B$19,1)&gt;Analysis!$B$18),TRUE,FALSE)</f>
        <v>1</v>
      </c>
      <c r="P1100">
        <f ca="1">IF(O1100,P1099,SUM(C$2:C1100)/COUNT(C$2:C1100))</f>
        <v>9.8538943641176484</v>
      </c>
      <c r="Q1100">
        <f ca="1">IF(O1100,C1100-P1100,0)</f>
        <v>-2.2027874117647173E-2</v>
      </c>
      <c r="R1100">
        <f ca="1">R1099+Q1100*$D1100</f>
        <v>0.44322165216545695</v>
      </c>
      <c r="S1100">
        <f t="shared" ca="1" si="2283"/>
        <v>1.5821951004657879</v>
      </c>
      <c r="U1100">
        <f ca="1">MEDIAN2(Q1100,Analysis!$B$5,2)</f>
        <v>-2.2027874117647173E-2</v>
      </c>
      <c r="V1100">
        <f t="shared" ref="V1100:W1100" ca="1" si="2300">V1099+U1100*$D1100</f>
        <v>0.44322165216545695</v>
      </c>
      <c r="W1100">
        <f t="shared" ca="1" si="2300"/>
        <v>1.5821951004657879</v>
      </c>
      <c r="Y1100">
        <f ca="1">AVERAGE2(U1100,Analysis!$B$5,2)</f>
        <v>-2.2027874117647173E-2</v>
      </c>
      <c r="Z1100">
        <f t="shared" ref="Z1100:AA1100" ca="1" si="2301">Z1099+Y1100*$D1100</f>
        <v>0.44322165216545695</v>
      </c>
      <c r="AA1100">
        <f t="shared" ca="1" si="2301"/>
        <v>1.5821951004657879</v>
      </c>
      <c r="AD1100">
        <f ca="1">IF(B1100&gt;0,C1100-Analysis!$B$14,0)</f>
        <v>-2.4849654942858734E-2</v>
      </c>
      <c r="AE1100">
        <f ca="1">IF(B1100&gt;0,AE1099+AD1100*$D1100,0)</f>
        <v>0.36866597173983223</v>
      </c>
      <c r="AF1100">
        <f ca="1">IF(B1100&gt;0,AF1099+AE1100*$D1100,0)</f>
        <v>0.50805556678624153</v>
      </c>
      <c r="AG1100">
        <f ca="1">IF(AND(B1100&gt;Analysis!$B$34,B1100&lt;Analysis!$B$35),FilterInput(AD1100,Analysis!$B$29,Analysis!$B$30),0)</f>
        <v>0</v>
      </c>
      <c r="AH1100">
        <f ca="1">MEDIAN2(AG1100,Analysis!$B$5,2)</f>
        <v>0</v>
      </c>
      <c r="AI1100">
        <f ca="1">AVERAGE2(AH1100,Analysis!$B$6,2)</f>
        <v>0</v>
      </c>
      <c r="AJ1100">
        <f ca="1">INTEGRAL2(AI1100,$B1100,AJ1099,AI1099,$B1099,Analysis!$B$22)</f>
        <v>-0.6523852220626446</v>
      </c>
      <c r="AK1100">
        <f ca="1">IF(AND(B1100&lt;Analysis!$B$35,B1100&gt;Analysis!$B$34),INTEGRAL2(AJ1100,$B1100,AK1099,AJ1099,$B1099,Analysis!$B$23),0)</f>
        <v>0</v>
      </c>
      <c r="AM1100">
        <f>Analysis!$B$31*'Flight Input'!U1100+IF('Flight Input'!U1100 &gt; 0,Analysis!$B$32,0)</f>
        <v>0</v>
      </c>
      <c r="AN1100">
        <f ca="1">_xlfn.COVARIANCE.P($AK$102:$AK$1171,AM1100:AM2169)</f>
        <v>0</v>
      </c>
      <c r="AO1100">
        <f t="shared" ca="1" si="2279"/>
        <v>0</v>
      </c>
    </row>
    <row r="1101" spans="1:41" x14ac:dyDescent="0.3">
      <c r="A1101">
        <v>1099</v>
      </c>
      <c r="B1101">
        <f>'Flight Input'!M1101</f>
        <v>25.929401000001235</v>
      </c>
      <c r="C1101">
        <f ca="1">INDIRECT(CONCATENATE("'Flight Input'!",Analysis!$B$2,A1101+2))</f>
        <v>9.7725454200000001</v>
      </c>
      <c r="D1101">
        <f t="shared" si="2276"/>
        <v>1.8643999996129423E-2</v>
      </c>
      <c r="F1101">
        <f t="shared" ca="1" si="2280"/>
        <v>255.42737888897508</v>
      </c>
      <c r="G1101">
        <f t="shared" ca="1" si="2281"/>
        <v>3309.9122714955161</v>
      </c>
      <c r="I1101">
        <f>SUM(D$2:D1101)/COUNT(D$2:D1101)</f>
        <v>2.3545769790724112E-2</v>
      </c>
      <c r="J1101">
        <f>D1101/I1101</f>
        <v>0.79181951415639218</v>
      </c>
      <c r="L1101">
        <f ca="1">VARA(C$2:C1101)</f>
        <v>0.15611396465044486</v>
      </c>
      <c r="M1101">
        <f ca="1">(L1101-L1100)/D1101</f>
        <v>-6.9502851779165284E-3</v>
      </c>
      <c r="N1101">
        <f t="shared" ca="1" si="2282"/>
        <v>-3.1817780525807984</v>
      </c>
      <c r="O1101" t="b">
        <f ca="1">IF(OR(O1100,M1101*MIN((B1101-B$2)*Analysis!$B$19,1)&gt;Analysis!$B$18),TRUE,FALSE)</f>
        <v>1</v>
      </c>
      <c r="P1101">
        <f ca="1">IF(O1101,P1100,SUM(C$2:C1101)/COUNT(C$2:C1101))</f>
        <v>9.8538943641176484</v>
      </c>
      <c r="Q1101">
        <f ca="1">IF(O1101,C1101-P1101,0)</f>
        <v>-8.1348944117648259E-2</v>
      </c>
      <c r="R1101">
        <f ca="1">R1100+Q1101*$D1101</f>
        <v>0.44170498245164236</v>
      </c>
      <c r="S1101">
        <f t="shared" ca="1" si="2283"/>
        <v>1.5904302481569066</v>
      </c>
      <c r="U1101">
        <f ca="1">MEDIAN2(Q1101,Analysis!$B$5,2)</f>
        <v>-8.1348944117648259E-2</v>
      </c>
      <c r="V1101">
        <f t="shared" ref="V1101:W1101" ca="1" si="2302">V1100+U1101*$D1101</f>
        <v>0.44170498245164236</v>
      </c>
      <c r="W1101">
        <f t="shared" ca="1" si="2302"/>
        <v>1.5904302481569066</v>
      </c>
      <c r="Y1101">
        <f ca="1">AVERAGE2(U1101,Analysis!$B$5,2)</f>
        <v>-8.1348944117648259E-2</v>
      </c>
      <c r="Z1101">
        <f t="shared" ref="Z1101:AA1101" ca="1" si="2303">Z1100+Y1101*$D1101</f>
        <v>0.44170498245164236</v>
      </c>
      <c r="AA1101">
        <f t="shared" ca="1" si="2303"/>
        <v>1.5904302481569066</v>
      </c>
      <c r="AD1101">
        <f ca="1">IF(B1101&gt;0,C1101-Analysis!$B$14,0)</f>
        <v>-8.417072494285982E-2</v>
      </c>
      <c r="AE1101">
        <f ca="1">IF(B1101&gt;0,AE1100+AD1101*$D1101,0)</f>
        <v>0.36709669274432333</v>
      </c>
      <c r="AF1101">
        <f ca="1">IF(B1101&gt;0,AF1100+AE1101*$D1101,0)</f>
        <v>0.51489971752434582</v>
      </c>
      <c r="AG1101">
        <f ca="1">IF(AND(B1101&gt;Analysis!$B$34,B1101&lt;Analysis!$B$35),FilterInput(AD1101,Analysis!$B$29,Analysis!$B$30),0)</f>
        <v>0</v>
      </c>
      <c r="AH1101">
        <f ca="1">MEDIAN2(AG1101,Analysis!$B$5,2)</f>
        <v>0</v>
      </c>
      <c r="AI1101">
        <f ca="1">AVERAGE2(AH1101,Analysis!$B$6,2)</f>
        <v>0</v>
      </c>
      <c r="AJ1101">
        <f ca="1">INTEGRAL2(AI1101,$B1101,AJ1100,AI1100,$B1100,Analysis!$B$22)</f>
        <v>-0.6523852220626446</v>
      </c>
      <c r="AK1101">
        <f ca="1">IF(AND(B1101&lt;Analysis!$B$35,B1101&gt;Analysis!$B$34),INTEGRAL2(AJ1101,$B1101,AK1100,AJ1100,$B1100,Analysis!$B$23),0)</f>
        <v>0</v>
      </c>
      <c r="AM1101">
        <f>Analysis!$B$31*'Flight Input'!U1101+IF('Flight Input'!U1101 &gt; 0,Analysis!$B$32,0)</f>
        <v>0</v>
      </c>
      <c r="AN1101">
        <f ca="1">_xlfn.COVARIANCE.P($AK$102:$AK$1171,AM1101:AM2170)</f>
        <v>0</v>
      </c>
      <c r="AO1101">
        <f t="shared" ca="1" si="2279"/>
        <v>0</v>
      </c>
    </row>
    <row r="1102" spans="1:41" x14ac:dyDescent="0.3">
      <c r="A1102">
        <v>1100</v>
      </c>
      <c r="B1102">
        <f>'Flight Input'!M1102</f>
        <v>25.94962499999383</v>
      </c>
      <c r="C1102">
        <f ca="1">INDIRECT(CONCATENATE("'Flight Input'!",Analysis!$B$2,A1102+2))</f>
        <v>9.7986302100000007</v>
      </c>
      <c r="D1102">
        <f t="shared" si="2276"/>
        <v>2.0223999992595054E-2</v>
      </c>
      <c r="F1102">
        <f t="shared" ca="1" si="2280"/>
        <v>255.62554638626958</v>
      </c>
      <c r="G1102">
        <f t="shared" ca="1" si="2281"/>
        <v>3315.0820425437391</v>
      </c>
      <c r="I1102">
        <f>SUM(D$2:D1102)/COUNT(D$2:D1102)</f>
        <v>2.3542749999998541E-2</v>
      </c>
      <c r="J1102">
        <f>D1102/I1102</f>
        <v>0.85903303533343844</v>
      </c>
      <c r="L1102">
        <f ca="1">VARA(C$2:C1102)</f>
        <v>0.15597964365245767</v>
      </c>
      <c r="M1102">
        <f ca="1">(L1102-L1101)/D1102</f>
        <v>-6.6416632731589884E-3</v>
      </c>
      <c r="N1102">
        <f t="shared" ca="1" si="2282"/>
        <v>1.2897938098077224</v>
      </c>
      <c r="O1102" t="b">
        <f ca="1">IF(OR(O1101,M1102*MIN((B1102-B$2)*Analysis!$B$19,1)&gt;Analysis!$B$18),TRUE,FALSE)</f>
        <v>1</v>
      </c>
      <c r="P1102">
        <f ca="1">IF(O1102,P1101,SUM(C$2:C1102)/COUNT(C$2:C1102))</f>
        <v>9.8538943641176484</v>
      </c>
      <c r="Q1102">
        <f ca="1">IF(O1102,C1102-P1102,0)</f>
        <v>-5.5264154117647735E-2</v>
      </c>
      <c r="R1102">
        <f ca="1">R1101+Q1102*$D1102</f>
        <v>0.44058732019917629</v>
      </c>
      <c r="S1102">
        <f t="shared" ca="1" si="2283"/>
        <v>1.5993406861173523</v>
      </c>
      <c r="U1102">
        <f ca="1">MEDIAN2(Q1102,Analysis!$B$5,2)</f>
        <v>-5.5264154117647735E-2</v>
      </c>
      <c r="V1102">
        <f t="shared" ref="V1102:W1102" ca="1" si="2304">V1101+U1102*$D1102</f>
        <v>0.44058732019917629</v>
      </c>
      <c r="W1102">
        <f t="shared" ca="1" si="2304"/>
        <v>1.5993406861173523</v>
      </c>
      <c r="Y1102">
        <f ca="1">AVERAGE2(U1102,Analysis!$B$5,2)</f>
        <v>-5.5264154117647735E-2</v>
      </c>
      <c r="Z1102">
        <f t="shared" ref="Z1102:AA1102" ca="1" si="2305">Z1101+Y1102*$D1102</f>
        <v>0.44058732019917629</v>
      </c>
      <c r="AA1102">
        <f t="shared" ca="1" si="2305"/>
        <v>1.5993406861173523</v>
      </c>
      <c r="AD1102">
        <f ca="1">IF(B1102&gt;0,C1102-Analysis!$B$14,0)</f>
        <v>-5.8085934942859296E-2</v>
      </c>
      <c r="AE1102">
        <f ca="1">IF(B1102&gt;0,AE1101+AD1102*$D1102,0)</f>
        <v>0.36592196279646905</v>
      </c>
      <c r="AF1102">
        <f ca="1">IF(B1102&gt;0,AF1101+AE1102*$D1102,0)</f>
        <v>0.52230012329723197</v>
      </c>
      <c r="AG1102">
        <f ca="1">IF(AND(B1102&gt;Analysis!$B$34,B1102&lt;Analysis!$B$35),FilterInput(AD1102,Analysis!$B$29,Analysis!$B$30),0)</f>
        <v>0</v>
      </c>
      <c r="AH1102">
        <f ca="1">MEDIAN2(AG1102,Analysis!$B$5,2)</f>
        <v>0</v>
      </c>
      <c r="AI1102">
        <f ca="1">AVERAGE2(AH1102,Analysis!$B$6,2)</f>
        <v>0</v>
      </c>
      <c r="AJ1102">
        <f ca="1">INTEGRAL2(AI1102,$B1102,AJ1101,AI1101,$B1101,Analysis!$B$22)</f>
        <v>-0.6523852220626446</v>
      </c>
      <c r="AK1102">
        <f ca="1">IF(AND(B1102&lt;Analysis!$B$35,B1102&gt;Analysis!$B$34),INTEGRAL2(AJ1102,$B1102,AK1101,AJ1101,$B1101,Analysis!$B$23),0)</f>
        <v>0</v>
      </c>
      <c r="AM1102">
        <f>Analysis!$B$31*'Flight Input'!U1102+IF('Flight Input'!U1102 &gt; 0,Analysis!$B$32,0)</f>
        <v>0</v>
      </c>
      <c r="AN1102">
        <f ca="1">_xlfn.COVARIANCE.P($AK$102:$AK$1171,AM1102:AM2171)</f>
        <v>0</v>
      </c>
      <c r="AO1102">
        <f t="shared" ca="1" si="2279"/>
        <v>0</v>
      </c>
    </row>
    <row r="1103" spans="1:41" x14ac:dyDescent="0.3">
      <c r="A1103">
        <v>1101</v>
      </c>
      <c r="B1103">
        <f>'Flight Input'!M1103</f>
        <v>25.972777999995742</v>
      </c>
      <c r="C1103">
        <f ca="1">INDIRECT(CONCATENATE("'Flight Input'!",Analysis!$B$2,A1103+2))</f>
        <v>9.8402736599999994</v>
      </c>
      <c r="D1103">
        <f t="shared" si="2276"/>
        <v>2.3153000001912005E-2</v>
      </c>
      <c r="F1103">
        <f t="shared" ca="1" si="2280"/>
        <v>255.85337824233838</v>
      </c>
      <c r="G1103">
        <f t="shared" ca="1" si="2281"/>
        <v>3321.0058158106731</v>
      </c>
      <c r="I1103">
        <f>SUM(D$2:D1103)/COUNT(D$2:D1103)</f>
        <v>2.3542396003633337E-2</v>
      </c>
      <c r="J1103">
        <f>D1103/I1103</f>
        <v>0.98345979730944821</v>
      </c>
      <c r="L1103">
        <f ca="1">VARA(C$2:C1103)</f>
        <v>0.15584021899341582</v>
      </c>
      <c r="M1103">
        <f ca="1">(L1103-L1102)/D1103</f>
        <v>-6.0218830834161494E-3</v>
      </c>
      <c r="N1103">
        <f t="shared" ca="1" si="2282"/>
        <v>1.7986200490890909</v>
      </c>
      <c r="O1103" t="b">
        <f ca="1">IF(OR(O1102,M1103*MIN((B1103-B$2)*Analysis!$B$19,1)&gt;Analysis!$B$18),TRUE,FALSE)</f>
        <v>1</v>
      </c>
      <c r="P1103">
        <f ca="1">IF(O1103,P1102,SUM(C$2:C1103)/COUNT(C$2:C1103))</f>
        <v>9.8538943641176484</v>
      </c>
      <c r="Q1103">
        <f ca="1">IF(O1103,C1103-P1103,0)</f>
        <v>-1.3620704117649041E-2</v>
      </c>
      <c r="R1103">
        <f ca="1">R1102+Q1103*$D1103</f>
        <v>0.44027196003671432</v>
      </c>
      <c r="S1103">
        <f t="shared" ca="1" si="2283"/>
        <v>1.6095343028089242</v>
      </c>
      <c r="U1103">
        <f ca="1">MEDIAN2(Q1103,Analysis!$B$5,2)</f>
        <v>-1.3620704117649041E-2</v>
      </c>
      <c r="V1103">
        <f t="shared" ref="V1103:W1103" ca="1" si="2306">V1102+U1103*$D1103</f>
        <v>0.44027196003671432</v>
      </c>
      <c r="W1103">
        <f t="shared" ca="1" si="2306"/>
        <v>1.6095343028089242</v>
      </c>
      <c r="Y1103">
        <f ca="1">AVERAGE2(U1103,Analysis!$B$5,2)</f>
        <v>-1.3620704117649041E-2</v>
      </c>
      <c r="Z1103">
        <f t="shared" ref="Z1103:AA1103" ca="1" si="2307">Z1102+Y1103*$D1103</f>
        <v>0.44027196003671432</v>
      </c>
      <c r="AA1103">
        <f t="shared" ca="1" si="2307"/>
        <v>1.6095343028089242</v>
      </c>
      <c r="AD1103">
        <f ca="1">IF(B1103&gt;0,C1103-Analysis!$B$14,0)</f>
        <v>-1.6442484942860602E-2</v>
      </c>
      <c r="AE1103">
        <f ca="1">IF(B1103&gt;0,AE1102+AD1103*$D1103,0)</f>
        <v>0.36554126994255554</v>
      </c>
      <c r="AF1103">
        <f ca="1">IF(B1103&gt;0,AF1102+AE1103*$D1103,0)</f>
        <v>0.53076350032091091</v>
      </c>
      <c r="AG1103">
        <f ca="1">IF(AND(B1103&gt;Analysis!$B$34,B1103&lt;Analysis!$B$35),FilterInput(AD1103,Analysis!$B$29,Analysis!$B$30),0)</f>
        <v>0</v>
      </c>
      <c r="AH1103">
        <f ca="1">MEDIAN2(AG1103,Analysis!$B$5,2)</f>
        <v>0</v>
      </c>
      <c r="AI1103">
        <f ca="1">AVERAGE2(AH1103,Analysis!$B$6,2)</f>
        <v>0</v>
      </c>
      <c r="AJ1103">
        <f ca="1">INTEGRAL2(AI1103,$B1103,AJ1102,AI1102,$B1102,Analysis!$B$22)</f>
        <v>-0.6523852220626446</v>
      </c>
      <c r="AK1103">
        <f ca="1">IF(AND(B1103&lt;Analysis!$B$35,B1103&gt;Analysis!$B$34),INTEGRAL2(AJ1103,$B1103,AK1102,AJ1102,$B1102,Analysis!$B$23),0)</f>
        <v>0</v>
      </c>
      <c r="AM1103">
        <f>Analysis!$B$31*'Flight Input'!U1103+IF('Flight Input'!U1103 &gt; 0,Analysis!$B$32,0)</f>
        <v>0</v>
      </c>
      <c r="AN1103">
        <f ca="1">_xlfn.COVARIANCE.P($AK$102:$AK$1171,AM1103:AM2172)</f>
        <v>0</v>
      </c>
      <c r="AO1103">
        <f t="shared" ca="1" si="2279"/>
        <v>0</v>
      </c>
    </row>
    <row r="1104" spans="1:41" x14ac:dyDescent="0.3">
      <c r="A1104">
        <v>1102</v>
      </c>
      <c r="B1104">
        <f>'Flight Input'!M1104</f>
        <v>25.990013999995426</v>
      </c>
      <c r="C1104">
        <f ca="1">INDIRECT(CONCATENATE("'Flight Input'!",Analysis!$B$2,A1104+2))</f>
        <v>9.8614534499999991</v>
      </c>
      <c r="D1104">
        <f t="shared" si="2276"/>
        <v>1.7235999999684282E-2</v>
      </c>
      <c r="F1104">
        <f t="shared" ca="1" si="2280"/>
        <v>256.02335025399947</v>
      </c>
      <c r="G1104">
        <f t="shared" ca="1" si="2281"/>
        <v>3325.4186342755702</v>
      </c>
      <c r="I1104">
        <f>SUM(D$2:D1104)/COUNT(D$2:D1104)</f>
        <v>2.353667332123411E-2</v>
      </c>
      <c r="J1104">
        <f>D1104/I1104</f>
        <v>0.73230399914394262</v>
      </c>
      <c r="L1104">
        <f ca="1">VARA(C$2:C1104)</f>
        <v>0.15569954102754752</v>
      </c>
      <c r="M1104">
        <f ca="1">(L1104-L1103)/D1104</f>
        <v>-8.1618685234906337E-3</v>
      </c>
      <c r="N1104">
        <f t="shared" ca="1" si="2282"/>
        <v>1.2288112091197294</v>
      </c>
      <c r="O1104" t="b">
        <f ca="1">IF(OR(O1103,M1104*MIN((B1104-B$2)*Analysis!$B$19,1)&gt;Analysis!$B$18),TRUE,FALSE)</f>
        <v>1</v>
      </c>
      <c r="P1104">
        <f ca="1">IF(O1104,P1103,SUM(C$2:C1104)/COUNT(C$2:C1104))</f>
        <v>9.8538943641176484</v>
      </c>
      <c r="Q1104">
        <f ca="1">IF(O1104,C1104-P1104,0)</f>
        <v>7.5590858823506579E-3</v>
      </c>
      <c r="R1104">
        <f ca="1">R1103+Q1104*$D1104</f>
        <v>0.44040224844098014</v>
      </c>
      <c r="S1104">
        <f t="shared" ca="1" si="2283"/>
        <v>1.6171250759629139</v>
      </c>
      <c r="U1104">
        <f ca="1">MEDIAN2(Q1104,Analysis!$B$5,2)</f>
        <v>7.5590858823506579E-3</v>
      </c>
      <c r="V1104">
        <f t="shared" ref="V1104:W1104" ca="1" si="2308">V1103+U1104*$D1104</f>
        <v>0.44040224844098014</v>
      </c>
      <c r="W1104">
        <f t="shared" ca="1" si="2308"/>
        <v>1.6171250759629139</v>
      </c>
      <c r="Y1104">
        <f ca="1">AVERAGE2(U1104,Analysis!$B$5,2)</f>
        <v>7.5590858823506579E-3</v>
      </c>
      <c r="Z1104">
        <f t="shared" ref="Z1104:AA1104" ca="1" si="2309">Z1103+Y1104*$D1104</f>
        <v>0.44040224844098014</v>
      </c>
      <c r="AA1104">
        <f t="shared" ca="1" si="2309"/>
        <v>1.6171250759629139</v>
      </c>
      <c r="AD1104">
        <f ca="1">IF(B1104&gt;0,C1104-Analysis!$B$14,0)</f>
        <v>4.7373050571390962E-3</v>
      </c>
      <c r="AE1104">
        <f ca="1">IF(B1104&gt;0,AE1103+AD1104*$D1104,0)</f>
        <v>0.3656229221325189</v>
      </c>
      <c r="AF1104">
        <f ca="1">IF(B1104&gt;0,AF1103+AE1104*$D1104,0)</f>
        <v>0.53706537700667156</v>
      </c>
      <c r="AG1104">
        <f ca="1">IF(AND(B1104&gt;Analysis!$B$34,B1104&lt;Analysis!$B$35),FilterInput(AD1104,Analysis!$B$29,Analysis!$B$30),0)</f>
        <v>0</v>
      </c>
      <c r="AH1104">
        <f ca="1">MEDIAN2(AG1104,Analysis!$B$5,2)</f>
        <v>0</v>
      </c>
      <c r="AI1104">
        <f ca="1">AVERAGE2(AH1104,Analysis!$B$6,2)</f>
        <v>0</v>
      </c>
      <c r="AJ1104">
        <f ca="1">INTEGRAL2(AI1104,$B1104,AJ1103,AI1103,$B1103,Analysis!$B$22)</f>
        <v>-0.6523852220626446</v>
      </c>
      <c r="AK1104">
        <f ca="1">IF(AND(B1104&lt;Analysis!$B$35,B1104&gt;Analysis!$B$34),INTEGRAL2(AJ1104,$B1104,AK1103,AJ1103,$B1103,Analysis!$B$23),0)</f>
        <v>0</v>
      </c>
      <c r="AM1104">
        <f>Analysis!$B$31*'Flight Input'!U1104+IF('Flight Input'!U1104 &gt; 0,Analysis!$B$32,0)</f>
        <v>0</v>
      </c>
      <c r="AN1104">
        <f ca="1">_xlfn.COVARIANCE.P($AK$102:$AK$1171,AM1104:AM2173)</f>
        <v>0</v>
      </c>
      <c r="AO1104">
        <f t="shared" ca="1" si="2279"/>
        <v>0</v>
      </c>
    </row>
    <row r="1105" spans="1:41" x14ac:dyDescent="0.3">
      <c r="A1105">
        <v>1103</v>
      </c>
      <c r="B1105">
        <f>'Flight Input'!M1105</f>
        <v>26.010427000001073</v>
      </c>
      <c r="C1105">
        <f ca="1">INDIRECT(CONCATENATE("'Flight Input'!",Analysis!$B$2,A1105+2))</f>
        <v>9.8406366300000006</v>
      </c>
      <c r="D1105">
        <f t="shared" si="2276"/>
        <v>2.0413000005646609E-2</v>
      </c>
      <c r="F1105">
        <f t="shared" ca="1" si="2280"/>
        <v>256.22422716958323</v>
      </c>
      <c r="G1105">
        <f t="shared" ca="1" si="2281"/>
        <v>3330.6489394262298</v>
      </c>
      <c r="I1105">
        <f>SUM(D$2:D1105)/COUNT(D$2:D1105)</f>
        <v>2.3533841341800213E-2</v>
      </c>
      <c r="J1105">
        <f>D1105/I1105</f>
        <v>0.86738920812683284</v>
      </c>
      <c r="L1105">
        <f ca="1">VARA(C$2:C1105)</f>
        <v>0.15556058418328833</v>
      </c>
      <c r="M1105">
        <f ca="1">(L1105-L1104)/D1105</f>
        <v>-6.8072720433423788E-3</v>
      </c>
      <c r="N1105">
        <f t="shared" ca="1" si="2282"/>
        <v>-1.0197824912673394</v>
      </c>
      <c r="O1105" t="b">
        <f ca="1">IF(OR(O1104,M1105*MIN((B1105-B$2)*Analysis!$B$19,1)&gt;Analysis!$B$18),TRUE,FALSE)</f>
        <v>1</v>
      </c>
      <c r="P1105">
        <f ca="1">IF(O1105,P1104,SUM(C$2:C1105)/COUNT(C$2:C1105))</f>
        <v>9.8538943641176484</v>
      </c>
      <c r="Q1105">
        <f ca="1">IF(O1105,C1105-P1105,0)</f>
        <v>-1.3257734117647857E-2</v>
      </c>
      <c r="R1105">
        <f ca="1">R1104+Q1105*$D1105</f>
        <v>0.44013161831436171</v>
      </c>
      <c r="S1105">
        <f t="shared" ca="1" si="2283"/>
        <v>1.6261094826900502</v>
      </c>
      <c r="U1105">
        <f ca="1">MEDIAN2(Q1105,Analysis!$B$5,2)</f>
        <v>-1.3257734117647857E-2</v>
      </c>
      <c r="V1105">
        <f t="shared" ref="V1105:W1105" ca="1" si="2310">V1104+U1105*$D1105</f>
        <v>0.44013161831436171</v>
      </c>
      <c r="W1105">
        <f t="shared" ca="1" si="2310"/>
        <v>1.6261094826900502</v>
      </c>
      <c r="Y1105">
        <f ca="1">AVERAGE2(U1105,Analysis!$B$5,2)</f>
        <v>-1.3257734117647857E-2</v>
      </c>
      <c r="Z1105">
        <f t="shared" ref="Z1105:AA1105" ca="1" si="2311">Z1104+Y1105*$D1105</f>
        <v>0.44013161831436171</v>
      </c>
      <c r="AA1105">
        <f t="shared" ca="1" si="2311"/>
        <v>1.6261094826900502</v>
      </c>
      <c r="AD1105">
        <f ca="1">IF(B1105&gt;0,C1105-Analysis!$B$14,0)</f>
        <v>-1.6079514942859419E-2</v>
      </c>
      <c r="AE1105">
        <f ca="1">IF(B1105&gt;0,AE1104+AD1105*$D1105,0)</f>
        <v>0.3652946909938995</v>
      </c>
      <c r="AF1105">
        <f ca="1">IF(B1105&gt;0,AF1104+AE1105*$D1105,0)</f>
        <v>0.54452213753599266</v>
      </c>
      <c r="AG1105">
        <f ca="1">IF(AND(B1105&gt;Analysis!$B$34,B1105&lt;Analysis!$B$35),FilterInput(AD1105,Analysis!$B$29,Analysis!$B$30),0)</f>
        <v>0</v>
      </c>
      <c r="AH1105">
        <f ca="1">MEDIAN2(AG1105,Analysis!$B$5,2)</f>
        <v>0</v>
      </c>
      <c r="AI1105">
        <f ca="1">AVERAGE2(AH1105,Analysis!$B$6,2)</f>
        <v>0</v>
      </c>
      <c r="AJ1105">
        <f ca="1">INTEGRAL2(AI1105,$B1105,AJ1104,AI1104,$B1104,Analysis!$B$22)</f>
        <v>-0.6523852220626446</v>
      </c>
      <c r="AK1105">
        <f ca="1">IF(AND(B1105&lt;Analysis!$B$35,B1105&gt;Analysis!$B$34),INTEGRAL2(AJ1105,$B1105,AK1104,AJ1104,$B1104,Analysis!$B$23),0)</f>
        <v>0</v>
      </c>
      <c r="AM1105">
        <f>Analysis!$B$31*'Flight Input'!U1105+IF('Flight Input'!U1105 &gt; 0,Analysis!$B$32,0)</f>
        <v>0</v>
      </c>
      <c r="AN1105">
        <f ca="1">_xlfn.COVARIANCE.P($AK$102:$AK$1171,AM1105:AM2174)</f>
        <v>0</v>
      </c>
      <c r="AO1105">
        <f t="shared" ca="1" si="2279"/>
        <v>0</v>
      </c>
    </row>
    <row r="1106" spans="1:41" x14ac:dyDescent="0.3">
      <c r="A1106">
        <v>1104</v>
      </c>
      <c r="B1106">
        <f>'Flight Input'!M1106</f>
        <v>26.032560000006924</v>
      </c>
      <c r="C1106">
        <f ca="1">INDIRECT(CONCATENATE("'Flight Input'!",Analysis!$B$2,A1106+2))</f>
        <v>9.7838661600000005</v>
      </c>
      <c r="D1106">
        <f t="shared" si="2276"/>
        <v>2.21330000058515E-2</v>
      </c>
      <c r="F1106">
        <f t="shared" ca="1" si="2280"/>
        <v>256.44077347935973</v>
      </c>
      <c r="G1106">
        <f t="shared" ca="1" si="2281"/>
        <v>3336.324743067149</v>
      </c>
      <c r="I1106">
        <f>SUM(D$2:D1106)/COUNT(D$2:D1106)</f>
        <v>2.3532572463778521E-2</v>
      </c>
      <c r="J1106">
        <f>D1106/I1106</f>
        <v>0.94052615964186448</v>
      </c>
      <c r="L1106">
        <f ca="1">VARA(C$2:C1106)</f>
        <v>0.15542985474274637</v>
      </c>
      <c r="M1106">
        <f ca="1">(L1106-L1105)/D1106</f>
        <v>-5.906539579243573E-3</v>
      </c>
      <c r="N1106">
        <f t="shared" ca="1" si="2282"/>
        <v>-2.5649695018746259</v>
      </c>
      <c r="O1106" t="b">
        <f ca="1">IF(OR(O1105,M1106*MIN((B1106-B$2)*Analysis!$B$19,1)&gt;Analysis!$B$18),TRUE,FALSE)</f>
        <v>1</v>
      </c>
      <c r="P1106">
        <f ca="1">IF(O1106,P1105,SUM(C$2:C1106)/COUNT(C$2:C1106))</f>
        <v>9.8538943641176484</v>
      </c>
      <c r="Q1106">
        <f ca="1">IF(O1106,C1106-P1106,0)</f>
        <v>-7.0028204117647874E-2</v>
      </c>
      <c r="R1106">
        <f ca="1">R1105+Q1106*$D1106</f>
        <v>0.43858168407221604</v>
      </c>
      <c r="S1106">
        <f t="shared" ca="1" si="2283"/>
        <v>1.6358166111061869</v>
      </c>
      <c r="U1106">
        <f ca="1">MEDIAN2(Q1106,Analysis!$B$5,2)</f>
        <v>-7.0028204117647874E-2</v>
      </c>
      <c r="V1106">
        <f t="shared" ref="V1106:W1106" ca="1" si="2312">V1105+U1106*$D1106</f>
        <v>0.43858168407221604</v>
      </c>
      <c r="W1106">
        <f t="shared" ca="1" si="2312"/>
        <v>1.6358166111061869</v>
      </c>
      <c r="Y1106">
        <f ca="1">AVERAGE2(U1106,Analysis!$B$5,2)</f>
        <v>-7.0028204117647874E-2</v>
      </c>
      <c r="Z1106">
        <f t="shared" ref="Z1106:AA1106" ca="1" si="2313">Z1105+Y1106*$D1106</f>
        <v>0.43858168407221604</v>
      </c>
      <c r="AA1106">
        <f t="shared" ca="1" si="2313"/>
        <v>1.6358166111061869</v>
      </c>
      <c r="AD1106">
        <f ca="1">IF(B1106&gt;0,C1106-Analysis!$B$14,0)</f>
        <v>-7.2849984942859436E-2</v>
      </c>
      <c r="AE1106">
        <f ca="1">IF(B1106&gt;0,AE1105+AD1106*$D1106,0)</f>
        <v>0.36368230227673293</v>
      </c>
      <c r="AF1106">
        <f ca="1">IF(B1106&gt;0,AF1105+AE1106*$D1106,0)</f>
        <v>0.55257151793441173</v>
      </c>
      <c r="AG1106">
        <f ca="1">IF(AND(B1106&gt;Analysis!$B$34,B1106&lt;Analysis!$B$35),FilterInput(AD1106,Analysis!$B$29,Analysis!$B$30),0)</f>
        <v>0</v>
      </c>
      <c r="AH1106">
        <f ca="1">MEDIAN2(AG1106,Analysis!$B$5,2)</f>
        <v>0</v>
      </c>
      <c r="AI1106">
        <f ca="1">AVERAGE2(AH1106,Analysis!$B$6,2)</f>
        <v>0</v>
      </c>
      <c r="AJ1106">
        <f ca="1">INTEGRAL2(AI1106,$B1106,AJ1105,AI1105,$B1105,Analysis!$B$22)</f>
        <v>-0.6523852220626446</v>
      </c>
      <c r="AK1106">
        <f ca="1">IF(AND(B1106&lt;Analysis!$B$35,B1106&gt;Analysis!$B$34),INTEGRAL2(AJ1106,$B1106,AK1105,AJ1105,$B1105,Analysis!$B$23),0)</f>
        <v>0</v>
      </c>
      <c r="AM1106">
        <f>Analysis!$B$31*'Flight Input'!U1106+IF('Flight Input'!U1106 &gt; 0,Analysis!$B$32,0)</f>
        <v>0</v>
      </c>
      <c r="AN1106">
        <f ca="1">_xlfn.COVARIANCE.P($AK$102:$AK$1171,AM1106:AM2175)</f>
        <v>0</v>
      </c>
      <c r="AO1106">
        <f t="shared" ca="1" si="2279"/>
        <v>0</v>
      </c>
    </row>
    <row r="1107" spans="1:41" x14ac:dyDescent="0.3">
      <c r="A1107">
        <v>1105</v>
      </c>
      <c r="B1107">
        <f>'Flight Input'!M1107</f>
        <v>26.051613999996334</v>
      </c>
      <c r="C1107">
        <f ca="1">INDIRECT(CONCATENATE("'Flight Input'!",Analysis!$B$2,A1107+2))</f>
        <v>9.7787257200000006</v>
      </c>
      <c r="D1107">
        <f t="shared" si="2276"/>
        <v>1.9053999989409931E-2</v>
      </c>
      <c r="F1107">
        <f t="shared" ca="1" si="2280"/>
        <v>256.62709731912508</v>
      </c>
      <c r="G1107">
        <f t="shared" ca="1" si="2281"/>
        <v>3341.21451577675</v>
      </c>
      <c r="I1107">
        <f>SUM(D$2:D1107)/COUNT(D$2:D1107)</f>
        <v>2.3528519457014386E-2</v>
      </c>
      <c r="J1107">
        <f>D1107/I1107</f>
        <v>0.80982571063261277</v>
      </c>
      <c r="L1107">
        <f ca="1">VARA(C$2:C1107)</f>
        <v>0.15530035227283079</v>
      </c>
      <c r="M1107">
        <f ca="1">(L1107-L1106)/D1107</f>
        <v>-6.7966028124046771E-3</v>
      </c>
      <c r="N1107">
        <f t="shared" ca="1" si="2282"/>
        <v>-0.2697827229378047</v>
      </c>
      <c r="O1107" t="b">
        <f ca="1">IF(OR(O1106,M1107*MIN((B1107-B$2)*Analysis!$B$19,1)&gt;Analysis!$B$18),TRUE,FALSE)</f>
        <v>1</v>
      </c>
      <c r="P1107">
        <f ca="1">IF(O1107,P1106,SUM(C$2:C1107)/COUNT(C$2:C1107))</f>
        <v>9.8538943641176484</v>
      </c>
      <c r="Q1107">
        <f ca="1">IF(O1107,C1107-P1107,0)</f>
        <v>-7.5168644117647787E-2</v>
      </c>
      <c r="R1107">
        <f ca="1">R1106+Q1107*$D1107</f>
        <v>0.4371494207279944</v>
      </c>
      <c r="S1107">
        <f t="shared" ca="1" si="2283"/>
        <v>1.6441460561641086</v>
      </c>
      <c r="U1107">
        <f ca="1">MEDIAN2(Q1107,Analysis!$B$5,2)</f>
        <v>-7.5168644117647787E-2</v>
      </c>
      <c r="V1107">
        <f t="shared" ref="V1107:W1107" ca="1" si="2314">V1106+U1107*$D1107</f>
        <v>0.4371494207279944</v>
      </c>
      <c r="W1107">
        <f t="shared" ca="1" si="2314"/>
        <v>1.6441460561641086</v>
      </c>
      <c r="Y1107">
        <f ca="1">AVERAGE2(U1107,Analysis!$B$5,2)</f>
        <v>-7.5168644117647787E-2</v>
      </c>
      <c r="Z1107">
        <f t="shared" ref="Z1107:AA1107" ca="1" si="2315">Z1106+Y1107*$D1107</f>
        <v>0.4371494207279944</v>
      </c>
      <c r="AA1107">
        <f t="shared" ca="1" si="2315"/>
        <v>1.6441460561641086</v>
      </c>
      <c r="AD1107">
        <f ca="1">IF(B1107&gt;0,C1107-Analysis!$B$14,0)</f>
        <v>-7.7990424942859349E-2</v>
      </c>
      <c r="AE1107">
        <f ca="1">IF(B1107&gt;0,AE1106+AD1107*$D1107,0)</f>
        <v>0.3621962727206976</v>
      </c>
      <c r="AF1107">
        <f ca="1">IF(B1107&gt;0,AF1106+AE1107*$D1107,0)</f>
        <v>0.55947280571099622</v>
      </c>
      <c r="AG1107">
        <f ca="1">IF(AND(B1107&gt;Analysis!$B$34,B1107&lt;Analysis!$B$35),FilterInput(AD1107,Analysis!$B$29,Analysis!$B$30),0)</f>
        <v>0</v>
      </c>
      <c r="AH1107">
        <f ca="1">MEDIAN2(AG1107,Analysis!$B$5,2)</f>
        <v>0</v>
      </c>
      <c r="AI1107">
        <f ca="1">AVERAGE2(AH1107,Analysis!$B$6,2)</f>
        <v>0</v>
      </c>
      <c r="AJ1107">
        <f ca="1">INTEGRAL2(AI1107,$B1107,AJ1106,AI1106,$B1106,Analysis!$B$22)</f>
        <v>-0.6523852220626446</v>
      </c>
      <c r="AK1107">
        <f ca="1">IF(AND(B1107&lt;Analysis!$B$35,B1107&gt;Analysis!$B$34),INTEGRAL2(AJ1107,$B1107,AK1106,AJ1106,$B1106,Analysis!$B$23),0)</f>
        <v>0</v>
      </c>
      <c r="AM1107">
        <f>Analysis!$B$31*'Flight Input'!U1107+IF('Flight Input'!U1107 &gt; 0,Analysis!$B$32,0)</f>
        <v>0</v>
      </c>
      <c r="AN1107">
        <f ca="1">_xlfn.COVARIANCE.P($AK$102:$AK$1171,AM1107:AM2176)</f>
        <v>0</v>
      </c>
      <c r="AO1107">
        <f t="shared" ca="1" si="2279"/>
        <v>0</v>
      </c>
    </row>
    <row r="1108" spans="1:41" x14ac:dyDescent="0.3">
      <c r="A1108">
        <v>1106</v>
      </c>
      <c r="B1108">
        <f>'Flight Input'!M1108</f>
        <v>26.072595999998157</v>
      </c>
      <c r="C1108">
        <f ca="1">INDIRECT(CONCATENATE("'Flight Input'!",Analysis!$B$2,A1108+2))</f>
        <v>9.8375268600000005</v>
      </c>
      <c r="D1108">
        <f t="shared" si="2276"/>
        <v>2.0982000001822598E-2</v>
      </c>
      <c r="F1108">
        <f t="shared" ca="1" si="2280"/>
        <v>256.83350830771951</v>
      </c>
      <c r="G1108">
        <f t="shared" ca="1" si="2281"/>
        <v>3346.6033964485305</v>
      </c>
      <c r="I1108">
        <f>SUM(D$2:D1108)/COUNT(D$2:D1108)</f>
        <v>2.3526216998194141E-2</v>
      </c>
      <c r="J1108">
        <f>D1108/I1108</f>
        <v>0.89185609413673117</v>
      </c>
      <c r="L1108">
        <f ca="1">VARA(C$2:C1108)</f>
        <v>0.15516239632553044</v>
      </c>
      <c r="M1108">
        <f ca="1">(L1108-L1107)/D1108</f>
        <v>-6.5749665088342827E-3</v>
      </c>
      <c r="N1108">
        <f t="shared" ca="1" si="2282"/>
        <v>2.8024563909490117</v>
      </c>
      <c r="O1108" t="b">
        <f ca="1">IF(OR(O1107,M1108*MIN((B1108-B$2)*Analysis!$B$19,1)&gt;Analysis!$B$18),TRUE,FALSE)</f>
        <v>1</v>
      </c>
      <c r="P1108">
        <f ca="1">IF(O1108,P1107,SUM(C$2:C1108)/COUNT(C$2:C1108))</f>
        <v>9.8538943641176484</v>
      </c>
      <c r="Q1108">
        <f ca="1">IF(O1108,C1108-P1108,0)</f>
        <v>-1.6367504117647869E-2</v>
      </c>
      <c r="R1108">
        <f ca="1">R1107+Q1108*$D1108</f>
        <v>0.43680599775656809</v>
      </c>
      <c r="S1108">
        <f t="shared" ca="1" si="2283"/>
        <v>1.6533111196098331</v>
      </c>
      <c r="U1108">
        <f ca="1">MEDIAN2(Q1108,Analysis!$B$5,2)</f>
        <v>-1.6367504117647869E-2</v>
      </c>
      <c r="V1108">
        <f t="shared" ref="V1108:W1108" ca="1" si="2316">V1107+U1108*$D1108</f>
        <v>0.43680599775656809</v>
      </c>
      <c r="W1108">
        <f t="shared" ca="1" si="2316"/>
        <v>1.6533111196098331</v>
      </c>
      <c r="Y1108">
        <f ca="1">AVERAGE2(U1108,Analysis!$B$5,2)</f>
        <v>-1.6367504117647869E-2</v>
      </c>
      <c r="Z1108">
        <f t="shared" ref="Z1108:AA1108" ca="1" si="2317">Z1107+Y1108*$D1108</f>
        <v>0.43680599775656809</v>
      </c>
      <c r="AA1108">
        <f t="shared" ca="1" si="2317"/>
        <v>1.6533111196098331</v>
      </c>
      <c r="AD1108">
        <f ca="1">IF(B1108&gt;0,C1108-Analysis!$B$14,0)</f>
        <v>-1.918928494285943E-2</v>
      </c>
      <c r="AE1108">
        <f ca="1">IF(B1108&gt;0,AE1107+AD1108*$D1108,0)</f>
        <v>0.36179364314399154</v>
      </c>
      <c r="AF1108">
        <f ca="1">IF(B1108&gt;0,AF1107+AE1108*$D1108,0)</f>
        <v>0.5670639599321029</v>
      </c>
      <c r="AG1108">
        <f ca="1">IF(AND(B1108&gt;Analysis!$B$34,B1108&lt;Analysis!$B$35),FilterInput(AD1108,Analysis!$B$29,Analysis!$B$30),0)</f>
        <v>0</v>
      </c>
      <c r="AH1108">
        <f ca="1">MEDIAN2(AG1108,Analysis!$B$5,2)</f>
        <v>0</v>
      </c>
      <c r="AI1108">
        <f ca="1">AVERAGE2(AH1108,Analysis!$B$6,2)</f>
        <v>0</v>
      </c>
      <c r="AJ1108">
        <f ca="1">INTEGRAL2(AI1108,$B1108,AJ1107,AI1107,$B1107,Analysis!$B$22)</f>
        <v>-0.6523852220626446</v>
      </c>
      <c r="AK1108">
        <f ca="1">IF(AND(B1108&lt;Analysis!$B$35,B1108&gt;Analysis!$B$34),INTEGRAL2(AJ1108,$B1108,AK1107,AJ1107,$B1107,Analysis!$B$23),0)</f>
        <v>0</v>
      </c>
      <c r="AM1108">
        <f>Analysis!$B$31*'Flight Input'!U1108+IF('Flight Input'!U1108 &gt; 0,Analysis!$B$32,0)</f>
        <v>0</v>
      </c>
      <c r="AN1108">
        <f ca="1">_xlfn.COVARIANCE.P($AK$102:$AK$1171,AM1108:AM2177)</f>
        <v>0</v>
      </c>
      <c r="AO1108">
        <f t="shared" ca="1" si="2279"/>
        <v>0</v>
      </c>
    </row>
    <row r="1109" spans="1:41" x14ac:dyDescent="0.3">
      <c r="A1109">
        <v>1107</v>
      </c>
      <c r="B1109">
        <f>'Flight Input'!M1109</f>
        <v>26.092378999994253</v>
      </c>
      <c r="C1109">
        <f ca="1">INDIRECT(CONCATENATE("'Flight Input'!",Analysis!$B$2,A1109+2))</f>
        <v>9.8412742800000004</v>
      </c>
      <c r="D1109">
        <f t="shared" si="2276"/>
        <v>1.9782999996095896E-2</v>
      </c>
      <c r="F1109">
        <f t="shared" ca="1" si="2280"/>
        <v>257.02819823676231</v>
      </c>
      <c r="G1109">
        <f t="shared" ca="1" si="2281"/>
        <v>3351.6881852932447</v>
      </c>
      <c r="I1109">
        <f>SUM(D$2:D1109)/COUNT(D$2:D1109)</f>
        <v>2.352283559168818E-2</v>
      </c>
      <c r="J1109">
        <f>D1109/I1109</f>
        <v>0.84101255220634374</v>
      </c>
      <c r="L1109">
        <f ca="1">VARA(C$2:C1109)</f>
        <v>0.15502434516573985</v>
      </c>
      <c r="M1109">
        <f ca="1">(L1109-L1108)/D1109</f>
        <v>-6.9782722447475848E-3</v>
      </c>
      <c r="N1109">
        <f t="shared" ca="1" si="2282"/>
        <v>0.18942627512204291</v>
      </c>
      <c r="O1109" t="b">
        <f ca="1">IF(OR(O1108,M1109*MIN((B1109-B$2)*Analysis!$B$19,1)&gt;Analysis!$B$18),TRUE,FALSE)</f>
        <v>1</v>
      </c>
      <c r="P1109">
        <f ca="1">IF(O1109,P1108,SUM(C$2:C1109)/COUNT(C$2:C1109))</f>
        <v>9.8538943641176484</v>
      </c>
      <c r="Q1109">
        <f ca="1">IF(O1109,C1109-P1109,0)</f>
        <v>-1.2620084117648034E-2</v>
      </c>
      <c r="R1109">
        <f ca="1">R1108+Q1109*$D1109</f>
        <v>0.43655633463251792</v>
      </c>
      <c r="S1109">
        <f t="shared" ca="1" si="2283"/>
        <v>1.6619475135761639</v>
      </c>
      <c r="U1109">
        <f ca="1">MEDIAN2(Q1109,Analysis!$B$5,2)</f>
        <v>-1.2620084117648034E-2</v>
      </c>
      <c r="V1109">
        <f t="shared" ref="V1109:W1109" ca="1" si="2318">V1108+U1109*$D1109</f>
        <v>0.43655633463251792</v>
      </c>
      <c r="W1109">
        <f t="shared" ca="1" si="2318"/>
        <v>1.6619475135761639</v>
      </c>
      <c r="Y1109">
        <f ca="1">AVERAGE2(U1109,Analysis!$B$5,2)</f>
        <v>-1.2620084117648034E-2</v>
      </c>
      <c r="Z1109">
        <f t="shared" ref="Z1109:AA1109" ca="1" si="2319">Z1108+Y1109*$D1109</f>
        <v>0.43655633463251792</v>
      </c>
      <c r="AA1109">
        <f t="shared" ca="1" si="2319"/>
        <v>1.6619475135761639</v>
      </c>
      <c r="AD1109">
        <f ca="1">IF(B1109&gt;0,C1109-Analysis!$B$14,0)</f>
        <v>-1.5441864942859596E-2</v>
      </c>
      <c r="AE1109">
        <f ca="1">IF(B1109&gt;0,AE1108+AD1109*$D1109,0)</f>
        <v>0.36148815672988721</v>
      </c>
      <c r="AF1109">
        <f ca="1">IF(B1109&gt;0,AF1108+AE1109*$D1109,0)</f>
        <v>0.574215280135279</v>
      </c>
      <c r="AG1109">
        <f ca="1">IF(AND(B1109&gt;Analysis!$B$34,B1109&lt;Analysis!$B$35),FilterInput(AD1109,Analysis!$B$29,Analysis!$B$30),0)</f>
        <v>0</v>
      </c>
      <c r="AH1109">
        <f ca="1">MEDIAN2(AG1109,Analysis!$B$5,2)</f>
        <v>0</v>
      </c>
      <c r="AI1109">
        <f ca="1">AVERAGE2(AH1109,Analysis!$B$6,2)</f>
        <v>0</v>
      </c>
      <c r="AJ1109">
        <f ca="1">INTEGRAL2(AI1109,$B1109,AJ1108,AI1108,$B1108,Analysis!$B$22)</f>
        <v>-0.6523852220626446</v>
      </c>
      <c r="AK1109">
        <f ca="1">IF(AND(B1109&lt;Analysis!$B$35,B1109&gt;Analysis!$B$34),INTEGRAL2(AJ1109,$B1109,AK1108,AJ1108,$B1108,Analysis!$B$23),0)</f>
        <v>0</v>
      </c>
      <c r="AM1109">
        <f>Analysis!$B$31*'Flight Input'!U1109+IF('Flight Input'!U1109 &gt; 0,Analysis!$B$32,0)</f>
        <v>0</v>
      </c>
      <c r="AN1109">
        <f ca="1">_xlfn.COVARIANCE.P($AK$102:$AK$1171,AM1109:AM2178)</f>
        <v>0</v>
      </c>
      <c r="AO1109">
        <f t="shared" ca="1" si="2279"/>
        <v>0</v>
      </c>
    </row>
    <row r="1110" spans="1:41" x14ac:dyDescent="0.3">
      <c r="A1110">
        <v>1108</v>
      </c>
      <c r="B1110">
        <f>'Flight Input'!M1110</f>
        <v>26.112676999997348</v>
      </c>
      <c r="C1110">
        <f ca="1">INDIRECT(CONCATENATE("'Flight Input'!",Analysis!$B$2,A1110+2))</f>
        <v>9.8528010300000002</v>
      </c>
      <c r="D1110">
        <f t="shared" si="2276"/>
        <v>2.0298000003094785E-2</v>
      </c>
      <c r="F1110">
        <f t="shared" ca="1" si="2280"/>
        <v>257.22819039209975</v>
      </c>
      <c r="G1110">
        <f t="shared" ca="1" si="2281"/>
        <v>3356.9094031026198</v>
      </c>
      <c r="I1110">
        <f>SUM(D$2:D1110)/COUNT(D$2:D1110)</f>
        <v>2.3519925090254433E-2</v>
      </c>
      <c r="J1110">
        <f>D1110/I1110</f>
        <v>0.86301295285610136</v>
      </c>
      <c r="L1110">
        <f ca="1">VARA(C$2:C1110)</f>
        <v>0.15488565412719371</v>
      </c>
      <c r="M1110">
        <f ca="1">(L1110-L1109)/D1110</f>
        <v>-6.8327440400526643E-3</v>
      </c>
      <c r="N1110">
        <f t="shared" ca="1" si="2282"/>
        <v>0.56787614534645547</v>
      </c>
      <c r="O1110" t="b">
        <f ca="1">IF(OR(O1109,M1110*MIN((B1110-B$2)*Analysis!$B$19,1)&gt;Analysis!$B$18),TRUE,FALSE)</f>
        <v>1</v>
      </c>
      <c r="P1110">
        <f ca="1">IF(O1110,P1109,SUM(C$2:C1110)/COUNT(C$2:C1110))</f>
        <v>9.8538943641176484</v>
      </c>
      <c r="Q1110">
        <f ca="1">IF(O1110,C1110-P1110,0)</f>
        <v>-1.0933341176482259E-3</v>
      </c>
      <c r="R1110">
        <f ca="1">R1109+Q1110*$D1110</f>
        <v>0.43653414213659453</v>
      </c>
      <c r="S1110">
        <f t="shared" ca="1" si="2283"/>
        <v>1.6708082835946034</v>
      </c>
      <c r="U1110">
        <f ca="1">MEDIAN2(Q1110,Analysis!$B$5,2)</f>
        <v>-1.0933341176482259E-3</v>
      </c>
      <c r="V1110">
        <f t="shared" ref="V1110:W1110" ca="1" si="2320">V1109+U1110*$D1110</f>
        <v>0.43653414213659453</v>
      </c>
      <c r="W1110">
        <f t="shared" ca="1" si="2320"/>
        <v>1.6708082835946034</v>
      </c>
      <c r="Y1110">
        <f ca="1">AVERAGE2(U1110,Analysis!$B$5,2)</f>
        <v>-1.0933341176482259E-3</v>
      </c>
      <c r="Z1110">
        <f t="shared" ref="Z1110:AA1110" ca="1" si="2321">Z1109+Y1110*$D1110</f>
        <v>0.43653414213659453</v>
      </c>
      <c r="AA1110">
        <f t="shared" ca="1" si="2321"/>
        <v>1.6708082835946034</v>
      </c>
      <c r="AD1110">
        <f ca="1">IF(B1110&gt;0,C1110-Analysis!$B$14,0)</f>
        <v>-3.9151149428597876E-3</v>
      </c>
      <c r="AE1110">
        <f ca="1">IF(B1110&gt;0,AE1109+AD1110*$D1110,0)</f>
        <v>0.36140868772676493</v>
      </c>
      <c r="AF1110">
        <f ca="1">IF(B1110&gt;0,AF1109+AE1110*$D1110,0)</f>
        <v>0.58155115367987531</v>
      </c>
      <c r="AG1110">
        <f ca="1">IF(AND(B1110&gt;Analysis!$B$34,B1110&lt;Analysis!$B$35),FilterInput(AD1110,Analysis!$B$29,Analysis!$B$30),0)</f>
        <v>0</v>
      </c>
      <c r="AH1110">
        <f ca="1">MEDIAN2(AG1110,Analysis!$B$5,2)</f>
        <v>0</v>
      </c>
      <c r="AI1110">
        <f ca="1">AVERAGE2(AH1110,Analysis!$B$6,2)</f>
        <v>0</v>
      </c>
      <c r="AJ1110">
        <f ca="1">INTEGRAL2(AI1110,$B1110,AJ1109,AI1109,$B1109,Analysis!$B$22)</f>
        <v>-0.6523852220626446</v>
      </c>
      <c r="AK1110">
        <f ca="1">IF(AND(B1110&lt;Analysis!$B$35,B1110&gt;Analysis!$B$34),INTEGRAL2(AJ1110,$B1110,AK1109,AJ1109,$B1109,Analysis!$B$23),0)</f>
        <v>0</v>
      </c>
      <c r="AM1110">
        <f>Analysis!$B$31*'Flight Input'!U1110+IF('Flight Input'!U1110 &gt; 0,Analysis!$B$32,0)</f>
        <v>0</v>
      </c>
      <c r="AN1110">
        <f ca="1">_xlfn.COVARIANCE.P($AK$102:$AK$1171,AM1110:AM2179)</f>
        <v>0</v>
      </c>
      <c r="AO1110">
        <f t="shared" ca="1" si="2279"/>
        <v>0</v>
      </c>
    </row>
    <row r="1111" spans="1:41" x14ac:dyDescent="0.3">
      <c r="A1111">
        <v>1109</v>
      </c>
      <c r="B1111">
        <f>'Flight Input'!M1111</f>
        <v>26.130694999999832</v>
      </c>
      <c r="C1111">
        <f ca="1">INDIRECT(CONCATENATE("'Flight Input'!",Analysis!$B$2,A1111+2))</f>
        <v>9.8505447299999993</v>
      </c>
      <c r="D1111">
        <f t="shared" si="2276"/>
        <v>1.8018000002484769E-2</v>
      </c>
      <c r="F1111">
        <f t="shared" ca="1" si="2280"/>
        <v>257.40567750706936</v>
      </c>
      <c r="G1111">
        <f t="shared" ca="1" si="2281"/>
        <v>3361.547338600582</v>
      </c>
      <c r="I1111">
        <f>SUM(D$2:D1111)/COUNT(D$2:D1111)</f>
        <v>2.3514963931473756E-2</v>
      </c>
      <c r="J1111">
        <f>D1111/I1111</f>
        <v>0.76623549391749057</v>
      </c>
      <c r="L1111">
        <f ca="1">VARA(C$2:C1111)</f>
        <v>0.15474736515661683</v>
      </c>
      <c r="M1111">
        <f ca="1">(L1111-L1110)/D1111</f>
        <v>-7.6750455410041262E-3</v>
      </c>
      <c r="N1111">
        <f t="shared" ca="1" si="2282"/>
        <v>-0.12522477520755482</v>
      </c>
      <c r="O1111" t="b">
        <f ca="1">IF(OR(O1110,M1111*MIN((B1111-B$2)*Analysis!$B$19,1)&gt;Analysis!$B$18),TRUE,FALSE)</f>
        <v>1</v>
      </c>
      <c r="P1111">
        <f ca="1">IF(O1111,P1110,SUM(C$2:C1111)/COUNT(C$2:C1111))</f>
        <v>9.8538943641176484</v>
      </c>
      <c r="Q1111">
        <f ca="1">IF(O1111,C1111-P1111,0)</f>
        <v>-3.3496341176491029E-3</v>
      </c>
      <c r="R1111">
        <f ca="1">R1110+Q1111*$D1111</f>
        <v>0.43647378842905438</v>
      </c>
      <c r="S1111">
        <f t="shared" ca="1" si="2283"/>
        <v>1.6786726683156026</v>
      </c>
      <c r="U1111">
        <f ca="1">MEDIAN2(Q1111,Analysis!$B$5,2)</f>
        <v>-3.3496341176491029E-3</v>
      </c>
      <c r="V1111">
        <f t="shared" ref="V1111:W1111" ca="1" si="2322">V1110+U1111*$D1111</f>
        <v>0.43647378842905438</v>
      </c>
      <c r="W1111">
        <f t="shared" ca="1" si="2322"/>
        <v>1.6786726683156026</v>
      </c>
      <c r="Y1111">
        <f ca="1">AVERAGE2(U1111,Analysis!$B$5,2)</f>
        <v>-3.3496341176491029E-3</v>
      </c>
      <c r="Z1111">
        <f t="shared" ref="Z1111:AA1111" ca="1" si="2323">Z1110+Y1111*$D1111</f>
        <v>0.43647378842905438</v>
      </c>
      <c r="AA1111">
        <f t="shared" ca="1" si="2323"/>
        <v>1.6786726683156026</v>
      </c>
      <c r="AD1111">
        <f ca="1">IF(B1111&gt;0,C1111-Analysis!$B$14,0)</f>
        <v>-6.1714149428606646E-3</v>
      </c>
      <c r="AE1111">
        <f ca="1">IF(B1111&gt;0,AE1110+AD1111*$D1111,0)</f>
        <v>0.36129749117230914</v>
      </c>
      <c r="AF1111">
        <f ca="1">IF(B1111&gt;0,AF1110+AE1111*$D1111,0)</f>
        <v>0.58806101187671567</v>
      </c>
      <c r="AG1111">
        <f ca="1">IF(AND(B1111&gt;Analysis!$B$34,B1111&lt;Analysis!$B$35),FilterInput(AD1111,Analysis!$B$29,Analysis!$B$30),0)</f>
        <v>0</v>
      </c>
      <c r="AH1111">
        <f ca="1">MEDIAN2(AG1111,Analysis!$B$5,2)</f>
        <v>0</v>
      </c>
      <c r="AI1111">
        <f ca="1">AVERAGE2(AH1111,Analysis!$B$6,2)</f>
        <v>0</v>
      </c>
      <c r="AJ1111">
        <f ca="1">INTEGRAL2(AI1111,$B1111,AJ1110,AI1110,$B1110,Analysis!$B$22)</f>
        <v>-0.6523852220626446</v>
      </c>
      <c r="AK1111">
        <f ca="1">IF(AND(B1111&lt;Analysis!$B$35,B1111&gt;Analysis!$B$34),INTEGRAL2(AJ1111,$B1111,AK1110,AJ1110,$B1110,Analysis!$B$23),0)</f>
        <v>0</v>
      </c>
      <c r="AM1111">
        <f>Analysis!$B$31*'Flight Input'!U1111+IF('Flight Input'!U1111 &gt; 0,Analysis!$B$32,0)</f>
        <v>0</v>
      </c>
      <c r="AN1111">
        <f ca="1">_xlfn.COVARIANCE.P($AK$102:$AK$1171,AM1111:AM2180)</f>
        <v>0</v>
      </c>
      <c r="AO1111">
        <f t="shared" ca="1" si="2279"/>
        <v>0</v>
      </c>
    </row>
    <row r="1112" spans="1:41" x14ac:dyDescent="0.3">
      <c r="A1112">
        <v>1110</v>
      </c>
      <c r="B1112">
        <f>'Flight Input'!M1112</f>
        <v>26.15151500000502</v>
      </c>
      <c r="C1112">
        <f ca="1">INDIRECT(CONCATENATE("'Flight Input'!",Analysis!$B$2,A1112+2))</f>
        <v>9.8315820000000009</v>
      </c>
      <c r="D1112">
        <f t="shared" si="2276"/>
        <v>2.0820000005187467E-2</v>
      </c>
      <c r="F1112">
        <f t="shared" ca="1" si="2280"/>
        <v>257.61037104436036</v>
      </c>
      <c r="G1112">
        <f t="shared" ca="1" si="2281"/>
        <v>3366.9107865270621</v>
      </c>
      <c r="I1112">
        <f>SUM(D$2:D1112)/COUNT(D$2:D1112)</f>
        <v>2.3512536036044671E-2</v>
      </c>
      <c r="J1112">
        <f>D1112/I1112</f>
        <v>0.88548508647771762</v>
      </c>
      <c r="L1112">
        <f ca="1">VARA(C$2:C1112)</f>
        <v>0.15461097821682285</v>
      </c>
      <c r="M1112">
        <f ca="1">(L1112-L1111)/D1112</f>
        <v>-6.5507655984629728E-3</v>
      </c>
      <c r="N1112">
        <f t="shared" ca="1" si="2282"/>
        <v>-0.91079394789979151</v>
      </c>
      <c r="O1112" t="b">
        <f ca="1">IF(OR(O1111,M1112*MIN((B1112-B$2)*Analysis!$B$19,1)&gt;Analysis!$B$18),TRUE,FALSE)</f>
        <v>1</v>
      </c>
      <c r="P1112">
        <f ca="1">IF(O1112,P1111,SUM(C$2:C1112)/COUNT(C$2:C1112))</f>
        <v>9.8538943641176484</v>
      </c>
      <c r="Q1112">
        <f ca="1">IF(O1112,C1112-P1112,0)</f>
        <v>-2.2312364117647476E-2</v>
      </c>
      <c r="R1112">
        <f ca="1">R1111+Q1112*$D1112</f>
        <v>0.43600924500800919</v>
      </c>
      <c r="S1112">
        <f t="shared" ca="1" si="2283"/>
        <v>1.6877503807989311</v>
      </c>
      <c r="U1112">
        <f ca="1">MEDIAN2(Q1112,Analysis!$B$5,2)</f>
        <v>-2.2312364117647476E-2</v>
      </c>
      <c r="V1112">
        <f t="shared" ref="V1112:W1112" ca="1" si="2324">V1111+U1112*$D1112</f>
        <v>0.43600924500800919</v>
      </c>
      <c r="W1112">
        <f t="shared" ca="1" si="2324"/>
        <v>1.6877503807989311</v>
      </c>
      <c r="Y1112">
        <f ca="1">AVERAGE2(U1112,Analysis!$B$5,2)</f>
        <v>-2.2312364117647476E-2</v>
      </c>
      <c r="Z1112">
        <f t="shared" ref="Z1112:AA1112" ca="1" si="2325">Z1111+Y1112*$D1112</f>
        <v>0.43600924500800919</v>
      </c>
      <c r="AA1112">
        <f t="shared" ca="1" si="2325"/>
        <v>1.6877503807989311</v>
      </c>
      <c r="AD1112">
        <f ca="1">IF(B1112&gt;0,C1112-Analysis!$B$14,0)</f>
        <v>-2.5134144942859038E-2</v>
      </c>
      <c r="AE1112">
        <f ca="1">IF(B1112&gt;0,AE1111+AD1112*$D1112,0)</f>
        <v>0.36077419827446844</v>
      </c>
      <c r="AF1112">
        <f ca="1">IF(B1112&gt;0,AF1111+AE1112*$D1112,0)</f>
        <v>0.5955723306866616</v>
      </c>
      <c r="AG1112">
        <f ca="1">IF(AND(B1112&gt;Analysis!$B$34,B1112&lt;Analysis!$B$35),FilterInput(AD1112,Analysis!$B$29,Analysis!$B$30),0)</f>
        <v>0</v>
      </c>
      <c r="AH1112">
        <f ca="1">MEDIAN2(AG1112,Analysis!$B$5,2)</f>
        <v>0</v>
      </c>
      <c r="AI1112">
        <f ca="1">AVERAGE2(AH1112,Analysis!$B$6,2)</f>
        <v>0</v>
      </c>
      <c r="AJ1112">
        <f ca="1">INTEGRAL2(AI1112,$B1112,AJ1111,AI1111,$B1111,Analysis!$B$22)</f>
        <v>-0.6523852220626446</v>
      </c>
      <c r="AK1112">
        <f ca="1">IF(AND(B1112&lt;Analysis!$B$35,B1112&gt;Analysis!$B$34),INTEGRAL2(AJ1112,$B1112,AK1111,AJ1111,$B1111,Analysis!$B$23),0)</f>
        <v>0</v>
      </c>
      <c r="AM1112">
        <f>Analysis!$B$31*'Flight Input'!U1112+IF('Flight Input'!U1112 &gt; 0,Analysis!$B$32,0)</f>
        <v>0</v>
      </c>
      <c r="AN1112">
        <f ca="1">_xlfn.COVARIANCE.P($AK$102:$AK$1171,AM1112:AM2181)</f>
        <v>0</v>
      </c>
      <c r="AO1112">
        <f t="shared" ca="1" si="2279"/>
        <v>0</v>
      </c>
    </row>
    <row r="1113" spans="1:41" x14ac:dyDescent="0.3">
      <c r="A1113">
        <v>1111</v>
      </c>
      <c r="B1113">
        <f>'Flight Input'!M1113</f>
        <v>26.160948999997345</v>
      </c>
      <c r="C1113">
        <f ca="1">INDIRECT(CONCATENATE("'Flight Input'!",Analysis!$B$2,A1113+2))</f>
        <v>9.8131293900000003</v>
      </c>
      <c r="D1113">
        <f t="shared" si="2276"/>
        <v>9.4339999923249707E-3</v>
      </c>
      <c r="F1113">
        <f t="shared" ca="1" si="2280"/>
        <v>257.70294810695032</v>
      </c>
      <c r="G1113">
        <f t="shared" ca="1" si="2281"/>
        <v>3369.3419561375254</v>
      </c>
      <c r="I1113">
        <f>SUM(D$2:D1113)/COUNT(D$2:D1113)</f>
        <v>2.3499864086410357E-2</v>
      </c>
      <c r="J1113">
        <f>D1113/I1113</f>
        <v>0.40144912998796961</v>
      </c>
      <c r="L1113">
        <f ca="1">VARA(C$2:C1113)</f>
        <v>0.15447705985604765</v>
      </c>
      <c r="M1113">
        <f ca="1">(L1113-L1112)/D1113</f>
        <v>-1.4195289472561734E-2</v>
      </c>
      <c r="N1113">
        <f t="shared" ca="1" si="2282"/>
        <v>-1.9559688377160023</v>
      </c>
      <c r="O1113" t="b">
        <f ca="1">IF(OR(O1112,M1113*MIN((B1113-B$2)*Analysis!$B$19,1)&gt;Analysis!$B$18),TRUE,FALSE)</f>
        <v>1</v>
      </c>
      <c r="P1113">
        <f ca="1">IF(O1113,P1112,SUM(C$2:C1113)/COUNT(C$2:C1113))</f>
        <v>9.8538943641176484</v>
      </c>
      <c r="Q1113">
        <f ca="1">IF(O1113,C1113-P1113,0)</f>
        <v>-4.0764974117648123E-2</v>
      </c>
      <c r="R1113">
        <f ca="1">R1112+Q1113*$D1113</f>
        <v>0.43562466824249618</v>
      </c>
      <c r="S1113">
        <f t="shared" ca="1" si="2283"/>
        <v>1.6918600639157875</v>
      </c>
      <c r="U1113">
        <f ca="1">MEDIAN2(Q1113,Analysis!$B$5,2)</f>
        <v>-4.0764974117648123E-2</v>
      </c>
      <c r="V1113">
        <f t="shared" ref="V1113:W1113" ca="1" si="2326">V1112+U1113*$D1113</f>
        <v>0.43562466824249618</v>
      </c>
      <c r="W1113">
        <f t="shared" ca="1" si="2326"/>
        <v>1.6918600639157875</v>
      </c>
      <c r="Y1113">
        <f ca="1">AVERAGE2(U1113,Analysis!$B$5,2)</f>
        <v>-4.0764974117648123E-2</v>
      </c>
      <c r="Z1113">
        <f t="shared" ref="Z1113:AA1113" ca="1" si="2327">Z1112+Y1113*$D1113</f>
        <v>0.43562466824249618</v>
      </c>
      <c r="AA1113">
        <f t="shared" ca="1" si="2327"/>
        <v>1.6918600639157875</v>
      </c>
      <c r="AD1113">
        <f ca="1">IF(B1113&gt;0,C1113-Analysis!$B$14,0)</f>
        <v>-4.3586754942859685E-2</v>
      </c>
      <c r="AE1113">
        <f ca="1">IF(B1113&gt;0,AE1112+AD1113*$D1113,0)</f>
        <v>0.36036300082867201</v>
      </c>
      <c r="AF1113">
        <f ca="1">IF(B1113&gt;0,AF1112+AE1113*$D1113,0)</f>
        <v>0.59897199523371347</v>
      </c>
      <c r="AG1113">
        <f ca="1">IF(AND(B1113&gt;Analysis!$B$34,B1113&lt;Analysis!$B$35),FilterInput(AD1113,Analysis!$B$29,Analysis!$B$30),0)</f>
        <v>0</v>
      </c>
      <c r="AH1113">
        <f ca="1">MEDIAN2(AG1113,Analysis!$B$5,2)</f>
        <v>0</v>
      </c>
      <c r="AI1113">
        <f ca="1">AVERAGE2(AH1113,Analysis!$B$6,2)</f>
        <v>0</v>
      </c>
      <c r="AJ1113">
        <f ca="1">INTEGRAL2(AI1113,$B1113,AJ1112,AI1112,$B1112,Analysis!$B$22)</f>
        <v>-0.6523852220626446</v>
      </c>
      <c r="AK1113">
        <f ca="1">IF(AND(B1113&lt;Analysis!$B$35,B1113&gt;Analysis!$B$34),INTEGRAL2(AJ1113,$B1113,AK1112,AJ1112,$B1112,Analysis!$B$23),0)</f>
        <v>0</v>
      </c>
      <c r="AM1113">
        <f>Analysis!$B$31*'Flight Input'!U1113+IF('Flight Input'!U1113 &gt; 0,Analysis!$B$32,0)</f>
        <v>0</v>
      </c>
      <c r="AN1113">
        <f ca="1">_xlfn.COVARIANCE.P($AK$102:$AK$1171,AM1113:AM2182)</f>
        <v>0</v>
      </c>
      <c r="AO1113">
        <f t="shared" ca="1" si="2279"/>
        <v>0</v>
      </c>
    </row>
    <row r="1114" spans="1:41" x14ac:dyDescent="0.3">
      <c r="A1114">
        <v>1112</v>
      </c>
      <c r="B1114">
        <f>'Flight Input'!M1114</f>
        <v>26.192194999995991</v>
      </c>
      <c r="C1114">
        <f ca="1">INDIRECT(CONCATENATE("'Flight Input'!",Analysis!$B$2,A1114+2))</f>
        <v>9.8525263499999998</v>
      </c>
      <c r="D1114">
        <f t="shared" si="2276"/>
        <v>3.1245999998645857E-2</v>
      </c>
      <c r="F1114">
        <f t="shared" ca="1" si="2280"/>
        <v>258.01080014526906</v>
      </c>
      <c r="G1114">
        <f t="shared" ca="1" si="2281"/>
        <v>3377.4037615985148</v>
      </c>
      <c r="I1114">
        <f>SUM(D$2:D1114)/COUNT(D$2:D1114)</f>
        <v>2.3506830035971722E-2</v>
      </c>
      <c r="J1114">
        <f>D1114/I1114</f>
        <v>1.3292306938379672</v>
      </c>
      <c r="L1114">
        <f ca="1">VARA(C$2:C1114)</f>
        <v>0.15433936553295791</v>
      </c>
      <c r="M1114">
        <f ca="1">(L1114-L1113)/D1114</f>
        <v>-4.4067824072108611E-3</v>
      </c>
      <c r="N1114">
        <f t="shared" ca="1" si="2282"/>
        <v>1.2608641106607845</v>
      </c>
      <c r="O1114" t="b">
        <f ca="1">IF(OR(O1113,M1114*MIN((B1114-B$2)*Analysis!$B$19,1)&gt;Analysis!$B$18),TRUE,FALSE)</f>
        <v>1</v>
      </c>
      <c r="P1114">
        <f ca="1">IF(O1114,P1113,SUM(C$2:C1114)/COUNT(C$2:C1114))</f>
        <v>9.8538943641176484</v>
      </c>
      <c r="Q1114">
        <f ca="1">IF(O1114,C1114-P1114,0)</f>
        <v>-1.3680141176486416E-3</v>
      </c>
      <c r="R1114">
        <f ca="1">R1113+Q1114*$D1114</f>
        <v>0.43558192327337797</v>
      </c>
      <c r="S1114">
        <f t="shared" ca="1" si="2283"/>
        <v>1.7054702566897977</v>
      </c>
      <c r="U1114">
        <f ca="1">MEDIAN2(Q1114,Analysis!$B$5,2)</f>
        <v>-1.3680141176486416E-3</v>
      </c>
      <c r="V1114">
        <f t="shared" ref="V1114:W1114" ca="1" si="2328">V1113+U1114*$D1114</f>
        <v>0.43558192327337797</v>
      </c>
      <c r="W1114">
        <f t="shared" ca="1" si="2328"/>
        <v>1.7054702566897977</v>
      </c>
      <c r="Y1114">
        <f ca="1">AVERAGE2(U1114,Analysis!$B$5,2)</f>
        <v>-1.3680141176486416E-3</v>
      </c>
      <c r="Z1114">
        <f t="shared" ref="Z1114:AA1114" ca="1" si="2329">Z1113+Y1114*$D1114</f>
        <v>0.43558192327337797</v>
      </c>
      <c r="AA1114">
        <f t="shared" ca="1" si="2329"/>
        <v>1.7054702566897977</v>
      </c>
      <c r="AD1114">
        <f ca="1">IF(B1114&gt;0,C1114-Analysis!$B$14,0)</f>
        <v>-4.1897949428602033E-3</v>
      </c>
      <c r="AE1114">
        <f ca="1">IF(B1114&gt;0,AE1113+AD1114*$D1114,0)</f>
        <v>0.36023208649589306</v>
      </c>
      <c r="AF1114">
        <f ca="1">IF(B1114&gt;0,AF1113+AE1114*$D1114,0)</f>
        <v>0.61022780700787638</v>
      </c>
      <c r="AG1114">
        <f ca="1">IF(AND(B1114&gt;Analysis!$B$34,B1114&lt;Analysis!$B$35),FilterInput(AD1114,Analysis!$B$29,Analysis!$B$30),0)</f>
        <v>0</v>
      </c>
      <c r="AH1114">
        <f ca="1">MEDIAN2(AG1114,Analysis!$B$5,2)</f>
        <v>0</v>
      </c>
      <c r="AI1114">
        <f ca="1">AVERAGE2(AH1114,Analysis!$B$6,2)</f>
        <v>0</v>
      </c>
      <c r="AJ1114">
        <f ca="1">INTEGRAL2(AI1114,$B1114,AJ1113,AI1113,$B1113,Analysis!$B$22)</f>
        <v>-0.6523852220626446</v>
      </c>
      <c r="AK1114">
        <f ca="1">IF(AND(B1114&lt;Analysis!$B$35,B1114&gt;Analysis!$B$34),INTEGRAL2(AJ1114,$B1114,AK1113,AJ1113,$B1113,Analysis!$B$23),0)</f>
        <v>0</v>
      </c>
      <c r="AM1114">
        <f>Analysis!$B$31*'Flight Input'!U1114+IF('Flight Input'!U1114 &gt; 0,Analysis!$B$32,0)</f>
        <v>0</v>
      </c>
      <c r="AN1114">
        <f ca="1">_xlfn.COVARIANCE.P($AK$102:$AK$1171,AM1114:AM2183)</f>
        <v>0</v>
      </c>
      <c r="AO1114">
        <f t="shared" ca="1" si="2279"/>
        <v>0</v>
      </c>
    </row>
    <row r="1115" spans="1:41" x14ac:dyDescent="0.3">
      <c r="A1115">
        <v>1113</v>
      </c>
      <c r="B1115">
        <f>'Flight Input'!M1115</f>
        <v>26.212463999996544</v>
      </c>
      <c r="C1115">
        <f ca="1">INDIRECT(CONCATENATE("'Flight Input'!",Analysis!$B$2,A1115+2))</f>
        <v>9.8496225899999992</v>
      </c>
      <c r="D1115">
        <f t="shared" si="2276"/>
        <v>2.0269000000553206E-2</v>
      </c>
      <c r="F1115">
        <f t="shared" ca="1" si="2280"/>
        <v>258.21044214555121</v>
      </c>
      <c r="G1115">
        <f t="shared" ca="1" si="2281"/>
        <v>3382.6374290505059</v>
      </c>
      <c r="I1115">
        <f>SUM(D$2:D1115)/COUNT(D$2:D1115)</f>
        <v>2.3503920934412496E-2</v>
      </c>
      <c r="J1115">
        <f>D1115/I1115</f>
        <v>0.86236675391793938</v>
      </c>
      <c r="L1115">
        <f ca="1">VARA(C$2:C1115)</f>
        <v>0.15420211624878802</v>
      </c>
      <c r="M1115">
        <f ca="1">(L1115-L1114)/D1115</f>
        <v>-6.7713890259086312E-3</v>
      </c>
      <c r="N1115">
        <f t="shared" ca="1" si="2282"/>
        <v>-0.14326113769408136</v>
      </c>
      <c r="O1115" t="b">
        <f ca="1">IF(OR(O1114,M1115*MIN((B1115-B$2)*Analysis!$B$19,1)&gt;Analysis!$B$18),TRUE,FALSE)</f>
        <v>1</v>
      </c>
      <c r="P1115">
        <f ca="1">IF(O1115,P1114,SUM(C$2:C1115)/COUNT(C$2:C1115))</f>
        <v>9.8538943641176484</v>
      </c>
      <c r="Q1115">
        <f ca="1">IF(O1115,C1115-P1115,0)</f>
        <v>-4.2717741176492297E-3</v>
      </c>
      <c r="R1115">
        <f ca="1">R1114+Q1115*$D1115</f>
        <v>0.43549533868378498</v>
      </c>
      <c r="S1115">
        <f t="shared" ca="1" si="2283"/>
        <v>1.7142973117098201</v>
      </c>
      <c r="U1115">
        <f ca="1">MEDIAN2(Q1115,Analysis!$B$5,2)</f>
        <v>-4.2717741176492297E-3</v>
      </c>
      <c r="V1115">
        <f t="shared" ref="V1115:W1115" ca="1" si="2330">V1114+U1115*$D1115</f>
        <v>0.43549533868378498</v>
      </c>
      <c r="W1115">
        <f t="shared" ca="1" si="2330"/>
        <v>1.7142973117098201</v>
      </c>
      <c r="Y1115">
        <f ca="1">AVERAGE2(U1115,Analysis!$B$5,2)</f>
        <v>-4.2717741176492297E-3</v>
      </c>
      <c r="Z1115">
        <f t="shared" ref="Z1115:AA1115" ca="1" si="2331">Z1114+Y1115*$D1115</f>
        <v>0.43549533868378498</v>
      </c>
      <c r="AA1115">
        <f t="shared" ca="1" si="2331"/>
        <v>1.7142973117098201</v>
      </c>
      <c r="AD1115">
        <f ca="1">IF(B1115&gt;0,C1115-Analysis!$B$14,0)</f>
        <v>-7.0935549428607914E-3</v>
      </c>
      <c r="AE1115">
        <f ca="1">IF(B1115&gt;0,AE1114+AD1115*$D1115,0)</f>
        <v>0.3600883072307523</v>
      </c>
      <c r="AF1115">
        <f ca="1">IF(B1115&gt;0,AF1114+AE1115*$D1115,0)</f>
        <v>0.61752643690733566</v>
      </c>
      <c r="AG1115">
        <f ca="1">IF(AND(B1115&gt;Analysis!$B$34,B1115&lt;Analysis!$B$35),FilterInput(AD1115,Analysis!$B$29,Analysis!$B$30),0)</f>
        <v>0</v>
      </c>
      <c r="AH1115">
        <f ca="1">MEDIAN2(AG1115,Analysis!$B$5,2)</f>
        <v>0</v>
      </c>
      <c r="AI1115">
        <f ca="1">AVERAGE2(AH1115,Analysis!$B$6,2)</f>
        <v>0</v>
      </c>
      <c r="AJ1115">
        <f ca="1">INTEGRAL2(AI1115,$B1115,AJ1114,AI1114,$B1114,Analysis!$B$22)</f>
        <v>-0.6523852220626446</v>
      </c>
      <c r="AK1115">
        <f ca="1">IF(AND(B1115&lt;Analysis!$B$35,B1115&gt;Analysis!$B$34),INTEGRAL2(AJ1115,$B1115,AK1114,AJ1114,$B1114,Analysis!$B$23),0)</f>
        <v>0</v>
      </c>
      <c r="AM1115">
        <f>Analysis!$B$31*'Flight Input'!U1115+IF('Flight Input'!U1115 &gt; 0,Analysis!$B$32,0)</f>
        <v>0</v>
      </c>
      <c r="AN1115">
        <f ca="1">_xlfn.COVARIANCE.P($AK$102:$AK$1171,AM1115:AM2184)</f>
        <v>0</v>
      </c>
      <c r="AO1115">
        <f t="shared" ca="1" si="2279"/>
        <v>0</v>
      </c>
    </row>
    <row r="1116" spans="1:41" x14ac:dyDescent="0.3">
      <c r="A1116">
        <v>1114</v>
      </c>
      <c r="B1116">
        <f>'Flight Input'!M1116</f>
        <v>26.23177100000612</v>
      </c>
      <c r="C1116">
        <f ca="1">INDIRECT(CONCATENATE("'Flight Input'!",Analysis!$B$2,A1116+2))</f>
        <v>9.8497010700000001</v>
      </c>
      <c r="D1116">
        <f t="shared" si="2276"/>
        <v>1.9307000009575859E-2</v>
      </c>
      <c r="F1116">
        <f t="shared" ca="1" si="2280"/>
        <v>258.40061032420402</v>
      </c>
      <c r="G1116">
        <f t="shared" ca="1" si="2281"/>
        <v>3387.6263696365099</v>
      </c>
      <c r="I1116">
        <f>SUM(D$2:D1116)/COUNT(D$2:D1116)</f>
        <v>2.3500153500907256E-2</v>
      </c>
      <c r="J1116">
        <f>D1116/I1116</f>
        <v>0.82156910204141798</v>
      </c>
      <c r="L1116">
        <f ca="1">VARA(C$2:C1116)</f>
        <v>0.15406510523801506</v>
      </c>
      <c r="M1116">
        <f ca="1">(L1116-L1115)/D1116</f>
        <v>-7.0964422595433656E-3</v>
      </c>
      <c r="N1116">
        <f t="shared" ca="1" si="2282"/>
        <v>4.0648469447327742E-3</v>
      </c>
      <c r="O1116" t="b">
        <f ca="1">IF(OR(O1115,M1116*MIN((B1116-B$2)*Analysis!$B$19,1)&gt;Analysis!$B$18),TRUE,FALSE)</f>
        <v>1</v>
      </c>
      <c r="P1116">
        <f ca="1">IF(O1116,P1115,SUM(C$2:C1116)/COUNT(C$2:C1116))</f>
        <v>9.8538943641176484</v>
      </c>
      <c r="Q1116">
        <f ca="1">IF(O1116,C1116-P1116,0)</f>
        <v>-4.1932941176483496E-3</v>
      </c>
      <c r="R1116">
        <f ca="1">R1115+Q1116*$D1116</f>
        <v>0.4354143787542154</v>
      </c>
      <c r="S1116">
        <f t="shared" ca="1" si="2283"/>
        <v>1.7227038571245972</v>
      </c>
      <c r="U1116">
        <f ca="1">MEDIAN2(Q1116,Analysis!$B$5,2)</f>
        <v>-4.1932941176483496E-3</v>
      </c>
      <c r="V1116">
        <f t="shared" ref="V1116:W1116" ca="1" si="2332">V1115+U1116*$D1116</f>
        <v>0.4354143787542154</v>
      </c>
      <c r="W1116">
        <f t="shared" ca="1" si="2332"/>
        <v>1.7227038571245972</v>
      </c>
      <c r="Y1116">
        <f ca="1">AVERAGE2(U1116,Analysis!$B$5,2)</f>
        <v>-4.1932941176483496E-3</v>
      </c>
      <c r="Z1116">
        <f t="shared" ref="Z1116:AA1116" ca="1" si="2333">Z1115+Y1116*$D1116</f>
        <v>0.4354143787542154</v>
      </c>
      <c r="AA1116">
        <f t="shared" ca="1" si="2333"/>
        <v>1.7227038571245972</v>
      </c>
      <c r="AD1116">
        <f ca="1">IF(B1116&gt;0,C1116-Analysis!$B$14,0)</f>
        <v>-7.0150749428599113E-3</v>
      </c>
      <c r="AE1116">
        <f ca="1">IF(B1116&gt;0,AE1115+AD1116*$D1116,0)</f>
        <v>0.35995286717876335</v>
      </c>
      <c r="AF1116">
        <f ca="1">IF(B1116&gt;0,AF1115+AE1116*$D1116,0)</f>
        <v>0.62447604691740288</v>
      </c>
      <c r="AG1116">
        <f ca="1">IF(AND(B1116&gt;Analysis!$B$34,B1116&lt;Analysis!$B$35),FilterInput(AD1116,Analysis!$B$29,Analysis!$B$30),0)</f>
        <v>0</v>
      </c>
      <c r="AH1116">
        <f ca="1">MEDIAN2(AG1116,Analysis!$B$5,2)</f>
        <v>0</v>
      </c>
      <c r="AI1116">
        <f ca="1">AVERAGE2(AH1116,Analysis!$B$6,2)</f>
        <v>0</v>
      </c>
      <c r="AJ1116">
        <f ca="1">INTEGRAL2(AI1116,$B1116,AJ1115,AI1115,$B1115,Analysis!$B$22)</f>
        <v>-0.6523852220626446</v>
      </c>
      <c r="AK1116">
        <f ca="1">IF(AND(B1116&lt;Analysis!$B$35,B1116&gt;Analysis!$B$34),INTEGRAL2(AJ1116,$B1116,AK1115,AJ1115,$B1115,Analysis!$B$23),0)</f>
        <v>0</v>
      </c>
      <c r="AM1116">
        <f>Analysis!$B$31*'Flight Input'!U1116+IF('Flight Input'!U1116 &gt; 0,Analysis!$B$32,0)</f>
        <v>0</v>
      </c>
      <c r="AN1116">
        <f ca="1">_xlfn.COVARIANCE.P($AK$102:$AK$1171,AM1116:AM2185)</f>
        <v>0</v>
      </c>
      <c r="AO1116">
        <f t="shared" ca="1" si="2279"/>
        <v>0</v>
      </c>
    </row>
    <row r="1117" spans="1:41" x14ac:dyDescent="0.3">
      <c r="A1117">
        <v>1115</v>
      </c>
      <c r="B1117">
        <f>'Flight Input'!M1117</f>
        <v>26.252322999993339</v>
      </c>
      <c r="C1117">
        <f ca="1">INDIRECT(CONCATENATE("'Flight Input'!",Analysis!$B$2,A1117+2))</f>
        <v>9.8129430000000006</v>
      </c>
      <c r="D1117">
        <f t="shared" si="2276"/>
        <v>2.055199998721946E-2</v>
      </c>
      <c r="F1117">
        <f t="shared" ca="1" si="2280"/>
        <v>258.60228592861461</v>
      </c>
      <c r="G1117">
        <f t="shared" ca="1" si="2281"/>
        <v>3392.9411638136098</v>
      </c>
      <c r="I1117">
        <f>SUM(D$2:D1117)/COUNT(D$2:D1117)</f>
        <v>2.3497509417038476E-2</v>
      </c>
      <c r="J1117">
        <f>D1117/I1117</f>
        <v>0.87464588788788089</v>
      </c>
      <c r="L1117">
        <f ca="1">VARA(C$2:C1117)</f>
        <v>0.15393215870686283</v>
      </c>
      <c r="M1117">
        <f ca="1">(L1117-L1116)/D1117</f>
        <v>-6.4687880125974505E-3</v>
      </c>
      <c r="N1117">
        <f t="shared" ca="1" si="2282"/>
        <v>-1.7885398025913744</v>
      </c>
      <c r="O1117" t="b">
        <f ca="1">IF(OR(O1116,M1117*MIN((B1117-B$2)*Analysis!$B$19,1)&gt;Analysis!$B$18),TRUE,FALSE)</f>
        <v>1</v>
      </c>
      <c r="P1117">
        <f ca="1">IF(O1117,P1116,SUM(C$2:C1117)/COUNT(C$2:C1117))</f>
        <v>9.8538943641176484</v>
      </c>
      <c r="Q1117">
        <f ca="1">IF(O1117,C1117-P1117,0)</f>
        <v>-4.0951364117647771E-2</v>
      </c>
      <c r="R1117">
        <f ca="1">R1116+Q1117*$D1117</f>
        <v>0.43457274631939291</v>
      </c>
      <c r="S1117">
        <f t="shared" ca="1" si="2283"/>
        <v>1.7316351962013992</v>
      </c>
      <c r="U1117">
        <f ca="1">MEDIAN2(Q1117,Analysis!$B$5,2)</f>
        <v>-4.0951364117647771E-2</v>
      </c>
      <c r="V1117">
        <f t="shared" ref="V1117:W1117" ca="1" si="2334">V1116+U1117*$D1117</f>
        <v>0.43457274631939291</v>
      </c>
      <c r="W1117">
        <f t="shared" ca="1" si="2334"/>
        <v>1.7316351962013992</v>
      </c>
      <c r="Y1117">
        <f ca="1">AVERAGE2(U1117,Analysis!$B$5,2)</f>
        <v>-4.0951364117647771E-2</v>
      </c>
      <c r="Z1117">
        <f t="shared" ref="Z1117:AA1117" ca="1" si="2335">Z1116+Y1117*$D1117</f>
        <v>0.43457274631939291</v>
      </c>
      <c r="AA1117">
        <f t="shared" ca="1" si="2335"/>
        <v>1.7316351962013992</v>
      </c>
      <c r="AD1117">
        <f ca="1">IF(B1117&gt;0,C1117-Analysis!$B$14,0)</f>
        <v>-4.3773144942859332E-2</v>
      </c>
      <c r="AE1117">
        <f ca="1">IF(B1117&gt;0,AE1116+AD1117*$D1117,0)</f>
        <v>0.35905324150445717</v>
      </c>
      <c r="AF1117">
        <f ca="1">IF(B1117&gt;0,AF1116+AE1117*$D1117,0)</f>
        <v>0.63185530913221355</v>
      </c>
      <c r="AG1117">
        <f ca="1">IF(AND(B1117&gt;Analysis!$B$34,B1117&lt;Analysis!$B$35),FilterInput(AD1117,Analysis!$B$29,Analysis!$B$30),0)</f>
        <v>0</v>
      </c>
      <c r="AH1117">
        <f ca="1">MEDIAN2(AG1117,Analysis!$B$5,2)</f>
        <v>0</v>
      </c>
      <c r="AI1117">
        <f ca="1">AVERAGE2(AH1117,Analysis!$B$6,2)</f>
        <v>0</v>
      </c>
      <c r="AJ1117">
        <f ca="1">INTEGRAL2(AI1117,$B1117,AJ1116,AI1116,$B1116,Analysis!$B$22)</f>
        <v>-0.6523852220626446</v>
      </c>
      <c r="AK1117">
        <f ca="1">IF(AND(B1117&lt;Analysis!$B$35,B1117&gt;Analysis!$B$34),INTEGRAL2(AJ1117,$B1117,AK1116,AJ1116,$B1116,Analysis!$B$23),0)</f>
        <v>0</v>
      </c>
      <c r="AM1117">
        <f>Analysis!$B$31*'Flight Input'!U1117+IF('Flight Input'!U1117 &gt; 0,Analysis!$B$32,0)</f>
        <v>0</v>
      </c>
      <c r="AN1117">
        <f ca="1">_xlfn.COVARIANCE.P($AK$102:$AK$1171,AM1117:AM2186)</f>
        <v>0</v>
      </c>
      <c r="AO1117">
        <f t="shared" ca="1" si="2279"/>
        <v>0</v>
      </c>
    </row>
    <row r="1118" spans="1:41" x14ac:dyDescent="0.3">
      <c r="A1118">
        <v>1116</v>
      </c>
      <c r="B1118">
        <f>'Flight Input'!M1118</f>
        <v>26.266526999999769</v>
      </c>
      <c r="C1118">
        <f ca="1">INDIRECT(CONCATENATE("'Flight Input'!",Analysis!$B$2,A1118+2))</f>
        <v>9.8415195299999993</v>
      </c>
      <c r="D1118">
        <f t="shared" si="2276"/>
        <v>1.4204000006429851E-2</v>
      </c>
      <c r="F1118">
        <f t="shared" ca="1" si="2280"/>
        <v>258.74207487208201</v>
      </c>
      <c r="G1118">
        <f t="shared" ca="1" si="2281"/>
        <v>3396.6163362467564</v>
      </c>
      <c r="I1118">
        <f>SUM(D$2:D1118)/COUNT(D$2:D1118)</f>
        <v>2.348918189964546E-2</v>
      </c>
      <c r="J1118">
        <f>D1118/I1118</f>
        <v>0.60470390442351862</v>
      </c>
      <c r="L1118">
        <f ca="1">VARA(C$2:C1118)</f>
        <v>0.15379626720826362</v>
      </c>
      <c r="M1118">
        <f ca="1">(L1118-L1117)/D1118</f>
        <v>-9.5671288748029673E-3</v>
      </c>
      <c r="N1118">
        <f t="shared" ca="1" si="2282"/>
        <v>2.011864966703937</v>
      </c>
      <c r="O1118" t="b">
        <f ca="1">IF(OR(O1117,M1118*MIN((B1118-B$2)*Analysis!$B$19,1)&gt;Analysis!$B$18),TRUE,FALSE)</f>
        <v>1</v>
      </c>
      <c r="P1118">
        <f ca="1">IF(O1118,P1117,SUM(C$2:C1118)/COUNT(C$2:C1118))</f>
        <v>9.8538943641176484</v>
      </c>
      <c r="Q1118">
        <f ca="1">IF(O1118,C1118-P1118,0)</f>
        <v>-1.2374834117649058E-2</v>
      </c>
      <c r="R1118">
        <f ca="1">R1117+Q1118*$D1118</f>
        <v>0.43439697417550627</v>
      </c>
      <c r="S1118">
        <f t="shared" ca="1" si="2283"/>
        <v>1.7378053708253811</v>
      </c>
      <c r="U1118">
        <f ca="1">MEDIAN2(Q1118,Analysis!$B$5,2)</f>
        <v>-1.2374834117649058E-2</v>
      </c>
      <c r="V1118">
        <f t="shared" ref="V1118:W1118" ca="1" si="2336">V1117+U1118*$D1118</f>
        <v>0.43439697417550627</v>
      </c>
      <c r="W1118">
        <f t="shared" ca="1" si="2336"/>
        <v>1.7378053708253811</v>
      </c>
      <c r="Y1118">
        <f ca="1">AVERAGE2(U1118,Analysis!$B$5,2)</f>
        <v>-1.2374834117649058E-2</v>
      </c>
      <c r="Z1118">
        <f t="shared" ref="Z1118:AA1118" ca="1" si="2337">Z1117+Y1118*$D1118</f>
        <v>0.43439697417550627</v>
      </c>
      <c r="AA1118">
        <f t="shared" ca="1" si="2337"/>
        <v>1.7378053708253811</v>
      </c>
      <c r="AD1118">
        <f ca="1">IF(B1118&gt;0,C1118-Analysis!$B$14,0)</f>
        <v>-1.519661494286062E-2</v>
      </c>
      <c r="AE1118">
        <f ca="1">IF(B1118&gt;0,AE1117+AD1118*$D1118,0)</f>
        <v>0.35883738878571109</v>
      </c>
      <c r="AF1118">
        <f ca="1">IF(B1118&gt;0,AF1117+AE1118*$D1118,0)</f>
        <v>0.63695223540483303</v>
      </c>
      <c r="AG1118">
        <f ca="1">IF(AND(B1118&gt;Analysis!$B$34,B1118&lt;Analysis!$B$35),FilterInput(AD1118,Analysis!$B$29,Analysis!$B$30),0)</f>
        <v>0</v>
      </c>
      <c r="AH1118">
        <f ca="1">MEDIAN2(AG1118,Analysis!$B$5,2)</f>
        <v>0</v>
      </c>
      <c r="AI1118">
        <f ca="1">AVERAGE2(AH1118,Analysis!$B$6,2)</f>
        <v>0</v>
      </c>
      <c r="AJ1118">
        <f ca="1">INTEGRAL2(AI1118,$B1118,AJ1117,AI1117,$B1117,Analysis!$B$22)</f>
        <v>-0.6523852220626446</v>
      </c>
      <c r="AK1118">
        <f ca="1">IF(AND(B1118&lt;Analysis!$B$35,B1118&gt;Analysis!$B$34),INTEGRAL2(AJ1118,$B1118,AK1117,AJ1117,$B1117,Analysis!$B$23),0)</f>
        <v>0</v>
      </c>
      <c r="AM1118">
        <f>Analysis!$B$31*'Flight Input'!U1118+IF('Flight Input'!U1118 &gt; 0,Analysis!$B$32,0)</f>
        <v>0</v>
      </c>
      <c r="AN1118">
        <f ca="1">_xlfn.COVARIANCE.P($AK$102:$AK$1171,AM1118:AM2187)</f>
        <v>0</v>
      </c>
      <c r="AO1118">
        <f t="shared" ca="1" si="2279"/>
        <v>0</v>
      </c>
    </row>
    <row r="1119" spans="1:41" x14ac:dyDescent="0.3">
      <c r="A1119">
        <v>1117</v>
      </c>
      <c r="B1119">
        <f>'Flight Input'!M1119</f>
        <v>26.289130999997724</v>
      </c>
      <c r="C1119">
        <f ca="1">INDIRECT(CONCATENATE("'Flight Input'!",Analysis!$B$2,A1119+2))</f>
        <v>9.7853474700000014</v>
      </c>
      <c r="D1119">
        <f t="shared" si="2276"/>
        <v>2.2603999997954816E-2</v>
      </c>
      <c r="F1119">
        <f t="shared" ca="1" si="2280"/>
        <v>258.96326286627391</v>
      </c>
      <c r="G1119">
        <f t="shared" ca="1" si="2281"/>
        <v>3402.469941840056</v>
      </c>
      <c r="I1119">
        <f>SUM(D$2:D1119)/COUNT(D$2:D1119)</f>
        <v>2.3488389435991304E-2</v>
      </c>
      <c r="J1119">
        <f>D1119/I1119</f>
        <v>0.96234780420145216</v>
      </c>
      <c r="L1119">
        <f ca="1">VARA(C$2:C1119)</f>
        <v>0.15366823077821318</v>
      </c>
      <c r="M1119">
        <f ca="1">(L1119-L1118)/D1119</f>
        <v>-5.6643262281906893E-3</v>
      </c>
      <c r="N1119">
        <f t="shared" ca="1" si="2282"/>
        <v>-2.4850495489771878</v>
      </c>
      <c r="O1119" t="b">
        <f ca="1">IF(OR(O1118,M1119*MIN((B1119-B$2)*Analysis!$B$19,1)&gt;Analysis!$B$18),TRUE,FALSE)</f>
        <v>1</v>
      </c>
      <c r="P1119">
        <f ca="1">IF(O1119,P1118,SUM(C$2:C1119)/COUNT(C$2:C1119))</f>
        <v>9.8538943641176484</v>
      </c>
      <c r="Q1119">
        <f ca="1">IF(O1119,C1119-P1119,0)</f>
        <v>-6.8546894117647028E-2</v>
      </c>
      <c r="R1119">
        <f ca="1">R1118+Q1119*$D1119</f>
        <v>0.43284754018101118</v>
      </c>
      <c r="S1119">
        <f t="shared" ca="1" si="2283"/>
        <v>1.7475894566227475</v>
      </c>
      <c r="U1119">
        <f ca="1">MEDIAN2(Q1119,Analysis!$B$5,2)</f>
        <v>-6.8546894117647028E-2</v>
      </c>
      <c r="V1119">
        <f t="shared" ref="V1119:W1119" ca="1" si="2338">V1118+U1119*$D1119</f>
        <v>0.43284754018101118</v>
      </c>
      <c r="W1119">
        <f t="shared" ca="1" si="2338"/>
        <v>1.7475894566227475</v>
      </c>
      <c r="Y1119">
        <f ca="1">AVERAGE2(U1119,Analysis!$B$5,2)</f>
        <v>-6.8546894117647028E-2</v>
      </c>
      <c r="Z1119">
        <f t="shared" ref="Z1119:AA1119" ca="1" si="2339">Z1118+Y1119*$D1119</f>
        <v>0.43284754018101118</v>
      </c>
      <c r="AA1119">
        <f t="shared" ca="1" si="2339"/>
        <v>1.7475894566227475</v>
      </c>
      <c r="AD1119">
        <f ca="1">IF(B1119&gt;0,C1119-Analysis!$B$14,0)</f>
        <v>-7.136867494285859E-2</v>
      </c>
      <c r="AE1119">
        <f ca="1">IF(B1119&gt;0,AE1118+AD1119*$D1119,0)</f>
        <v>0.35722417125744865</v>
      </c>
      <c r="AF1119">
        <f ca="1">IF(B1119&gt;0,AF1118+AE1119*$D1119,0)</f>
        <v>0.64502693057120586</v>
      </c>
      <c r="AG1119">
        <f ca="1">IF(AND(B1119&gt;Analysis!$B$34,B1119&lt;Analysis!$B$35),FilterInput(AD1119,Analysis!$B$29,Analysis!$B$30),0)</f>
        <v>0</v>
      </c>
      <c r="AH1119">
        <f ca="1">MEDIAN2(AG1119,Analysis!$B$5,2)</f>
        <v>0</v>
      </c>
      <c r="AI1119">
        <f ca="1">AVERAGE2(AH1119,Analysis!$B$6,2)</f>
        <v>0</v>
      </c>
      <c r="AJ1119">
        <f ca="1">INTEGRAL2(AI1119,$B1119,AJ1118,AI1118,$B1118,Analysis!$B$22)</f>
        <v>-0.6523852220626446</v>
      </c>
      <c r="AK1119">
        <f ca="1">IF(AND(B1119&lt;Analysis!$B$35,B1119&gt;Analysis!$B$34),INTEGRAL2(AJ1119,$B1119,AK1118,AJ1118,$B1118,Analysis!$B$23),0)</f>
        <v>0</v>
      </c>
      <c r="AM1119">
        <f>Analysis!$B$31*'Flight Input'!U1119+IF('Flight Input'!U1119 &gt; 0,Analysis!$B$32,0)</f>
        <v>0</v>
      </c>
      <c r="AN1119">
        <f ca="1">_xlfn.COVARIANCE.P($AK$102:$AK$1171,AM1119:AM2188)</f>
        <v>0</v>
      </c>
      <c r="AO1119">
        <f t="shared" ca="1" si="2279"/>
        <v>0</v>
      </c>
    </row>
    <row r="1120" spans="1:41" x14ac:dyDescent="0.3">
      <c r="A1120">
        <v>1118</v>
      </c>
      <c r="B1120">
        <f>'Flight Input'!M1120</f>
        <v>26.307276999999885</v>
      </c>
      <c r="C1120">
        <f ca="1">INDIRECT(CONCATENATE("'Flight Input'!",Analysis!$B$2,A1120+2))</f>
        <v>9.8266181400000008</v>
      </c>
      <c r="D1120">
        <f t="shared" si="2276"/>
        <v>1.81460000021616E-2</v>
      </c>
      <c r="F1120">
        <f t="shared" ca="1" si="2280"/>
        <v>259.14157667906358</v>
      </c>
      <c r="G1120">
        <f t="shared" ca="1" si="2281"/>
        <v>3407.1723248910344</v>
      </c>
      <c r="I1120">
        <f>SUM(D$2:D1120)/COUNT(D$2:D1120)</f>
        <v>2.348361091234745E-2</v>
      </c>
      <c r="J1120">
        <f>D1120/I1120</f>
        <v>0.77270910635896339</v>
      </c>
      <c r="L1120">
        <f ca="1">VARA(C$2:C1120)</f>
        <v>0.15353427324673258</v>
      </c>
      <c r="M1120">
        <f ca="1">(L1120-L1119)/D1120</f>
        <v>-7.3822071786973581E-3</v>
      </c>
      <c r="N1120">
        <f t="shared" ca="1" si="2282"/>
        <v>2.2743673534158013</v>
      </c>
      <c r="O1120" t="b">
        <f ca="1">IF(OR(O1119,M1120*MIN((B1120-B$2)*Analysis!$B$19,1)&gt;Analysis!$B$18),TRUE,FALSE)</f>
        <v>1</v>
      </c>
      <c r="P1120">
        <f ca="1">IF(O1120,P1119,SUM(C$2:C1120)/COUNT(C$2:C1120))</f>
        <v>9.8538943641176484</v>
      </c>
      <c r="Q1120">
        <f ca="1">IF(O1120,C1120-P1120,0)</f>
        <v>-2.7276224117647629E-2</v>
      </c>
      <c r="R1120">
        <f ca="1">R1119+Q1120*$D1120</f>
        <v>0.43235258581811337</v>
      </c>
      <c r="S1120">
        <f t="shared" ca="1" si="2283"/>
        <v>1.7554349266459375</v>
      </c>
      <c r="U1120">
        <f ca="1">MEDIAN2(Q1120,Analysis!$B$5,2)</f>
        <v>-2.7276224117647629E-2</v>
      </c>
      <c r="V1120">
        <f t="shared" ref="V1120:W1120" ca="1" si="2340">V1119+U1120*$D1120</f>
        <v>0.43235258581811337</v>
      </c>
      <c r="W1120">
        <f t="shared" ca="1" si="2340"/>
        <v>1.7554349266459375</v>
      </c>
      <c r="Y1120">
        <f ca="1">AVERAGE2(U1120,Analysis!$B$5,2)</f>
        <v>-2.7276224117647629E-2</v>
      </c>
      <c r="Z1120">
        <f t="shared" ref="Z1120:AA1120" ca="1" si="2341">Z1119+Y1120*$D1120</f>
        <v>0.43235258581811337</v>
      </c>
      <c r="AA1120">
        <f t="shared" ca="1" si="2341"/>
        <v>1.7554349266459375</v>
      </c>
      <c r="AD1120">
        <f ca="1">IF(B1120&gt;0,C1120-Analysis!$B$14,0)</f>
        <v>-3.0098004942859191E-2</v>
      </c>
      <c r="AE1120">
        <f ca="1">IF(B1120&gt;0,AE1119+AD1120*$D1120,0)</f>
        <v>0.35667801285969047</v>
      </c>
      <c r="AF1120">
        <f ca="1">IF(B1120&gt;0,AF1119+AE1120*$D1120,0)</f>
        <v>0.65149920979332876</v>
      </c>
      <c r="AG1120">
        <f ca="1">IF(AND(B1120&gt;Analysis!$B$34,B1120&lt;Analysis!$B$35),FilterInput(AD1120,Analysis!$B$29,Analysis!$B$30),0)</f>
        <v>0</v>
      </c>
      <c r="AH1120">
        <f ca="1">MEDIAN2(AG1120,Analysis!$B$5,2)</f>
        <v>0</v>
      </c>
      <c r="AI1120">
        <f ca="1">AVERAGE2(AH1120,Analysis!$B$6,2)</f>
        <v>0</v>
      </c>
      <c r="AJ1120">
        <f ca="1">INTEGRAL2(AI1120,$B1120,AJ1119,AI1119,$B1119,Analysis!$B$22)</f>
        <v>-0.6523852220626446</v>
      </c>
      <c r="AK1120">
        <f ca="1">IF(AND(B1120&lt;Analysis!$B$35,B1120&gt;Analysis!$B$34),INTEGRAL2(AJ1120,$B1120,AK1119,AJ1119,$B1119,Analysis!$B$23),0)</f>
        <v>0</v>
      </c>
      <c r="AM1120">
        <f>Analysis!$B$31*'Flight Input'!U1120+IF('Flight Input'!U1120 &gt; 0,Analysis!$B$32,0)</f>
        <v>0</v>
      </c>
      <c r="AN1120">
        <f ca="1">_xlfn.COVARIANCE.P($AK$102:$AK$1171,AM1120:AM2189)</f>
        <v>0</v>
      </c>
      <c r="AO1120">
        <f t="shared" ca="1" si="2279"/>
        <v>0</v>
      </c>
    </row>
    <row r="1121" spans="1:41" x14ac:dyDescent="0.3">
      <c r="A1121">
        <v>1119</v>
      </c>
      <c r="B1121">
        <f>'Flight Input'!M1121</f>
        <v>26.328584999995655</v>
      </c>
      <c r="C1121">
        <f ca="1">INDIRECT(CONCATENATE("'Flight Input'!",Analysis!$B$2,A1121+2))</f>
        <v>9.8680555800000018</v>
      </c>
      <c r="D1121">
        <f t="shared" si="2276"/>
        <v>2.1307999995769933E-2</v>
      </c>
      <c r="F1121">
        <f t="shared" ca="1" si="2280"/>
        <v>259.35184520732048</v>
      </c>
      <c r="G1121">
        <f t="shared" ca="1" si="2281"/>
        <v>3412.6985940076147</v>
      </c>
      <c r="I1121">
        <f>SUM(D$2:D1121)/COUNT(D$2:D1121)</f>
        <v>2.3481666666666862E-2</v>
      </c>
      <c r="J1121">
        <f>D1121/I1121</f>
        <v>0.90743132922576852</v>
      </c>
      <c r="L1121">
        <f ca="1">VARA(C$2:C1121)</f>
        <v>0.15339746085531616</v>
      </c>
      <c r="M1121">
        <f ca="1">(L1121-L1120)/D1121</f>
        <v>-6.4207054366234853E-3</v>
      </c>
      <c r="N1121">
        <f t="shared" ca="1" si="2282"/>
        <v>1.9446893189519061</v>
      </c>
      <c r="O1121" t="b">
        <f ca="1">IF(OR(O1120,M1121*MIN((B1121-B$2)*Analysis!$B$19,1)&gt;Analysis!$B$18),TRUE,FALSE)</f>
        <v>1</v>
      </c>
      <c r="P1121">
        <f ca="1">IF(O1121,P1120,SUM(C$2:C1121)/COUNT(C$2:C1121))</f>
        <v>9.8538943641176484</v>
      </c>
      <c r="Q1121">
        <f ca="1">IF(O1121,C1121-P1121,0)</f>
        <v>1.4161215882353417E-2</v>
      </c>
      <c r="R1121">
        <f ca="1">R1120+Q1121*$D1121</f>
        <v>0.43265433300607464</v>
      </c>
      <c r="S1121">
        <f t="shared" ca="1" si="2283"/>
        <v>1.7646539251718008</v>
      </c>
      <c r="U1121">
        <f ca="1">MEDIAN2(Q1121,Analysis!$B$5,2)</f>
        <v>1.4161215882353417E-2</v>
      </c>
      <c r="V1121">
        <f t="shared" ref="V1121:W1121" ca="1" si="2342">V1120+U1121*$D1121</f>
        <v>0.43265433300607464</v>
      </c>
      <c r="W1121">
        <f t="shared" ca="1" si="2342"/>
        <v>1.7646539251718008</v>
      </c>
      <c r="Y1121">
        <f ca="1">AVERAGE2(U1121,Analysis!$B$5,2)</f>
        <v>1.4161215882353417E-2</v>
      </c>
      <c r="Z1121">
        <f t="shared" ref="Z1121:AA1121" ca="1" si="2343">Z1120+Y1121*$D1121</f>
        <v>0.43265433300607464</v>
      </c>
      <c r="AA1121">
        <f t="shared" ca="1" si="2343"/>
        <v>1.7646539251718008</v>
      </c>
      <c r="AD1121">
        <f ca="1">IF(B1121&gt;0,C1121-Analysis!$B$14,0)</f>
        <v>1.1339435057141856E-2</v>
      </c>
      <c r="AE1121">
        <f ca="1">IF(B1121&gt;0,AE1120+AD1121*$D1121,0)</f>
        <v>0.35691963354184009</v>
      </c>
      <c r="AF1121">
        <f ca="1">IF(B1121&gt;0,AF1120+AE1121*$D1121,0)</f>
        <v>0.65910445334332846</v>
      </c>
      <c r="AG1121">
        <f ca="1">IF(AND(B1121&gt;Analysis!$B$34,B1121&lt;Analysis!$B$35),FilterInput(AD1121,Analysis!$B$29,Analysis!$B$30),0)</f>
        <v>0</v>
      </c>
      <c r="AH1121">
        <f ca="1">MEDIAN2(AG1121,Analysis!$B$5,2)</f>
        <v>0</v>
      </c>
      <c r="AI1121">
        <f ca="1">AVERAGE2(AH1121,Analysis!$B$6,2)</f>
        <v>0</v>
      </c>
      <c r="AJ1121">
        <f ca="1">INTEGRAL2(AI1121,$B1121,AJ1120,AI1120,$B1120,Analysis!$B$22)</f>
        <v>-0.6523852220626446</v>
      </c>
      <c r="AK1121">
        <f ca="1">IF(AND(B1121&lt;Analysis!$B$35,B1121&gt;Analysis!$B$34),INTEGRAL2(AJ1121,$B1121,AK1120,AJ1120,$B1120,Analysis!$B$23),0)</f>
        <v>0</v>
      </c>
      <c r="AM1121">
        <f>Analysis!$B$31*'Flight Input'!U1121+IF('Flight Input'!U1121 &gt; 0,Analysis!$B$32,0)</f>
        <v>0</v>
      </c>
      <c r="AN1121">
        <f ca="1">_xlfn.COVARIANCE.P($AK$102:$AK$1171,AM1121:AM2190)</f>
        <v>0</v>
      </c>
      <c r="AO1121">
        <f t="shared" ca="1" si="2279"/>
        <v>0</v>
      </c>
    </row>
    <row r="1122" spans="1:41" x14ac:dyDescent="0.3">
      <c r="A1122">
        <v>1120</v>
      </c>
      <c r="B1122">
        <f>'Flight Input'!M1122</f>
        <v>26.352679000003263</v>
      </c>
      <c r="C1122">
        <f ca="1">INDIRECT(CONCATENATE("'Flight Input'!",Analysis!$B$2,A1122+2))</f>
        <v>9.853732980000002</v>
      </c>
      <c r="D1122">
        <f t="shared" si="2276"/>
        <v>2.4094000007607974E-2</v>
      </c>
      <c r="F1122">
        <f t="shared" ca="1" si="2280"/>
        <v>259.58926104981555</v>
      </c>
      <c r="G1122">
        <f t="shared" ca="1" si="2281"/>
        <v>3418.953137665324</v>
      </c>
      <c r="I1122">
        <f>SUM(D$2:D1122)/COUNT(D$2:D1122)</f>
        <v>2.3482213392864132E-2</v>
      </c>
      <c r="J1122">
        <f>D1122/I1122</f>
        <v>1.0260531920270239</v>
      </c>
      <c r="L1122">
        <f ca="1">VARA(C$2:C1122)</f>
        <v>0.15326161156823059</v>
      </c>
      <c r="M1122">
        <f ca="1">(L1122-L1121)/D1122</f>
        <v>-5.6383036043278377E-3</v>
      </c>
      <c r="N1122">
        <f t="shared" ca="1" si="2282"/>
        <v>-0.59444675004056269</v>
      </c>
      <c r="O1122" t="b">
        <f ca="1">IF(OR(O1121,M1122*MIN((B1122-B$2)*Analysis!$B$19,1)&gt;Analysis!$B$18),TRUE,FALSE)</f>
        <v>1</v>
      </c>
      <c r="P1122">
        <f ca="1">IF(O1122,P1121,SUM(C$2:C1122)/COUNT(C$2:C1122))</f>
        <v>9.8538943641176484</v>
      </c>
      <c r="Q1122">
        <f ca="1">IF(O1122,C1122-P1122,0)</f>
        <v>-1.6138411764643479E-4</v>
      </c>
      <c r="R1122">
        <f ca="1">R1121+Q1122*$D1122</f>
        <v>0.43265044461714286</v>
      </c>
      <c r="S1122">
        <f t="shared" ca="1" si="2283"/>
        <v>1.7750782049876979</v>
      </c>
      <c r="U1122">
        <f ca="1">MEDIAN2(Q1122,Analysis!$B$5,2)</f>
        <v>-1.6138411764643479E-4</v>
      </c>
      <c r="V1122">
        <f t="shared" ref="V1122:W1122" ca="1" si="2344">V1121+U1122*$D1122</f>
        <v>0.43265044461714286</v>
      </c>
      <c r="W1122">
        <f t="shared" ca="1" si="2344"/>
        <v>1.7750782049876979</v>
      </c>
      <c r="Y1122">
        <f ca="1">AVERAGE2(U1122,Analysis!$B$5,2)</f>
        <v>-1.6138411764643479E-4</v>
      </c>
      <c r="Z1122">
        <f t="shared" ref="Z1122:AA1122" ca="1" si="2345">Z1121+Y1122*$D1122</f>
        <v>0.43265044461714286</v>
      </c>
      <c r="AA1122">
        <f t="shared" ca="1" si="2345"/>
        <v>1.7750782049876979</v>
      </c>
      <c r="AD1122">
        <f ca="1">IF(B1122&gt;0,C1122-Analysis!$B$14,0)</f>
        <v>-2.9831649428579965E-3</v>
      </c>
      <c r="AE1122">
        <f ca="1">IF(B1122&gt;0,AE1121+AD1122*$D1122,0)</f>
        <v>0.35684775716568418</v>
      </c>
      <c r="AF1122">
        <f ca="1">IF(B1122&gt;0,AF1121+AE1122*$D1122,0)</f>
        <v>0.66770234320719335</v>
      </c>
      <c r="AG1122">
        <f ca="1">IF(AND(B1122&gt;Analysis!$B$34,B1122&lt;Analysis!$B$35),FilterInput(AD1122,Analysis!$B$29,Analysis!$B$30),0)</f>
        <v>0</v>
      </c>
      <c r="AH1122">
        <f ca="1">MEDIAN2(AG1122,Analysis!$B$5,2)</f>
        <v>0</v>
      </c>
      <c r="AI1122">
        <f ca="1">AVERAGE2(AH1122,Analysis!$B$6,2)</f>
        <v>0</v>
      </c>
      <c r="AJ1122">
        <f ca="1">INTEGRAL2(AI1122,$B1122,AJ1121,AI1121,$B1121,Analysis!$B$22)</f>
        <v>-0.6523852220626446</v>
      </c>
      <c r="AK1122">
        <f ca="1">IF(AND(B1122&lt;Analysis!$B$35,B1122&gt;Analysis!$B$34),INTEGRAL2(AJ1122,$B1122,AK1121,AJ1121,$B1121,Analysis!$B$23),0)</f>
        <v>0</v>
      </c>
      <c r="AM1122">
        <f>Analysis!$B$31*'Flight Input'!U1122+IF('Flight Input'!U1122 &gt; 0,Analysis!$B$32,0)</f>
        <v>0</v>
      </c>
      <c r="AN1122">
        <f ca="1">_xlfn.COVARIANCE.P($AK$102:$AK$1171,AM1122:AM2191)</f>
        <v>0</v>
      </c>
      <c r="AO1122">
        <f t="shared" ca="1" si="2279"/>
        <v>0</v>
      </c>
    </row>
    <row r="1123" spans="1:41" x14ac:dyDescent="0.3">
      <c r="A1123">
        <v>1121</v>
      </c>
      <c r="B1123">
        <f>'Flight Input'!M1123</f>
        <v>26.372602999996161</v>
      </c>
      <c r="C1123">
        <f ca="1">INDIRECT(CONCATENATE("'Flight Input'!",Analysis!$B$2,A1123+2))</f>
        <v>9.851172570000001</v>
      </c>
      <c r="D1123">
        <f t="shared" si="2276"/>
        <v>1.9923999992897734E-2</v>
      </c>
      <c r="F1123">
        <f t="shared" ca="1" si="2280"/>
        <v>259.78553581203028</v>
      </c>
      <c r="G1123">
        <f t="shared" ca="1" si="2281"/>
        <v>3424.1291046789979</v>
      </c>
      <c r="I1123">
        <f>SUM(D$2:D1123)/COUNT(D$2:D1123)</f>
        <v>2.3479039250669693E-2</v>
      </c>
      <c r="J1123">
        <f>D1123/I1123</f>
        <v>0.84858668108957824</v>
      </c>
      <c r="L1123">
        <f ca="1">VARA(C$2:C1123)</f>
        <v>0.15312616956255709</v>
      </c>
      <c r="M1123">
        <f ca="1">(L1123-L1122)/D1123</f>
        <v>-6.7979324293205969E-3</v>
      </c>
      <c r="N1123">
        <f t="shared" ca="1" si="2282"/>
        <v>-0.128508833613414</v>
      </c>
      <c r="O1123" t="b">
        <f ca="1">IF(OR(O1122,M1123*MIN((B1123-B$2)*Analysis!$B$19,1)&gt;Analysis!$B$18),TRUE,FALSE)</f>
        <v>1</v>
      </c>
      <c r="P1123">
        <f ca="1">IF(O1123,P1122,SUM(C$2:C1123)/COUNT(C$2:C1123))</f>
        <v>9.8538943641176484</v>
      </c>
      <c r="Q1123">
        <f ca="1">IF(O1123,C1123-P1123,0)</f>
        <v>-2.7217941176473914E-3</v>
      </c>
      <c r="R1123">
        <f ca="1">R1122+Q1123*$D1123</f>
        <v>0.43259621559116218</v>
      </c>
      <c r="S1123">
        <f t="shared" ca="1" si="2283"/>
        <v>1.7836972519840637</v>
      </c>
      <c r="U1123">
        <f ca="1">MEDIAN2(Q1123,Analysis!$B$5,2)</f>
        <v>-2.7217941176473914E-3</v>
      </c>
      <c r="V1123">
        <f t="shared" ref="V1123:W1123" ca="1" si="2346">V1122+U1123*$D1123</f>
        <v>0.43259621559116218</v>
      </c>
      <c r="W1123">
        <f t="shared" ca="1" si="2346"/>
        <v>1.7836972519840637</v>
      </c>
      <c r="Y1123">
        <f ca="1">AVERAGE2(U1123,Analysis!$B$5,2)</f>
        <v>-2.7217941176473914E-3</v>
      </c>
      <c r="Z1123">
        <f t="shared" ref="Z1123:AA1123" ca="1" si="2347">Z1122+Y1123*$D1123</f>
        <v>0.43259621559116218</v>
      </c>
      <c r="AA1123">
        <f t="shared" ca="1" si="2347"/>
        <v>1.7836972519840637</v>
      </c>
      <c r="AD1123">
        <f ca="1">IF(B1123&gt;0,C1123-Analysis!$B$14,0)</f>
        <v>-5.5435749428589531E-3</v>
      </c>
      <c r="AE1123">
        <f ca="1">IF(B1123&gt;0,AE1122+AD1123*$D1123,0)</f>
        <v>0.35673730697856204</v>
      </c>
      <c r="AF1123">
        <f ca="1">IF(B1123&gt;0,AF1122+AE1123*$D1123,0)</f>
        <v>0.67480997730890058</v>
      </c>
      <c r="AG1123">
        <f ca="1">IF(AND(B1123&gt;Analysis!$B$34,B1123&lt;Analysis!$B$35),FilterInput(AD1123,Analysis!$B$29,Analysis!$B$30),0)</f>
        <v>0</v>
      </c>
      <c r="AH1123">
        <f ca="1">MEDIAN2(AG1123,Analysis!$B$5,2)</f>
        <v>0</v>
      </c>
      <c r="AI1123">
        <f ca="1">AVERAGE2(AH1123,Analysis!$B$6,2)</f>
        <v>0</v>
      </c>
      <c r="AJ1123">
        <f ca="1">INTEGRAL2(AI1123,$B1123,AJ1122,AI1122,$B1122,Analysis!$B$22)</f>
        <v>-0.6523852220626446</v>
      </c>
      <c r="AK1123">
        <f ca="1">IF(AND(B1123&lt;Analysis!$B$35,B1123&gt;Analysis!$B$34),INTEGRAL2(AJ1123,$B1123,AK1122,AJ1122,$B1122,Analysis!$B$23),0)</f>
        <v>0</v>
      </c>
      <c r="AM1123">
        <f>Analysis!$B$31*'Flight Input'!U1123+IF('Flight Input'!U1123 &gt; 0,Analysis!$B$32,0)</f>
        <v>0</v>
      </c>
      <c r="AN1123">
        <f ca="1">_xlfn.COVARIANCE.P($AK$102:$AK$1171,AM1123:AM2192)</f>
        <v>0</v>
      </c>
      <c r="AO1123">
        <f t="shared" ca="1" si="2279"/>
        <v>0</v>
      </c>
    </row>
    <row r="1124" spans="1:41" x14ac:dyDescent="0.3">
      <c r="A1124">
        <v>1122</v>
      </c>
      <c r="B1124">
        <f>'Flight Input'!M1124</f>
        <v>26.389469999994617</v>
      </c>
      <c r="C1124">
        <f ca="1">INDIRECT(CONCATENATE("'Flight Input'!",Analysis!$B$2,A1124+2))</f>
        <v>9.8519475599999993</v>
      </c>
      <c r="D1124">
        <f t="shared" si="2276"/>
        <v>1.6866999998455867E-2</v>
      </c>
      <c r="F1124">
        <f t="shared" ca="1" si="2280"/>
        <v>259.95170861150956</v>
      </c>
      <c r="G1124">
        <f t="shared" ca="1" si="2281"/>
        <v>3428.5137101477467</v>
      </c>
      <c r="I1124">
        <f>SUM(D$2:D1124)/COUNT(D$2:D1124)</f>
        <v>2.3473146167557201E-2</v>
      </c>
      <c r="J1124">
        <f>D1124/I1124</f>
        <v>0.7185657976163482</v>
      </c>
      <c r="L1124">
        <f ca="1">VARA(C$2:C1124)</f>
        <v>0.15299091505922383</v>
      </c>
      <c r="M1124">
        <f ca="1">(L1124-L1123)/D1124</f>
        <v>-8.0188832243817815E-3</v>
      </c>
      <c r="N1124">
        <f t="shared" ca="1" si="2282"/>
        <v>4.5947115673753661E-2</v>
      </c>
      <c r="O1124" t="b">
        <f ca="1">IF(OR(O1123,M1124*MIN((B1124-B$2)*Analysis!$B$19,1)&gt;Analysis!$B$18),TRUE,FALSE)</f>
        <v>1</v>
      </c>
      <c r="P1124">
        <f ca="1">IF(O1124,P1123,SUM(C$2:C1124)/COUNT(C$2:C1124))</f>
        <v>9.8538943641176484</v>
      </c>
      <c r="Q1124">
        <f ca="1">IF(O1124,C1124-P1124,0)</f>
        <v>-1.9468041176491369E-3</v>
      </c>
      <c r="R1124">
        <f ca="1">R1123+Q1124*$D1124</f>
        <v>0.43256337884611279</v>
      </c>
      <c r="S1124">
        <f t="shared" ca="1" si="2283"/>
        <v>1.7909932984943933</v>
      </c>
      <c r="U1124">
        <f ca="1">MEDIAN2(Q1124,Analysis!$B$5,2)</f>
        <v>-1.9468041176491369E-3</v>
      </c>
      <c r="V1124">
        <f t="shared" ref="V1124:W1124" ca="1" si="2348">V1123+U1124*$D1124</f>
        <v>0.43256337884611279</v>
      </c>
      <c r="W1124">
        <f t="shared" ca="1" si="2348"/>
        <v>1.7909932984943933</v>
      </c>
      <c r="Y1124">
        <f ca="1">AVERAGE2(U1124,Analysis!$B$5,2)</f>
        <v>-1.9468041176491369E-3</v>
      </c>
      <c r="Z1124">
        <f t="shared" ref="Z1124:AA1124" ca="1" si="2349">Z1123+Y1124*$D1124</f>
        <v>0.43256337884611279</v>
      </c>
      <c r="AA1124">
        <f t="shared" ca="1" si="2349"/>
        <v>1.7909932984943933</v>
      </c>
      <c r="AD1124">
        <f ca="1">IF(B1124&gt;0,C1124-Analysis!$B$14,0)</f>
        <v>-4.7685849428606986E-3</v>
      </c>
      <c r="AE1124">
        <f ca="1">IF(B1124&gt;0,AE1123+AD1124*$D1124,0)</f>
        <v>0.35665687525633816</v>
      </c>
      <c r="AF1124">
        <f ca="1">IF(B1124&gt;0,AF1123+AE1124*$D1124,0)</f>
        <v>0.68082570882329851</v>
      </c>
      <c r="AG1124">
        <f ca="1">IF(AND(B1124&gt;Analysis!$B$34,B1124&lt;Analysis!$B$35),FilterInput(AD1124,Analysis!$B$29,Analysis!$B$30),0)</f>
        <v>0</v>
      </c>
      <c r="AH1124">
        <f ca="1">MEDIAN2(AG1124,Analysis!$B$5,2)</f>
        <v>0</v>
      </c>
      <c r="AI1124">
        <f ca="1">AVERAGE2(AH1124,Analysis!$B$6,2)</f>
        <v>0</v>
      </c>
      <c r="AJ1124">
        <f ca="1">INTEGRAL2(AI1124,$B1124,AJ1123,AI1123,$B1123,Analysis!$B$22)</f>
        <v>-0.6523852220626446</v>
      </c>
      <c r="AK1124">
        <f ca="1">IF(AND(B1124&lt;Analysis!$B$35,B1124&gt;Analysis!$B$34),INTEGRAL2(AJ1124,$B1124,AK1123,AJ1123,$B1123,Analysis!$B$23),0)</f>
        <v>0</v>
      </c>
      <c r="AM1124">
        <f>Analysis!$B$31*'Flight Input'!U1124+IF('Flight Input'!U1124 &gt; 0,Analysis!$B$32,0)</f>
        <v>0</v>
      </c>
      <c r="AN1124">
        <f ca="1">_xlfn.COVARIANCE.P($AK$102:$AK$1171,AM1124:AM2193)</f>
        <v>0</v>
      </c>
      <c r="AO1124">
        <f t="shared" ca="1" si="2279"/>
        <v>0</v>
      </c>
    </row>
  </sheetData>
  <conditionalFormatting sqref="U2:U1124">
    <cfRule type="cellIs" dxfId="0" priority="1" operator="greaterThan">
      <formula>2.5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Flight Input</vt:lpstr>
      <vt:lpstr>Analysis</vt:lpstr>
      <vt:lpstr>Calculation</vt:lpstr>
      <vt:lpstr>Input Diagram</vt:lpstr>
      <vt:lpstr>Diagramm8</vt:lpstr>
      <vt:lpstr>Diagramm6</vt:lpstr>
      <vt:lpstr>'Flight Input'!BagOut_220411_Flight2_1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2022-04-19T15:49:23Z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